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779BC845-7550-41BB-BC3B-B8E22DBB1F07}" xr6:coauthVersionLast="47" xr6:coauthVersionMax="47" xr10:uidLastSave="{00000000-0000-0000-0000-000000000000}"/>
  <bookViews>
    <workbookView xWindow="-23940" yWindow="117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J30" i="49"/>
  <c r="I30" i="49"/>
  <c r="H30" i="49"/>
  <c r="G30" i="49"/>
  <c r="J31" i="49"/>
  <c r="H31" i="49"/>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2" i="49"/>
  <c r="J42" i="49" s="1"/>
  <c r="G42" i="49"/>
  <c r="I42" i="49" s="1"/>
  <c r="H43" i="49"/>
  <c r="J43" i="49" s="1"/>
  <c r="G43" i="49"/>
  <c r="I43" i="49" s="1"/>
  <c r="H44" i="49"/>
  <c r="J44" i="49" s="1"/>
  <c r="G44" i="49"/>
  <c r="I44" i="49" s="1"/>
  <c r="H45" i="49"/>
  <c r="J45" i="49" s="1"/>
  <c r="G45" i="49"/>
  <c r="I45" i="49" s="1"/>
  <c r="H48" i="49"/>
  <c r="J48" i="49" s="1"/>
  <c r="G48" i="49"/>
  <c r="I48"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J59" i="49"/>
  <c r="I59" i="49"/>
  <c r="H59" i="49"/>
  <c r="G59" i="49"/>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J68" i="49"/>
  <c r="I68" i="49"/>
  <c r="H68" i="49"/>
  <c r="G68" i="49"/>
  <c r="I69" i="49"/>
  <c r="H69" i="49"/>
  <c r="J69" i="49" s="1"/>
  <c r="G69" i="49"/>
  <c r="H70" i="49"/>
  <c r="J70" i="49" s="1"/>
  <c r="G70" i="49"/>
  <c r="I70" i="49" s="1"/>
  <c r="J73" i="49"/>
  <c r="I73" i="49"/>
  <c r="H73" i="49"/>
  <c r="G73" i="49"/>
  <c r="J74" i="49"/>
  <c r="I74" i="49"/>
  <c r="H74" i="49"/>
  <c r="G74" i="49"/>
  <c r="J77" i="49"/>
  <c r="I77" i="49"/>
  <c r="H77" i="49"/>
  <c r="G77" i="49"/>
  <c r="J78" i="49"/>
  <c r="I78" i="49"/>
  <c r="H78" i="49"/>
  <c r="G78" i="49"/>
  <c r="H81" i="49"/>
  <c r="J81" i="49" s="1"/>
  <c r="G81" i="49"/>
  <c r="I81" i="49" s="1"/>
  <c r="H82" i="49"/>
  <c r="J82" i="49" s="1"/>
  <c r="G82" i="49"/>
  <c r="I82" i="49" s="1"/>
  <c r="H83" i="49"/>
  <c r="J83" i="49" s="1"/>
  <c r="G83" i="49"/>
  <c r="I83" i="49" s="1"/>
  <c r="H84" i="49"/>
  <c r="J84" i="49" s="1"/>
  <c r="G84" i="49"/>
  <c r="I84" i="49" s="1"/>
  <c r="I87" i="49"/>
  <c r="H87" i="49"/>
  <c r="J87" i="49" s="1"/>
  <c r="G87" i="49"/>
  <c r="I88" i="49"/>
  <c r="H88" i="49"/>
  <c r="J88" i="49" s="1"/>
  <c r="G88" i="49"/>
  <c r="H91" i="49"/>
  <c r="J91" i="49" s="1"/>
  <c r="G91" i="49"/>
  <c r="I91" i="49" s="1"/>
  <c r="H92" i="49"/>
  <c r="J92" i="49" s="1"/>
  <c r="G92" i="49"/>
  <c r="I92" i="49" s="1"/>
  <c r="I93" i="49"/>
  <c r="H93" i="49"/>
  <c r="J93" i="49" s="1"/>
  <c r="G93" i="49"/>
  <c r="J94" i="49"/>
  <c r="I94" i="49"/>
  <c r="H94" i="49"/>
  <c r="G94" i="49"/>
  <c r="H95" i="49"/>
  <c r="J95" i="49" s="1"/>
  <c r="G95" i="49"/>
  <c r="I95" i="49" s="1"/>
  <c r="J98" i="49"/>
  <c r="I98" i="49"/>
  <c r="H98" i="49"/>
  <c r="G98" i="49"/>
  <c r="J99" i="49"/>
  <c r="I99" i="49"/>
  <c r="H99" i="49"/>
  <c r="G99" i="49"/>
  <c r="J100" i="49"/>
  <c r="I100" i="49"/>
  <c r="H100" i="49"/>
  <c r="G100" i="49"/>
  <c r="J101" i="49"/>
  <c r="I101" i="49"/>
  <c r="H101" i="49"/>
  <c r="G101" i="49"/>
  <c r="J102" i="49"/>
  <c r="I102" i="49"/>
  <c r="H102" i="49"/>
  <c r="G102" i="49"/>
  <c r="H105" i="49"/>
  <c r="J105" i="49" s="1"/>
  <c r="G105" i="49"/>
  <c r="I105" i="49" s="1"/>
  <c r="I106" i="49"/>
  <c r="H106" i="49"/>
  <c r="J106" i="49" s="1"/>
  <c r="G106" i="49"/>
  <c r="H107" i="49"/>
  <c r="J107" i="49" s="1"/>
  <c r="G107" i="49"/>
  <c r="I107" i="49" s="1"/>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H122" i="49"/>
  <c r="J122" i="49" s="1"/>
  <c r="G122" i="49"/>
  <c r="I122" i="49" s="1"/>
  <c r="H123" i="49"/>
  <c r="J123" i="49" s="1"/>
  <c r="G123" i="49"/>
  <c r="I123" i="49" s="1"/>
  <c r="H126" i="49"/>
  <c r="J126" i="49" s="1"/>
  <c r="G126" i="49"/>
  <c r="I126" i="49" s="1"/>
  <c r="H127" i="49"/>
  <c r="J127" i="49" s="1"/>
  <c r="G127" i="49"/>
  <c r="I127" i="49" s="1"/>
  <c r="H128" i="49"/>
  <c r="J128" i="49" s="1"/>
  <c r="G128" i="49"/>
  <c r="I128" i="49" s="1"/>
  <c r="I129" i="49"/>
  <c r="H129" i="49"/>
  <c r="J129" i="49" s="1"/>
  <c r="G129" i="49"/>
  <c r="H130" i="49"/>
  <c r="J130" i="49" s="1"/>
  <c r="G130" i="49"/>
  <c r="I130" i="49" s="1"/>
  <c r="H131" i="49"/>
  <c r="J131" i="49" s="1"/>
  <c r="G131" i="49"/>
  <c r="I131" i="49" s="1"/>
  <c r="H132" i="49"/>
  <c r="J132" i="49" s="1"/>
  <c r="G132" i="49"/>
  <c r="I132" i="49" s="1"/>
  <c r="H133" i="49"/>
  <c r="J133" i="49" s="1"/>
  <c r="G133" i="49"/>
  <c r="I133" i="49" s="1"/>
  <c r="I134" i="49"/>
  <c r="H134" i="49"/>
  <c r="J134" i="49" s="1"/>
  <c r="G134" i="49"/>
  <c r="H135" i="49"/>
  <c r="J135" i="49" s="1"/>
  <c r="G135" i="49"/>
  <c r="I135" i="49" s="1"/>
  <c r="H136" i="49"/>
  <c r="J136" i="49" s="1"/>
  <c r="G136" i="49"/>
  <c r="I136" i="49" s="1"/>
  <c r="H137" i="49"/>
  <c r="J137" i="49" s="1"/>
  <c r="G137" i="49"/>
  <c r="I137" i="49" s="1"/>
  <c r="H140" i="49"/>
  <c r="J140" i="49" s="1"/>
  <c r="G140" i="49"/>
  <c r="I140" i="49" s="1"/>
  <c r="H141" i="49"/>
  <c r="J141" i="49" s="1"/>
  <c r="G141" i="49"/>
  <c r="I141" i="49" s="1"/>
  <c r="H144" i="49"/>
  <c r="J144" i="49" s="1"/>
  <c r="G144" i="49"/>
  <c r="I144" i="49" s="1"/>
  <c r="H145" i="49"/>
  <c r="J145" i="49" s="1"/>
  <c r="G145" i="49"/>
  <c r="I145" i="49" s="1"/>
  <c r="H146" i="49"/>
  <c r="J146" i="49" s="1"/>
  <c r="G146" i="49"/>
  <c r="I146" i="49" s="1"/>
  <c r="H147" i="49"/>
  <c r="J147" i="49" s="1"/>
  <c r="G147" i="49"/>
  <c r="I147" i="49" s="1"/>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I158" i="49"/>
  <c r="H158" i="49"/>
  <c r="J158" i="49" s="1"/>
  <c r="G158" i="49"/>
  <c r="H159" i="49"/>
  <c r="J159" i="49" s="1"/>
  <c r="G159" i="49"/>
  <c r="I159" i="49" s="1"/>
  <c r="J160" i="49"/>
  <c r="I160" i="49"/>
  <c r="H160" i="49"/>
  <c r="G160" i="49"/>
  <c r="I161" i="49"/>
  <c r="H161" i="49"/>
  <c r="J161" i="49" s="1"/>
  <c r="G161" i="49"/>
  <c r="H162" i="49"/>
  <c r="J162" i="49" s="1"/>
  <c r="G162" i="49"/>
  <c r="I162" i="49" s="1"/>
  <c r="J163" i="49"/>
  <c r="I163" i="49"/>
  <c r="H163" i="49"/>
  <c r="G163" i="49"/>
  <c r="I164" i="49"/>
  <c r="H164" i="49"/>
  <c r="J164" i="49" s="1"/>
  <c r="G164" i="49"/>
  <c r="J165" i="49"/>
  <c r="I165" i="49"/>
  <c r="H165" i="49"/>
  <c r="G165" i="49"/>
  <c r="H166" i="49"/>
  <c r="J166" i="49" s="1"/>
  <c r="G166" i="49"/>
  <c r="I166" i="49" s="1"/>
  <c r="H167" i="49"/>
  <c r="J167" i="49" s="1"/>
  <c r="G167" i="49"/>
  <c r="I167" i="49" s="1"/>
  <c r="H168" i="49"/>
  <c r="J168" i="49" s="1"/>
  <c r="G168" i="49"/>
  <c r="I168" i="49" s="1"/>
  <c r="H171" i="49"/>
  <c r="J171" i="49" s="1"/>
  <c r="G171" i="49"/>
  <c r="I171" i="49" s="1"/>
  <c r="H172" i="49"/>
  <c r="J172" i="49" s="1"/>
  <c r="G172" i="49"/>
  <c r="I172" i="49" s="1"/>
  <c r="H173" i="49"/>
  <c r="J173" i="49" s="1"/>
  <c r="G173" i="49"/>
  <c r="I173" i="49" s="1"/>
  <c r="H174" i="49"/>
  <c r="J174" i="49" s="1"/>
  <c r="G174" i="49"/>
  <c r="I174" i="49" s="1"/>
  <c r="H177" i="49"/>
  <c r="J177" i="49" s="1"/>
  <c r="G177" i="49"/>
  <c r="I177" i="49" s="1"/>
  <c r="H178" i="49"/>
  <c r="J178" i="49" s="1"/>
  <c r="G178" i="49"/>
  <c r="I178" i="49" s="1"/>
  <c r="H179" i="49"/>
  <c r="J179" i="49" s="1"/>
  <c r="G179" i="49"/>
  <c r="I179" i="49" s="1"/>
  <c r="H180" i="49"/>
  <c r="J180" i="49" s="1"/>
  <c r="G180" i="49"/>
  <c r="I180" i="49" s="1"/>
  <c r="I181" i="49"/>
  <c r="H181" i="49"/>
  <c r="J181" i="49" s="1"/>
  <c r="G181" i="49"/>
  <c r="J182" i="49"/>
  <c r="I182" i="49"/>
  <c r="H182" i="49"/>
  <c r="G182" i="49"/>
  <c r="H183" i="49"/>
  <c r="J183" i="49" s="1"/>
  <c r="G183" i="49"/>
  <c r="I183" i="49" s="1"/>
  <c r="H186" i="49"/>
  <c r="J186" i="49" s="1"/>
  <c r="G186" i="49"/>
  <c r="I186" i="49" s="1"/>
  <c r="H187" i="49"/>
  <c r="J187" i="49" s="1"/>
  <c r="G187" i="49"/>
  <c r="I187" i="49" s="1"/>
  <c r="H188" i="49"/>
  <c r="J188" i="49" s="1"/>
  <c r="G188" i="49"/>
  <c r="I188" i="49" s="1"/>
  <c r="H189" i="49"/>
  <c r="J189" i="49" s="1"/>
  <c r="G189" i="49"/>
  <c r="I189" i="49" s="1"/>
  <c r="J190" i="49"/>
  <c r="I190" i="49"/>
  <c r="H190" i="49"/>
  <c r="G190" i="49"/>
  <c r="H191" i="49"/>
  <c r="J191" i="49" s="1"/>
  <c r="G191" i="49"/>
  <c r="I191" i="49" s="1"/>
  <c r="J192" i="49"/>
  <c r="I192" i="49"/>
  <c r="H192" i="49"/>
  <c r="G192" i="49"/>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I208" i="49"/>
  <c r="H208" i="49"/>
  <c r="J208" i="49" s="1"/>
  <c r="G208" i="49"/>
  <c r="H209" i="49"/>
  <c r="J209" i="49" s="1"/>
  <c r="G209" i="49"/>
  <c r="I209" i="49" s="1"/>
  <c r="H212" i="49"/>
  <c r="J212" i="49" s="1"/>
  <c r="G212" i="49"/>
  <c r="I212" i="49" s="1"/>
  <c r="H213" i="49"/>
  <c r="J213" i="49" s="1"/>
  <c r="G213" i="49"/>
  <c r="I213" i="49" s="1"/>
  <c r="H214" i="49"/>
  <c r="J214" i="49" s="1"/>
  <c r="G214" i="49"/>
  <c r="I214" i="49" s="1"/>
  <c r="H215" i="49"/>
  <c r="J215" i="49" s="1"/>
  <c r="G215" i="49"/>
  <c r="I215" i="49" s="1"/>
  <c r="H218" i="49"/>
  <c r="J218" i="49" s="1"/>
  <c r="G218" i="49"/>
  <c r="I218" i="49" s="1"/>
  <c r="H219" i="49"/>
  <c r="J219" i="49" s="1"/>
  <c r="G219" i="49"/>
  <c r="I219" i="49" s="1"/>
  <c r="H220" i="49"/>
  <c r="J220" i="49" s="1"/>
  <c r="G220" i="49"/>
  <c r="I220" i="49" s="1"/>
  <c r="H221" i="49"/>
  <c r="J221" i="49" s="1"/>
  <c r="G221" i="49"/>
  <c r="I221" i="49" s="1"/>
  <c r="H224" i="49"/>
  <c r="J224" i="49" s="1"/>
  <c r="G224" i="49"/>
  <c r="I224" i="49" s="1"/>
  <c r="H225" i="49"/>
  <c r="J225" i="49" s="1"/>
  <c r="G225" i="49"/>
  <c r="I225"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5" i="49"/>
  <c r="J235" i="49" s="1"/>
  <c r="G235" i="49"/>
  <c r="I235" i="49" s="1"/>
  <c r="H236" i="49"/>
  <c r="J236" i="49" s="1"/>
  <c r="G236" i="49"/>
  <c r="I236" i="49" s="1"/>
  <c r="H237" i="49"/>
  <c r="J237" i="49" s="1"/>
  <c r="G237" i="49"/>
  <c r="I237" i="49" s="1"/>
  <c r="I238" i="49"/>
  <c r="H238" i="49"/>
  <c r="J238" i="49" s="1"/>
  <c r="G238" i="49"/>
  <c r="H239" i="49"/>
  <c r="J239" i="49" s="1"/>
  <c r="G239" i="49"/>
  <c r="I239" i="49" s="1"/>
  <c r="I240" i="49"/>
  <c r="H240" i="49"/>
  <c r="J240" i="49" s="1"/>
  <c r="G240" i="49"/>
  <c r="H241" i="49"/>
  <c r="J241" i="49" s="1"/>
  <c r="G241" i="49"/>
  <c r="I241"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2" i="49"/>
  <c r="J252" i="49" s="1"/>
  <c r="G252" i="49"/>
  <c r="I252" i="49" s="1"/>
  <c r="H253" i="49"/>
  <c r="J253" i="49" s="1"/>
  <c r="G253" i="49"/>
  <c r="I253"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J270" i="49"/>
  <c r="I270" i="49"/>
  <c r="H270" i="49"/>
  <c r="G270" i="49"/>
  <c r="H271" i="49"/>
  <c r="J271" i="49" s="1"/>
  <c r="G271" i="49"/>
  <c r="I271" i="49" s="1"/>
  <c r="H272" i="49"/>
  <c r="J272" i="49" s="1"/>
  <c r="G272" i="49"/>
  <c r="I272" i="49" s="1"/>
  <c r="H275" i="49"/>
  <c r="J275" i="49" s="1"/>
  <c r="G275" i="49"/>
  <c r="I275" i="49" s="1"/>
  <c r="I276" i="49"/>
  <c r="H276" i="49"/>
  <c r="J276" i="49" s="1"/>
  <c r="G276" i="49"/>
  <c r="H277" i="49"/>
  <c r="J277" i="49" s="1"/>
  <c r="G277" i="49"/>
  <c r="I277" i="49" s="1"/>
  <c r="I278" i="49"/>
  <c r="H278" i="49"/>
  <c r="J278" i="49" s="1"/>
  <c r="G278" i="49"/>
  <c r="H279" i="49"/>
  <c r="J279" i="49" s="1"/>
  <c r="G279" i="49"/>
  <c r="I279" i="49" s="1"/>
  <c r="H280" i="49"/>
  <c r="J280" i="49" s="1"/>
  <c r="G280" i="49"/>
  <c r="I280" i="49" s="1"/>
  <c r="H281" i="49"/>
  <c r="J281" i="49" s="1"/>
  <c r="G281" i="49"/>
  <c r="I281" i="49" s="1"/>
  <c r="H282" i="49"/>
  <c r="J282" i="49" s="1"/>
  <c r="G282" i="49"/>
  <c r="I282"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J290" i="49"/>
  <c r="I290" i="49"/>
  <c r="H290" i="49"/>
  <c r="G290" i="49"/>
  <c r="J291" i="49"/>
  <c r="I291" i="49"/>
  <c r="H291" i="49"/>
  <c r="G291" i="49"/>
  <c r="J292" i="49"/>
  <c r="I292" i="49"/>
  <c r="H292" i="49"/>
  <c r="G292" i="49"/>
  <c r="H293" i="49"/>
  <c r="J293" i="49" s="1"/>
  <c r="G293" i="49"/>
  <c r="I293" i="49" s="1"/>
  <c r="H294" i="49"/>
  <c r="J294" i="49" s="1"/>
  <c r="G294" i="49"/>
  <c r="I294" i="49" s="1"/>
  <c r="H295" i="49"/>
  <c r="J295" i="49" s="1"/>
  <c r="G295" i="49"/>
  <c r="I295" i="49" s="1"/>
  <c r="H298" i="49"/>
  <c r="J298" i="49" s="1"/>
  <c r="G298" i="49"/>
  <c r="I298" i="49" s="1"/>
  <c r="I299" i="49"/>
  <c r="H299" i="49"/>
  <c r="J299" i="49" s="1"/>
  <c r="G299" i="49"/>
  <c r="H300" i="49"/>
  <c r="J300" i="49" s="1"/>
  <c r="G300" i="49"/>
  <c r="I300" i="49" s="1"/>
  <c r="I301" i="49"/>
  <c r="H301" i="49"/>
  <c r="J301" i="49" s="1"/>
  <c r="G301" i="49"/>
  <c r="H302" i="49"/>
  <c r="J302" i="49" s="1"/>
  <c r="G302" i="49"/>
  <c r="I302" i="49" s="1"/>
  <c r="H303" i="49"/>
  <c r="J303" i="49" s="1"/>
  <c r="G303" i="49"/>
  <c r="I303" i="49" s="1"/>
  <c r="I304" i="49"/>
  <c r="H304" i="49"/>
  <c r="J304" i="49" s="1"/>
  <c r="G304" i="49"/>
  <c r="H305" i="49"/>
  <c r="J305" i="49" s="1"/>
  <c r="G305" i="49"/>
  <c r="I305" i="49" s="1"/>
  <c r="J306" i="49"/>
  <c r="I306" i="49"/>
  <c r="H306" i="49"/>
  <c r="G306" i="49"/>
  <c r="H307" i="49"/>
  <c r="J307" i="49" s="1"/>
  <c r="G307" i="49"/>
  <c r="I307" i="49" s="1"/>
  <c r="H308" i="49"/>
  <c r="J308" i="49" s="1"/>
  <c r="G308" i="49"/>
  <c r="I308" i="49" s="1"/>
  <c r="I311" i="49"/>
  <c r="H311" i="49"/>
  <c r="J311" i="49" s="1"/>
  <c r="G311" i="49"/>
  <c r="J312" i="49"/>
  <c r="I312" i="49"/>
  <c r="H312" i="49"/>
  <c r="G312" i="49"/>
  <c r="I313" i="49"/>
  <c r="H313" i="49"/>
  <c r="J313" i="49" s="1"/>
  <c r="G313" i="49"/>
  <c r="I314" i="49"/>
  <c r="H314" i="49"/>
  <c r="J314" i="49" s="1"/>
  <c r="G314" i="49"/>
  <c r="H317" i="49"/>
  <c r="J317" i="49" s="1"/>
  <c r="G317" i="49"/>
  <c r="I317" i="49" s="1"/>
  <c r="H318" i="49"/>
  <c r="J318" i="49" s="1"/>
  <c r="G318" i="49"/>
  <c r="I318" i="49" s="1"/>
  <c r="H321" i="49"/>
  <c r="J321" i="49" s="1"/>
  <c r="G321" i="49"/>
  <c r="I321" i="49" s="1"/>
  <c r="J322" i="49"/>
  <c r="I322" i="49"/>
  <c r="H322" i="49"/>
  <c r="G322" i="49"/>
  <c r="H323" i="49"/>
  <c r="J323" i="49" s="1"/>
  <c r="G323" i="49"/>
  <c r="I323" i="49" s="1"/>
  <c r="H326" i="49"/>
  <c r="J326" i="49" s="1"/>
  <c r="G326" i="49"/>
  <c r="I326" i="49" s="1"/>
  <c r="H327" i="49"/>
  <c r="J327" i="49" s="1"/>
  <c r="G327" i="49"/>
  <c r="I327" i="49" s="1"/>
  <c r="J328" i="49"/>
  <c r="I328" i="49"/>
  <c r="H328" i="49"/>
  <c r="G328" i="49"/>
  <c r="H329" i="49"/>
  <c r="J329" i="49" s="1"/>
  <c r="G329" i="49"/>
  <c r="I329" i="49" s="1"/>
  <c r="H330" i="49"/>
  <c r="J330" i="49" s="1"/>
  <c r="G330" i="49"/>
  <c r="I330"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J338" i="49"/>
  <c r="I338" i="49"/>
  <c r="H338" i="49"/>
  <c r="G338" i="49"/>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9" i="49"/>
  <c r="J349" i="49" s="1"/>
  <c r="G349" i="49"/>
  <c r="I349" i="49" s="1"/>
  <c r="H350" i="49"/>
  <c r="J350" i="49" s="1"/>
  <c r="G350" i="49"/>
  <c r="I350"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I358" i="49"/>
  <c r="H358" i="49"/>
  <c r="J358" i="49" s="1"/>
  <c r="G358" i="49"/>
  <c r="H359" i="49"/>
  <c r="J359" i="49" s="1"/>
  <c r="G359" i="49"/>
  <c r="I359" i="49" s="1"/>
  <c r="H360" i="49"/>
  <c r="J360" i="49" s="1"/>
  <c r="G360" i="49"/>
  <c r="I360" i="49" s="1"/>
  <c r="H361" i="49"/>
  <c r="J361" i="49" s="1"/>
  <c r="G361" i="49"/>
  <c r="I361" i="49" s="1"/>
  <c r="J362" i="49"/>
  <c r="I362" i="49"/>
  <c r="H362" i="49"/>
  <c r="G362" i="49"/>
  <c r="H363" i="49"/>
  <c r="J363" i="49" s="1"/>
  <c r="G363" i="49"/>
  <c r="I363" i="49" s="1"/>
  <c r="J364" i="49"/>
  <c r="I364" i="49"/>
  <c r="H364" i="49"/>
  <c r="G364" i="49"/>
  <c r="J365" i="49"/>
  <c r="I365" i="49"/>
  <c r="H365" i="49"/>
  <c r="G365" i="49"/>
  <c r="H366" i="49"/>
  <c r="J366" i="49" s="1"/>
  <c r="G366" i="49"/>
  <c r="I366" i="49" s="1"/>
  <c r="H367" i="49"/>
  <c r="J367" i="49" s="1"/>
  <c r="G367" i="49"/>
  <c r="I367" i="49" s="1"/>
  <c r="H368" i="49"/>
  <c r="J368" i="49" s="1"/>
  <c r="G368" i="49"/>
  <c r="I368" i="49" s="1"/>
  <c r="J369" i="49"/>
  <c r="H369" i="49"/>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J375" i="49"/>
  <c r="I375" i="49"/>
  <c r="H375" i="49"/>
  <c r="G375" i="49"/>
  <c r="H376" i="49"/>
  <c r="J376" i="49" s="1"/>
  <c r="G376" i="49"/>
  <c r="I376" i="49" s="1"/>
  <c r="H379" i="49"/>
  <c r="J379" i="49" s="1"/>
  <c r="G379" i="49"/>
  <c r="I379" i="49" s="1"/>
  <c r="H380" i="49"/>
  <c r="J380" i="49" s="1"/>
  <c r="G380" i="49"/>
  <c r="I380" i="49" s="1"/>
  <c r="H381" i="49"/>
  <c r="J381" i="49" s="1"/>
  <c r="G381" i="49"/>
  <c r="I381" i="49" s="1"/>
  <c r="J384" i="49"/>
  <c r="I384" i="49"/>
  <c r="H384" i="49"/>
  <c r="G384" i="49"/>
  <c r="H385" i="49"/>
  <c r="J385" i="49" s="1"/>
  <c r="G385" i="49"/>
  <c r="I385" i="49" s="1"/>
  <c r="H386" i="49"/>
  <c r="J386" i="49" s="1"/>
  <c r="G386" i="49"/>
  <c r="I386" i="49" s="1"/>
  <c r="I387" i="49"/>
  <c r="H387" i="49"/>
  <c r="J387" i="49" s="1"/>
  <c r="G387" i="49"/>
  <c r="H388" i="49"/>
  <c r="J388" i="49" s="1"/>
  <c r="G388" i="49"/>
  <c r="I388" i="49" s="1"/>
  <c r="H389" i="49"/>
  <c r="J389" i="49" s="1"/>
  <c r="G389" i="49"/>
  <c r="I389" i="49" s="1"/>
  <c r="J390" i="49"/>
  <c r="I390" i="49"/>
  <c r="H390" i="49"/>
  <c r="G390" i="49"/>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I413" i="49"/>
  <c r="H413" i="49"/>
  <c r="J413" i="49" s="1"/>
  <c r="G413" i="49"/>
  <c r="H414" i="49"/>
  <c r="J414" i="49" s="1"/>
  <c r="G414" i="49"/>
  <c r="I414" i="49" s="1"/>
  <c r="H415" i="49"/>
  <c r="J415" i="49" s="1"/>
  <c r="G415" i="49"/>
  <c r="I415" i="49" s="1"/>
  <c r="H416" i="49"/>
  <c r="J416" i="49" s="1"/>
  <c r="G416" i="49"/>
  <c r="I416" i="49" s="1"/>
  <c r="H417" i="49"/>
  <c r="J417" i="49" s="1"/>
  <c r="G417" i="49"/>
  <c r="I417" i="49" s="1"/>
  <c r="I420" i="49"/>
  <c r="H420" i="49"/>
  <c r="J420" i="49" s="1"/>
  <c r="G420" i="49"/>
  <c r="H421" i="49"/>
  <c r="J421" i="49" s="1"/>
  <c r="G421" i="49"/>
  <c r="I421" i="49" s="1"/>
  <c r="H422" i="49"/>
  <c r="J422" i="49" s="1"/>
  <c r="G422" i="49"/>
  <c r="I422" i="49" s="1"/>
  <c r="H423" i="49"/>
  <c r="J423" i="49" s="1"/>
  <c r="G423" i="49"/>
  <c r="I423" i="49" s="1"/>
  <c r="H424" i="49"/>
  <c r="J424" i="49" s="1"/>
  <c r="G424" i="49"/>
  <c r="I424" i="49" s="1"/>
  <c r="J425" i="49"/>
  <c r="I425" i="49"/>
  <c r="H425" i="49"/>
  <c r="G425" i="49"/>
  <c r="H426" i="49"/>
  <c r="J426" i="49" s="1"/>
  <c r="G426" i="49"/>
  <c r="I426" i="49" s="1"/>
  <c r="I427" i="49"/>
  <c r="H427" i="49"/>
  <c r="J427" i="49" s="1"/>
  <c r="G427" i="49"/>
  <c r="H428" i="49"/>
  <c r="J428" i="49" s="1"/>
  <c r="G428" i="49"/>
  <c r="I428" i="49" s="1"/>
  <c r="J429" i="49"/>
  <c r="I429" i="49"/>
  <c r="H429" i="49"/>
  <c r="G429" i="49"/>
  <c r="H430" i="49"/>
  <c r="J430" i="49" s="1"/>
  <c r="G430" i="49"/>
  <c r="I430" i="49" s="1"/>
  <c r="H433" i="49"/>
  <c r="J433" i="49" s="1"/>
  <c r="G433" i="49"/>
  <c r="I433" i="49" s="1"/>
  <c r="H434" i="49"/>
  <c r="J434" i="49" s="1"/>
  <c r="G434" i="49"/>
  <c r="I434" i="49" s="1"/>
  <c r="J435" i="49"/>
  <c r="I435" i="49"/>
  <c r="H435" i="49"/>
  <c r="G435" i="49"/>
  <c r="H436" i="49"/>
  <c r="J436" i="49" s="1"/>
  <c r="G436" i="49"/>
  <c r="I436" i="49" s="1"/>
  <c r="H437" i="49"/>
  <c r="J437" i="49" s="1"/>
  <c r="G437" i="49"/>
  <c r="I437" i="49" s="1"/>
  <c r="J438" i="49"/>
  <c r="I438" i="49"/>
  <c r="H438" i="49"/>
  <c r="G438" i="49"/>
  <c r="H439" i="49"/>
  <c r="J439" i="49" s="1"/>
  <c r="G439" i="49"/>
  <c r="I439" i="49" s="1"/>
  <c r="H440" i="49"/>
  <c r="J440" i="49" s="1"/>
  <c r="G440" i="49"/>
  <c r="I440" i="49" s="1"/>
  <c r="H441" i="49"/>
  <c r="J441" i="49" s="1"/>
  <c r="G441" i="49"/>
  <c r="I441" i="49" s="1"/>
  <c r="H444" i="49"/>
  <c r="J444" i="49" s="1"/>
  <c r="G444" i="49"/>
  <c r="I444" i="49" s="1"/>
  <c r="H445" i="49"/>
  <c r="J445" i="49" s="1"/>
  <c r="G445" i="49"/>
  <c r="I445"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9" i="49"/>
  <c r="J459" i="49" s="1"/>
  <c r="G459" i="49"/>
  <c r="I459" i="49" s="1"/>
  <c r="H460" i="49"/>
  <c r="J460" i="49" s="1"/>
  <c r="G460" i="49"/>
  <c r="I460" i="49" s="1"/>
  <c r="H461" i="49"/>
  <c r="J461" i="49" s="1"/>
  <c r="G461" i="49"/>
  <c r="I461" i="49" s="1"/>
  <c r="H462" i="49"/>
  <c r="J462" i="49" s="1"/>
  <c r="G462" i="49"/>
  <c r="I462"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I470" i="49"/>
  <c r="H470" i="49"/>
  <c r="J470" i="49" s="1"/>
  <c r="G470" i="49"/>
  <c r="H471" i="49"/>
  <c r="J471" i="49" s="1"/>
  <c r="G471" i="49"/>
  <c r="I471" i="49" s="1"/>
  <c r="H472" i="49"/>
  <c r="J472" i="49" s="1"/>
  <c r="G472" i="49"/>
  <c r="I472" i="49" s="1"/>
  <c r="H473" i="49"/>
  <c r="J473" i="49" s="1"/>
  <c r="G473" i="49"/>
  <c r="I473" i="49" s="1"/>
  <c r="H476" i="49"/>
  <c r="J476" i="49" s="1"/>
  <c r="G476" i="49"/>
  <c r="I476" i="49" s="1"/>
  <c r="H477" i="49"/>
  <c r="J477" i="49" s="1"/>
  <c r="G477" i="49"/>
  <c r="I477" i="49" s="1"/>
  <c r="H478" i="49"/>
  <c r="J478" i="49" s="1"/>
  <c r="G478" i="49"/>
  <c r="I478" i="49" s="1"/>
  <c r="H481" i="49"/>
  <c r="J481" i="49" s="1"/>
  <c r="G481" i="49"/>
  <c r="I481" i="49" s="1"/>
  <c r="H482" i="49"/>
  <c r="J482" i="49" s="1"/>
  <c r="G482" i="49"/>
  <c r="I482" i="49" s="1"/>
  <c r="I485" i="49"/>
  <c r="H485" i="49"/>
  <c r="J485" i="49" s="1"/>
  <c r="G485" i="49"/>
  <c r="I486" i="49"/>
  <c r="H486" i="49"/>
  <c r="J486" i="49" s="1"/>
  <c r="G486" i="49"/>
  <c r="I489" i="49"/>
  <c r="H489" i="49"/>
  <c r="J489" i="49" s="1"/>
  <c r="G489" i="49"/>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9" i="49"/>
  <c r="J499" i="49" s="1"/>
  <c r="G499" i="49"/>
  <c r="I499" i="49" s="1"/>
  <c r="H500" i="49"/>
  <c r="J500" i="49" s="1"/>
  <c r="G500" i="49"/>
  <c r="I500" i="49" s="1"/>
  <c r="H501" i="49"/>
  <c r="J501" i="49" s="1"/>
  <c r="G501" i="49"/>
  <c r="I501" i="49" s="1"/>
  <c r="H502" i="49"/>
  <c r="J502" i="49" s="1"/>
  <c r="G502" i="49"/>
  <c r="I502" i="49" s="1"/>
  <c r="H505" i="49"/>
  <c r="J505" i="49" s="1"/>
  <c r="G505" i="49"/>
  <c r="I505" i="49" s="1"/>
  <c r="J506" i="49"/>
  <c r="I506" i="49"/>
  <c r="H506" i="49"/>
  <c r="G506" i="49"/>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5" i="49"/>
  <c r="J515" i="49" s="1"/>
  <c r="G515" i="49"/>
  <c r="I515" i="49" s="1"/>
  <c r="H516" i="49"/>
  <c r="J516" i="49" s="1"/>
  <c r="G516" i="49"/>
  <c r="I516" i="49" s="1"/>
  <c r="H517" i="49"/>
  <c r="J517" i="49" s="1"/>
  <c r="G517" i="49"/>
  <c r="I517" i="49" s="1"/>
  <c r="I518" i="49"/>
  <c r="H518" i="49"/>
  <c r="J518" i="49" s="1"/>
  <c r="G518" i="49"/>
  <c r="H519" i="49"/>
  <c r="J519" i="49" s="1"/>
  <c r="G519" i="49"/>
  <c r="I519" i="49" s="1"/>
  <c r="H520" i="49"/>
  <c r="J520" i="49" s="1"/>
  <c r="G520" i="49"/>
  <c r="I520" i="49" s="1"/>
  <c r="H521" i="49"/>
  <c r="J521" i="49" s="1"/>
  <c r="G521" i="49"/>
  <c r="I521" i="49" s="1"/>
  <c r="H524" i="49"/>
  <c r="J524" i="49" s="1"/>
  <c r="G524" i="49"/>
  <c r="I524" i="49" s="1"/>
  <c r="J525" i="49"/>
  <c r="I525" i="49"/>
  <c r="H525" i="49"/>
  <c r="G525" i="49"/>
  <c r="H526" i="49"/>
  <c r="J526" i="49" s="1"/>
  <c r="G526" i="49"/>
  <c r="I526" i="49" s="1"/>
  <c r="H529" i="49"/>
  <c r="J529" i="49" s="1"/>
  <c r="G529" i="49"/>
  <c r="I529" i="49" s="1"/>
  <c r="H530" i="49"/>
  <c r="J530" i="49" s="1"/>
  <c r="G530" i="49"/>
  <c r="I530" i="49" s="1"/>
  <c r="H531" i="49"/>
  <c r="J531" i="49" s="1"/>
  <c r="G531" i="49"/>
  <c r="I531" i="49" s="1"/>
  <c r="H532" i="49"/>
  <c r="J532" i="49" s="1"/>
  <c r="G532" i="49"/>
  <c r="I532" i="49" s="1"/>
  <c r="J533" i="49"/>
  <c r="I533" i="49"/>
  <c r="H533" i="49"/>
  <c r="G533" i="49"/>
  <c r="J534" i="49"/>
  <c r="I534" i="49"/>
  <c r="H534" i="49"/>
  <c r="G534" i="49"/>
  <c r="H535" i="49"/>
  <c r="J535" i="49" s="1"/>
  <c r="G535" i="49"/>
  <c r="I535" i="49" s="1"/>
  <c r="J536" i="49"/>
  <c r="I536" i="49"/>
  <c r="H536" i="49"/>
  <c r="G536" i="49"/>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4" i="49"/>
  <c r="J554" i="49" s="1"/>
  <c r="G554" i="49"/>
  <c r="I554" i="49" s="1"/>
  <c r="H555" i="49"/>
  <c r="J555" i="49" s="1"/>
  <c r="G555" i="49"/>
  <c r="I555" i="49" s="1"/>
  <c r="H556" i="49"/>
  <c r="J556" i="49" s="1"/>
  <c r="G556" i="49"/>
  <c r="I556" i="49" s="1"/>
  <c r="H559" i="49"/>
  <c r="J559" i="49" s="1"/>
  <c r="G559" i="49"/>
  <c r="I559" i="49" s="1"/>
  <c r="H560" i="49"/>
  <c r="J560" i="49" s="1"/>
  <c r="G560" i="49"/>
  <c r="I560" i="49" s="1"/>
  <c r="I561" i="49"/>
  <c r="H561" i="49"/>
  <c r="J561" i="49" s="1"/>
  <c r="G561" i="49"/>
  <c r="H562" i="49"/>
  <c r="J562" i="49" s="1"/>
  <c r="G562" i="49"/>
  <c r="I562" i="49" s="1"/>
  <c r="H563" i="49"/>
  <c r="J563" i="49" s="1"/>
  <c r="G563" i="49"/>
  <c r="I563" i="49" s="1"/>
  <c r="J564" i="49"/>
  <c r="I564" i="49"/>
  <c r="H564" i="49"/>
  <c r="G564" i="49"/>
  <c r="H565" i="49"/>
  <c r="J565" i="49" s="1"/>
  <c r="G565" i="49"/>
  <c r="I565" i="49" s="1"/>
  <c r="I566" i="49"/>
  <c r="H566" i="49"/>
  <c r="J566" i="49" s="1"/>
  <c r="G566" i="49"/>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J581" i="49"/>
  <c r="I581" i="49"/>
  <c r="H581" i="49"/>
  <c r="G581" i="49"/>
  <c r="H582" i="49"/>
  <c r="J582" i="49" s="1"/>
  <c r="G582" i="49"/>
  <c r="I582" i="49" s="1"/>
  <c r="H583" i="49"/>
  <c r="J583" i="49" s="1"/>
  <c r="G583" i="49"/>
  <c r="I583" i="49" s="1"/>
  <c r="H584" i="49"/>
  <c r="J584" i="49" s="1"/>
  <c r="G584" i="49"/>
  <c r="I584" i="49" s="1"/>
  <c r="H585" i="49"/>
  <c r="J585" i="49" s="1"/>
  <c r="G585" i="49"/>
  <c r="I585" i="49" s="1"/>
  <c r="H586" i="49"/>
  <c r="J586" i="49" s="1"/>
  <c r="G586" i="49"/>
  <c r="I586" i="49" s="1"/>
  <c r="H587" i="49"/>
  <c r="J587" i="49" s="1"/>
  <c r="G587" i="49"/>
  <c r="I587" i="49" s="1"/>
  <c r="H590" i="49"/>
  <c r="J590" i="49" s="1"/>
  <c r="G590" i="49"/>
  <c r="I590" i="49" s="1"/>
  <c r="H591" i="49"/>
  <c r="J591" i="49" s="1"/>
  <c r="G591" i="49"/>
  <c r="I591" i="49" s="1"/>
  <c r="H592" i="49"/>
  <c r="J592" i="49" s="1"/>
  <c r="G592" i="49"/>
  <c r="I592" i="49" s="1"/>
  <c r="H595" i="49"/>
  <c r="J595" i="49" s="1"/>
  <c r="G595" i="49"/>
  <c r="I595" i="49" s="1"/>
  <c r="H596" i="49"/>
  <c r="J596" i="49" s="1"/>
  <c r="G596" i="49"/>
  <c r="I59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9"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9"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5" i="58" s="1"/>
  <c r="B49" i="58"/>
  <c r="C4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H52" i="50"/>
  <c r="I49" i="50" s="1"/>
  <c r="F52" i="50"/>
  <c r="G50" i="50" s="1"/>
  <c r="D52" i="50"/>
  <c r="E45" i="50" s="1"/>
  <c r="B52" i="50"/>
  <c r="C50" i="50" s="1"/>
  <c r="K7" i="50"/>
  <c r="J7" i="50"/>
  <c r="B5" i="50"/>
  <c r="F5" i="50" s="1"/>
  <c r="D5" i="53"/>
  <c r="H5" i="53"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12"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4" i="53" s="1"/>
  <c r="B40" i="53"/>
  <c r="C38" i="53" s="1"/>
  <c r="K26" i="53"/>
  <c r="J26"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2" i="53" s="1"/>
  <c r="B60" i="53"/>
  <c r="C58" i="53" s="1"/>
  <c r="K43" i="53"/>
  <c r="J43" i="53"/>
  <c r="I62" i="53"/>
  <c r="G62" i="53"/>
  <c r="E62" i="53"/>
  <c r="C62" i="53"/>
  <c r="B5" i="54"/>
  <c r="F5" i="54" s="1"/>
  <c r="K8" i="54"/>
  <c r="J8" i="54"/>
  <c r="K9" i="54"/>
  <c r="J9" i="54"/>
  <c r="K10" i="54"/>
  <c r="J10" i="54"/>
  <c r="K11" i="54"/>
  <c r="J11" i="54"/>
  <c r="K12" i="54"/>
  <c r="J12" i="54"/>
  <c r="K13" i="54"/>
  <c r="J13" i="54"/>
  <c r="H15" i="54"/>
  <c r="I12" i="54" s="1"/>
  <c r="F15" i="54"/>
  <c r="G13" i="54" s="1"/>
  <c r="D15" i="54"/>
  <c r="E9" i="54" s="1"/>
  <c r="B15" i="54"/>
  <c r="C13" i="54" s="1"/>
  <c r="K7" i="54"/>
  <c r="J7" i="54"/>
  <c r="H20" i="54"/>
  <c r="F20" i="54"/>
  <c r="G20" i="54" s="1"/>
  <c r="D20" i="54"/>
  <c r="B20" i="54"/>
  <c r="C20" i="54" s="1"/>
  <c r="K18" i="54"/>
  <c r="J18" i="54"/>
  <c r="K24" i="54"/>
  <c r="J24" i="54"/>
  <c r="K25" i="54"/>
  <c r="J25" i="54"/>
  <c r="H27" i="54"/>
  <c r="I24" i="54" s="1"/>
  <c r="F27" i="54"/>
  <c r="G25" i="54" s="1"/>
  <c r="D27" i="54"/>
  <c r="B27" i="54"/>
  <c r="C25" i="54" s="1"/>
  <c r="K23" i="54"/>
  <c r="J23" i="54"/>
  <c r="K31" i="54"/>
  <c r="J31" i="54"/>
  <c r="K32" i="54"/>
  <c r="J32" i="54"/>
  <c r="K33" i="54"/>
  <c r="J33" i="54"/>
  <c r="K34" i="54"/>
  <c r="J34" i="54"/>
  <c r="K35" i="54"/>
  <c r="J35" i="54"/>
  <c r="K36" i="54"/>
  <c r="J36" i="54"/>
  <c r="K37" i="54"/>
  <c r="J37" i="54"/>
  <c r="K38" i="54"/>
  <c r="J38" i="54"/>
  <c r="K39" i="54"/>
  <c r="J39" i="54"/>
  <c r="H41" i="54"/>
  <c r="I38" i="54" s="1"/>
  <c r="F41" i="54"/>
  <c r="G39" i="54" s="1"/>
  <c r="D41" i="54"/>
  <c r="B41" i="54"/>
  <c r="C39" i="54" s="1"/>
  <c r="K30" i="54"/>
  <c r="J30" i="54"/>
  <c r="K45" i="54"/>
  <c r="J45" i="54"/>
  <c r="K46" i="54"/>
  <c r="J46" i="54"/>
  <c r="K47" i="54"/>
  <c r="J47" i="54"/>
  <c r="K48" i="54"/>
  <c r="J48" i="54"/>
  <c r="K49" i="54"/>
  <c r="J49" i="54"/>
  <c r="K50" i="54"/>
  <c r="J50" i="54"/>
  <c r="K51" i="54"/>
  <c r="J51" i="54"/>
  <c r="K52" i="54"/>
  <c r="J52" i="54"/>
  <c r="H54" i="54"/>
  <c r="I51" i="54" s="1"/>
  <c r="F54" i="54"/>
  <c r="G52" i="54" s="1"/>
  <c r="D54" i="54"/>
  <c r="E50"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H70" i="54"/>
  <c r="I67" i="54" s="1"/>
  <c r="F70" i="54"/>
  <c r="G68" i="54" s="1"/>
  <c r="D70" i="54"/>
  <c r="B70" i="54"/>
  <c r="C68" i="54" s="1"/>
  <c r="K57" i="54"/>
  <c r="J57" i="54"/>
  <c r="K74" i="54"/>
  <c r="J74" i="54"/>
  <c r="K75" i="54"/>
  <c r="J75" i="54"/>
  <c r="K76" i="54"/>
  <c r="J76" i="54"/>
  <c r="K77" i="54"/>
  <c r="J77" i="54"/>
  <c r="H79" i="54"/>
  <c r="I76" i="54" s="1"/>
  <c r="F79" i="54"/>
  <c r="G77" i="54" s="1"/>
  <c r="D79" i="54"/>
  <c r="J79" i="54" s="1"/>
  <c r="B79" i="54"/>
  <c r="C77" i="54" s="1"/>
  <c r="K73" i="54"/>
  <c r="J73"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5" i="55"/>
  <c r="J25" i="55"/>
  <c r="K54" i="55"/>
  <c r="J54" i="55"/>
  <c r="K55" i="55"/>
  <c r="J55" i="55"/>
  <c r="K56" i="55"/>
  <c r="J56"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3" i="55"/>
  <c r="J53" i="55"/>
  <c r="I70" i="55"/>
  <c r="G70" i="55"/>
  <c r="E70" i="55"/>
  <c r="C70" i="55"/>
  <c r="J70" i="55"/>
  <c r="K70" i="55"/>
  <c r="B73" i="55"/>
  <c r="F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4" i="55" s="1"/>
  <c r="B99" i="55"/>
  <c r="C97" i="55" s="1"/>
  <c r="K75" i="55"/>
  <c r="J75"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H124" i="55"/>
  <c r="I120" i="55" s="1"/>
  <c r="F124" i="55"/>
  <c r="G122" i="55" s="1"/>
  <c r="D124" i="55"/>
  <c r="E119" i="55" s="1"/>
  <c r="B124" i="55"/>
  <c r="C122" i="55" s="1"/>
  <c r="K102" i="55"/>
  <c r="J102" i="55"/>
  <c r="I126" i="55"/>
  <c r="G126" i="55"/>
  <c r="E126" i="55"/>
  <c r="C126" i="55"/>
  <c r="J126" i="55"/>
  <c r="K126" i="55"/>
  <c r="B129" i="55"/>
  <c r="F129" i="55" s="1"/>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H155" i="55"/>
  <c r="I152" i="55" s="1"/>
  <c r="F155" i="55"/>
  <c r="G153" i="55" s="1"/>
  <c r="D155" i="55"/>
  <c r="E151" i="55" s="1"/>
  <c r="B155" i="55"/>
  <c r="C153" i="55" s="1"/>
  <c r="K131" i="55"/>
  <c r="J131"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K179" i="55"/>
  <c r="J179" i="55"/>
  <c r="H181" i="55"/>
  <c r="I178" i="55" s="1"/>
  <c r="F181" i="55"/>
  <c r="G179" i="55" s="1"/>
  <c r="D181" i="55"/>
  <c r="E178" i="55" s="1"/>
  <c r="B181" i="55"/>
  <c r="C179" i="55" s="1"/>
  <c r="K158" i="55"/>
  <c r="J158" i="55"/>
  <c r="I183" i="55"/>
  <c r="G183" i="55"/>
  <c r="E183" i="55"/>
  <c r="C183" i="55"/>
  <c r="J183" i="55"/>
  <c r="K183" i="55"/>
  <c r="D186" i="55"/>
  <c r="H186" i="55" s="1"/>
  <c r="B186" i="55"/>
  <c r="F186" i="55" s="1"/>
  <c r="K189" i="55"/>
  <c r="J189" i="55"/>
  <c r="K190" i="55"/>
  <c r="J190" i="55"/>
  <c r="H192" i="55"/>
  <c r="I189" i="55" s="1"/>
  <c r="F192" i="55"/>
  <c r="G190" i="55" s="1"/>
  <c r="D192" i="55"/>
  <c r="E189" i="55" s="1"/>
  <c r="B192" i="55"/>
  <c r="C190" i="55" s="1"/>
  <c r="K188" i="55"/>
  <c r="J188" i="55"/>
  <c r="K196" i="55"/>
  <c r="J196" i="55"/>
  <c r="K197" i="55"/>
  <c r="J197" i="55"/>
  <c r="K198" i="55"/>
  <c r="J198" i="55"/>
  <c r="K199" i="55"/>
  <c r="J199" i="55"/>
  <c r="K200" i="55"/>
  <c r="J200" i="55"/>
  <c r="K201" i="55"/>
  <c r="J201" i="55"/>
  <c r="K202" i="55"/>
  <c r="J202" i="55"/>
  <c r="K203" i="55"/>
  <c r="J203" i="55"/>
  <c r="K204" i="55"/>
  <c r="J204" i="55"/>
  <c r="H206" i="55"/>
  <c r="I203" i="55" s="1"/>
  <c r="F206" i="55"/>
  <c r="G204" i="55" s="1"/>
  <c r="D206" i="55"/>
  <c r="E199" i="55" s="1"/>
  <c r="B206" i="55"/>
  <c r="C204" i="55" s="1"/>
  <c r="K195" i="55"/>
  <c r="J195" i="55"/>
  <c r="I208" i="55"/>
  <c r="G208" i="55"/>
  <c r="E208" i="55"/>
  <c r="C208" i="55"/>
  <c r="K208" i="55"/>
  <c r="J208" i="55"/>
  <c r="I212" i="55"/>
  <c r="G212" i="55"/>
  <c r="E212" i="55"/>
  <c r="C212" i="55"/>
  <c r="H210" i="55"/>
  <c r="I210" i="55" s="1"/>
  <c r="F210" i="55"/>
  <c r="G210" i="55" s="1"/>
  <c r="D210" i="55"/>
  <c r="E210" i="55" s="1"/>
  <c r="B210" i="55"/>
  <c r="C210" i="55" s="1"/>
  <c r="K212" i="55"/>
  <c r="J212" i="55"/>
  <c r="K214" i="55"/>
  <c r="J214" i="55"/>
  <c r="I214" i="55"/>
  <c r="G214" i="55"/>
  <c r="E214" i="55"/>
  <c r="C214"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H28" i="48"/>
  <c r="I25" i="48" s="1"/>
  <c r="F28" i="48"/>
  <c r="G26" i="48" s="1"/>
  <c r="D28" i="48"/>
  <c r="E24" i="48" s="1"/>
  <c r="B28" i="48"/>
  <c r="C26" i="48" s="1"/>
  <c r="K18" i="48"/>
  <c r="J18" i="48"/>
  <c r="K32" i="48"/>
  <c r="J32" i="48"/>
  <c r="K33" i="48"/>
  <c r="J33" i="48"/>
  <c r="K34" i="48"/>
  <c r="J34" i="48"/>
  <c r="H36" i="48"/>
  <c r="I33" i="48" s="1"/>
  <c r="F36" i="48"/>
  <c r="G34" i="48" s="1"/>
  <c r="D36" i="48"/>
  <c r="B36" i="48"/>
  <c r="C34" i="48" s="1"/>
  <c r="K31" i="48"/>
  <c r="J31" i="48"/>
  <c r="I38" i="48"/>
  <c r="G38" i="48"/>
  <c r="E38" i="48"/>
  <c r="C38" i="48"/>
  <c r="K38" i="48"/>
  <c r="J38" i="48"/>
  <c r="B41" i="48"/>
  <c r="F41" i="48" s="1"/>
  <c r="K44" i="48"/>
  <c r="J44" i="48"/>
  <c r="K45" i="48"/>
  <c r="J45" i="48"/>
  <c r="K46" i="48"/>
  <c r="J46" i="48"/>
  <c r="K47" i="48"/>
  <c r="J47" i="48"/>
  <c r="K48" i="48"/>
  <c r="J48" i="48"/>
  <c r="K49" i="48"/>
  <c r="J49" i="48"/>
  <c r="K50" i="48"/>
  <c r="J50" i="48"/>
  <c r="H52" i="48"/>
  <c r="I48" i="48" s="1"/>
  <c r="F52" i="48"/>
  <c r="D52" i="48"/>
  <c r="B52" i="48"/>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H72" i="48"/>
  <c r="I69" i="48" s="1"/>
  <c r="F72" i="48"/>
  <c r="G70" i="48" s="1"/>
  <c r="D72" i="48"/>
  <c r="B72" i="48"/>
  <c r="C70" i="48" s="1"/>
  <c r="K55" i="48"/>
  <c r="J55" i="48"/>
  <c r="I74" i="48"/>
  <c r="G74" i="48"/>
  <c r="E74" i="48"/>
  <c r="C74" i="48"/>
  <c r="K74" i="48"/>
  <c r="J74" i="48"/>
  <c r="B77" i="48"/>
  <c r="D77" i="48" s="1"/>
  <c r="H77" i="48" s="1"/>
  <c r="K80" i="48"/>
  <c r="J80" i="48"/>
  <c r="K81" i="48"/>
  <c r="J81" i="48"/>
  <c r="K82" i="48"/>
  <c r="J82" i="48"/>
  <c r="K83" i="48"/>
  <c r="J83" i="48"/>
  <c r="K84" i="48"/>
  <c r="J84" i="48"/>
  <c r="H86" i="48"/>
  <c r="I83" i="48" s="1"/>
  <c r="F86" i="48"/>
  <c r="G84" i="48" s="1"/>
  <c r="D86" i="48"/>
  <c r="J86" i="48" s="1"/>
  <c r="B86" i="48"/>
  <c r="C84" i="48" s="1"/>
  <c r="K79" i="48"/>
  <c r="J7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6" i="48" s="1"/>
  <c r="F109" i="48"/>
  <c r="G107" i="48" s="1"/>
  <c r="D109" i="48"/>
  <c r="E105" i="48" s="1"/>
  <c r="B109" i="48"/>
  <c r="C107" i="48" s="1"/>
  <c r="K89" i="48"/>
  <c r="J89" i="48"/>
  <c r="I111" i="48"/>
  <c r="G111" i="48"/>
  <c r="E111" i="48"/>
  <c r="C111" i="48"/>
  <c r="K111" i="48"/>
  <c r="J111" i="48"/>
  <c r="D114" i="48"/>
  <c r="H114" i="48" s="1"/>
  <c r="B114" i="48"/>
  <c r="F114" i="48" s="1"/>
  <c r="K117" i="48"/>
  <c r="J117" i="48"/>
  <c r="K118" i="48"/>
  <c r="J118" i="48"/>
  <c r="H120" i="48"/>
  <c r="I117" i="48" s="1"/>
  <c r="F120" i="48"/>
  <c r="G118" i="48" s="1"/>
  <c r="D120" i="48"/>
  <c r="J120" i="48" s="1"/>
  <c r="B120" i="48"/>
  <c r="C118" i="48" s="1"/>
  <c r="K116" i="48"/>
  <c r="J116" i="48"/>
  <c r="K124" i="48"/>
  <c r="J124" i="48"/>
  <c r="K125" i="48"/>
  <c r="J125" i="48"/>
  <c r="K126" i="48"/>
  <c r="J126" i="48"/>
  <c r="K127" i="48"/>
  <c r="J127" i="48"/>
  <c r="K128" i="48"/>
  <c r="J128" i="48"/>
  <c r="K129" i="48"/>
  <c r="J129" i="48"/>
  <c r="K130" i="48"/>
  <c r="J130" i="48"/>
  <c r="K131" i="48"/>
  <c r="J131" i="48"/>
  <c r="K132" i="48"/>
  <c r="J132" i="48"/>
  <c r="K133" i="48"/>
  <c r="J133" i="48"/>
  <c r="H135" i="48"/>
  <c r="I132" i="48" s="1"/>
  <c r="F135" i="48"/>
  <c r="G133" i="48" s="1"/>
  <c r="D135" i="48"/>
  <c r="B135" i="48"/>
  <c r="C133" i="48" s="1"/>
  <c r="K123" i="48"/>
  <c r="J123" i="48"/>
  <c r="I137" i="48"/>
  <c r="G137" i="48"/>
  <c r="E137" i="48"/>
  <c r="C137" i="48"/>
  <c r="K137" i="48"/>
  <c r="J137" i="48"/>
  <c r="D140" i="48"/>
  <c r="H140" i="48" s="1"/>
  <c r="B140" i="48"/>
  <c r="F140" i="48" s="1"/>
  <c r="H144" i="48"/>
  <c r="F144" i="48"/>
  <c r="G144" i="48" s="1"/>
  <c r="D144" i="48"/>
  <c r="J144" i="48" s="1"/>
  <c r="B144" i="48"/>
  <c r="C144" i="48" s="1"/>
  <c r="K142" i="48"/>
  <c r="J142" i="48"/>
  <c r="K148" i="48"/>
  <c r="J148" i="48"/>
  <c r="K149" i="48"/>
  <c r="J149" i="48"/>
  <c r="K150" i="48"/>
  <c r="J150" i="48"/>
  <c r="K151" i="48"/>
  <c r="J151" i="48"/>
  <c r="K152" i="48"/>
  <c r="J152" i="48"/>
  <c r="K153" i="48"/>
  <c r="J153" i="48"/>
  <c r="K154" i="48"/>
  <c r="J154" i="48"/>
  <c r="K155" i="48"/>
  <c r="J155" i="48"/>
  <c r="K156" i="48"/>
  <c r="J156" i="48"/>
  <c r="H158" i="48"/>
  <c r="I155" i="48" s="1"/>
  <c r="F158" i="48"/>
  <c r="G156" i="48" s="1"/>
  <c r="D158" i="48"/>
  <c r="E151" i="48" s="1"/>
  <c r="B158" i="48"/>
  <c r="C156" i="48" s="1"/>
  <c r="K147" i="48"/>
  <c r="J147" i="48"/>
  <c r="I160" i="48"/>
  <c r="G160" i="48"/>
  <c r="E160" i="48"/>
  <c r="C160" i="48"/>
  <c r="K160" i="48"/>
  <c r="J160" i="48"/>
  <c r="B163" i="48"/>
  <c r="F163" i="48" s="1"/>
  <c r="K166" i="48"/>
  <c r="J166" i="48"/>
  <c r="K167" i="48"/>
  <c r="J167" i="48"/>
  <c r="K168" i="48"/>
  <c r="J168" i="48"/>
  <c r="K169" i="48"/>
  <c r="J169" i="48"/>
  <c r="K170" i="48"/>
  <c r="J170" i="48"/>
  <c r="K171" i="48"/>
  <c r="J171" i="48"/>
  <c r="K172" i="48"/>
  <c r="J172" i="48"/>
  <c r="H174" i="48"/>
  <c r="I171" i="48" s="1"/>
  <c r="F174" i="48"/>
  <c r="G172" i="48" s="1"/>
  <c r="D174" i="48"/>
  <c r="E169" i="48" s="1"/>
  <c r="B174" i="48"/>
  <c r="C172" i="48" s="1"/>
  <c r="K165" i="48"/>
  <c r="J165" i="48"/>
  <c r="K178" i="48"/>
  <c r="J178" i="48"/>
  <c r="K179" i="48"/>
  <c r="J179" i="48"/>
  <c r="K180" i="48"/>
  <c r="J180" i="48"/>
  <c r="K181" i="48"/>
  <c r="J181" i="48"/>
  <c r="K182" i="48"/>
  <c r="J182" i="48"/>
  <c r="K183" i="48"/>
  <c r="J183" i="48"/>
  <c r="K184" i="48"/>
  <c r="J184" i="48"/>
  <c r="H186" i="48"/>
  <c r="I182" i="48" s="1"/>
  <c r="F186" i="48"/>
  <c r="G184" i="48" s="1"/>
  <c r="D186" i="48"/>
  <c r="J186" i="48" s="1"/>
  <c r="B186" i="48"/>
  <c r="C184" i="48" s="1"/>
  <c r="K177" i="48"/>
  <c r="J177" i="48"/>
  <c r="I188" i="48"/>
  <c r="G188" i="48"/>
  <c r="E188" i="48"/>
  <c r="C188" i="48"/>
  <c r="K188" i="48"/>
  <c r="J188" i="48"/>
  <c r="B191" i="48"/>
  <c r="F191" i="48" s="1"/>
  <c r="K194" i="48"/>
  <c r="J194" i="48"/>
  <c r="K195" i="48"/>
  <c r="J195" i="48"/>
  <c r="K196" i="48"/>
  <c r="J196" i="48"/>
  <c r="K197" i="48"/>
  <c r="J197" i="48"/>
  <c r="K198" i="48"/>
  <c r="J198" i="48"/>
  <c r="K199" i="48"/>
  <c r="J199" i="48"/>
  <c r="K200" i="48"/>
  <c r="J200" i="48"/>
  <c r="H202" i="48"/>
  <c r="I198" i="48" s="1"/>
  <c r="F202" i="48"/>
  <c r="G200" i="48" s="1"/>
  <c r="D202" i="48"/>
  <c r="J202" i="48" s="1"/>
  <c r="B202" i="48"/>
  <c r="C200" i="48" s="1"/>
  <c r="K193" i="48"/>
  <c r="J193"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H223" i="48"/>
  <c r="I220" i="48" s="1"/>
  <c r="F223" i="48"/>
  <c r="G221" i="48" s="1"/>
  <c r="D223" i="48"/>
  <c r="E217" i="48" s="1"/>
  <c r="B223" i="48"/>
  <c r="C221" i="48" s="1"/>
  <c r="K205" i="48"/>
  <c r="J205" i="48"/>
  <c r="K227" i="48"/>
  <c r="J227" i="48"/>
  <c r="K228" i="48"/>
  <c r="J228" i="48"/>
  <c r="K229" i="48"/>
  <c r="J229" i="48"/>
  <c r="K230" i="48"/>
  <c r="J230" i="48"/>
  <c r="K231" i="48"/>
  <c r="J231" i="48"/>
  <c r="K232" i="48"/>
  <c r="J232" i="48"/>
  <c r="K233" i="48"/>
  <c r="J233" i="48"/>
  <c r="K234" i="48"/>
  <c r="J234" i="48"/>
  <c r="H236" i="48"/>
  <c r="I233" i="48" s="1"/>
  <c r="F236" i="48"/>
  <c r="G234" i="48" s="1"/>
  <c r="D236" i="48"/>
  <c r="E229" i="48" s="1"/>
  <c r="B236" i="48"/>
  <c r="C234" i="48" s="1"/>
  <c r="K226" i="48"/>
  <c r="J226" i="48"/>
  <c r="I238" i="48"/>
  <c r="G238" i="48"/>
  <c r="E238" i="48"/>
  <c r="C238" i="48"/>
  <c r="K238" i="48"/>
  <c r="J238" i="48"/>
  <c r="I242" i="48"/>
  <c r="G242" i="48"/>
  <c r="E242" i="48"/>
  <c r="C242" i="48"/>
  <c r="H240" i="48"/>
  <c r="I240" i="48" s="1"/>
  <c r="F240" i="48"/>
  <c r="G240" i="48" s="1"/>
  <c r="D240" i="48"/>
  <c r="E240" i="48" s="1"/>
  <c r="B240" i="48"/>
  <c r="C240" i="48" s="1"/>
  <c r="K242" i="48"/>
  <c r="J242" i="48"/>
  <c r="K244" i="48"/>
  <c r="J244" i="48"/>
  <c r="I244" i="48"/>
  <c r="G244" i="48"/>
  <c r="E244" i="48"/>
  <c r="C244" i="48"/>
  <c r="K81" i="54"/>
  <c r="J81" i="54"/>
  <c r="K62" i="53"/>
  <c r="J6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I15" i="26"/>
  <c r="H15" i="26"/>
  <c r="J15" i="26" s="1"/>
  <c r="G15" i="26"/>
  <c r="H16" i="26"/>
  <c r="J16" i="26" s="1"/>
  <c r="G16" i="26"/>
  <c r="I16" i="26" s="1"/>
  <c r="J17" i="26"/>
  <c r="I17" i="26"/>
  <c r="H17" i="26"/>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J41" i="26"/>
  <c r="H41" i="26"/>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J56" i="26"/>
  <c r="H56" i="26"/>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J63" i="26"/>
  <c r="H63" i="26"/>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J72" i="26"/>
  <c r="I72" i="26"/>
  <c r="H72" i="26"/>
  <c r="G72" i="26"/>
  <c r="H73" i="26"/>
  <c r="J73" i="26" s="1"/>
  <c r="G73" i="26"/>
  <c r="I73" i="26" s="1"/>
  <c r="H74" i="26"/>
  <c r="J74" i="26" s="1"/>
  <c r="G74" i="26"/>
  <c r="I74" i="26" s="1"/>
  <c r="H75" i="26"/>
  <c r="J75" i="26" s="1"/>
  <c r="G75" i="26"/>
  <c r="I7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K210" i="55"/>
  <c r="D191" i="48"/>
  <c r="H191" i="48" s="1"/>
  <c r="D163" i="48"/>
  <c r="H163" i="48" s="1"/>
  <c r="K144" i="48"/>
  <c r="J135" i="48"/>
  <c r="D129" i="55"/>
  <c r="H129" i="55" s="1"/>
  <c r="D73" i="55"/>
  <c r="H73" i="55" s="1"/>
  <c r="J70" i="54"/>
  <c r="C7" i="56"/>
  <c r="G7" i="56"/>
  <c r="D5" i="56"/>
  <c r="H5" i="56" s="1"/>
  <c r="E7" i="56"/>
  <c r="I7" i="56"/>
  <c r="E8" i="56"/>
  <c r="I8" i="56"/>
  <c r="C8" i="56"/>
  <c r="G8" i="56"/>
  <c r="E9" i="56"/>
  <c r="I9" i="56"/>
  <c r="C9" i="56"/>
  <c r="G9" i="56"/>
  <c r="C10" i="56"/>
  <c r="G10" i="56"/>
  <c r="E10" i="56"/>
  <c r="I10" i="56"/>
  <c r="E11" i="56"/>
  <c r="I11" i="56"/>
  <c r="C11" i="56"/>
  <c r="G11" i="56"/>
  <c r="E12" i="56"/>
  <c r="I12" i="56"/>
  <c r="C12" i="56"/>
  <c r="G12" i="56"/>
  <c r="E13" i="56"/>
  <c r="I13" i="56"/>
  <c r="C13" i="56"/>
  <c r="G13" i="56"/>
  <c r="E14" i="56"/>
  <c r="I14" i="56"/>
  <c r="C14" i="56"/>
  <c r="G14" i="56"/>
  <c r="C15" i="56"/>
  <c r="G15" i="56"/>
  <c r="E15" i="56"/>
  <c r="I15" i="56"/>
  <c r="E16" i="56"/>
  <c r="I16" i="56"/>
  <c r="C16" i="56"/>
  <c r="G16" i="56"/>
  <c r="E17" i="56"/>
  <c r="I17" i="56"/>
  <c r="C17" i="56"/>
  <c r="G17" i="56"/>
  <c r="E18" i="56"/>
  <c r="I18" i="56"/>
  <c r="C18" i="56"/>
  <c r="G18" i="56"/>
  <c r="E19" i="56"/>
  <c r="I19" i="56"/>
  <c r="C19" i="56"/>
  <c r="G19" i="56"/>
  <c r="E20" i="56"/>
  <c r="I20" i="56"/>
  <c r="C20" i="56"/>
  <c r="G20" i="56"/>
  <c r="E21" i="56"/>
  <c r="I21" i="56"/>
  <c r="C21" i="56"/>
  <c r="G21" i="56"/>
  <c r="C22" i="56"/>
  <c r="G22" i="56"/>
  <c r="E22" i="56"/>
  <c r="I22" i="56"/>
  <c r="C23" i="56"/>
  <c r="G23" i="56"/>
  <c r="E23" i="56"/>
  <c r="I23" i="56"/>
  <c r="E24" i="56"/>
  <c r="I24" i="56"/>
  <c r="C24" i="56"/>
  <c r="G24" i="56"/>
  <c r="E25" i="56"/>
  <c r="I25" i="56"/>
  <c r="C25" i="56"/>
  <c r="G25" i="56"/>
  <c r="C26" i="56"/>
  <c r="G26" i="56"/>
  <c r="E26" i="56"/>
  <c r="I26" i="56"/>
  <c r="C27" i="56"/>
  <c r="G27" i="56"/>
  <c r="E27" i="56"/>
  <c r="I27" i="56"/>
  <c r="E28" i="56"/>
  <c r="I28" i="56"/>
  <c r="C28" i="56"/>
  <c r="G28" i="56"/>
  <c r="C29" i="56"/>
  <c r="G29" i="56"/>
  <c r="I29" i="56"/>
  <c r="J33" i="56"/>
  <c r="E30" i="56"/>
  <c r="C30" i="56"/>
  <c r="G30" i="56"/>
  <c r="K33" i="56"/>
  <c r="E31" i="56"/>
  <c r="I31" i="56"/>
  <c r="C7" i="57"/>
  <c r="G7" i="57"/>
  <c r="E7" i="57"/>
  <c r="I7" i="57"/>
  <c r="E8" i="57"/>
  <c r="I8" i="57"/>
  <c r="C8" i="57"/>
  <c r="G8" i="57"/>
  <c r="I9" i="57"/>
  <c r="C9" i="57"/>
  <c r="G9" i="57"/>
  <c r="J26" i="57"/>
  <c r="E10" i="57"/>
  <c r="I10" i="57"/>
  <c r="C10" i="57"/>
  <c r="G10" i="57"/>
  <c r="C11" i="57"/>
  <c r="G11" i="57"/>
  <c r="E11" i="57"/>
  <c r="I11" i="57"/>
  <c r="E12" i="57"/>
  <c r="I12" i="57"/>
  <c r="C12" i="57"/>
  <c r="G12" i="57"/>
  <c r="C13" i="57"/>
  <c r="G13" i="57"/>
  <c r="E13" i="57"/>
  <c r="I13" i="57"/>
  <c r="C14" i="57"/>
  <c r="G14" i="57"/>
  <c r="E14" i="57"/>
  <c r="I14" i="57"/>
  <c r="E15" i="57"/>
  <c r="I15" i="57"/>
  <c r="C15" i="57"/>
  <c r="G15" i="57"/>
  <c r="E16" i="57"/>
  <c r="I16" i="57"/>
  <c r="C16" i="57"/>
  <c r="G16" i="57"/>
  <c r="C17" i="57"/>
  <c r="G17" i="57"/>
  <c r="E17" i="57"/>
  <c r="I17" i="57"/>
  <c r="E18" i="57"/>
  <c r="I18" i="57"/>
  <c r="C18" i="57"/>
  <c r="G18" i="57"/>
  <c r="C19" i="57"/>
  <c r="G19" i="57"/>
  <c r="E19" i="57"/>
  <c r="I19" i="57"/>
  <c r="C20" i="57"/>
  <c r="G20" i="57"/>
  <c r="E20" i="57"/>
  <c r="I20" i="57"/>
  <c r="C21" i="57"/>
  <c r="G21" i="57"/>
  <c r="E21" i="57"/>
  <c r="I21" i="57"/>
  <c r="E22" i="57"/>
  <c r="I22" i="57"/>
  <c r="C22" i="57"/>
  <c r="G22" i="57"/>
  <c r="E23" i="57"/>
  <c r="C23" i="57"/>
  <c r="G23" i="57"/>
  <c r="K26" i="57"/>
  <c r="E24" i="57"/>
  <c r="I24" i="57"/>
  <c r="F5" i="57"/>
  <c r="C7" i="58"/>
  <c r="G7" i="58"/>
  <c r="D5" i="58"/>
  <c r="H5" i="58" s="1"/>
  <c r="E7" i="58"/>
  <c r="I7" i="58"/>
  <c r="E8" i="58"/>
  <c r="I8" i="58"/>
  <c r="C8" i="58"/>
  <c r="G8" i="58"/>
  <c r="E9" i="58"/>
  <c r="I9" i="58"/>
  <c r="C9" i="58"/>
  <c r="G9" i="58"/>
  <c r="C10" i="58"/>
  <c r="G10" i="58"/>
  <c r="E10" i="58"/>
  <c r="I10" i="58"/>
  <c r="C11" i="58"/>
  <c r="G11" i="58"/>
  <c r="E11" i="58"/>
  <c r="I11" i="58"/>
  <c r="E12" i="58"/>
  <c r="I12" i="58"/>
  <c r="C12" i="58"/>
  <c r="G12" i="58"/>
  <c r="E13" i="58"/>
  <c r="I13" i="58"/>
  <c r="C13" i="58"/>
  <c r="G13" i="58"/>
  <c r="E14" i="58"/>
  <c r="I14" i="58"/>
  <c r="C14" i="58"/>
  <c r="G14" i="58"/>
  <c r="C15" i="58"/>
  <c r="G15" i="58"/>
  <c r="E15" i="58"/>
  <c r="I15" i="58"/>
  <c r="C16" i="58"/>
  <c r="G16" i="58"/>
  <c r="E16" i="58"/>
  <c r="I16" i="58"/>
  <c r="C17" i="58"/>
  <c r="G17" i="58"/>
  <c r="E17" i="58"/>
  <c r="I17" i="58"/>
  <c r="C18" i="58"/>
  <c r="G18" i="58"/>
  <c r="E18" i="58"/>
  <c r="I18" i="58"/>
  <c r="E19" i="58"/>
  <c r="I19" i="58"/>
  <c r="C19" i="58"/>
  <c r="G19" i="58"/>
  <c r="E20" i="58"/>
  <c r="I20" i="58"/>
  <c r="C20" i="58"/>
  <c r="G20" i="58"/>
  <c r="C21" i="58"/>
  <c r="G21" i="58"/>
  <c r="E21" i="58"/>
  <c r="I21" i="58"/>
  <c r="E22" i="58"/>
  <c r="I22" i="58"/>
  <c r="C22" i="58"/>
  <c r="G22" i="58"/>
  <c r="E23" i="58"/>
  <c r="I23" i="58"/>
  <c r="C23" i="58"/>
  <c r="G23" i="58"/>
  <c r="E24" i="58"/>
  <c r="I24" i="58"/>
  <c r="C24" i="58"/>
  <c r="G24" i="58"/>
  <c r="C25" i="58"/>
  <c r="G25" i="58"/>
  <c r="E25" i="58"/>
  <c r="I25" i="58"/>
  <c r="E26" i="58"/>
  <c r="I26" i="58"/>
  <c r="C26" i="58"/>
  <c r="G26" i="58"/>
  <c r="E27" i="58"/>
  <c r="I27" i="58"/>
  <c r="C27" i="58"/>
  <c r="G27" i="58"/>
  <c r="E28" i="58"/>
  <c r="I28" i="58"/>
  <c r="C28" i="58"/>
  <c r="G28" i="58"/>
  <c r="E29" i="58"/>
  <c r="I29" i="58"/>
  <c r="C29" i="58"/>
  <c r="G29" i="58"/>
  <c r="C30" i="58"/>
  <c r="G30" i="58"/>
  <c r="E30" i="58"/>
  <c r="I30" i="58"/>
  <c r="E31" i="58"/>
  <c r="I31" i="58"/>
  <c r="C31" i="58"/>
  <c r="G31" i="58"/>
  <c r="C32" i="58"/>
  <c r="G32" i="58"/>
  <c r="E32" i="58"/>
  <c r="I32" i="58"/>
  <c r="C33" i="58"/>
  <c r="G33" i="58"/>
  <c r="E33" i="58"/>
  <c r="I33" i="58"/>
  <c r="C34" i="58"/>
  <c r="G34" i="58"/>
  <c r="E34" i="58"/>
  <c r="I34" i="58"/>
  <c r="C35" i="58"/>
  <c r="G35" i="58"/>
  <c r="E35" i="58"/>
  <c r="I35" i="58"/>
  <c r="E36" i="58"/>
  <c r="I36" i="58"/>
  <c r="C36" i="58"/>
  <c r="G36" i="58"/>
  <c r="E37" i="58"/>
  <c r="I37" i="58"/>
  <c r="C37" i="58"/>
  <c r="G37" i="58"/>
  <c r="E38" i="58"/>
  <c r="I38" i="58"/>
  <c r="C38" i="58"/>
  <c r="G38" i="58"/>
  <c r="C39" i="58"/>
  <c r="G39" i="58"/>
  <c r="E39" i="58"/>
  <c r="I39" i="58"/>
  <c r="E40" i="58"/>
  <c r="I40" i="58"/>
  <c r="C40" i="58"/>
  <c r="G40" i="58"/>
  <c r="E41" i="58"/>
  <c r="I41" i="58"/>
  <c r="C41" i="58"/>
  <c r="G41" i="58"/>
  <c r="E42" i="58"/>
  <c r="I42" i="58"/>
  <c r="C42" i="58"/>
  <c r="G42" i="58"/>
  <c r="E43" i="58"/>
  <c r="I43" i="58"/>
  <c r="C43" i="58"/>
  <c r="G43" i="58"/>
  <c r="E44" i="58"/>
  <c r="I44" i="58"/>
  <c r="C44" i="58"/>
  <c r="G44" i="58"/>
  <c r="I45" i="58"/>
  <c r="C45" i="58"/>
  <c r="G45" i="58"/>
  <c r="J49" i="58"/>
  <c r="E46" i="58"/>
  <c r="C46" i="58"/>
  <c r="G46" i="58"/>
  <c r="K49" i="58"/>
  <c r="E47" i="58"/>
  <c r="I47" i="58"/>
  <c r="C7" i="50"/>
  <c r="G7" i="50"/>
  <c r="D5" i="50"/>
  <c r="H5" i="50" s="1"/>
  <c r="E7" i="50"/>
  <c r="I7" i="50"/>
  <c r="E8" i="50"/>
  <c r="I8" i="50"/>
  <c r="C8" i="50"/>
  <c r="G8" i="50"/>
  <c r="E9" i="50"/>
  <c r="I9" i="50"/>
  <c r="C9" i="50"/>
  <c r="G9" i="50"/>
  <c r="E10" i="50"/>
  <c r="I10" i="50"/>
  <c r="C10" i="50"/>
  <c r="G10" i="50"/>
  <c r="E11" i="50"/>
  <c r="I11" i="50"/>
  <c r="C11" i="50"/>
  <c r="G11" i="50"/>
  <c r="C12" i="50"/>
  <c r="G12" i="50"/>
  <c r="E12" i="50"/>
  <c r="I12" i="50"/>
  <c r="E13" i="50"/>
  <c r="I13" i="50"/>
  <c r="C13" i="50"/>
  <c r="G13" i="50"/>
  <c r="E14" i="50"/>
  <c r="I14" i="50"/>
  <c r="C14" i="50"/>
  <c r="G14" i="50"/>
  <c r="E15" i="50"/>
  <c r="I15" i="50"/>
  <c r="C15" i="50"/>
  <c r="G15" i="50"/>
  <c r="E16" i="50"/>
  <c r="I16" i="50"/>
  <c r="C16" i="50"/>
  <c r="G16" i="50"/>
  <c r="E17" i="50"/>
  <c r="I17" i="50"/>
  <c r="C17" i="50"/>
  <c r="G17" i="50"/>
  <c r="E18" i="50"/>
  <c r="I18" i="50"/>
  <c r="C18" i="50"/>
  <c r="G18" i="50"/>
  <c r="E19" i="50"/>
  <c r="I19" i="50"/>
  <c r="C19" i="50"/>
  <c r="G19" i="50"/>
  <c r="C20" i="50"/>
  <c r="G20" i="50"/>
  <c r="E20" i="50"/>
  <c r="I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E28" i="50"/>
  <c r="I28" i="50"/>
  <c r="C28" i="50"/>
  <c r="G28" i="50"/>
  <c r="E29" i="50"/>
  <c r="I29" i="50"/>
  <c r="C29" i="50"/>
  <c r="G29" i="50"/>
  <c r="E30" i="50"/>
  <c r="I30" i="50"/>
  <c r="C30" i="50"/>
  <c r="G30" i="50"/>
  <c r="E31" i="50"/>
  <c r="I31" i="50"/>
  <c r="C31" i="50"/>
  <c r="G31" i="50"/>
  <c r="E32" i="50"/>
  <c r="I32" i="50"/>
  <c r="C32" i="50"/>
  <c r="G32" i="50"/>
  <c r="C33" i="50"/>
  <c r="G33" i="50"/>
  <c r="E33" i="50"/>
  <c r="I33" i="50"/>
  <c r="E34" i="50"/>
  <c r="I34" i="50"/>
  <c r="C34" i="50"/>
  <c r="G34" i="50"/>
  <c r="E35" i="50"/>
  <c r="I35" i="50"/>
  <c r="C35" i="50"/>
  <c r="G35" i="50"/>
  <c r="E36" i="50"/>
  <c r="I36" i="50"/>
  <c r="C36" i="50"/>
  <c r="G36" i="50"/>
  <c r="E37" i="50"/>
  <c r="I37" i="50"/>
  <c r="C37" i="50"/>
  <c r="G37" i="50"/>
  <c r="C38" i="50"/>
  <c r="G38" i="50"/>
  <c r="E38" i="50"/>
  <c r="I38" i="50"/>
  <c r="C39" i="50"/>
  <c r="G39" i="50"/>
  <c r="E39" i="50"/>
  <c r="I39" i="50"/>
  <c r="E40" i="50"/>
  <c r="I40" i="50"/>
  <c r="C40" i="50"/>
  <c r="G40" i="50"/>
  <c r="E41" i="50"/>
  <c r="I41" i="50"/>
  <c r="C41" i="50"/>
  <c r="G41" i="50"/>
  <c r="E42" i="50"/>
  <c r="I42" i="50"/>
  <c r="C42" i="50"/>
  <c r="G42" i="50"/>
  <c r="E43" i="50"/>
  <c r="I43" i="50"/>
  <c r="C43" i="50"/>
  <c r="G43" i="50"/>
  <c r="E44" i="50"/>
  <c r="I44" i="50"/>
  <c r="C44" i="50"/>
  <c r="G44" i="50"/>
  <c r="I45" i="50"/>
  <c r="C45" i="50"/>
  <c r="G45" i="50"/>
  <c r="J52" i="50"/>
  <c r="E46" i="50"/>
  <c r="I46" i="50"/>
  <c r="C46" i="50"/>
  <c r="G46" i="50"/>
  <c r="E47" i="50"/>
  <c r="I47" i="50"/>
  <c r="C47" i="50"/>
  <c r="G47" i="50"/>
  <c r="E48" i="50"/>
  <c r="I48" i="50"/>
  <c r="C48" i="50"/>
  <c r="G48" i="50"/>
  <c r="E49" i="50"/>
  <c r="C49" i="50"/>
  <c r="G49" i="50"/>
  <c r="K52" i="50"/>
  <c r="E50" i="50"/>
  <c r="I50" i="50"/>
  <c r="E43" i="53"/>
  <c r="I43" i="53"/>
  <c r="E60" i="53"/>
  <c r="I60" i="53"/>
  <c r="E26" i="53"/>
  <c r="I26" i="53"/>
  <c r="E40" i="53"/>
  <c r="I40" i="53"/>
  <c r="E7" i="53"/>
  <c r="I7" i="53"/>
  <c r="E23" i="53"/>
  <c r="I23" i="53"/>
  <c r="C43" i="53"/>
  <c r="G43" i="53"/>
  <c r="C60" i="53"/>
  <c r="G60" i="53"/>
  <c r="C26" i="53"/>
  <c r="G26" i="53"/>
  <c r="C40" i="53"/>
  <c r="G40" i="53"/>
  <c r="C7" i="53"/>
  <c r="G7" i="53"/>
  <c r="C23" i="53"/>
  <c r="G23" i="53"/>
  <c r="C8" i="53"/>
  <c r="G8" i="53"/>
  <c r="E8" i="53"/>
  <c r="I8" i="53"/>
  <c r="E9" i="53"/>
  <c r="I9" i="53"/>
  <c r="C9" i="53"/>
  <c r="G9" i="53"/>
  <c r="E10" i="53"/>
  <c r="I10" i="53"/>
  <c r="C10" i="53"/>
  <c r="G10" i="53"/>
  <c r="C11" i="53"/>
  <c r="G11" i="53"/>
  <c r="E11" i="53"/>
  <c r="I11" i="53"/>
  <c r="I12" i="53"/>
  <c r="C12" i="53"/>
  <c r="G12" i="53"/>
  <c r="C13" i="53"/>
  <c r="G13" i="53"/>
  <c r="J23" i="53"/>
  <c r="E13" i="53"/>
  <c r="I13" i="53"/>
  <c r="E14" i="53"/>
  <c r="I14" i="53"/>
  <c r="C14" i="53"/>
  <c r="G14" i="53"/>
  <c r="E15" i="53"/>
  <c r="I15" i="53"/>
  <c r="C15" i="53"/>
  <c r="G15" i="53"/>
  <c r="E16" i="53"/>
  <c r="I16" i="53"/>
  <c r="C16" i="53"/>
  <c r="G16" i="53"/>
  <c r="E17" i="53"/>
  <c r="I17" i="53"/>
  <c r="C17" i="53"/>
  <c r="G17" i="53"/>
  <c r="E18" i="53"/>
  <c r="I18" i="53"/>
  <c r="C18" i="53"/>
  <c r="G18" i="53"/>
  <c r="E19" i="53"/>
  <c r="I19" i="53"/>
  <c r="C19" i="53"/>
  <c r="G19" i="53"/>
  <c r="C20" i="53"/>
  <c r="G20" i="53"/>
  <c r="E20" i="53"/>
  <c r="K23" i="53"/>
  <c r="E21" i="53"/>
  <c r="I21" i="53"/>
  <c r="C27" i="53"/>
  <c r="G27" i="53"/>
  <c r="E27" i="53"/>
  <c r="I27" i="53"/>
  <c r="C28" i="53"/>
  <c r="G28" i="53"/>
  <c r="E28" i="53"/>
  <c r="I28" i="53"/>
  <c r="E29" i="53"/>
  <c r="I29" i="53"/>
  <c r="C29" i="53"/>
  <c r="G29" i="53"/>
  <c r="C30" i="53"/>
  <c r="G30" i="53"/>
  <c r="E30" i="53"/>
  <c r="I30" i="53"/>
  <c r="E31" i="53"/>
  <c r="I31" i="53"/>
  <c r="C31" i="53"/>
  <c r="G31" i="53"/>
  <c r="E32" i="53"/>
  <c r="I32" i="53"/>
  <c r="C32" i="53"/>
  <c r="G32" i="53"/>
  <c r="E33" i="53"/>
  <c r="I33" i="53"/>
  <c r="C33" i="53"/>
  <c r="G33" i="53"/>
  <c r="I34" i="53"/>
  <c r="C34" i="53"/>
  <c r="G34" i="53"/>
  <c r="C35" i="53"/>
  <c r="G35" i="53"/>
  <c r="J40" i="53"/>
  <c r="E35" i="53"/>
  <c r="I35" i="53"/>
  <c r="E36" i="53"/>
  <c r="I36" i="53"/>
  <c r="C36" i="53"/>
  <c r="G36" i="53"/>
  <c r="E37" i="53"/>
  <c r="C37" i="53"/>
  <c r="G37" i="53"/>
  <c r="K40" i="53"/>
  <c r="E38" i="53"/>
  <c r="I38" i="53"/>
  <c r="E44" i="53"/>
  <c r="I44" i="53"/>
  <c r="C44" i="53"/>
  <c r="G44" i="53"/>
  <c r="E45" i="53"/>
  <c r="I45" i="53"/>
  <c r="C45" i="53"/>
  <c r="G45" i="53"/>
  <c r="E46" i="53"/>
  <c r="I46" i="53"/>
  <c r="C46" i="53"/>
  <c r="G46" i="53"/>
  <c r="E47" i="53"/>
  <c r="I47" i="53"/>
  <c r="C47" i="53"/>
  <c r="G47" i="53"/>
  <c r="C48" i="53"/>
  <c r="G48" i="53"/>
  <c r="E48" i="53"/>
  <c r="I48" i="53"/>
  <c r="C49" i="53"/>
  <c r="G49" i="53"/>
  <c r="E49" i="53"/>
  <c r="I49" i="53"/>
  <c r="E50" i="53"/>
  <c r="I50" i="53"/>
  <c r="C50" i="53"/>
  <c r="G50" i="53"/>
  <c r="E51" i="53"/>
  <c r="I51" i="53"/>
  <c r="C51" i="53"/>
  <c r="G51" i="53"/>
  <c r="I52" i="53"/>
  <c r="C52" i="53"/>
  <c r="G52" i="53"/>
  <c r="J60" i="53"/>
  <c r="E53" i="53"/>
  <c r="I53" i="53"/>
  <c r="C53" i="53"/>
  <c r="G53" i="53"/>
  <c r="E54" i="53"/>
  <c r="I54" i="53"/>
  <c r="C54" i="53"/>
  <c r="G54" i="53"/>
  <c r="E55" i="53"/>
  <c r="I55" i="53"/>
  <c r="C55" i="53"/>
  <c r="G55" i="53"/>
  <c r="C56" i="53"/>
  <c r="G56" i="53"/>
  <c r="E56" i="53"/>
  <c r="I56" i="53"/>
  <c r="C57" i="53"/>
  <c r="G57" i="53"/>
  <c r="E57" i="53"/>
  <c r="K60" i="53"/>
  <c r="E58" i="53"/>
  <c r="I58" i="53"/>
  <c r="C73" i="54"/>
  <c r="G73" i="54"/>
  <c r="C79" i="54"/>
  <c r="G79" i="54"/>
  <c r="C57" i="54"/>
  <c r="G57" i="54"/>
  <c r="C70" i="54"/>
  <c r="G70" i="54"/>
  <c r="C44" i="54"/>
  <c r="G44" i="54"/>
  <c r="C54" i="54"/>
  <c r="G54" i="54"/>
  <c r="C30" i="54"/>
  <c r="G30" i="54"/>
  <c r="C41" i="54"/>
  <c r="G41" i="54"/>
  <c r="C23" i="54"/>
  <c r="G23" i="54"/>
  <c r="C27" i="54"/>
  <c r="G27" i="54"/>
  <c r="C18" i="54"/>
  <c r="G18" i="54"/>
  <c r="C7" i="54"/>
  <c r="G7" i="54"/>
  <c r="C15" i="54"/>
  <c r="G15" i="54"/>
  <c r="E73" i="54"/>
  <c r="I73" i="54"/>
  <c r="E79" i="54"/>
  <c r="I79" i="54"/>
  <c r="E57" i="54"/>
  <c r="I57" i="54"/>
  <c r="E70" i="54"/>
  <c r="I70" i="54"/>
  <c r="E44" i="54"/>
  <c r="I44" i="54"/>
  <c r="E54" i="54"/>
  <c r="I54" i="54"/>
  <c r="J41" i="54"/>
  <c r="E30" i="54"/>
  <c r="I30" i="54"/>
  <c r="E41" i="54"/>
  <c r="I41" i="54"/>
  <c r="J27" i="54"/>
  <c r="E23" i="54"/>
  <c r="I23" i="54"/>
  <c r="E27" i="54"/>
  <c r="I27" i="54"/>
  <c r="J20" i="54"/>
  <c r="K20" i="54"/>
  <c r="E18" i="54"/>
  <c r="I18" i="54"/>
  <c r="E20" i="54"/>
  <c r="I20" i="54"/>
  <c r="E7" i="54"/>
  <c r="I7" i="54"/>
  <c r="E15" i="54"/>
  <c r="I15" i="54"/>
  <c r="D5" i="54"/>
  <c r="H5" i="54" s="1"/>
  <c r="E8" i="54"/>
  <c r="I8" i="54"/>
  <c r="C8" i="54"/>
  <c r="G8" i="54"/>
  <c r="I9" i="54"/>
  <c r="C9" i="54"/>
  <c r="G9" i="54"/>
  <c r="J15" i="54"/>
  <c r="E10" i="54"/>
  <c r="I10" i="54"/>
  <c r="C10" i="54"/>
  <c r="G10" i="54"/>
  <c r="C11" i="54"/>
  <c r="G11" i="54"/>
  <c r="E11" i="54"/>
  <c r="I11" i="54"/>
  <c r="E12" i="54"/>
  <c r="C12" i="54"/>
  <c r="G12" i="54"/>
  <c r="K15" i="54"/>
  <c r="E13" i="54"/>
  <c r="I13" i="54"/>
  <c r="C24" i="54"/>
  <c r="G24" i="54"/>
  <c r="E24" i="54"/>
  <c r="K27" i="54"/>
  <c r="E25" i="54"/>
  <c r="I25" i="54"/>
  <c r="E31" i="54"/>
  <c r="I31" i="54"/>
  <c r="C31" i="54"/>
  <c r="G31" i="54"/>
  <c r="E32" i="54"/>
  <c r="I32" i="54"/>
  <c r="C32" i="54"/>
  <c r="G32" i="54"/>
  <c r="E33" i="54"/>
  <c r="I33" i="54"/>
  <c r="C33" i="54"/>
  <c r="G33" i="54"/>
  <c r="C34" i="54"/>
  <c r="G34" i="54"/>
  <c r="E34" i="54"/>
  <c r="I34" i="54"/>
  <c r="E35" i="54"/>
  <c r="I35" i="54"/>
  <c r="C35" i="54"/>
  <c r="G35" i="54"/>
  <c r="C36" i="54"/>
  <c r="G36" i="54"/>
  <c r="E36" i="54"/>
  <c r="I36" i="54"/>
  <c r="C37" i="54"/>
  <c r="G37" i="54"/>
  <c r="E37" i="54"/>
  <c r="I37" i="54"/>
  <c r="E38" i="54"/>
  <c r="C38" i="54"/>
  <c r="G38" i="54"/>
  <c r="K41" i="54"/>
  <c r="E39" i="54"/>
  <c r="I39" i="54"/>
  <c r="E45" i="54"/>
  <c r="I45" i="54"/>
  <c r="C45" i="54"/>
  <c r="G45" i="54"/>
  <c r="C46" i="54"/>
  <c r="G46" i="54"/>
  <c r="E46" i="54"/>
  <c r="I46" i="54"/>
  <c r="E47" i="54"/>
  <c r="I47" i="54"/>
  <c r="C47" i="54"/>
  <c r="G47" i="54"/>
  <c r="C48" i="54"/>
  <c r="G48" i="54"/>
  <c r="E48" i="54"/>
  <c r="I48" i="54"/>
  <c r="C49" i="54"/>
  <c r="G49" i="54"/>
  <c r="E49" i="54"/>
  <c r="I49" i="54"/>
  <c r="I50" i="54"/>
  <c r="C50" i="54"/>
  <c r="G50" i="54"/>
  <c r="J54" i="54"/>
  <c r="E51" i="54"/>
  <c r="C51" i="54"/>
  <c r="G51" i="54"/>
  <c r="K54" i="54"/>
  <c r="E52" i="54"/>
  <c r="I52" i="54"/>
  <c r="E58" i="54"/>
  <c r="I58" i="54"/>
  <c r="C58" i="54"/>
  <c r="G58" i="54"/>
  <c r="C59" i="54"/>
  <c r="G59" i="54"/>
  <c r="E59" i="54"/>
  <c r="I59" i="54"/>
  <c r="E60" i="54"/>
  <c r="I60" i="54"/>
  <c r="C60" i="54"/>
  <c r="G60" i="54"/>
  <c r="E61" i="54"/>
  <c r="I61" i="54"/>
  <c r="C61" i="54"/>
  <c r="G61" i="54"/>
  <c r="C62" i="54"/>
  <c r="G62" i="54"/>
  <c r="E62" i="54"/>
  <c r="I62" i="54"/>
  <c r="E63" i="54"/>
  <c r="I63" i="54"/>
  <c r="C63" i="54"/>
  <c r="G63" i="54"/>
  <c r="C64" i="54"/>
  <c r="G64" i="54"/>
  <c r="E64" i="54"/>
  <c r="I64" i="54"/>
  <c r="E65" i="54"/>
  <c r="I65" i="54"/>
  <c r="C65" i="54"/>
  <c r="G65" i="54"/>
  <c r="E66" i="54"/>
  <c r="I66" i="54"/>
  <c r="C66" i="54"/>
  <c r="G66" i="54"/>
  <c r="E67" i="54"/>
  <c r="C67" i="54"/>
  <c r="G67" i="54"/>
  <c r="K70" i="54"/>
  <c r="E68" i="54"/>
  <c r="I68" i="54"/>
  <c r="C74" i="54"/>
  <c r="G74" i="54"/>
  <c r="E74" i="54"/>
  <c r="I74" i="54"/>
  <c r="C75" i="54"/>
  <c r="G75" i="54"/>
  <c r="E75" i="54"/>
  <c r="I75" i="54"/>
  <c r="E76" i="54"/>
  <c r="C76" i="54"/>
  <c r="G76" i="54"/>
  <c r="K79" i="54"/>
  <c r="E77" i="54"/>
  <c r="I77" i="54"/>
  <c r="E195" i="55"/>
  <c r="I195" i="55"/>
  <c r="I206" i="55"/>
  <c r="E188" i="55"/>
  <c r="E192" i="55"/>
  <c r="I192" i="55"/>
  <c r="I158" i="55"/>
  <c r="E181" i="55"/>
  <c r="I181" i="55"/>
  <c r="E131" i="55"/>
  <c r="I131" i="55"/>
  <c r="E155" i="55"/>
  <c r="I155" i="55"/>
  <c r="E102" i="55"/>
  <c r="I102" i="55"/>
  <c r="E124" i="55"/>
  <c r="I124" i="55"/>
  <c r="E75" i="55"/>
  <c r="I75" i="55"/>
  <c r="E99" i="55"/>
  <c r="I99" i="55"/>
  <c r="E53" i="55"/>
  <c r="I53" i="55"/>
  <c r="I68" i="55"/>
  <c r="E25" i="55"/>
  <c r="I25" i="55"/>
  <c r="E50" i="55"/>
  <c r="I50" i="55"/>
  <c r="C7" i="55"/>
  <c r="G7" i="55"/>
  <c r="C18" i="55"/>
  <c r="G18" i="55"/>
  <c r="J210" i="55"/>
  <c r="C195" i="55"/>
  <c r="G195" i="55"/>
  <c r="C206" i="55"/>
  <c r="G206" i="55"/>
  <c r="C188" i="55"/>
  <c r="G188" i="55"/>
  <c r="C192" i="55"/>
  <c r="G192" i="55"/>
  <c r="C158" i="55"/>
  <c r="G158" i="55"/>
  <c r="C181" i="55"/>
  <c r="G181" i="55"/>
  <c r="C131" i="55"/>
  <c r="G131" i="55"/>
  <c r="C155" i="55"/>
  <c r="G155" i="55"/>
  <c r="C102" i="55"/>
  <c r="G102" i="55"/>
  <c r="C124" i="55"/>
  <c r="G124" i="55"/>
  <c r="C75" i="55"/>
  <c r="G75" i="55"/>
  <c r="C99" i="55"/>
  <c r="G99" i="55"/>
  <c r="C53" i="55"/>
  <c r="G53" i="55"/>
  <c r="C68" i="55"/>
  <c r="G68" i="55"/>
  <c r="C25" i="55"/>
  <c r="G25" i="55"/>
  <c r="C50" i="55"/>
  <c r="G50" i="55"/>
  <c r="E7" i="55"/>
  <c r="I7" i="55"/>
  <c r="E18" i="55"/>
  <c r="I18" i="55"/>
  <c r="E206" i="55"/>
  <c r="I188" i="55"/>
  <c r="E158" i="55"/>
  <c r="E68" i="55"/>
  <c r="F5" i="55"/>
  <c r="C8" i="55"/>
  <c r="G8" i="55"/>
  <c r="E8" i="55"/>
  <c r="I8" i="55"/>
  <c r="E9" i="55"/>
  <c r="I9" i="55"/>
  <c r="C9" i="55"/>
  <c r="G9" i="55"/>
  <c r="C10" i="55"/>
  <c r="G10" i="55"/>
  <c r="E10" i="55"/>
  <c r="I10" i="55"/>
  <c r="C11" i="55"/>
  <c r="G11" i="55"/>
  <c r="E11" i="55"/>
  <c r="I11" i="55"/>
  <c r="C12" i="55"/>
  <c r="G12" i="55"/>
  <c r="E12" i="55"/>
  <c r="I12" i="55"/>
  <c r="C13" i="55"/>
  <c r="G13" i="55"/>
  <c r="E13" i="55"/>
  <c r="I13" i="55"/>
  <c r="E14" i="55"/>
  <c r="I14" i="55"/>
  <c r="C14" i="55"/>
  <c r="G14" i="55"/>
  <c r="C15" i="55"/>
  <c r="G15" i="55"/>
  <c r="J18" i="55"/>
  <c r="K18" i="55"/>
  <c r="E16" i="55"/>
  <c r="I16" i="55"/>
  <c r="F23" i="55"/>
  <c r="C26" i="55"/>
  <c r="G26" i="55"/>
  <c r="E26" i="55"/>
  <c r="I26" i="55"/>
  <c r="C27" i="55"/>
  <c r="G27" i="55"/>
  <c r="E27" i="55"/>
  <c r="I27" i="55"/>
  <c r="E28" i="55"/>
  <c r="I28" i="55"/>
  <c r="C28" i="55"/>
  <c r="G28" i="55"/>
  <c r="E29" i="55"/>
  <c r="I29" i="55"/>
  <c r="C29" i="55"/>
  <c r="G29" i="55"/>
  <c r="C30" i="55"/>
  <c r="G30" i="55"/>
  <c r="E30" i="55"/>
  <c r="I30" i="55"/>
  <c r="C31" i="55"/>
  <c r="G31" i="55"/>
  <c r="E31" i="55"/>
  <c r="I31" i="55"/>
  <c r="E32" i="55"/>
  <c r="I32" i="55"/>
  <c r="C32" i="55"/>
  <c r="G32" i="55"/>
  <c r="C33" i="55"/>
  <c r="G33" i="55"/>
  <c r="E33" i="55"/>
  <c r="I33" i="55"/>
  <c r="E34" i="55"/>
  <c r="I34" i="55"/>
  <c r="C34" i="55"/>
  <c r="G34" i="55"/>
  <c r="C35" i="55"/>
  <c r="G35" i="55"/>
  <c r="E35" i="55"/>
  <c r="I35" i="55"/>
  <c r="E36" i="55"/>
  <c r="I36" i="55"/>
  <c r="C36" i="55"/>
  <c r="G36" i="55"/>
  <c r="C37" i="55"/>
  <c r="G37" i="55"/>
  <c r="E37" i="55"/>
  <c r="I37" i="55"/>
  <c r="C38" i="55"/>
  <c r="G38" i="55"/>
  <c r="E38" i="55"/>
  <c r="I38" i="55"/>
  <c r="E39" i="55"/>
  <c r="I39" i="55"/>
  <c r="C39" i="55"/>
  <c r="G39" i="55"/>
  <c r="E40" i="55"/>
  <c r="I40" i="55"/>
  <c r="C40" i="55"/>
  <c r="G40" i="55"/>
  <c r="E41" i="55"/>
  <c r="I41" i="55"/>
  <c r="C41" i="55"/>
  <c r="G41" i="55"/>
  <c r="C42" i="55"/>
  <c r="G42" i="55"/>
  <c r="E42" i="55"/>
  <c r="I42" i="55"/>
  <c r="C43" i="55"/>
  <c r="G43" i="55"/>
  <c r="E43" i="55"/>
  <c r="I43" i="55"/>
  <c r="E44" i="55"/>
  <c r="I44" i="55"/>
  <c r="C44" i="55"/>
  <c r="G44" i="55"/>
  <c r="C45" i="55"/>
  <c r="G45" i="55"/>
  <c r="E45" i="55"/>
  <c r="I45" i="55"/>
  <c r="E46" i="55"/>
  <c r="I46" i="55"/>
  <c r="C46" i="55"/>
  <c r="G46" i="55"/>
  <c r="C47" i="55"/>
  <c r="G47" i="55"/>
  <c r="J50" i="55"/>
  <c r="K50" i="55"/>
  <c r="E48" i="55"/>
  <c r="I48" i="55"/>
  <c r="C54" i="55"/>
  <c r="G54" i="55"/>
  <c r="E54" i="55"/>
  <c r="I54" i="55"/>
  <c r="E55" i="55"/>
  <c r="I55" i="55"/>
  <c r="C55" i="55"/>
  <c r="G55" i="55"/>
  <c r="C56" i="55"/>
  <c r="G56" i="55"/>
  <c r="E56" i="55"/>
  <c r="I56" i="55"/>
  <c r="C57" i="55"/>
  <c r="G57" i="55"/>
  <c r="E57" i="55"/>
  <c r="I57" i="55"/>
  <c r="E58" i="55"/>
  <c r="I58" i="55"/>
  <c r="C58" i="55"/>
  <c r="G58" i="55"/>
  <c r="C59" i="55"/>
  <c r="G59" i="55"/>
  <c r="E59" i="55"/>
  <c r="I59" i="55"/>
  <c r="E60" i="55"/>
  <c r="I60" i="55"/>
  <c r="C60" i="55"/>
  <c r="G60" i="55"/>
  <c r="E61" i="55"/>
  <c r="I61" i="55"/>
  <c r="C61" i="55"/>
  <c r="G61" i="55"/>
  <c r="E62" i="55"/>
  <c r="I62" i="55"/>
  <c r="C62" i="55"/>
  <c r="G62" i="55"/>
  <c r="E63" i="55"/>
  <c r="I63" i="55"/>
  <c r="C63" i="55"/>
  <c r="G63" i="55"/>
  <c r="C64" i="55"/>
  <c r="G64" i="55"/>
  <c r="E64" i="55"/>
  <c r="I64" i="55"/>
  <c r="C65" i="55"/>
  <c r="G65" i="55"/>
  <c r="J68" i="55"/>
  <c r="K68" i="55"/>
  <c r="E66" i="55"/>
  <c r="I66" i="55"/>
  <c r="C76" i="55"/>
  <c r="G76" i="55"/>
  <c r="E76" i="55"/>
  <c r="I76" i="55"/>
  <c r="C77" i="55"/>
  <c r="G77" i="55"/>
  <c r="E77" i="55"/>
  <c r="I77" i="55"/>
  <c r="C78" i="55"/>
  <c r="G78" i="55"/>
  <c r="E78" i="55"/>
  <c r="I78" i="55"/>
  <c r="E79" i="55"/>
  <c r="I79" i="55"/>
  <c r="C79" i="55"/>
  <c r="G79" i="55"/>
  <c r="C80" i="55"/>
  <c r="G80" i="55"/>
  <c r="E80" i="55"/>
  <c r="I80" i="55"/>
  <c r="C81" i="55"/>
  <c r="G81" i="55"/>
  <c r="E81" i="55"/>
  <c r="I81" i="55"/>
  <c r="E82" i="55"/>
  <c r="I82" i="55"/>
  <c r="C82" i="55"/>
  <c r="G82" i="55"/>
  <c r="E83" i="55"/>
  <c r="I83" i="55"/>
  <c r="C83" i="55"/>
  <c r="G83" i="55"/>
  <c r="C84" i="55"/>
  <c r="G84" i="55"/>
  <c r="E84" i="55"/>
  <c r="I84" i="55"/>
  <c r="C85" i="55"/>
  <c r="G85" i="55"/>
  <c r="E85" i="55"/>
  <c r="I85" i="55"/>
  <c r="E86" i="55"/>
  <c r="I86" i="55"/>
  <c r="C86" i="55"/>
  <c r="G86" i="55"/>
  <c r="C87" i="55"/>
  <c r="G87" i="55"/>
  <c r="E87" i="55"/>
  <c r="I87" i="55"/>
  <c r="C88" i="55"/>
  <c r="G88" i="55"/>
  <c r="E88" i="55"/>
  <c r="I88" i="55"/>
  <c r="E89" i="55"/>
  <c r="I89" i="55"/>
  <c r="C89" i="55"/>
  <c r="G89" i="55"/>
  <c r="E90" i="55"/>
  <c r="I90" i="55"/>
  <c r="C90" i="55"/>
  <c r="G90" i="55"/>
  <c r="E91" i="55"/>
  <c r="I91" i="55"/>
  <c r="C91" i="55"/>
  <c r="G91" i="55"/>
  <c r="C92" i="55"/>
  <c r="G92" i="55"/>
  <c r="E92" i="55"/>
  <c r="I92" i="55"/>
  <c r="C93" i="55"/>
  <c r="G93" i="55"/>
  <c r="E93" i="55"/>
  <c r="I93" i="55"/>
  <c r="I94" i="55"/>
  <c r="C94" i="55"/>
  <c r="G94" i="55"/>
  <c r="C95" i="55"/>
  <c r="G95" i="55"/>
  <c r="J99" i="55"/>
  <c r="E95" i="55"/>
  <c r="I95" i="55"/>
  <c r="E96" i="55"/>
  <c r="C96" i="55"/>
  <c r="G96" i="55"/>
  <c r="K99" i="55"/>
  <c r="E97" i="55"/>
  <c r="I97" i="55"/>
  <c r="E103" i="55"/>
  <c r="I103" i="55"/>
  <c r="C103" i="55"/>
  <c r="G103" i="55"/>
  <c r="E104" i="55"/>
  <c r="I104" i="55"/>
  <c r="C104" i="55"/>
  <c r="G104" i="55"/>
  <c r="C105" i="55"/>
  <c r="G105" i="55"/>
  <c r="E105" i="55"/>
  <c r="I105" i="55"/>
  <c r="C106" i="55"/>
  <c r="G106" i="55"/>
  <c r="E106" i="55"/>
  <c r="I106" i="55"/>
  <c r="E107" i="55"/>
  <c r="I107" i="55"/>
  <c r="C107" i="55"/>
  <c r="G107" i="55"/>
  <c r="E108" i="55"/>
  <c r="I108" i="55"/>
  <c r="C108" i="55"/>
  <c r="G108" i="55"/>
  <c r="C109" i="55"/>
  <c r="G109" i="55"/>
  <c r="E109" i="55"/>
  <c r="I109" i="55"/>
  <c r="E110" i="55"/>
  <c r="I110" i="55"/>
  <c r="C110" i="55"/>
  <c r="G110" i="55"/>
  <c r="C111" i="55"/>
  <c r="G111" i="55"/>
  <c r="E111" i="55"/>
  <c r="I111" i="55"/>
  <c r="C112" i="55"/>
  <c r="G112" i="55"/>
  <c r="E112" i="55"/>
  <c r="I112" i="55"/>
  <c r="C113" i="55"/>
  <c r="G113" i="55"/>
  <c r="E113" i="55"/>
  <c r="I113" i="55"/>
  <c r="E114" i="55"/>
  <c r="I114" i="55"/>
  <c r="C114" i="55"/>
  <c r="G114" i="55"/>
  <c r="C115" i="55"/>
  <c r="G115" i="55"/>
  <c r="E115" i="55"/>
  <c r="I115" i="55"/>
  <c r="E116" i="55"/>
  <c r="I116" i="55"/>
  <c r="C116" i="55"/>
  <c r="G116" i="55"/>
  <c r="E117" i="55"/>
  <c r="I117" i="55"/>
  <c r="C117" i="55"/>
  <c r="G117" i="55"/>
  <c r="E118" i="55"/>
  <c r="I118" i="55"/>
  <c r="C118" i="55"/>
  <c r="G118" i="55"/>
  <c r="I119" i="55"/>
  <c r="C119" i="55"/>
  <c r="G119" i="55"/>
  <c r="C120" i="55"/>
  <c r="G120" i="55"/>
  <c r="J124" i="55"/>
  <c r="E120" i="55"/>
  <c r="K124" i="55"/>
  <c r="E121" i="55"/>
  <c r="I121" i="55"/>
  <c r="C121" i="55"/>
  <c r="G121" i="55"/>
  <c r="E122" i="55"/>
  <c r="I122" i="55"/>
  <c r="E132" i="55"/>
  <c r="I132" i="55"/>
  <c r="C132" i="55"/>
  <c r="G132" i="55"/>
  <c r="E133" i="55"/>
  <c r="I133" i="55"/>
  <c r="C133" i="55"/>
  <c r="G133" i="55"/>
  <c r="C134" i="55"/>
  <c r="G134" i="55"/>
  <c r="E134" i="55"/>
  <c r="I134" i="55"/>
  <c r="C135" i="55"/>
  <c r="G135" i="55"/>
  <c r="E135" i="55"/>
  <c r="I135" i="55"/>
  <c r="E136" i="55"/>
  <c r="I136" i="55"/>
  <c r="C136" i="55"/>
  <c r="G136" i="55"/>
  <c r="C137" i="55"/>
  <c r="G137" i="55"/>
  <c r="E137" i="55"/>
  <c r="I137" i="55"/>
  <c r="E138" i="55"/>
  <c r="I138" i="55"/>
  <c r="C138" i="55"/>
  <c r="G138" i="55"/>
  <c r="E139" i="55"/>
  <c r="I139" i="55"/>
  <c r="C139" i="55"/>
  <c r="G139" i="55"/>
  <c r="C140" i="55"/>
  <c r="G140" i="55"/>
  <c r="E140" i="55"/>
  <c r="I140" i="55"/>
  <c r="E141" i="55"/>
  <c r="I141" i="55"/>
  <c r="C141" i="55"/>
  <c r="G141" i="55"/>
  <c r="C142" i="55"/>
  <c r="G142" i="55"/>
  <c r="E142" i="55"/>
  <c r="I142" i="55"/>
  <c r="C143" i="55"/>
  <c r="G143" i="55"/>
  <c r="E143" i="55"/>
  <c r="I143" i="55"/>
  <c r="E144" i="55"/>
  <c r="I144" i="55"/>
  <c r="C144" i="55"/>
  <c r="G144" i="55"/>
  <c r="E145" i="55"/>
  <c r="I145" i="55"/>
  <c r="C145" i="55"/>
  <c r="G145" i="55"/>
  <c r="C146" i="55"/>
  <c r="G146" i="55"/>
  <c r="E146" i="55"/>
  <c r="I146" i="55"/>
  <c r="C147" i="55"/>
  <c r="G147" i="55"/>
  <c r="E147" i="55"/>
  <c r="I147" i="55"/>
  <c r="C148" i="55"/>
  <c r="G148" i="55"/>
  <c r="E148" i="55"/>
  <c r="I148" i="55"/>
  <c r="E149" i="55"/>
  <c r="I149" i="55"/>
  <c r="C149" i="55"/>
  <c r="G149" i="55"/>
  <c r="E150" i="55"/>
  <c r="I150" i="55"/>
  <c r="C150" i="55"/>
  <c r="G150" i="55"/>
  <c r="C151" i="55"/>
  <c r="G151" i="55"/>
  <c r="I151" i="55"/>
  <c r="C152" i="55"/>
  <c r="G152" i="55"/>
  <c r="J155" i="55"/>
  <c r="E152" i="55"/>
  <c r="K155" i="55"/>
  <c r="E153" i="55"/>
  <c r="I153" i="55"/>
  <c r="C159" i="55"/>
  <c r="G159" i="55"/>
  <c r="E159" i="55"/>
  <c r="I159" i="55"/>
  <c r="C160" i="55"/>
  <c r="G160" i="55"/>
  <c r="E160" i="55"/>
  <c r="I160" i="55"/>
  <c r="C161" i="55"/>
  <c r="G161" i="55"/>
  <c r="E161" i="55"/>
  <c r="I161" i="55"/>
  <c r="E162" i="55"/>
  <c r="I162" i="55"/>
  <c r="C162" i="55"/>
  <c r="G162" i="55"/>
  <c r="E163" i="55"/>
  <c r="I163" i="55"/>
  <c r="C163" i="55"/>
  <c r="G163" i="55"/>
  <c r="E164" i="55"/>
  <c r="I164" i="55"/>
  <c r="C164" i="55"/>
  <c r="G164" i="55"/>
  <c r="C165" i="55"/>
  <c r="G165" i="55"/>
  <c r="E165" i="55"/>
  <c r="I165" i="55"/>
  <c r="C166" i="55"/>
  <c r="G166" i="55"/>
  <c r="E166" i="55"/>
  <c r="I166" i="55"/>
  <c r="C167" i="55"/>
  <c r="G167" i="55"/>
  <c r="E167" i="55"/>
  <c r="I167" i="55"/>
  <c r="E168" i="55"/>
  <c r="I168" i="55"/>
  <c r="C168" i="55"/>
  <c r="G168" i="55"/>
  <c r="C169" i="55"/>
  <c r="G169" i="55"/>
  <c r="E169" i="55"/>
  <c r="I169" i="55"/>
  <c r="E170" i="55"/>
  <c r="I170" i="55"/>
  <c r="C170" i="55"/>
  <c r="G170" i="55"/>
  <c r="E171" i="55"/>
  <c r="I171" i="55"/>
  <c r="C171" i="55"/>
  <c r="G171" i="55"/>
  <c r="C172" i="55"/>
  <c r="G172" i="55"/>
  <c r="E172" i="55"/>
  <c r="I172" i="55"/>
  <c r="I173" i="55"/>
  <c r="C173" i="55"/>
  <c r="G173" i="55"/>
  <c r="E173" i="55"/>
  <c r="E174" i="55"/>
  <c r="I174" i="55"/>
  <c r="C174" i="55"/>
  <c r="G174" i="55"/>
  <c r="C175" i="55"/>
  <c r="G175" i="55"/>
  <c r="E175" i="55"/>
  <c r="I175" i="55"/>
  <c r="C176" i="55"/>
  <c r="G176" i="55"/>
  <c r="E176" i="55"/>
  <c r="I176" i="55"/>
  <c r="C177" i="55"/>
  <c r="G177" i="55"/>
  <c r="E177" i="55"/>
  <c r="I177" i="55"/>
  <c r="C178" i="55"/>
  <c r="G178" i="55"/>
  <c r="J181" i="55"/>
  <c r="K181" i="55"/>
  <c r="E179" i="55"/>
  <c r="I179" i="55"/>
  <c r="C189" i="55"/>
  <c r="G189" i="55"/>
  <c r="K192" i="55"/>
  <c r="J192" i="55"/>
  <c r="E190" i="55"/>
  <c r="I190" i="55"/>
  <c r="E196" i="55"/>
  <c r="I196" i="55"/>
  <c r="C196" i="55"/>
  <c r="G196" i="55"/>
  <c r="E197" i="55"/>
  <c r="I197" i="55"/>
  <c r="C197" i="55"/>
  <c r="G197" i="55"/>
  <c r="C198" i="55"/>
  <c r="G198" i="55"/>
  <c r="E198" i="55"/>
  <c r="I198" i="55"/>
  <c r="C199" i="55"/>
  <c r="G199" i="55"/>
  <c r="I199" i="55"/>
  <c r="C200" i="55"/>
  <c r="G200" i="55"/>
  <c r="J206" i="55"/>
  <c r="E200" i="55"/>
  <c r="I200" i="55"/>
  <c r="E201" i="55"/>
  <c r="I201" i="55"/>
  <c r="C201" i="55"/>
  <c r="G201" i="55"/>
  <c r="E202" i="55"/>
  <c r="I202" i="55"/>
  <c r="C202" i="55"/>
  <c r="G202" i="55"/>
  <c r="E203" i="55"/>
  <c r="C203" i="55"/>
  <c r="G203" i="55"/>
  <c r="K206" i="55"/>
  <c r="E204" i="55"/>
  <c r="I204" i="55"/>
  <c r="I236" i="48"/>
  <c r="I223" i="48"/>
  <c r="I193" i="48"/>
  <c r="I177" i="48"/>
  <c r="I186" i="48"/>
  <c r="I158" i="48"/>
  <c r="I135" i="48"/>
  <c r="I89" i="48"/>
  <c r="I109" i="48"/>
  <c r="I79" i="48"/>
  <c r="I86" i="48"/>
  <c r="C55" i="48"/>
  <c r="C72" i="48"/>
  <c r="C50" i="48"/>
  <c r="C52" i="48"/>
  <c r="G50" i="48"/>
  <c r="G52" i="48"/>
  <c r="G43" i="48"/>
  <c r="C43" i="48"/>
  <c r="I226" i="48"/>
  <c r="I205" i="48"/>
  <c r="I202" i="48"/>
  <c r="I165" i="48"/>
  <c r="I174" i="48"/>
  <c r="I147" i="48"/>
  <c r="I142" i="48"/>
  <c r="I144" i="48"/>
  <c r="I123" i="48"/>
  <c r="I116" i="48"/>
  <c r="I120" i="48"/>
  <c r="E226" i="48"/>
  <c r="E236" i="48"/>
  <c r="E205" i="48"/>
  <c r="E223" i="48"/>
  <c r="E193" i="48"/>
  <c r="E202" i="48"/>
  <c r="E177" i="48"/>
  <c r="E186" i="48"/>
  <c r="E165" i="48"/>
  <c r="E174" i="48"/>
  <c r="E147" i="48"/>
  <c r="E158" i="48"/>
  <c r="E142" i="48"/>
  <c r="E144" i="48"/>
  <c r="E123" i="48"/>
  <c r="E135" i="48"/>
  <c r="E116" i="48"/>
  <c r="E120" i="48"/>
  <c r="E89" i="48"/>
  <c r="E109" i="48"/>
  <c r="E79" i="48"/>
  <c r="E86" i="48"/>
  <c r="G55" i="48"/>
  <c r="G72" i="48"/>
  <c r="C31" i="48"/>
  <c r="G31" i="48"/>
  <c r="C36" i="48"/>
  <c r="G36" i="48"/>
  <c r="C18" i="48"/>
  <c r="G18" i="48"/>
  <c r="C28" i="48"/>
  <c r="G28" i="48"/>
  <c r="C7" i="48"/>
  <c r="G7" i="48"/>
  <c r="C11" i="48"/>
  <c r="G11" i="48"/>
  <c r="C226" i="48"/>
  <c r="G226" i="48"/>
  <c r="C236" i="48"/>
  <c r="G236" i="48"/>
  <c r="C205" i="48"/>
  <c r="G205" i="48"/>
  <c r="C223" i="48"/>
  <c r="G223" i="48"/>
  <c r="C193" i="48"/>
  <c r="G193" i="48"/>
  <c r="C202" i="48"/>
  <c r="G202" i="48"/>
  <c r="C177" i="48"/>
  <c r="G177" i="48"/>
  <c r="C186" i="48"/>
  <c r="G186" i="48"/>
  <c r="C165" i="48"/>
  <c r="G165" i="48"/>
  <c r="C174" i="48"/>
  <c r="G174" i="48"/>
  <c r="C147" i="48"/>
  <c r="G147" i="48"/>
  <c r="C158" i="48"/>
  <c r="G158" i="48"/>
  <c r="C142" i="48"/>
  <c r="G142" i="48"/>
  <c r="C123" i="48"/>
  <c r="G123" i="48"/>
  <c r="C135" i="48"/>
  <c r="G135" i="48"/>
  <c r="C116" i="48"/>
  <c r="G116" i="48"/>
  <c r="C120" i="48"/>
  <c r="G120" i="48"/>
  <c r="C89" i="48"/>
  <c r="G89" i="48"/>
  <c r="C109" i="48"/>
  <c r="G109" i="48"/>
  <c r="C79" i="48"/>
  <c r="G79" i="48"/>
  <c r="C86" i="48"/>
  <c r="G86" i="48"/>
  <c r="J72" i="48"/>
  <c r="E55" i="48"/>
  <c r="I55" i="48"/>
  <c r="E72" i="48"/>
  <c r="I72" i="48"/>
  <c r="J52" i="48"/>
  <c r="E43" i="48"/>
  <c r="I43" i="48"/>
  <c r="E52" i="48"/>
  <c r="I52" i="48"/>
  <c r="D41" i="48"/>
  <c r="H41" i="48" s="1"/>
  <c r="J36" i="48"/>
  <c r="E31" i="48"/>
  <c r="I31" i="48"/>
  <c r="E36" i="48"/>
  <c r="I36" i="48"/>
  <c r="E18" i="48"/>
  <c r="I18" i="48"/>
  <c r="E28" i="48"/>
  <c r="I28" i="48"/>
  <c r="D16" i="48"/>
  <c r="H16" i="48" s="1"/>
  <c r="E7" i="48"/>
  <c r="I7" i="48"/>
  <c r="I11" i="48"/>
  <c r="D5" i="48"/>
  <c r="H5" i="48" s="1"/>
  <c r="C8" i="48"/>
  <c r="G8" i="48"/>
  <c r="J11" i="48"/>
  <c r="E8" i="48"/>
  <c r="K11" i="48"/>
  <c r="E9" i="48"/>
  <c r="I9" i="48"/>
  <c r="E19" i="48"/>
  <c r="I19" i="48"/>
  <c r="C19" i="48"/>
  <c r="G19" i="48"/>
  <c r="E20" i="48"/>
  <c r="I20" i="48"/>
  <c r="C20" i="48"/>
  <c r="G20" i="48"/>
  <c r="E21" i="48"/>
  <c r="I21" i="48"/>
  <c r="C21" i="48"/>
  <c r="G21" i="48"/>
  <c r="C22" i="48"/>
  <c r="G22" i="48"/>
  <c r="E22" i="48"/>
  <c r="I22" i="48"/>
  <c r="E23" i="48"/>
  <c r="I23" i="48"/>
  <c r="C23" i="48"/>
  <c r="G23" i="48"/>
  <c r="I24" i="48"/>
  <c r="C24" i="48"/>
  <c r="G24" i="48"/>
  <c r="J28" i="48"/>
  <c r="C25" i="48"/>
  <c r="G25" i="48"/>
  <c r="E25" i="48"/>
  <c r="K28" i="48"/>
  <c r="E26" i="48"/>
  <c r="I26" i="48"/>
  <c r="E32" i="48"/>
  <c r="I32" i="48"/>
  <c r="C32" i="48"/>
  <c r="G32" i="48"/>
  <c r="E33" i="48"/>
  <c r="C33" i="48"/>
  <c r="G33" i="48"/>
  <c r="K36" i="48"/>
  <c r="E34" i="48"/>
  <c r="I34" i="48"/>
  <c r="E44" i="48"/>
  <c r="I44" i="48"/>
  <c r="C44" i="48"/>
  <c r="G44" i="48"/>
  <c r="E45" i="48"/>
  <c r="I45" i="48"/>
  <c r="C45" i="48"/>
  <c r="G45" i="48"/>
  <c r="E46" i="48"/>
  <c r="I46" i="48"/>
  <c r="C46" i="48"/>
  <c r="G46" i="48"/>
  <c r="C47" i="48"/>
  <c r="G47" i="48"/>
  <c r="E47" i="48"/>
  <c r="I47" i="48"/>
  <c r="E48" i="48"/>
  <c r="C48" i="48"/>
  <c r="G48" i="48"/>
  <c r="K52" i="48"/>
  <c r="C49" i="48"/>
  <c r="G49" i="48"/>
  <c r="E49" i="48"/>
  <c r="I49" i="48"/>
  <c r="E50" i="48"/>
  <c r="I50" i="48"/>
  <c r="C56" i="48"/>
  <c r="G56" i="48"/>
  <c r="E56" i="48"/>
  <c r="I56" i="48"/>
  <c r="E57" i="48"/>
  <c r="I57" i="48"/>
  <c r="C57" i="48"/>
  <c r="G57" i="48"/>
  <c r="E58" i="48"/>
  <c r="I58" i="48"/>
  <c r="C58" i="48"/>
  <c r="G58" i="48"/>
  <c r="E59" i="48"/>
  <c r="I59" i="48"/>
  <c r="C59" i="48"/>
  <c r="G59" i="48"/>
  <c r="E60" i="48"/>
  <c r="I60" i="48"/>
  <c r="C60" i="48"/>
  <c r="G60" i="48"/>
  <c r="C61" i="48"/>
  <c r="G61" i="48"/>
  <c r="E61" i="48"/>
  <c r="I61" i="48"/>
  <c r="C62" i="48"/>
  <c r="G62" i="48"/>
  <c r="E62" i="48"/>
  <c r="I62" i="48"/>
  <c r="C63" i="48"/>
  <c r="G63" i="48"/>
  <c r="E63" i="48"/>
  <c r="I63" i="48"/>
  <c r="E64" i="48"/>
  <c r="I64" i="48"/>
  <c r="C64" i="48"/>
  <c r="G64" i="48"/>
  <c r="C65" i="48"/>
  <c r="G65" i="48"/>
  <c r="E65" i="48"/>
  <c r="I65" i="48"/>
  <c r="E66" i="48"/>
  <c r="I66" i="48"/>
  <c r="C66" i="48"/>
  <c r="G66" i="48"/>
  <c r="E67" i="48"/>
  <c r="I67" i="48"/>
  <c r="C67" i="48"/>
  <c r="G67" i="48"/>
  <c r="E68" i="48"/>
  <c r="I68" i="48"/>
  <c r="C68" i="48"/>
  <c r="G68" i="48"/>
  <c r="E69" i="48"/>
  <c r="C69" i="48"/>
  <c r="G69" i="48"/>
  <c r="K72" i="48"/>
  <c r="E70" i="48"/>
  <c r="I70" i="48"/>
  <c r="F77" i="48"/>
  <c r="E80" i="48"/>
  <c r="I80" i="48"/>
  <c r="C80" i="48"/>
  <c r="G80" i="48"/>
  <c r="E81" i="48"/>
  <c r="I81" i="48"/>
  <c r="C81" i="48"/>
  <c r="G81" i="48"/>
  <c r="C82" i="48"/>
  <c r="G82" i="48"/>
  <c r="E82" i="48"/>
  <c r="I82" i="48"/>
  <c r="E83" i="48"/>
  <c r="C83" i="48"/>
  <c r="G83" i="48"/>
  <c r="K86" i="48"/>
  <c r="E84" i="48"/>
  <c r="I84" i="48"/>
  <c r="E90" i="48"/>
  <c r="I90" i="48"/>
  <c r="C90" i="48"/>
  <c r="G90" i="48"/>
  <c r="E91" i="48"/>
  <c r="I91" i="48"/>
  <c r="C91" i="48"/>
  <c r="G91" i="48"/>
  <c r="C92" i="48"/>
  <c r="G92" i="48"/>
  <c r="E92" i="48"/>
  <c r="I92" i="48"/>
  <c r="E93" i="48"/>
  <c r="I93" i="48"/>
  <c r="C93" i="48"/>
  <c r="G93" i="48"/>
  <c r="C94" i="48"/>
  <c r="G94" i="48"/>
  <c r="E94" i="48"/>
  <c r="I94" i="48"/>
  <c r="E95" i="48"/>
  <c r="I95" i="48"/>
  <c r="C95" i="48"/>
  <c r="G95" i="48"/>
  <c r="C96" i="48"/>
  <c r="G96" i="48"/>
  <c r="E96" i="48"/>
  <c r="I96" i="48"/>
  <c r="C97" i="48"/>
  <c r="G97" i="48"/>
  <c r="E97" i="48"/>
  <c r="I97" i="48"/>
  <c r="E98" i="48"/>
  <c r="I98" i="48"/>
  <c r="C98" i="48"/>
  <c r="G98" i="48"/>
  <c r="C99" i="48"/>
  <c r="G99" i="48"/>
  <c r="E99" i="48"/>
  <c r="I99" i="48"/>
  <c r="C100" i="48"/>
  <c r="G100" i="48"/>
  <c r="E100" i="48"/>
  <c r="I100" i="48"/>
  <c r="E101" i="48"/>
  <c r="I101" i="48"/>
  <c r="C101" i="48"/>
  <c r="G101" i="48"/>
  <c r="C102" i="48"/>
  <c r="G102" i="48"/>
  <c r="E102" i="48"/>
  <c r="I102" i="48"/>
  <c r="E103" i="48"/>
  <c r="I103" i="48"/>
  <c r="C103" i="48"/>
  <c r="G103" i="48"/>
  <c r="E104" i="48"/>
  <c r="I104" i="48"/>
  <c r="C104" i="48"/>
  <c r="G104" i="48"/>
  <c r="C105" i="48"/>
  <c r="G105" i="48"/>
  <c r="I105" i="48"/>
  <c r="C106" i="48"/>
  <c r="G106" i="48"/>
  <c r="J109" i="48"/>
  <c r="E106" i="48"/>
  <c r="K109" i="48"/>
  <c r="E107" i="48"/>
  <c r="I107" i="48"/>
  <c r="E117" i="48"/>
  <c r="C117" i="48"/>
  <c r="G117" i="48"/>
  <c r="K120" i="48"/>
  <c r="E118" i="48"/>
  <c r="I118" i="48"/>
  <c r="E124" i="48"/>
  <c r="I124" i="48"/>
  <c r="C124" i="48"/>
  <c r="G124" i="48"/>
  <c r="E125" i="48"/>
  <c r="I125" i="48"/>
  <c r="C125" i="48"/>
  <c r="G125" i="48"/>
  <c r="E126" i="48"/>
  <c r="I126" i="48"/>
  <c r="C126" i="48"/>
  <c r="G126" i="48"/>
  <c r="E127" i="48"/>
  <c r="I127" i="48"/>
  <c r="C127" i="48"/>
  <c r="G127" i="48"/>
  <c r="E128" i="48"/>
  <c r="I128" i="48"/>
  <c r="C128" i="48"/>
  <c r="G128" i="48"/>
  <c r="E129" i="48"/>
  <c r="I129" i="48"/>
  <c r="C129" i="48"/>
  <c r="G129" i="48"/>
  <c r="E130" i="48"/>
  <c r="I130" i="48"/>
  <c r="C130" i="48"/>
  <c r="G130" i="48"/>
  <c r="E131" i="48"/>
  <c r="I131" i="48"/>
  <c r="C131" i="48"/>
  <c r="G131" i="48"/>
  <c r="E132" i="48"/>
  <c r="C132" i="48"/>
  <c r="G132" i="48"/>
  <c r="K135" i="48"/>
  <c r="E133" i="48"/>
  <c r="I133" i="48"/>
  <c r="C148" i="48"/>
  <c r="G148" i="48"/>
  <c r="E148" i="48"/>
  <c r="I148" i="48"/>
  <c r="E149" i="48"/>
  <c r="I149" i="48"/>
  <c r="C149" i="48"/>
  <c r="G149" i="48"/>
  <c r="E150" i="48"/>
  <c r="I150" i="48"/>
  <c r="C150" i="48"/>
  <c r="G150" i="48"/>
  <c r="C151" i="48"/>
  <c r="G151" i="48"/>
  <c r="I151" i="48"/>
  <c r="C152" i="48"/>
  <c r="G152" i="48"/>
  <c r="J158" i="48"/>
  <c r="E152" i="48"/>
  <c r="I152" i="48"/>
  <c r="E153" i="48"/>
  <c r="I153" i="48"/>
  <c r="C153" i="48"/>
  <c r="G153" i="48"/>
  <c r="E154" i="48"/>
  <c r="I154" i="48"/>
  <c r="C154" i="48"/>
  <c r="G154" i="48"/>
  <c r="E155" i="48"/>
  <c r="C155" i="48"/>
  <c r="G155" i="48"/>
  <c r="K158" i="48"/>
  <c r="E156" i="48"/>
  <c r="I156" i="48"/>
  <c r="E166" i="48"/>
  <c r="I166" i="48"/>
  <c r="C166" i="48"/>
  <c r="G166" i="48"/>
  <c r="E167" i="48"/>
  <c r="I167" i="48"/>
  <c r="C167" i="48"/>
  <c r="G167" i="48"/>
  <c r="E168" i="48"/>
  <c r="I168" i="48"/>
  <c r="C168" i="48"/>
  <c r="G168" i="48"/>
  <c r="I169" i="48"/>
  <c r="C169" i="48"/>
  <c r="G169" i="48"/>
  <c r="J174" i="48"/>
  <c r="E170" i="48"/>
  <c r="I170" i="48"/>
  <c r="C170" i="48"/>
  <c r="G170" i="48"/>
  <c r="E171" i="48"/>
  <c r="C171" i="48"/>
  <c r="G171" i="48"/>
  <c r="K174" i="48"/>
  <c r="E172" i="48"/>
  <c r="I172" i="48"/>
  <c r="E178" i="48"/>
  <c r="I178" i="48"/>
  <c r="C178" i="48"/>
  <c r="G178" i="48"/>
  <c r="E179" i="48"/>
  <c r="I179" i="48"/>
  <c r="C179" i="48"/>
  <c r="G179" i="48"/>
  <c r="E180" i="48"/>
  <c r="I180" i="48"/>
  <c r="C180" i="48"/>
  <c r="G180" i="48"/>
  <c r="E181" i="48"/>
  <c r="I181" i="48"/>
  <c r="C181" i="48"/>
  <c r="G181" i="48"/>
  <c r="E182" i="48"/>
  <c r="C182" i="48"/>
  <c r="G182" i="48"/>
  <c r="K186" i="48"/>
  <c r="C183" i="48"/>
  <c r="G183" i="48"/>
  <c r="E183" i="48"/>
  <c r="I183" i="48"/>
  <c r="E184" i="48"/>
  <c r="I184" i="48"/>
  <c r="E194" i="48"/>
  <c r="I194" i="48"/>
  <c r="C194" i="48"/>
  <c r="G194" i="48"/>
  <c r="E195" i="48"/>
  <c r="I195" i="48"/>
  <c r="C195" i="48"/>
  <c r="G195" i="48"/>
  <c r="C196" i="48"/>
  <c r="G196" i="48"/>
  <c r="E196" i="48"/>
  <c r="I196" i="48"/>
  <c r="C197" i="48"/>
  <c r="G197" i="48"/>
  <c r="E197" i="48"/>
  <c r="I197" i="48"/>
  <c r="C198" i="48"/>
  <c r="G198" i="48"/>
  <c r="E198" i="48"/>
  <c r="K202" i="48"/>
  <c r="C199" i="48"/>
  <c r="G199" i="48"/>
  <c r="E199" i="48"/>
  <c r="I199" i="48"/>
  <c r="E200" i="48"/>
  <c r="I200" i="48"/>
  <c r="C206" i="48"/>
  <c r="G206" i="48"/>
  <c r="E206" i="48"/>
  <c r="I206" i="48"/>
  <c r="C207" i="48"/>
  <c r="G207" i="48"/>
  <c r="E207" i="48"/>
  <c r="I207" i="48"/>
  <c r="E208" i="48"/>
  <c r="I208" i="48"/>
  <c r="C208" i="48"/>
  <c r="G208" i="48"/>
  <c r="E209" i="48"/>
  <c r="I209" i="48"/>
  <c r="C209" i="48"/>
  <c r="G209" i="48"/>
  <c r="E210" i="48"/>
  <c r="I210" i="48"/>
  <c r="C210" i="48"/>
  <c r="G210" i="48"/>
  <c r="E211" i="48"/>
  <c r="I211" i="48"/>
  <c r="C211" i="48"/>
  <c r="G211" i="48"/>
  <c r="E212" i="48"/>
  <c r="I212" i="48"/>
  <c r="C212" i="48"/>
  <c r="G212" i="48"/>
  <c r="E213" i="48"/>
  <c r="I213" i="48"/>
  <c r="C213" i="48"/>
  <c r="G213" i="48"/>
  <c r="E214" i="48"/>
  <c r="I214" i="48"/>
  <c r="C214" i="48"/>
  <c r="G214" i="48"/>
  <c r="E215" i="48"/>
  <c r="I215" i="48"/>
  <c r="C215" i="48"/>
  <c r="G215" i="48"/>
  <c r="C216" i="48"/>
  <c r="G216" i="48"/>
  <c r="E216" i="48"/>
  <c r="I216" i="48"/>
  <c r="I217" i="48"/>
  <c r="C217" i="48"/>
  <c r="G217" i="48"/>
  <c r="C218" i="48"/>
  <c r="G218" i="48"/>
  <c r="J223" i="48"/>
  <c r="E218" i="48"/>
  <c r="I218" i="48"/>
  <c r="E219" i="48"/>
  <c r="I219" i="48"/>
  <c r="C219" i="48"/>
  <c r="G219" i="48"/>
  <c r="E220" i="48"/>
  <c r="C220" i="48"/>
  <c r="G220" i="48"/>
  <c r="K223" i="48"/>
  <c r="E221" i="48"/>
  <c r="I221" i="48"/>
  <c r="E227" i="48"/>
  <c r="I227" i="48"/>
  <c r="C227" i="48"/>
  <c r="G227" i="48"/>
  <c r="C228" i="48"/>
  <c r="G228" i="48"/>
  <c r="E228" i="48"/>
  <c r="I228" i="48"/>
  <c r="C229" i="48"/>
  <c r="G229" i="48"/>
  <c r="I229" i="48"/>
  <c r="C230" i="48"/>
  <c r="G230" i="48"/>
  <c r="J236" i="48"/>
  <c r="E230" i="48"/>
  <c r="I230" i="48"/>
  <c r="E231" i="48"/>
  <c r="I231" i="48"/>
  <c r="C231" i="48"/>
  <c r="G231" i="48"/>
  <c r="C232" i="48"/>
  <c r="G232" i="48"/>
  <c r="E232" i="48"/>
  <c r="I232" i="48"/>
  <c r="E233" i="48"/>
  <c r="C233" i="48"/>
  <c r="G233" i="48"/>
  <c r="K236" i="48"/>
  <c r="E234" i="48"/>
  <c r="I234"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40" i="48"/>
  <c r="J240" i="48"/>
  <c r="C11" i="44"/>
  <c r="C44" i="44"/>
  <c r="D11" i="44"/>
  <c r="D44" i="44"/>
  <c r="D45" i="44" s="1"/>
  <c r="E11" i="44"/>
  <c r="E44" i="44"/>
  <c r="B11" i="44"/>
  <c r="B44" i="44"/>
  <c r="E11" i="45"/>
  <c r="D11" i="45"/>
  <c r="C11" i="45"/>
  <c r="B11" i="45"/>
  <c r="E598" i="49"/>
  <c r="D598" i="49"/>
  <c r="C598" i="49"/>
  <c r="B598" i="49"/>
  <c r="B5" i="49"/>
  <c r="C5" i="49" s="1"/>
  <c r="E5" i="49" s="1"/>
  <c r="B5" i="47"/>
  <c r="C5" i="47" s="1"/>
  <c r="E5" i="47" s="1"/>
  <c r="E77" i="26"/>
  <c r="C77" i="26"/>
  <c r="H6" i="26"/>
  <c r="H77" i="26" s="1"/>
  <c r="G6" i="26"/>
  <c r="G77" i="26" s="1"/>
  <c r="D77" i="26"/>
  <c r="B77" i="26"/>
  <c r="B5" i="26"/>
  <c r="C5" i="26" s="1"/>
  <c r="E5" i="26" s="1"/>
  <c r="H26" i="46"/>
  <c r="J26" i="46" s="1"/>
  <c r="G26" i="46"/>
  <c r="I26" i="46" s="1"/>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7" i="33" s="1"/>
  <c r="G6" i="33"/>
  <c r="G77" i="33" s="1"/>
  <c r="E77" i="33"/>
  <c r="D77" i="33"/>
  <c r="C77" i="33"/>
  <c r="B77" i="33"/>
  <c r="D5" i="49"/>
  <c r="G598" i="49" l="1"/>
  <c r="I598" i="49" s="1"/>
  <c r="H598" i="49"/>
  <c r="J598" i="49" s="1"/>
  <c r="H11" i="44"/>
  <c r="H44" i="44"/>
  <c r="G44" i="44"/>
  <c r="I44" i="44" s="1"/>
  <c r="B45" i="44"/>
  <c r="E45" i="44"/>
  <c r="H45" i="44" s="1"/>
  <c r="C45" i="44"/>
  <c r="C5" i="44"/>
  <c r="E5" i="44" s="1"/>
  <c r="H28" i="47"/>
  <c r="J28" i="47" s="1"/>
  <c r="G28" i="47"/>
  <c r="I28" i="47" s="1"/>
  <c r="G39" i="47"/>
  <c r="I39" i="47" s="1"/>
  <c r="H39" i="47"/>
  <c r="J39" i="47" s="1"/>
  <c r="D5" i="47"/>
  <c r="H33" i="46"/>
  <c r="J33" i="46" s="1"/>
  <c r="G33" i="46"/>
  <c r="I33" i="46" s="1"/>
  <c r="D5" i="46"/>
  <c r="D5" i="33"/>
  <c r="I77" i="26"/>
  <c r="I6" i="26"/>
  <c r="J6" i="26"/>
  <c r="J77" i="26"/>
  <c r="D5" i="26"/>
  <c r="D58" i="45"/>
  <c r="D59" i="45"/>
  <c r="D60" i="45"/>
  <c r="D61" i="45"/>
  <c r="D62" i="45"/>
  <c r="D47" i="45"/>
  <c r="D48" i="45"/>
  <c r="D49" i="45"/>
  <c r="D50" i="45"/>
  <c r="D51" i="45"/>
  <c r="D52" i="45"/>
  <c r="D53" i="45"/>
  <c r="D54" i="45"/>
  <c r="D55" i="45"/>
  <c r="D56" i="45"/>
  <c r="D57" i="45"/>
  <c r="D63" i="45"/>
  <c r="D64" i="45"/>
  <c r="D65" i="45"/>
  <c r="D66" i="45"/>
  <c r="D67" i="45"/>
  <c r="E47" i="45"/>
  <c r="E48" i="45"/>
  <c r="E49" i="45"/>
  <c r="H49" i="45" s="1"/>
  <c r="E50" i="45"/>
  <c r="H50" i="45" s="1"/>
  <c r="E51" i="45"/>
  <c r="H51" i="45" s="1"/>
  <c r="E52" i="45"/>
  <c r="H52" i="45" s="1"/>
  <c r="E53" i="45"/>
  <c r="H53" i="45" s="1"/>
  <c r="E54" i="45"/>
  <c r="H54" i="45" s="1"/>
  <c r="E55" i="45"/>
  <c r="H55" i="45" s="1"/>
  <c r="E56" i="45"/>
  <c r="H56" i="45" s="1"/>
  <c r="E57" i="45"/>
  <c r="H57" i="45" s="1"/>
  <c r="E63" i="45"/>
  <c r="E64" i="45"/>
  <c r="H64" i="45" s="1"/>
  <c r="E65" i="45"/>
  <c r="H65" i="45" s="1"/>
  <c r="E66" i="45"/>
  <c r="H66" i="45" s="1"/>
  <c r="E67" i="45"/>
  <c r="H67" i="45" s="1"/>
  <c r="E58" i="45"/>
  <c r="E59" i="45"/>
  <c r="H59" i="45" s="1"/>
  <c r="E60" i="45"/>
  <c r="E61" i="45"/>
  <c r="E62" i="45"/>
  <c r="B58" i="45"/>
  <c r="B59" i="45"/>
  <c r="B60" i="45"/>
  <c r="B61" i="45"/>
  <c r="B62" i="45"/>
  <c r="B47" i="45"/>
  <c r="B48" i="45"/>
  <c r="B49" i="45"/>
  <c r="B50" i="45"/>
  <c r="B51" i="45"/>
  <c r="B52" i="45"/>
  <c r="B53" i="45"/>
  <c r="B54" i="45"/>
  <c r="B55" i="45"/>
  <c r="B56" i="45"/>
  <c r="B57" i="45"/>
  <c r="B63" i="45"/>
  <c r="B64" i="45"/>
  <c r="B65" i="45"/>
  <c r="B66" i="45"/>
  <c r="B67" i="45"/>
  <c r="C47" i="45"/>
  <c r="C48" i="45"/>
  <c r="C49" i="45"/>
  <c r="C50" i="45"/>
  <c r="C51" i="45"/>
  <c r="C52" i="45"/>
  <c r="C53" i="45"/>
  <c r="C54" i="45"/>
  <c r="C55" i="45"/>
  <c r="C56" i="45"/>
  <c r="C57" i="45"/>
  <c r="C63" i="45"/>
  <c r="C64" i="45"/>
  <c r="C65" i="45"/>
  <c r="C66" i="45"/>
  <c r="C67" i="45"/>
  <c r="C58" i="45"/>
  <c r="C59" i="45"/>
  <c r="C60" i="45"/>
  <c r="C61" i="45"/>
  <c r="C62" i="45"/>
  <c r="B40" i="45"/>
  <c r="B41" i="45"/>
  <c r="B42" i="45"/>
  <c r="B43" i="45"/>
  <c r="D40" i="45"/>
  <c r="D41" i="45"/>
  <c r="D42" i="45"/>
  <c r="D43" i="45"/>
  <c r="C40" i="45"/>
  <c r="C41" i="45"/>
  <c r="C42" i="45"/>
  <c r="C43" i="45"/>
  <c r="E40" i="45"/>
  <c r="E41" i="45"/>
  <c r="H41" i="45" s="1"/>
  <c r="E42" i="45"/>
  <c r="H42" i="45" s="1"/>
  <c r="E43" i="45"/>
  <c r="H43" i="45" s="1"/>
  <c r="G35" i="45"/>
  <c r="I35" i="45" s="1"/>
  <c r="H35" i="45"/>
  <c r="J35" i="45" s="1"/>
  <c r="G11" i="45"/>
  <c r="I11" i="45" s="1"/>
  <c r="H11" i="45"/>
  <c r="J11" i="45" s="1"/>
  <c r="J15" i="51"/>
  <c r="J24" i="51"/>
  <c r="K15" i="51"/>
  <c r="K24" i="51"/>
  <c r="D13" i="51"/>
  <c r="F13" i="51" s="1"/>
  <c r="G11" i="44"/>
  <c r="C6" i="45"/>
  <c r="J44" i="44"/>
  <c r="B39" i="45"/>
  <c r="I11" i="44"/>
  <c r="H61" i="45" l="1"/>
  <c r="G45" i="44"/>
  <c r="I45" i="44" s="1"/>
  <c r="J45" i="44"/>
  <c r="H62" i="45"/>
  <c r="H60" i="45"/>
  <c r="C44" i="45"/>
  <c r="E44" i="45"/>
  <c r="G62" i="45"/>
  <c r="D44" i="45"/>
  <c r="H40" i="45"/>
  <c r="G40" i="45"/>
  <c r="B44" i="45"/>
  <c r="G44" i="45" s="1"/>
  <c r="G43" i="45"/>
  <c r="G41" i="45"/>
  <c r="C68" i="45"/>
  <c r="G66" i="45"/>
  <c r="G64" i="45"/>
  <c r="G57" i="45"/>
  <c r="G55" i="45"/>
  <c r="G53" i="45"/>
  <c r="G51" i="45"/>
  <c r="G49" i="45"/>
  <c r="G47" i="45"/>
  <c r="B68" i="45"/>
  <c r="G61" i="45"/>
  <c r="G59" i="45"/>
  <c r="E68" i="45"/>
  <c r="D68" i="45"/>
  <c r="H47" i="45"/>
  <c r="G42" i="45"/>
  <c r="G67" i="45"/>
  <c r="G65" i="45"/>
  <c r="G63" i="45"/>
  <c r="G56" i="45"/>
  <c r="G54" i="45"/>
  <c r="G52" i="45"/>
  <c r="G50" i="45"/>
  <c r="G48" i="45"/>
  <c r="G60" i="45"/>
  <c r="G58" i="45"/>
  <c r="H63" i="45"/>
  <c r="H48" i="45"/>
  <c r="H58" i="45"/>
  <c r="C39" i="45"/>
  <c r="E6" i="45"/>
  <c r="E39" i="45" s="1"/>
  <c r="H44" i="45" l="1"/>
  <c r="H68" i="45"/>
  <c r="G68" i="45"/>
</calcChain>
</file>

<file path=xl/sharedStrings.xml><?xml version="1.0" encoding="utf-8"?>
<sst xmlns="http://schemas.openxmlformats.org/spreadsheetml/2006/main" count="1971" uniqueCount="709">
  <si>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</si>
  <si>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</si>
  <si>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</si>
  <si>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</si>
  <si>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</si>
  <si>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</si>
  <si>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</si>
  <si>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</si>
  <si>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</si>
  <si>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</si>
  <si>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</si>
  <si>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</si>
  <si>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</si>
  <si>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</si>
  <si>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</si>
  <si>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</si>
  <si>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</si>
  <si>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</si>
  <si>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</si>
  <si>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</si>
  <si>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</si>
  <si>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</si>
  <si>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</si>
  <si>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</si>
  <si>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</si>
  <si>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</si>
  <si>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</si>
  <si>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</si>
  <si>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</si>
  <si>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</si>
  <si>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</si>
  <si>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</si>
  <si>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</si>
  <si>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</si>
  <si>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</si>
  <si>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</si>
  <si>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</si>
  <si>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</si>
  <si>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Chery</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</si>
  <si>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</si>
  <si>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</si>
  <si>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</si>
  <si>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</si>
  <si>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</si>
  <si>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</si>
  <si>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</si>
  <si>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</si>
  <si>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</si>
  <si>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</si>
  <si>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</si>
  <si>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</si>
  <si>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</si>
  <si>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</si>
  <si>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</si>
  <si>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</si>
  <si>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</si>
  <si>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</si>
  <si>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</si>
  <si>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</si>
  <si>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</si>
  <si>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</si>
  <si>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</si>
  <si>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</si>
  <si>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</si>
  <si>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</si>
  <si>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</si>
  <si>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</si>
  <si>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</si>
  <si>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</si>
  <si>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</si>
  <si>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</si>
  <si>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</si>
  <si>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</si>
  <si>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</si>
  <si>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</si>
  <si>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</si>
  <si>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</si>
  <si>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</si>
  <si>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</si>
  <si>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</si>
  <si>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</si>
  <si>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</si>
  <si>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</si>
  <si>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</si>
  <si>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</si>
  <si>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</si>
  <si>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</si>
  <si>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</si>
  <si>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</si>
  <si>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</si>
  <si>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</si>
  <si>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</si>
  <si>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</si>
  <si>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</si>
  <si>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</si>
  <si>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</si>
  <si>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</si>
  <si>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</si>
  <si>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</si>
  <si>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</si>
  <si>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</si>
  <si>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</si>
  <si>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JUNE 2023</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</si>
  <si>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</si>
  <si>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</si>
  <si>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</si>
  <si>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</si>
  <si>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</si>
  <si>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</si>
  <si>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</si>
  <si>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</si>
  <si>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</si>
  <si>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</si>
  <si>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</si>
  <si>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</si>
  <si>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</si>
  <si>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</si>
  <si>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</si>
  <si>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</si>
  <si>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</si>
  <si>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</si>
  <si>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</si>
  <si>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</si>
  <si>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</si>
  <si>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</si>
  <si>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</si>
  <si>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</si>
  <si>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</si>
  <si>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</si>
  <si>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</si>
  <si>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</si>
  <si>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</si>
  <si>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</si>
  <si>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</si>
  <si>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</si>
  <si>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</si>
  <si>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</si>
  <si>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</si>
  <si>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</si>
  <si>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</si>
  <si>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</si>
  <si>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</si>
  <si>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</si>
  <si>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</si>
  <si>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</si>
  <si>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</si>
  <si>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</si>
  <si>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</si>
  <si>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</si>
  <si>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</si>
  <si>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</si>
  <si>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</si>
  <si>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</si>
  <si>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</si>
  <si>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</si>
  <si>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</si>
  <si>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</si>
  <si>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</si>
  <si>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</si>
  <si>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</si>
  <si>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</si>
  <si>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</si>
  <si>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</si>
  <si>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</si>
  <si>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</si>
  <si>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</si>
  <si>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</si>
  <si>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</si>
  <si>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</si>
  <si>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</si>
  <si>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</si>
  <si>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</si>
  <si>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</si>
  <si>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</si>
  <si>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</si>
  <si>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</si>
  <si>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</si>
  <si>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</si>
  <si>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</si>
  <si>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</si>
  <si>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</si>
  <si>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</si>
  <si>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</si>
  <si>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</si>
  <si>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</si>
  <si>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</si>
  <si>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</si>
  <si>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</si>
  <si>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</si>
  <si>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</si>
  <si>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</si>
  <si>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</si>
  <si>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</si>
  <si>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</si>
  <si>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</si>
  <si>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</si>
  <si>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</si>
  <si>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</si>
  <si>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</si>
  <si>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</si>
  <si>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</si>
  <si>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</si>
  <si>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</si>
  <si>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</si>
  <si>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</si>
  <si>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</si>
  <si>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</si>
  <si>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</si>
  <si>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</si>
  <si>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</si>
  <si>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</si>
  <si>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</si>
  <si>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</si>
  <si>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</si>
  <si>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</si>
  <si>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</si>
  <si>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</si>
  <si>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</si>
  <si>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</si>
  <si>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</si>
  <si>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</si>
  <si>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</si>
  <si>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</si>
  <si>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</si>
  <si>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</si>
  <si>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</si>
  <si>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</si>
  <si>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</si>
  <si>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</si>
  <si>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</si>
  <si>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</si>
  <si>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</si>
  <si>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</si>
  <si>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</si>
  <si>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</si>
  <si>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</si>
  <si>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</si>
  <si>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</si>
  <si>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</si>
  <si>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</si>
  <si>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</si>
  <si>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</si>
  <si>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</si>
  <si>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</si>
  <si>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</si>
  <si>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</si>
  <si>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</si>
  <si>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</si>
  <si>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</si>
  <si>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</si>
  <si>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</si>
  <si>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</si>
  <si>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</si>
  <si>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</si>
  <si>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</si>
  <si>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</si>
  <si>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</si>
  <si>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</si>
  <si>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</si>
  <si>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</si>
  <si>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</si>
  <si>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</si>
  <si>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</si>
  <si>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</si>
  <si>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</si>
  <si>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</si>
  <si>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</si>
  <si>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</si>
  <si>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</si>
  <si>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</si>
  <si>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</si>
  <si>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</si>
  <si>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</si>
  <si>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</si>
  <si>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</si>
  <si>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</si>
  <si>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</si>
  <si>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</si>
  <si>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</si>
  <si>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</si>
  <si>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</si>
  <si>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</si>
  <si>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</si>
  <si>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8 Series Gran Coupe</t>
  </si>
  <si>
    <t>BMW i7</t>
  </si>
  <si>
    <t>Lexus LS</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</si>
  <si>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</si>
  <si>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</si>
  <si>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</si>
  <si>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</si>
  <si>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</si>
  <si>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</si>
  <si>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</si>
  <si>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</si>
  <si>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</si>
  <si>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</si>
  <si>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</si>
  <si>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</si>
  <si>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</si>
  <si>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</si>
  <si>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</si>
  <si>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</si>
  <si>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</si>
  <si>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</si>
  <si>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</si>
  <si>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</si>
  <si>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</si>
  <si>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</si>
  <si>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</si>
  <si>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</si>
  <si>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</si>
  <si>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</si>
  <si>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</si>
  <si>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</si>
  <si>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</si>
  <si>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</si>
  <si>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</si>
  <si>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</si>
  <si>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</si>
  <si>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</si>
  <si>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</si>
  <si>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</si>
  <si>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</si>
  <si>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</si>
  <si>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</si>
  <si>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</si>
  <si>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</si>
  <si>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</si>
  <si>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</si>
  <si>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</si>
  <si>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</si>
  <si>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</si>
  <si>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</si>
  <si>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</si>
  <si>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</si>
  <si>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</si>
  <si>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</si>
  <si>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</si>
  <si>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</si>
  <si>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</si>
  <si>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</si>
  <si>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</si>
  <si>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</si>
  <si>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</si>
  <si>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</si>
  <si>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</si>
  <si>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</si>
  <si>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</si>
  <si>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</si>
  <si>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</si>
  <si>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</si>
  <si>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</si>
  <si>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</si>
  <si>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</si>
  <si>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</si>
  <si>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</si>
  <si>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</si>
  <si>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</si>
  <si>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</si>
  <si>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</si>
  <si>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</si>
  <si>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</si>
  <si>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</si>
  <si>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</si>
  <si>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</si>
  <si>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</si>
  <si>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</si>
  <si>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</si>
  <si>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</si>
  <si>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</si>
  <si>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</si>
  <si>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</si>
  <si>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</si>
  <si>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</si>
  <si>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</si>
  <si>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</si>
  <si>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</si>
  <si>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</si>
  <si>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</si>
  <si>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</si>
  <si>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</si>
  <si>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</si>
  <si>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</si>
  <si>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</si>
  <si>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</si>
  <si>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</si>
  <si>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</si>
  <si>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</si>
  <si>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</si>
  <si>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</si>
  <si>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</si>
  <si>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</si>
  <si>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</si>
  <si>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</si>
  <si>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</si>
  <si>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</si>
  <si>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</si>
  <si>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</si>
  <si>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</si>
  <si>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</si>
  <si>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</si>
  <si>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</si>
  <si>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</si>
  <si>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</si>
  <si>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</si>
  <si>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</si>
  <si>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</si>
  <si>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</si>
  <si>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</si>
  <si>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</si>
  <si>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</si>
  <si>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</si>
  <si>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</si>
  <si>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</si>
  <si>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</si>
  <si>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</si>
  <si>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</si>
  <si>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</si>
  <si>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</si>
  <si>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</si>
  <si>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</si>
  <si>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</si>
  <si>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</si>
  <si>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</si>
  <si>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</si>
  <si>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</si>
  <si>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</si>
  <si>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</si>
  <si>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</si>
  <si>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</si>
  <si>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</si>
  <si>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</si>
  <si>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</si>
  <si>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Haval H9</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</si>
  <si>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</si>
  <si>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</si>
  <si>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</si>
  <si>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</si>
  <si>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</si>
  <si>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</si>
  <si>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</si>
  <si>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</si>
  <si>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</si>
  <si>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</si>
  <si>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</si>
  <si>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</si>
  <si>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</si>
  <si>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</si>
  <si>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</si>
  <si>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</si>
  <si>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</si>
  <si>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</si>
  <si>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</si>
  <si>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</si>
  <si>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</si>
  <si>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</si>
  <si>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</si>
  <si>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</si>
  <si>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</si>
  <si>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</si>
  <si>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</si>
  <si>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</si>
  <si>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</si>
  <si>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</si>
  <si>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</si>
  <si>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</si>
  <si>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</si>
  <si>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</si>
  <si>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</si>
  <si>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</si>
  <si>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</si>
  <si>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</si>
  <si>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</si>
  <si>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</si>
  <si>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</si>
  <si>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</si>
  <si>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</si>
  <si>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</si>
  <si>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</si>
  <si>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</si>
  <si>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</si>
  <si>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</si>
  <si>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</si>
  <si>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</si>
  <si>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</si>
  <si>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</si>
  <si>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</si>
  <si>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</si>
  <si>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</si>
  <si>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</si>
  <si>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</si>
  <si>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</si>
  <si>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</si>
  <si>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</si>
  <si>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</si>
  <si>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</si>
  <si>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</si>
  <si>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</si>
  <si>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</si>
  <si>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</si>
  <si>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</si>
  <si>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</si>
  <si>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</si>
  <si>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</si>
  <si>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</si>
  <si>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</si>
  <si>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</si>
  <si>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</si>
  <si>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</si>
  <si>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</si>
  <si>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</si>
  <si>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</si>
  <si>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</si>
  <si>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</si>
  <si>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</si>
  <si>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</si>
  <si>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</si>
  <si>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</si>
  <si>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</si>
  <si>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</si>
  <si>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</si>
  <si>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</si>
  <si>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</si>
  <si>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</si>
  <si>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</si>
  <si>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</si>
  <si>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</si>
  <si>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</si>
  <si>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</si>
  <si>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</si>
  <si>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</si>
  <si>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</si>
  <si>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</si>
  <si>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</si>
  <si>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</si>
  <si>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</si>
  <si>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</si>
  <si>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</si>
  <si>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</si>
  <si>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</si>
  <si>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</si>
  <si>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</si>
  <si>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</si>
  <si>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Hyundai Mighty</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</si>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</sst>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103</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104</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105</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106</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107</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108</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109</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110</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708</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4"/>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122</v>
      </c>
      <c r="B6" s="61" t="s">
        <v>12</v>
      </c>
      <c r="C6" s="62" t="s">
        <v>13</v>
      </c>
      <c r="D6" s="61" t="s">
        <v>12</v>
      </c>
      <c r="E6" s="63" t="s">
        <v>13</v>
      </c>
      <c r="F6" s="62" t="s">
        <v>12</v>
      </c>
      <c r="G6" s="62" t="s">
        <v>13</v>
      </c>
      <c r="H6" s="61" t="s">
        <v>12</v>
      </c>
      <c r="I6" s="63" t="s">
        <v>13</v>
      </c>
      <c r="J6" s="61"/>
      <c r="K6" s="63"/>
    </row>
    <row r="7" spans="1:11" x14ac:dyDescent="0.25">
      <c r="A7" s="7" t="s">
        <v>340</v>
      </c>
      <c r="B7" s="65">
        <v>28</v>
      </c>
      <c r="C7" s="34">
        <f>IF(B18=0, "-", B7/B18)</f>
        <v>2.7053140096618359E-2</v>
      </c>
      <c r="D7" s="65">
        <v>70</v>
      </c>
      <c r="E7" s="9">
        <f>IF(D18=0, "-", D7/D18)</f>
        <v>5.7803468208092484E-2</v>
      </c>
      <c r="F7" s="81">
        <v>206</v>
      </c>
      <c r="G7" s="34">
        <f>IF(F18=0, "-", F7/F18)</f>
        <v>3.514158990105766E-2</v>
      </c>
      <c r="H7" s="65">
        <v>161</v>
      </c>
      <c r="I7" s="9">
        <f>IF(H18=0, "-", H7/H18)</f>
        <v>3.0789825970548863E-2</v>
      </c>
      <c r="J7" s="8">
        <f t="shared" ref="J7:J16" si="0">IF(D7=0, "-", IF((B7-D7)/D7&lt;10, (B7-D7)/D7, "&gt;999%"))</f>
        <v>-0.6</v>
      </c>
      <c r="K7" s="9">
        <f t="shared" ref="K7:K16" si="1">IF(H7=0, "-", IF((F7-H7)/H7&lt;10, (F7-H7)/H7, "&gt;999%"))</f>
        <v>0.27950310559006208</v>
      </c>
    </row>
    <row r="8" spans="1:11" x14ac:dyDescent="0.25">
      <c r="A8" s="7" t="s">
        <v>341</v>
      </c>
      <c r="B8" s="65">
        <v>226</v>
      </c>
      <c r="C8" s="34">
        <f>IF(B18=0, "-", B8/B18)</f>
        <v>0.21835748792270532</v>
      </c>
      <c r="D8" s="65">
        <v>100</v>
      </c>
      <c r="E8" s="9">
        <f>IF(D18=0, "-", D8/D18)</f>
        <v>8.2576383154417843E-2</v>
      </c>
      <c r="F8" s="81">
        <v>841</v>
      </c>
      <c r="G8" s="34">
        <f>IF(F18=0, "-", F8/F18)</f>
        <v>0.1434663937222791</v>
      </c>
      <c r="H8" s="65">
        <v>824</v>
      </c>
      <c r="I8" s="9">
        <f>IF(H18=0, "-", H8/H18)</f>
        <v>0.15758271179957928</v>
      </c>
      <c r="J8" s="8">
        <f t="shared" si="0"/>
        <v>1.26</v>
      </c>
      <c r="K8" s="9">
        <f t="shared" si="1"/>
        <v>2.063106796116505E-2</v>
      </c>
    </row>
    <row r="9" spans="1:11" x14ac:dyDescent="0.25">
      <c r="A9" s="7" t="s">
        <v>342</v>
      </c>
      <c r="B9" s="65">
        <v>187</v>
      </c>
      <c r="C9" s="34">
        <f>IF(B18=0, "-", B9/B18)</f>
        <v>0.18067632850241547</v>
      </c>
      <c r="D9" s="65">
        <v>229</v>
      </c>
      <c r="E9" s="9">
        <f>IF(D18=0, "-", D9/D18)</f>
        <v>0.18909991742361684</v>
      </c>
      <c r="F9" s="81">
        <v>943</v>
      </c>
      <c r="G9" s="34">
        <f>IF(F18=0, "-", F9/F18)</f>
        <v>0.16086659843056977</v>
      </c>
      <c r="H9" s="65">
        <v>890</v>
      </c>
      <c r="I9" s="9">
        <f>IF(H18=0, "-", H9/H18)</f>
        <v>0.17020462803595335</v>
      </c>
      <c r="J9" s="8">
        <f t="shared" si="0"/>
        <v>-0.18340611353711792</v>
      </c>
      <c r="K9" s="9">
        <f t="shared" si="1"/>
        <v>5.955056179775281E-2</v>
      </c>
    </row>
    <row r="10" spans="1:11" x14ac:dyDescent="0.25">
      <c r="A10" s="7" t="s">
        <v>343</v>
      </c>
      <c r="B10" s="65">
        <v>198</v>
      </c>
      <c r="C10" s="34">
        <f>IF(B18=0, "-", B10/B18)</f>
        <v>0.19130434782608696</v>
      </c>
      <c r="D10" s="65">
        <v>307</v>
      </c>
      <c r="E10" s="9">
        <f>IF(D18=0, "-", D10/D18)</f>
        <v>0.25350949628406277</v>
      </c>
      <c r="F10" s="81">
        <v>1443</v>
      </c>
      <c r="G10" s="34">
        <f>IF(F18=0, "-", F10/F18)</f>
        <v>0.24616171954964175</v>
      </c>
      <c r="H10" s="65">
        <v>1060</v>
      </c>
      <c r="I10" s="9">
        <f>IF(H18=0, "-", H10/H18)</f>
        <v>0.2027156244023714</v>
      </c>
      <c r="J10" s="8">
        <f t="shared" si="0"/>
        <v>-0.35504885993485341</v>
      </c>
      <c r="K10" s="9">
        <f t="shared" si="1"/>
        <v>0.36132075471698111</v>
      </c>
    </row>
    <row r="11" spans="1:11" x14ac:dyDescent="0.25">
      <c r="A11" s="7" t="s">
        <v>344</v>
      </c>
      <c r="B11" s="65">
        <v>23</v>
      </c>
      <c r="C11" s="34">
        <f>IF(B18=0, "-", B11/B18)</f>
        <v>2.2222222222222223E-2</v>
      </c>
      <c r="D11" s="65">
        <v>23</v>
      </c>
      <c r="E11" s="9">
        <f>IF(D18=0, "-", D11/D18)</f>
        <v>1.8992568125516102E-2</v>
      </c>
      <c r="F11" s="81">
        <v>129</v>
      </c>
      <c r="G11" s="34">
        <f>IF(F18=0, "-", F11/F18)</f>
        <v>2.2006141248720572E-2</v>
      </c>
      <c r="H11" s="65">
        <v>126</v>
      </c>
      <c r="I11" s="9">
        <f>IF(H18=0, "-", H11/H18)</f>
        <v>2.4096385542168676E-2</v>
      </c>
      <c r="J11" s="8">
        <f t="shared" si="0"/>
        <v>0</v>
      </c>
      <c r="K11" s="9">
        <f t="shared" si="1"/>
        <v>2.3809523809523808E-2</v>
      </c>
    </row>
    <row r="12" spans="1:11" x14ac:dyDescent="0.25">
      <c r="A12" s="7" t="s">
        <v>345</v>
      </c>
      <c r="B12" s="65">
        <v>35</v>
      </c>
      <c r="C12" s="34">
        <f>IF(B18=0, "-", B12/B18)</f>
        <v>3.3816425120772944E-2</v>
      </c>
      <c r="D12" s="65">
        <v>24</v>
      </c>
      <c r="E12" s="9">
        <f>IF(D18=0, "-", D12/D18)</f>
        <v>1.981833195706028E-2</v>
      </c>
      <c r="F12" s="81">
        <v>73</v>
      </c>
      <c r="G12" s="34">
        <f>IF(F18=0, "-", F12/F18)</f>
        <v>1.245308768338451E-2</v>
      </c>
      <c r="H12" s="65">
        <v>146</v>
      </c>
      <c r="I12" s="9">
        <f>IF(H18=0, "-", H12/H18)</f>
        <v>2.792120864410021E-2</v>
      </c>
      <c r="J12" s="8">
        <f t="shared" si="0"/>
        <v>0.45833333333333331</v>
      </c>
      <c r="K12" s="9">
        <f t="shared" si="1"/>
        <v>-0.5</v>
      </c>
    </row>
    <row r="13" spans="1:11" x14ac:dyDescent="0.25">
      <c r="A13" s="7" t="s">
        <v>346</v>
      </c>
      <c r="B13" s="65">
        <v>53</v>
      </c>
      <c r="C13" s="34">
        <f>IF(B18=0, "-", B13/B18)</f>
        <v>5.1207729468599035E-2</v>
      </c>
      <c r="D13" s="65">
        <v>37</v>
      </c>
      <c r="E13" s="9">
        <f>IF(D18=0, "-", D13/D18)</f>
        <v>3.0553261767134601E-2</v>
      </c>
      <c r="F13" s="81">
        <v>307</v>
      </c>
      <c r="G13" s="34">
        <f>IF(F18=0, "-", F13/F18)</f>
        <v>5.2371204367110201E-2</v>
      </c>
      <c r="H13" s="65">
        <v>222</v>
      </c>
      <c r="I13" s="9">
        <f>IF(H18=0, "-", H13/H18)</f>
        <v>4.2455536431440045E-2</v>
      </c>
      <c r="J13" s="8">
        <f t="shared" si="0"/>
        <v>0.43243243243243246</v>
      </c>
      <c r="K13" s="9">
        <f t="shared" si="1"/>
        <v>0.38288288288288286</v>
      </c>
    </row>
    <row r="14" spans="1:11" x14ac:dyDescent="0.25">
      <c r="A14" s="7" t="s">
        <v>347</v>
      </c>
      <c r="B14" s="65">
        <v>86</v>
      </c>
      <c r="C14" s="34">
        <f>IF(B18=0, "-", B14/B18)</f>
        <v>8.3091787439613526E-2</v>
      </c>
      <c r="D14" s="65">
        <v>162</v>
      </c>
      <c r="E14" s="9">
        <f>IF(D18=0, "-", D14/D18)</f>
        <v>0.13377374071015691</v>
      </c>
      <c r="F14" s="81">
        <v>876</v>
      </c>
      <c r="G14" s="34">
        <f>IF(F18=0, "-", F14/F18)</f>
        <v>0.14943705220061412</v>
      </c>
      <c r="H14" s="65">
        <v>347</v>
      </c>
      <c r="I14" s="9">
        <f>IF(H18=0, "-", H14/H18)</f>
        <v>6.6360680818512138E-2</v>
      </c>
      <c r="J14" s="8">
        <f t="shared" si="0"/>
        <v>-0.46913580246913578</v>
      </c>
      <c r="K14" s="9">
        <f t="shared" si="1"/>
        <v>1.5244956772334295</v>
      </c>
    </row>
    <row r="15" spans="1:11" x14ac:dyDescent="0.25">
      <c r="A15" s="7" t="s">
        <v>348</v>
      </c>
      <c r="B15" s="65">
        <v>110</v>
      </c>
      <c r="C15" s="34">
        <f>IF(B18=0, "-", B15/B18)</f>
        <v>0.10628019323671498</v>
      </c>
      <c r="D15" s="65">
        <v>196</v>
      </c>
      <c r="E15" s="9">
        <f>IF(D18=0, "-", D15/D18)</f>
        <v>0.16184971098265896</v>
      </c>
      <c r="F15" s="81">
        <v>657</v>
      </c>
      <c r="G15" s="34">
        <f>IF(F18=0, "-", F15/F18)</f>
        <v>0.1120777891504606</v>
      </c>
      <c r="H15" s="65">
        <v>976</v>
      </c>
      <c r="I15" s="9">
        <f>IF(H18=0, "-", H15/H18)</f>
        <v>0.18665136737425894</v>
      </c>
      <c r="J15" s="8">
        <f t="shared" si="0"/>
        <v>-0.43877551020408162</v>
      </c>
      <c r="K15" s="9">
        <f t="shared" si="1"/>
        <v>-0.32684426229508196</v>
      </c>
    </row>
    <row r="16" spans="1:11" x14ac:dyDescent="0.25">
      <c r="A16" s="7" t="s">
        <v>349</v>
      </c>
      <c r="B16" s="65">
        <v>89</v>
      </c>
      <c r="C16" s="34">
        <f>IF(B18=0, "-", B16/B18)</f>
        <v>8.5990338164251209E-2</v>
      </c>
      <c r="D16" s="65">
        <v>63</v>
      </c>
      <c r="E16" s="9">
        <f>IF(D18=0, "-", D16/D18)</f>
        <v>5.2023121387283239E-2</v>
      </c>
      <c r="F16" s="81">
        <v>387</v>
      </c>
      <c r="G16" s="34">
        <f>IF(F18=0, "-", F16/F18)</f>
        <v>6.6018423746161722E-2</v>
      </c>
      <c r="H16" s="65">
        <v>477</v>
      </c>
      <c r="I16" s="9">
        <f>IF(H18=0, "-", H16/H18)</f>
        <v>9.1222030981067126E-2</v>
      </c>
      <c r="J16" s="8">
        <f t="shared" si="0"/>
        <v>0.41269841269841268</v>
      </c>
      <c r="K16" s="9">
        <f t="shared" si="1"/>
        <v>-0.18867924528301888</v>
      </c>
    </row>
    <row r="17" spans="1:11" x14ac:dyDescent="0.25">
      <c r="A17" s="2"/>
      <c r="B17" s="68"/>
      <c r="C17" s="33"/>
      <c r="D17" s="68"/>
      <c r="E17" s="6"/>
      <c r="F17" s="82"/>
      <c r="G17" s="33"/>
      <c r="H17" s="68"/>
      <c r="I17" s="6"/>
      <c r="J17" s="5"/>
      <c r="K17" s="6"/>
    </row>
    <row r="18" spans="1:11" s="43" customFormat="1" ht="13" x14ac:dyDescent="0.3">
      <c r="A18" s="162" t="s">
        <v>621</v>
      </c>
      <c r="B18" s="71">
        <f>SUM(B7:B17)</f>
        <v>1035</v>
      </c>
      <c r="C18" s="40">
        <f>B18/28029</f>
        <v>3.6926040886224983E-2</v>
      </c>
      <c r="D18" s="71">
        <f>SUM(D7:D17)</f>
        <v>1211</v>
      </c>
      <c r="E18" s="41">
        <f>D18/21983</f>
        <v>5.5088022562889506E-2</v>
      </c>
      <c r="F18" s="77">
        <f>SUM(F7:F17)</f>
        <v>5862</v>
      </c>
      <c r="G18" s="42">
        <f>F18/127960</f>
        <v>4.581119099718662E-2</v>
      </c>
      <c r="H18" s="71">
        <f>SUM(H7:H17)</f>
        <v>5229</v>
      </c>
      <c r="I18" s="41">
        <f>H18/115003</f>
        <v>4.5468379085762983E-2</v>
      </c>
      <c r="J18" s="37">
        <f>IF(D18=0, "-", IF((B18-D18)/D18&lt;10, (B18-D18)/D18, "&gt;999%"))</f>
        <v>-0.1453344343517754</v>
      </c>
      <c r="K18" s="38">
        <f>IF(H18=0, "-", IF((F18-H18)/H18&lt;10, (F18-H18)/H18, "&gt;999%"))</f>
        <v>0.12105565117613311</v>
      </c>
    </row>
    <row r="19" spans="1:11" x14ac:dyDescent="0.25">
      <c r="B19" s="83"/>
      <c r="D19" s="83"/>
      <c r="F19" s="83"/>
      <c r="H19" s="83"/>
    </row>
    <row r="20" spans="1:11" s="43" customFormat="1" ht="13" x14ac:dyDescent="0.3">
      <c r="A20" s="162" t="s">
        <v>621</v>
      </c>
      <c r="B20" s="71">
        <v>1035</v>
      </c>
      <c r="C20" s="40">
        <f>B20/28029</f>
        <v>3.6926040886224983E-2</v>
      </c>
      <c r="D20" s="71">
        <v>1211</v>
      </c>
      <c r="E20" s="41">
        <f>D20/21983</f>
        <v>5.5088022562889506E-2</v>
      </c>
      <c r="F20" s="77">
        <v>5862</v>
      </c>
      <c r="G20" s="42">
        <f>F20/127960</f>
        <v>4.581119099718662E-2</v>
      </c>
      <c r="H20" s="71">
        <v>5229</v>
      </c>
      <c r="I20" s="41">
        <f>H20/115003</f>
        <v>4.5468379085762983E-2</v>
      </c>
      <c r="J20" s="37">
        <f>IF(D20=0, "-", IF((B20-D20)/D20&lt;10, (B20-D20)/D20, "&gt;999%"))</f>
        <v>-0.1453344343517754</v>
      </c>
      <c r="K20" s="38">
        <f>IF(H20=0, "-", IF((F20-H20)/H20&lt;10, (F20-H20)/H20, "&gt;999%"))</f>
        <v>0.12105565117613311</v>
      </c>
    </row>
    <row r="21" spans="1:11" x14ac:dyDescent="0.25">
      <c r="B21" s="83"/>
      <c r="D21" s="83"/>
      <c r="F21" s="83"/>
      <c r="H21" s="83"/>
    </row>
    <row r="22" spans="1:11" ht="15.5" x14ac:dyDescent="0.35">
      <c r="A22" s="164" t="s">
        <v>123</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154</v>
      </c>
      <c r="B24" s="61" t="s">
        <v>12</v>
      </c>
      <c r="C24" s="62" t="s">
        <v>13</v>
      </c>
      <c r="D24" s="61" t="s">
        <v>12</v>
      </c>
      <c r="E24" s="63" t="s">
        <v>13</v>
      </c>
      <c r="F24" s="62" t="s">
        <v>12</v>
      </c>
      <c r="G24" s="62" t="s">
        <v>13</v>
      </c>
      <c r="H24" s="61" t="s">
        <v>12</v>
      </c>
      <c r="I24" s="63" t="s">
        <v>13</v>
      </c>
      <c r="J24" s="61"/>
      <c r="K24" s="63"/>
    </row>
    <row r="25" spans="1:11" x14ac:dyDescent="0.25">
      <c r="A25" s="7" t="s">
        <v>350</v>
      </c>
      <c r="B25" s="65">
        <v>126</v>
      </c>
      <c r="C25" s="34">
        <f>IF(B50=0, "-", B25/B50)</f>
        <v>3.5704165485973362E-2</v>
      </c>
      <c r="D25" s="65">
        <v>0</v>
      </c>
      <c r="E25" s="9">
        <f>IF(D50=0, "-", D25/D50)</f>
        <v>0</v>
      </c>
      <c r="F25" s="81">
        <v>287</v>
      </c>
      <c r="G25" s="34">
        <f>IF(F50=0, "-", F25/F50)</f>
        <v>1.8422235060016688E-2</v>
      </c>
      <c r="H25" s="65">
        <v>0</v>
      </c>
      <c r="I25" s="9">
        <f>IF(H50=0, "-", H25/H50)</f>
        <v>0</v>
      </c>
      <c r="J25" s="8" t="str">
        <f t="shared" ref="J25:J48" si="2">IF(D25=0, "-", IF((B25-D25)/D25&lt;10, (B25-D25)/D25, "&gt;999%"))</f>
        <v>-</v>
      </c>
      <c r="K25" s="9" t="str">
        <f t="shared" ref="K25:K48" si="3">IF(H25=0, "-", IF((F25-H25)/H25&lt;10, (F25-H25)/H25, "&gt;999%"))</f>
        <v>-</v>
      </c>
    </row>
    <row r="26" spans="1:11" x14ac:dyDescent="0.25">
      <c r="A26" s="7" t="s">
        <v>351</v>
      </c>
      <c r="B26" s="65">
        <v>1</v>
      </c>
      <c r="C26" s="34">
        <f>IF(B50=0, "-", B26/B50)</f>
        <v>2.8336639274582036E-4</v>
      </c>
      <c r="D26" s="65">
        <v>3</v>
      </c>
      <c r="E26" s="9">
        <f>IF(D50=0, "-", D26/D50)</f>
        <v>1.3357079252003562E-3</v>
      </c>
      <c r="F26" s="81">
        <v>4</v>
      </c>
      <c r="G26" s="34">
        <f>IF(F50=0, "-", F26/F50)</f>
        <v>2.5675588933821169E-4</v>
      </c>
      <c r="H26" s="65">
        <v>10</v>
      </c>
      <c r="I26" s="9">
        <f>IF(H50=0, "-", H26/H50)</f>
        <v>7.6669477880855633E-4</v>
      </c>
      <c r="J26" s="8">
        <f t="shared" si="2"/>
        <v>-0.66666666666666663</v>
      </c>
      <c r="K26" s="9">
        <f t="shared" si="3"/>
        <v>-0.6</v>
      </c>
    </row>
    <row r="27" spans="1:11" x14ac:dyDescent="0.25">
      <c r="A27" s="7" t="s">
        <v>352</v>
      </c>
      <c r="B27" s="65">
        <v>0</v>
      </c>
      <c r="C27" s="34">
        <f>IF(B50=0, "-", B27/B50)</f>
        <v>0</v>
      </c>
      <c r="D27" s="65">
        <v>0</v>
      </c>
      <c r="E27" s="9">
        <f>IF(D50=0, "-", D27/D50)</f>
        <v>0</v>
      </c>
      <c r="F27" s="81">
        <v>0</v>
      </c>
      <c r="G27" s="34">
        <f>IF(F50=0, "-", F27/F50)</f>
        <v>0</v>
      </c>
      <c r="H27" s="65">
        <v>2</v>
      </c>
      <c r="I27" s="9">
        <f>IF(H50=0, "-", H27/H50)</f>
        <v>1.5333895576171127E-4</v>
      </c>
      <c r="J27" s="8" t="str">
        <f t="shared" si="2"/>
        <v>-</v>
      </c>
      <c r="K27" s="9">
        <f t="shared" si="3"/>
        <v>-1</v>
      </c>
    </row>
    <row r="28" spans="1:11" x14ac:dyDescent="0.25">
      <c r="A28" s="7" t="s">
        <v>353</v>
      </c>
      <c r="B28" s="65">
        <v>334</v>
      </c>
      <c r="C28" s="34">
        <f>IF(B50=0, "-", B28/B50)</f>
        <v>9.4644375177104001E-2</v>
      </c>
      <c r="D28" s="65">
        <v>180</v>
      </c>
      <c r="E28" s="9">
        <f>IF(D50=0, "-", D28/D50)</f>
        <v>8.0142475512021374E-2</v>
      </c>
      <c r="F28" s="81">
        <v>1747</v>
      </c>
      <c r="G28" s="34">
        <f>IF(F50=0, "-", F28/F50)</f>
        <v>0.11213813466846395</v>
      </c>
      <c r="H28" s="65">
        <v>984</v>
      </c>
      <c r="I28" s="9">
        <f>IF(H50=0, "-", H28/H50)</f>
        <v>7.544276623476194E-2</v>
      </c>
      <c r="J28" s="8">
        <f t="shared" si="2"/>
        <v>0.85555555555555551</v>
      </c>
      <c r="K28" s="9">
        <f t="shared" si="3"/>
        <v>0.77540650406504064</v>
      </c>
    </row>
    <row r="29" spans="1:11" x14ac:dyDescent="0.25">
      <c r="A29" s="7" t="s">
        <v>354</v>
      </c>
      <c r="B29" s="65">
        <v>22</v>
      </c>
      <c r="C29" s="34">
        <f>IF(B50=0, "-", B29/B50)</f>
        <v>6.2340606404080474E-3</v>
      </c>
      <c r="D29" s="65">
        <v>36</v>
      </c>
      <c r="E29" s="9">
        <f>IF(D50=0, "-", D29/D50)</f>
        <v>1.6028495102404273E-2</v>
      </c>
      <c r="F29" s="81">
        <v>179</v>
      </c>
      <c r="G29" s="34">
        <f>IF(F50=0, "-", F29/F50)</f>
        <v>1.1489826047884974E-2</v>
      </c>
      <c r="H29" s="65">
        <v>415</v>
      </c>
      <c r="I29" s="9">
        <f>IF(H50=0, "-", H29/H50)</f>
        <v>3.1817833320555086E-2</v>
      </c>
      <c r="J29" s="8">
        <f t="shared" si="2"/>
        <v>-0.3888888888888889</v>
      </c>
      <c r="K29" s="9">
        <f t="shared" si="3"/>
        <v>-0.56867469879518073</v>
      </c>
    </row>
    <row r="30" spans="1:11" x14ac:dyDescent="0.25">
      <c r="A30" s="7" t="s">
        <v>355</v>
      </c>
      <c r="B30" s="65">
        <v>134</v>
      </c>
      <c r="C30" s="34">
        <f>IF(B50=0, "-", B30/B50)</f>
        <v>3.7971096627939925E-2</v>
      </c>
      <c r="D30" s="65">
        <v>303</v>
      </c>
      <c r="E30" s="9">
        <f>IF(D50=0, "-", D30/D50)</f>
        <v>0.13490650044523597</v>
      </c>
      <c r="F30" s="81">
        <v>723</v>
      </c>
      <c r="G30" s="34">
        <f>IF(F50=0, "-", F30/F50)</f>
        <v>4.6408626997881765E-2</v>
      </c>
      <c r="H30" s="65">
        <v>1448</v>
      </c>
      <c r="I30" s="9">
        <f>IF(H50=0, "-", H30/H50)</f>
        <v>0.11101740397147895</v>
      </c>
      <c r="J30" s="8">
        <f t="shared" si="2"/>
        <v>-0.55775577557755773</v>
      </c>
      <c r="K30" s="9">
        <f t="shared" si="3"/>
        <v>-0.50069060773480667</v>
      </c>
    </row>
    <row r="31" spans="1:11" x14ac:dyDescent="0.25">
      <c r="A31" s="7" t="s">
        <v>356</v>
      </c>
      <c r="B31" s="65">
        <v>37</v>
      </c>
      <c r="C31" s="34">
        <f>IF(B50=0, "-", B31/B50)</f>
        <v>1.0484556531595354E-2</v>
      </c>
      <c r="D31" s="65">
        <v>45</v>
      </c>
      <c r="E31" s="9">
        <f>IF(D50=0, "-", D31/D50)</f>
        <v>2.0035618878005344E-2</v>
      </c>
      <c r="F31" s="81">
        <v>167</v>
      </c>
      <c r="G31" s="34">
        <f>IF(F50=0, "-", F31/F50)</f>
        <v>1.0719558379870339E-2</v>
      </c>
      <c r="H31" s="65">
        <v>211</v>
      </c>
      <c r="I31" s="9">
        <f>IF(H50=0, "-", H31/H50)</f>
        <v>1.6177259832860537E-2</v>
      </c>
      <c r="J31" s="8">
        <f t="shared" si="2"/>
        <v>-0.17777777777777778</v>
      </c>
      <c r="K31" s="9">
        <f t="shared" si="3"/>
        <v>-0.20853080568720378</v>
      </c>
    </row>
    <row r="32" spans="1:11" x14ac:dyDescent="0.25">
      <c r="A32" s="7" t="s">
        <v>357</v>
      </c>
      <c r="B32" s="65">
        <v>371</v>
      </c>
      <c r="C32" s="34">
        <f>IF(B50=0, "-", B32/B50)</f>
        <v>0.10512893170869934</v>
      </c>
      <c r="D32" s="65">
        <v>249</v>
      </c>
      <c r="E32" s="9">
        <f>IF(D50=0, "-", D32/D50)</f>
        <v>0.11086375779162956</v>
      </c>
      <c r="F32" s="81">
        <v>1309</v>
      </c>
      <c r="G32" s="34">
        <f>IF(F50=0, "-", F32/F50)</f>
        <v>8.4023364785929783E-2</v>
      </c>
      <c r="H32" s="65">
        <v>941</v>
      </c>
      <c r="I32" s="9">
        <f>IF(H50=0, "-", H32/H50)</f>
        <v>7.2145978685885154E-2</v>
      </c>
      <c r="J32" s="8">
        <f t="shared" si="2"/>
        <v>0.48995983935742971</v>
      </c>
      <c r="K32" s="9">
        <f t="shared" si="3"/>
        <v>0.39107332624867164</v>
      </c>
    </row>
    <row r="33" spans="1:11" x14ac:dyDescent="0.25">
      <c r="A33" s="7" t="s">
        <v>358</v>
      </c>
      <c r="B33" s="65">
        <v>239</v>
      </c>
      <c r="C33" s="34">
        <f>IF(B50=0, "-", B33/B50)</f>
        <v>6.7724567866251056E-2</v>
      </c>
      <c r="D33" s="65">
        <v>233</v>
      </c>
      <c r="E33" s="9">
        <f>IF(D50=0, "-", D33/D50)</f>
        <v>0.10373998219056099</v>
      </c>
      <c r="F33" s="81">
        <v>1338</v>
      </c>
      <c r="G33" s="34">
        <f>IF(F50=0, "-", F33/F50)</f>
        <v>8.5884844983631817E-2</v>
      </c>
      <c r="H33" s="65">
        <v>1840</v>
      </c>
      <c r="I33" s="9">
        <f>IF(H50=0, "-", H33/H50)</f>
        <v>0.14107183930077435</v>
      </c>
      <c r="J33" s="8">
        <f t="shared" si="2"/>
        <v>2.575107296137339E-2</v>
      </c>
      <c r="K33" s="9">
        <f t="shared" si="3"/>
        <v>-0.27282608695652172</v>
      </c>
    </row>
    <row r="34" spans="1:11" x14ac:dyDescent="0.25">
      <c r="A34" s="7" t="s">
        <v>359</v>
      </c>
      <c r="B34" s="65">
        <v>7</v>
      </c>
      <c r="C34" s="34">
        <f>IF(B50=0, "-", B34/B50)</f>
        <v>1.9835647492207425E-3</v>
      </c>
      <c r="D34" s="65">
        <v>6</v>
      </c>
      <c r="E34" s="9">
        <f>IF(D50=0, "-", D34/D50)</f>
        <v>2.6714158504007124E-3</v>
      </c>
      <c r="F34" s="81">
        <v>106</v>
      </c>
      <c r="G34" s="34">
        <f>IF(F50=0, "-", F34/F50)</f>
        <v>6.8040310674626096E-3</v>
      </c>
      <c r="H34" s="65">
        <v>48</v>
      </c>
      <c r="I34" s="9">
        <f>IF(H50=0, "-", H34/H50)</f>
        <v>3.6801349382810703E-3</v>
      </c>
      <c r="J34" s="8">
        <f t="shared" si="2"/>
        <v>0.16666666666666666</v>
      </c>
      <c r="K34" s="9">
        <f t="shared" si="3"/>
        <v>1.2083333333333333</v>
      </c>
    </row>
    <row r="35" spans="1:11" x14ac:dyDescent="0.25">
      <c r="A35" s="7" t="s">
        <v>360</v>
      </c>
      <c r="B35" s="65">
        <v>863</v>
      </c>
      <c r="C35" s="34">
        <f>IF(B50=0, "-", B35/B50)</f>
        <v>0.24454519693964297</v>
      </c>
      <c r="D35" s="65">
        <v>363</v>
      </c>
      <c r="E35" s="9">
        <f>IF(D50=0, "-", D35/D50)</f>
        <v>0.1616206589492431</v>
      </c>
      <c r="F35" s="81">
        <v>3259</v>
      </c>
      <c r="G35" s="34">
        <f>IF(F50=0, "-", F35/F50)</f>
        <v>0.20919186083830799</v>
      </c>
      <c r="H35" s="65">
        <v>2633</v>
      </c>
      <c r="I35" s="9">
        <f>IF(H50=0, "-", H35/H50)</f>
        <v>0.20187073526029287</v>
      </c>
      <c r="J35" s="8">
        <f t="shared" si="2"/>
        <v>1.3774104683195592</v>
      </c>
      <c r="K35" s="9">
        <f t="shared" si="3"/>
        <v>0.23775161412837068</v>
      </c>
    </row>
    <row r="36" spans="1:11" x14ac:dyDescent="0.25">
      <c r="A36" s="7" t="s">
        <v>361</v>
      </c>
      <c r="B36" s="65">
        <v>123</v>
      </c>
      <c r="C36" s="34">
        <f>IF(B50=0, "-", B36/B50)</f>
        <v>3.4854066307735902E-2</v>
      </c>
      <c r="D36" s="65">
        <v>353</v>
      </c>
      <c r="E36" s="9">
        <f>IF(D50=0, "-", D36/D50)</f>
        <v>0.15716829919857525</v>
      </c>
      <c r="F36" s="81">
        <v>1218</v>
      </c>
      <c r="G36" s="34">
        <f>IF(F50=0, "-", F36/F50)</f>
        <v>7.8182168303485455E-2</v>
      </c>
      <c r="H36" s="65">
        <v>1342</v>
      </c>
      <c r="I36" s="9">
        <f>IF(H50=0, "-", H36/H50)</f>
        <v>0.10289043931610825</v>
      </c>
      <c r="J36" s="8">
        <f t="shared" si="2"/>
        <v>-0.65155807365439089</v>
      </c>
      <c r="K36" s="9">
        <f t="shared" si="3"/>
        <v>-9.2399403874813713E-2</v>
      </c>
    </row>
    <row r="37" spans="1:11" x14ac:dyDescent="0.25">
      <c r="A37" s="7" t="s">
        <v>362</v>
      </c>
      <c r="B37" s="65">
        <v>170</v>
      </c>
      <c r="C37" s="34">
        <f>IF(B50=0, "-", B37/B50)</f>
        <v>4.817228676678946E-2</v>
      </c>
      <c r="D37" s="65">
        <v>84</v>
      </c>
      <c r="E37" s="9">
        <f>IF(D50=0, "-", D37/D50)</f>
        <v>3.7399821905609976E-2</v>
      </c>
      <c r="F37" s="81">
        <v>1015</v>
      </c>
      <c r="G37" s="34">
        <f>IF(F50=0, "-", F37/F50)</f>
        <v>6.5151806919571217E-2</v>
      </c>
      <c r="H37" s="65">
        <v>758</v>
      </c>
      <c r="I37" s="9">
        <f>IF(H50=0, "-", H37/H50)</f>
        <v>5.8115464233688567E-2</v>
      </c>
      <c r="J37" s="8">
        <f t="shared" si="2"/>
        <v>1.0238095238095237</v>
      </c>
      <c r="K37" s="9">
        <f t="shared" si="3"/>
        <v>0.33905013192612138</v>
      </c>
    </row>
    <row r="38" spans="1:11" x14ac:dyDescent="0.25">
      <c r="A38" s="7" t="s">
        <v>363</v>
      </c>
      <c r="B38" s="65">
        <v>112</v>
      </c>
      <c r="C38" s="34">
        <f>IF(B50=0, "-", B38/B50)</f>
        <v>3.1737035987531879E-2</v>
      </c>
      <c r="D38" s="65">
        <v>0</v>
      </c>
      <c r="E38" s="9">
        <f>IF(D50=0, "-", D38/D50)</f>
        <v>0</v>
      </c>
      <c r="F38" s="81">
        <v>616</v>
      </c>
      <c r="G38" s="34">
        <f>IF(F50=0, "-", F38/F50)</f>
        <v>3.9540406958084598E-2</v>
      </c>
      <c r="H38" s="65">
        <v>2</v>
      </c>
      <c r="I38" s="9">
        <f>IF(H50=0, "-", H38/H50)</f>
        <v>1.5333895576171127E-4</v>
      </c>
      <c r="J38" s="8" t="str">
        <f t="shared" si="2"/>
        <v>-</v>
      </c>
      <c r="K38" s="9" t="str">
        <f t="shared" si="3"/>
        <v>&gt;999%</v>
      </c>
    </row>
    <row r="39" spans="1:11" x14ac:dyDescent="0.25">
      <c r="A39" s="7" t="s">
        <v>364</v>
      </c>
      <c r="B39" s="65">
        <v>5</v>
      </c>
      <c r="C39" s="34">
        <f>IF(B50=0, "-", B39/B50)</f>
        <v>1.4168319637291016E-3</v>
      </c>
      <c r="D39" s="65">
        <v>6</v>
      </c>
      <c r="E39" s="9">
        <f>IF(D50=0, "-", D39/D50)</f>
        <v>2.6714158504007124E-3</v>
      </c>
      <c r="F39" s="81">
        <v>16</v>
      </c>
      <c r="G39" s="34">
        <f>IF(F50=0, "-", F39/F50)</f>
        <v>1.0270235573528468E-3</v>
      </c>
      <c r="H39" s="65">
        <v>35</v>
      </c>
      <c r="I39" s="9">
        <f>IF(H50=0, "-", H39/H50)</f>
        <v>2.6834317258299469E-3</v>
      </c>
      <c r="J39" s="8">
        <f t="shared" si="2"/>
        <v>-0.16666666666666666</v>
      </c>
      <c r="K39" s="9">
        <f t="shared" si="3"/>
        <v>-0.54285714285714282</v>
      </c>
    </row>
    <row r="40" spans="1:11" x14ac:dyDescent="0.25">
      <c r="A40" s="7" t="s">
        <v>365</v>
      </c>
      <c r="B40" s="65">
        <v>22</v>
      </c>
      <c r="C40" s="34">
        <f>IF(B50=0, "-", B40/B50)</f>
        <v>6.2340606404080474E-3</v>
      </c>
      <c r="D40" s="65">
        <v>29</v>
      </c>
      <c r="E40" s="9">
        <f>IF(D50=0, "-", D40/D50)</f>
        <v>1.2911843276936777E-2</v>
      </c>
      <c r="F40" s="81">
        <v>169</v>
      </c>
      <c r="G40" s="34">
        <f>IF(F50=0, "-", F40/F50)</f>
        <v>1.0847936324539445E-2</v>
      </c>
      <c r="H40" s="65">
        <v>163</v>
      </c>
      <c r="I40" s="9">
        <f>IF(H50=0, "-", H40/H50)</f>
        <v>1.2497124894579468E-2</v>
      </c>
      <c r="J40" s="8">
        <f t="shared" si="2"/>
        <v>-0.2413793103448276</v>
      </c>
      <c r="K40" s="9">
        <f t="shared" si="3"/>
        <v>3.6809815950920248E-2</v>
      </c>
    </row>
    <row r="41" spans="1:11" x14ac:dyDescent="0.25">
      <c r="A41" s="7" t="s">
        <v>366</v>
      </c>
      <c r="B41" s="65">
        <v>31</v>
      </c>
      <c r="C41" s="34">
        <f>IF(B50=0, "-", B41/B50)</f>
        <v>8.7843581751204311E-3</v>
      </c>
      <c r="D41" s="65">
        <v>25</v>
      </c>
      <c r="E41" s="9">
        <f>IF(D50=0, "-", D41/D50)</f>
        <v>1.1130899376669634E-2</v>
      </c>
      <c r="F41" s="81">
        <v>151</v>
      </c>
      <c r="G41" s="34">
        <f>IF(F50=0, "-", F41/F50)</f>
        <v>9.6925348225174908E-3</v>
      </c>
      <c r="H41" s="65">
        <v>118</v>
      </c>
      <c r="I41" s="9">
        <f>IF(H50=0, "-", H41/H50)</f>
        <v>9.0469983899409637E-3</v>
      </c>
      <c r="J41" s="8">
        <f t="shared" si="2"/>
        <v>0.24</v>
      </c>
      <c r="K41" s="9">
        <f t="shared" si="3"/>
        <v>0.27966101694915252</v>
      </c>
    </row>
    <row r="42" spans="1:11" x14ac:dyDescent="0.25">
      <c r="A42" s="7" t="s">
        <v>367</v>
      </c>
      <c r="B42" s="65">
        <v>238</v>
      </c>
      <c r="C42" s="34">
        <f>IF(B50=0, "-", B42/B50)</f>
        <v>6.7441201473505241E-2</v>
      </c>
      <c r="D42" s="65">
        <v>0</v>
      </c>
      <c r="E42" s="9">
        <f>IF(D50=0, "-", D42/D50)</f>
        <v>0</v>
      </c>
      <c r="F42" s="81">
        <v>602</v>
      </c>
      <c r="G42" s="34">
        <f>IF(F50=0, "-", F42/F50)</f>
        <v>3.8641761345400857E-2</v>
      </c>
      <c r="H42" s="65">
        <v>0</v>
      </c>
      <c r="I42" s="9">
        <f>IF(H50=0, "-", H42/H50)</f>
        <v>0</v>
      </c>
      <c r="J42" s="8" t="str">
        <f t="shared" si="2"/>
        <v>-</v>
      </c>
      <c r="K42" s="9" t="str">
        <f t="shared" si="3"/>
        <v>-</v>
      </c>
    </row>
    <row r="43" spans="1:11" x14ac:dyDescent="0.25">
      <c r="A43" s="7" t="s">
        <v>368</v>
      </c>
      <c r="B43" s="65">
        <v>2</v>
      </c>
      <c r="C43" s="34">
        <f>IF(B50=0, "-", B43/B50)</f>
        <v>5.6673278549164072E-4</v>
      </c>
      <c r="D43" s="65">
        <v>151</v>
      </c>
      <c r="E43" s="9">
        <f>IF(D50=0, "-", D43/D50)</f>
        <v>6.7230632235084589E-2</v>
      </c>
      <c r="F43" s="81">
        <v>256</v>
      </c>
      <c r="G43" s="34">
        <f>IF(F50=0, "-", F43/F50)</f>
        <v>1.6432376917645548E-2</v>
      </c>
      <c r="H43" s="65">
        <v>743</v>
      </c>
      <c r="I43" s="9">
        <f>IF(H50=0, "-", H43/H50)</f>
        <v>5.6965422065475731E-2</v>
      </c>
      <c r="J43" s="8">
        <f t="shared" si="2"/>
        <v>-0.98675496688741726</v>
      </c>
      <c r="K43" s="9">
        <f t="shared" si="3"/>
        <v>-0.65545087483176312</v>
      </c>
    </row>
    <row r="44" spans="1:11" x14ac:dyDescent="0.25">
      <c r="A44" s="7" t="s">
        <v>369</v>
      </c>
      <c r="B44" s="65">
        <v>8</v>
      </c>
      <c r="C44" s="34">
        <f>IF(B50=0, "-", B44/B50)</f>
        <v>2.2669311419665629E-3</v>
      </c>
      <c r="D44" s="65">
        <v>0</v>
      </c>
      <c r="E44" s="9">
        <f>IF(D50=0, "-", D44/D50)</f>
        <v>0</v>
      </c>
      <c r="F44" s="81">
        <v>36</v>
      </c>
      <c r="G44" s="34">
        <f>IF(F50=0, "-", F44/F50)</f>
        <v>2.3108030040439051E-3</v>
      </c>
      <c r="H44" s="65">
        <v>13</v>
      </c>
      <c r="I44" s="9">
        <f>IF(H50=0, "-", H44/H50)</f>
        <v>9.9670321245112314E-4</v>
      </c>
      <c r="J44" s="8" t="str">
        <f t="shared" si="2"/>
        <v>-</v>
      </c>
      <c r="K44" s="9">
        <f t="shared" si="3"/>
        <v>1.7692307692307692</v>
      </c>
    </row>
    <row r="45" spans="1:11" x14ac:dyDescent="0.25">
      <c r="A45" s="7" t="s">
        <v>370</v>
      </c>
      <c r="B45" s="65">
        <v>38</v>
      </c>
      <c r="C45" s="34">
        <f>IF(B50=0, "-", B45/B50)</f>
        <v>1.0767922924341174E-2</v>
      </c>
      <c r="D45" s="65">
        <v>25</v>
      </c>
      <c r="E45" s="9">
        <f>IF(D50=0, "-", D45/D50)</f>
        <v>1.1130899376669634E-2</v>
      </c>
      <c r="F45" s="81">
        <v>191</v>
      </c>
      <c r="G45" s="34">
        <f>IF(F50=0, "-", F45/F50)</f>
        <v>1.2260093715899608E-2</v>
      </c>
      <c r="H45" s="65">
        <v>162</v>
      </c>
      <c r="I45" s="9">
        <f>IF(H50=0, "-", H45/H50)</f>
        <v>1.2420455416698612E-2</v>
      </c>
      <c r="J45" s="8">
        <f t="shared" si="2"/>
        <v>0.52</v>
      </c>
      <c r="K45" s="9">
        <f t="shared" si="3"/>
        <v>0.17901234567901234</v>
      </c>
    </row>
    <row r="46" spans="1:11" x14ac:dyDescent="0.25">
      <c r="A46" s="7" t="s">
        <v>371</v>
      </c>
      <c r="B46" s="65">
        <v>208</v>
      </c>
      <c r="C46" s="34">
        <f>IF(B50=0, "-", B46/B50)</f>
        <v>5.8940209691130632E-2</v>
      </c>
      <c r="D46" s="65">
        <v>150</v>
      </c>
      <c r="E46" s="9">
        <f>IF(D50=0, "-", D46/D50)</f>
        <v>6.678539626001781E-2</v>
      </c>
      <c r="F46" s="81">
        <v>710</v>
      </c>
      <c r="G46" s="34">
        <f>IF(F50=0, "-", F46/F50)</f>
        <v>4.5574170357532577E-2</v>
      </c>
      <c r="H46" s="65">
        <v>933</v>
      </c>
      <c r="I46" s="9">
        <f>IF(H50=0, "-", H46/H50)</f>
        <v>7.1532622862838305E-2</v>
      </c>
      <c r="J46" s="8">
        <f t="shared" si="2"/>
        <v>0.38666666666666666</v>
      </c>
      <c r="K46" s="9">
        <f t="shared" si="3"/>
        <v>-0.2390139335476956</v>
      </c>
    </row>
    <row r="47" spans="1:11" x14ac:dyDescent="0.25">
      <c r="A47" s="7" t="s">
        <v>372</v>
      </c>
      <c r="B47" s="65">
        <v>194</v>
      </c>
      <c r="C47" s="34">
        <f>IF(B50=0, "-", B47/B50)</f>
        <v>5.497308019268915E-2</v>
      </c>
      <c r="D47" s="65">
        <v>0</v>
      </c>
      <c r="E47" s="9">
        <f>IF(D50=0, "-", D47/D50)</f>
        <v>0</v>
      </c>
      <c r="F47" s="81">
        <v>694</v>
      </c>
      <c r="G47" s="34">
        <f>IF(F50=0, "-", F47/F50)</f>
        <v>4.4547146800179731E-2</v>
      </c>
      <c r="H47" s="65">
        <v>0</v>
      </c>
      <c r="I47" s="9">
        <f>IF(H50=0, "-", H47/H50)</f>
        <v>0</v>
      </c>
      <c r="J47" s="8" t="str">
        <f t="shared" si="2"/>
        <v>-</v>
      </c>
      <c r="K47" s="9" t="str">
        <f t="shared" si="3"/>
        <v>-</v>
      </c>
    </row>
    <row r="48" spans="1:11" x14ac:dyDescent="0.25">
      <c r="A48" s="7" t="s">
        <v>373</v>
      </c>
      <c r="B48" s="65">
        <v>244</v>
      </c>
      <c r="C48" s="34">
        <f>IF(B50=0, "-", B48/B50)</f>
        <v>6.914139982998016E-2</v>
      </c>
      <c r="D48" s="65">
        <v>5</v>
      </c>
      <c r="E48" s="9">
        <f>IF(D50=0, "-", D48/D50)</f>
        <v>2.2261798753339269E-3</v>
      </c>
      <c r="F48" s="81">
        <v>786</v>
      </c>
      <c r="G48" s="34">
        <f>IF(F50=0, "-", F48/F50)</f>
        <v>5.0452532254958597E-2</v>
      </c>
      <c r="H48" s="65">
        <v>242</v>
      </c>
      <c r="I48" s="9">
        <f>IF(H50=0, "-", H48/H50)</f>
        <v>1.8554013647167064E-2</v>
      </c>
      <c r="J48" s="8" t="str">
        <f t="shared" si="2"/>
        <v>&gt;999%</v>
      </c>
      <c r="K48" s="9">
        <f t="shared" si="3"/>
        <v>2.2479338842975207</v>
      </c>
    </row>
    <row r="49" spans="1:11" x14ac:dyDescent="0.25">
      <c r="A49" s="2"/>
      <c r="B49" s="68"/>
      <c r="C49" s="33"/>
      <c r="D49" s="68"/>
      <c r="E49" s="6"/>
      <c r="F49" s="82"/>
      <c r="G49" s="33"/>
      <c r="H49" s="68"/>
      <c r="I49" s="6"/>
      <c r="J49" s="5"/>
      <c r="K49" s="6"/>
    </row>
    <row r="50" spans="1:11" s="43" customFormat="1" ht="13" x14ac:dyDescent="0.3">
      <c r="A50" s="162" t="s">
        <v>620</v>
      </c>
      <c r="B50" s="71">
        <f>SUM(B25:B49)</f>
        <v>3529</v>
      </c>
      <c r="C50" s="40">
        <f>B50/28029</f>
        <v>0.12590531235506083</v>
      </c>
      <c r="D50" s="71">
        <f>SUM(D25:D49)</f>
        <v>2246</v>
      </c>
      <c r="E50" s="41">
        <f>D50/21983</f>
        <v>0.10216985852704362</v>
      </c>
      <c r="F50" s="77">
        <f>SUM(F25:F49)</f>
        <v>15579</v>
      </c>
      <c r="G50" s="42">
        <f>F50/127960</f>
        <v>0.12174898405751798</v>
      </c>
      <c r="H50" s="71">
        <f>SUM(H25:H49)</f>
        <v>13043</v>
      </c>
      <c r="I50" s="41">
        <f>H50/115003</f>
        <v>0.1134144326669739</v>
      </c>
      <c r="J50" s="37">
        <f>IF(D50=0, "-", IF((B50-D50)/D50&lt;10, (B50-D50)/D50, "&gt;999%"))</f>
        <v>0.57123775601068572</v>
      </c>
      <c r="K50" s="38">
        <f>IF(H50=0, "-", IF((F50-H50)/H50&lt;10, (F50-H50)/H50, "&gt;999%"))</f>
        <v>0.19443379590584989</v>
      </c>
    </row>
    <row r="51" spans="1:11" x14ac:dyDescent="0.25">
      <c r="B51" s="83"/>
      <c r="D51" s="83"/>
      <c r="F51" s="83"/>
      <c r="H51" s="83"/>
    </row>
    <row r="52" spans="1:11" ht="13" x14ac:dyDescent="0.3">
      <c r="A52" s="163" t="s">
        <v>155</v>
      </c>
      <c r="B52" s="61" t="s">
        <v>12</v>
      </c>
      <c r="C52" s="62" t="s">
        <v>13</v>
      </c>
      <c r="D52" s="61" t="s">
        <v>12</v>
      </c>
      <c r="E52" s="63" t="s">
        <v>13</v>
      </c>
      <c r="F52" s="62" t="s">
        <v>12</v>
      </c>
      <c r="G52" s="62" t="s">
        <v>13</v>
      </c>
      <c r="H52" s="61" t="s">
        <v>12</v>
      </c>
      <c r="I52" s="63" t="s">
        <v>13</v>
      </c>
      <c r="J52" s="61"/>
      <c r="K52" s="63"/>
    </row>
    <row r="53" spans="1:11" x14ac:dyDescent="0.25">
      <c r="A53" s="7" t="s">
        <v>374</v>
      </c>
      <c r="B53" s="65">
        <v>0</v>
      </c>
      <c r="C53" s="34">
        <f>IF(B68=0, "-", B53/B68)</f>
        <v>0</v>
      </c>
      <c r="D53" s="65">
        <v>0</v>
      </c>
      <c r="E53" s="9">
        <f>IF(D68=0, "-", D53/D68)</f>
        <v>0</v>
      </c>
      <c r="F53" s="81">
        <v>6</v>
      </c>
      <c r="G53" s="34">
        <f>IF(F68=0, "-", F53/F68)</f>
        <v>2.437043054427295E-3</v>
      </c>
      <c r="H53" s="65">
        <v>0</v>
      </c>
      <c r="I53" s="9">
        <f>IF(H68=0, "-", H53/H68)</f>
        <v>0</v>
      </c>
      <c r="J53" s="8" t="str">
        <f t="shared" ref="J53:J66" si="4">IF(D53=0, "-", IF((B53-D53)/D53&lt;10, (B53-D53)/D53, "&gt;999%"))</f>
        <v>-</v>
      </c>
      <c r="K53" s="9" t="str">
        <f t="shared" ref="K53:K66" si="5">IF(H53=0, "-", IF((F53-H53)/H53&lt;10, (F53-H53)/H53, "&gt;999%"))</f>
        <v>-</v>
      </c>
    </row>
    <row r="54" spans="1:11" x14ac:dyDescent="0.25">
      <c r="A54" s="7" t="s">
        <v>375</v>
      </c>
      <c r="B54" s="65">
        <v>25</v>
      </c>
      <c r="C54" s="34">
        <f>IF(B68=0, "-", B54/B68)</f>
        <v>4.4247787610619468E-2</v>
      </c>
      <c r="D54" s="65">
        <v>29</v>
      </c>
      <c r="E54" s="9">
        <f>IF(D68=0, "-", D54/D68)</f>
        <v>7.2499999999999995E-2</v>
      </c>
      <c r="F54" s="81">
        <v>89</v>
      </c>
      <c r="G54" s="34">
        <f>IF(F68=0, "-", F54/F68)</f>
        <v>3.6149471974004872E-2</v>
      </c>
      <c r="H54" s="65">
        <v>62</v>
      </c>
      <c r="I54" s="9">
        <f>IF(H68=0, "-", H54/H68)</f>
        <v>3.4273079049198449E-2</v>
      </c>
      <c r="J54" s="8">
        <f t="shared" si="4"/>
        <v>-0.13793103448275862</v>
      </c>
      <c r="K54" s="9">
        <f t="shared" si="5"/>
        <v>0.43548387096774194</v>
      </c>
    </row>
    <row r="55" spans="1:11" x14ac:dyDescent="0.25">
      <c r="A55" s="7" t="s">
        <v>376</v>
      </c>
      <c r="B55" s="65">
        <v>91</v>
      </c>
      <c r="C55" s="34">
        <f>IF(B68=0, "-", B55/B68)</f>
        <v>0.16106194690265488</v>
      </c>
      <c r="D55" s="65">
        <v>99</v>
      </c>
      <c r="E55" s="9">
        <f>IF(D68=0, "-", D55/D68)</f>
        <v>0.2475</v>
      </c>
      <c r="F55" s="81">
        <v>466</v>
      </c>
      <c r="G55" s="34">
        <f>IF(F68=0, "-", F55/F68)</f>
        <v>0.1892770105605199</v>
      </c>
      <c r="H55" s="65">
        <v>332</v>
      </c>
      <c r="I55" s="9">
        <f>IF(H68=0, "-", H55/H68)</f>
        <v>0.18352681039248203</v>
      </c>
      <c r="J55" s="8">
        <f t="shared" si="4"/>
        <v>-8.0808080808080815E-2</v>
      </c>
      <c r="K55" s="9">
        <f t="shared" si="5"/>
        <v>0.40361445783132532</v>
      </c>
    </row>
    <row r="56" spans="1:11" x14ac:dyDescent="0.25">
      <c r="A56" s="7" t="s">
        <v>377</v>
      </c>
      <c r="B56" s="65">
        <v>117</v>
      </c>
      <c r="C56" s="34">
        <f>IF(B68=0, "-", B56/B68)</f>
        <v>0.20707964601769913</v>
      </c>
      <c r="D56" s="65">
        <v>52</v>
      </c>
      <c r="E56" s="9">
        <f>IF(D68=0, "-", D56/D68)</f>
        <v>0.13</v>
      </c>
      <c r="F56" s="81">
        <v>338</v>
      </c>
      <c r="G56" s="34">
        <f>IF(F68=0, "-", F56/F68)</f>
        <v>0.1372867587327376</v>
      </c>
      <c r="H56" s="65">
        <v>226</v>
      </c>
      <c r="I56" s="9">
        <f>IF(H68=0, "-", H56/H68)</f>
        <v>0.12493090105030404</v>
      </c>
      <c r="J56" s="8">
        <f t="shared" si="4"/>
        <v>1.25</v>
      </c>
      <c r="K56" s="9">
        <f t="shared" si="5"/>
        <v>0.49557522123893805</v>
      </c>
    </row>
    <row r="57" spans="1:11" x14ac:dyDescent="0.25">
      <c r="A57" s="7" t="s">
        <v>378</v>
      </c>
      <c r="B57" s="65">
        <v>3</v>
      </c>
      <c r="C57" s="34">
        <f>IF(B68=0, "-", B57/B68)</f>
        <v>5.3097345132743362E-3</v>
      </c>
      <c r="D57" s="65">
        <v>5</v>
      </c>
      <c r="E57" s="9">
        <f>IF(D68=0, "-", D57/D68)</f>
        <v>1.2500000000000001E-2</v>
      </c>
      <c r="F57" s="81">
        <v>36</v>
      </c>
      <c r="G57" s="34">
        <f>IF(F68=0, "-", F57/F68)</f>
        <v>1.462225832656377E-2</v>
      </c>
      <c r="H57" s="65">
        <v>37</v>
      </c>
      <c r="I57" s="9">
        <f>IF(H68=0, "-", H57/H68)</f>
        <v>2.0453289110005528E-2</v>
      </c>
      <c r="J57" s="8">
        <f t="shared" si="4"/>
        <v>-0.4</v>
      </c>
      <c r="K57" s="9">
        <f t="shared" si="5"/>
        <v>-2.7027027027027029E-2</v>
      </c>
    </row>
    <row r="58" spans="1:11" x14ac:dyDescent="0.25">
      <c r="A58" s="7" t="s">
        <v>379</v>
      </c>
      <c r="B58" s="65">
        <v>3</v>
      </c>
      <c r="C58" s="34">
        <f>IF(B68=0, "-", B58/B68)</f>
        <v>5.3097345132743362E-3</v>
      </c>
      <c r="D58" s="65">
        <v>1</v>
      </c>
      <c r="E58" s="9">
        <f>IF(D68=0, "-", D58/D68)</f>
        <v>2.5000000000000001E-3</v>
      </c>
      <c r="F58" s="81">
        <v>22</v>
      </c>
      <c r="G58" s="34">
        <f>IF(F68=0, "-", F58/F68)</f>
        <v>8.9358245329000819E-3</v>
      </c>
      <c r="H58" s="65">
        <v>1</v>
      </c>
      <c r="I58" s="9">
        <f>IF(H68=0, "-", H58/H68)</f>
        <v>5.5279159756771695E-4</v>
      </c>
      <c r="J58" s="8">
        <f t="shared" si="4"/>
        <v>2</v>
      </c>
      <c r="K58" s="9" t="str">
        <f t="shared" si="5"/>
        <v>&gt;999%</v>
      </c>
    </row>
    <row r="59" spans="1:11" x14ac:dyDescent="0.25">
      <c r="A59" s="7" t="s">
        <v>380</v>
      </c>
      <c r="B59" s="65">
        <v>0</v>
      </c>
      <c r="C59" s="34">
        <f>IF(B68=0, "-", B59/B68)</f>
        <v>0</v>
      </c>
      <c r="D59" s="65">
        <v>3</v>
      </c>
      <c r="E59" s="9">
        <f>IF(D68=0, "-", D59/D68)</f>
        <v>7.4999999999999997E-3</v>
      </c>
      <c r="F59" s="81">
        <v>2</v>
      </c>
      <c r="G59" s="34">
        <f>IF(F68=0, "-", F59/F68)</f>
        <v>8.1234768480909826E-4</v>
      </c>
      <c r="H59" s="65">
        <v>27</v>
      </c>
      <c r="I59" s="9">
        <f>IF(H68=0, "-", H59/H68)</f>
        <v>1.4925373134328358E-2</v>
      </c>
      <c r="J59" s="8">
        <f t="shared" si="4"/>
        <v>-1</v>
      </c>
      <c r="K59" s="9">
        <f t="shared" si="5"/>
        <v>-0.92592592592592593</v>
      </c>
    </row>
    <row r="60" spans="1:11" x14ac:dyDescent="0.25">
      <c r="A60" s="7" t="s">
        <v>381</v>
      </c>
      <c r="B60" s="65">
        <v>28</v>
      </c>
      <c r="C60" s="34">
        <f>IF(B68=0, "-", B60/B68)</f>
        <v>4.9557522123893805E-2</v>
      </c>
      <c r="D60" s="65">
        <v>3</v>
      </c>
      <c r="E60" s="9">
        <f>IF(D68=0, "-", D60/D68)</f>
        <v>7.4999999999999997E-3</v>
      </c>
      <c r="F60" s="81">
        <v>140</v>
      </c>
      <c r="G60" s="34">
        <f>IF(F68=0, "-", F60/F68)</f>
        <v>5.686433793663688E-2</v>
      </c>
      <c r="H60" s="65">
        <v>59</v>
      </c>
      <c r="I60" s="9">
        <f>IF(H68=0, "-", H60/H68)</f>
        <v>3.2614704256495299E-2</v>
      </c>
      <c r="J60" s="8">
        <f t="shared" si="4"/>
        <v>8.3333333333333339</v>
      </c>
      <c r="K60" s="9">
        <f t="shared" si="5"/>
        <v>1.3728813559322033</v>
      </c>
    </row>
    <row r="61" spans="1:11" x14ac:dyDescent="0.25">
      <c r="A61" s="7" t="s">
        <v>382</v>
      </c>
      <c r="B61" s="65">
        <v>48</v>
      </c>
      <c r="C61" s="34">
        <f>IF(B68=0, "-", B61/B68)</f>
        <v>8.4955752212389379E-2</v>
      </c>
      <c r="D61" s="65">
        <v>22</v>
      </c>
      <c r="E61" s="9">
        <f>IF(D68=0, "-", D61/D68)</f>
        <v>5.5E-2</v>
      </c>
      <c r="F61" s="81">
        <v>214</v>
      </c>
      <c r="G61" s="34">
        <f>IF(F68=0, "-", F61/F68)</f>
        <v>8.692120227457352E-2</v>
      </c>
      <c r="H61" s="65">
        <v>108</v>
      </c>
      <c r="I61" s="9">
        <f>IF(H68=0, "-", H61/H68)</f>
        <v>5.9701492537313432E-2</v>
      </c>
      <c r="J61" s="8">
        <f t="shared" si="4"/>
        <v>1.1818181818181819</v>
      </c>
      <c r="K61" s="9">
        <f t="shared" si="5"/>
        <v>0.98148148148148151</v>
      </c>
    </row>
    <row r="62" spans="1:11" x14ac:dyDescent="0.25">
      <c r="A62" s="7" t="s">
        <v>383</v>
      </c>
      <c r="B62" s="65">
        <v>37</v>
      </c>
      <c r="C62" s="34">
        <f>IF(B68=0, "-", B62/B68)</f>
        <v>6.5486725663716813E-2</v>
      </c>
      <c r="D62" s="65">
        <v>9</v>
      </c>
      <c r="E62" s="9">
        <f>IF(D68=0, "-", D62/D68)</f>
        <v>2.2499999999999999E-2</v>
      </c>
      <c r="F62" s="81">
        <v>79</v>
      </c>
      <c r="G62" s="34">
        <f>IF(F68=0, "-", F62/F68)</f>
        <v>3.2087733549959384E-2</v>
      </c>
      <c r="H62" s="65">
        <v>94</v>
      </c>
      <c r="I62" s="9">
        <f>IF(H68=0, "-", H62/H68)</f>
        <v>5.1962410171365395E-2</v>
      </c>
      <c r="J62" s="8">
        <f t="shared" si="4"/>
        <v>3.1111111111111112</v>
      </c>
      <c r="K62" s="9">
        <f t="shared" si="5"/>
        <v>-0.15957446808510639</v>
      </c>
    </row>
    <row r="63" spans="1:11" x14ac:dyDescent="0.25">
      <c r="A63" s="7" t="s">
        <v>384</v>
      </c>
      <c r="B63" s="65">
        <v>30</v>
      </c>
      <c r="C63" s="34">
        <f>IF(B68=0, "-", B63/B68)</f>
        <v>5.3097345132743362E-2</v>
      </c>
      <c r="D63" s="65">
        <v>93</v>
      </c>
      <c r="E63" s="9">
        <f>IF(D68=0, "-", D63/D68)</f>
        <v>0.23250000000000001</v>
      </c>
      <c r="F63" s="81">
        <v>157</v>
      </c>
      <c r="G63" s="34">
        <f>IF(F68=0, "-", F63/F68)</f>
        <v>6.3769293257514223E-2</v>
      </c>
      <c r="H63" s="65">
        <v>295</v>
      </c>
      <c r="I63" s="9">
        <f>IF(H68=0, "-", H63/H68)</f>
        <v>0.16307352128247651</v>
      </c>
      <c r="J63" s="8">
        <f t="shared" si="4"/>
        <v>-0.67741935483870963</v>
      </c>
      <c r="K63" s="9">
        <f t="shared" si="5"/>
        <v>-0.46779661016949153</v>
      </c>
    </row>
    <row r="64" spans="1:11" x14ac:dyDescent="0.25">
      <c r="A64" s="7" t="s">
        <v>385</v>
      </c>
      <c r="B64" s="65">
        <v>53</v>
      </c>
      <c r="C64" s="34">
        <f>IF(B68=0, "-", B64/B68)</f>
        <v>9.3805309734513273E-2</v>
      </c>
      <c r="D64" s="65">
        <v>26</v>
      </c>
      <c r="E64" s="9">
        <f>IF(D68=0, "-", D64/D68)</f>
        <v>6.5000000000000002E-2</v>
      </c>
      <c r="F64" s="81">
        <v>221</v>
      </c>
      <c r="G64" s="34">
        <f>IF(F68=0, "-", F64/F68)</f>
        <v>8.976441917140536E-2</v>
      </c>
      <c r="H64" s="65">
        <v>130</v>
      </c>
      <c r="I64" s="9">
        <f>IF(H68=0, "-", H64/H68)</f>
        <v>7.1862907683803212E-2</v>
      </c>
      <c r="J64" s="8">
        <f t="shared" si="4"/>
        <v>1.0384615384615385</v>
      </c>
      <c r="K64" s="9">
        <f t="shared" si="5"/>
        <v>0.7</v>
      </c>
    </row>
    <row r="65" spans="1:11" x14ac:dyDescent="0.25">
      <c r="A65" s="7" t="s">
        <v>386</v>
      </c>
      <c r="B65" s="65">
        <v>49</v>
      </c>
      <c r="C65" s="34">
        <f>IF(B68=0, "-", B65/B68)</f>
        <v>8.6725663716814158E-2</v>
      </c>
      <c r="D65" s="65">
        <v>0</v>
      </c>
      <c r="E65" s="9">
        <f>IF(D68=0, "-", D65/D68)</f>
        <v>0</v>
      </c>
      <c r="F65" s="81">
        <v>166</v>
      </c>
      <c r="G65" s="34">
        <f>IF(F68=0, "-", F65/F68)</f>
        <v>6.7424857839155153E-2</v>
      </c>
      <c r="H65" s="65">
        <v>0</v>
      </c>
      <c r="I65" s="9">
        <f>IF(H68=0, "-", H65/H68)</f>
        <v>0</v>
      </c>
      <c r="J65" s="8" t="str">
        <f t="shared" si="4"/>
        <v>-</v>
      </c>
      <c r="K65" s="9" t="str">
        <f t="shared" si="5"/>
        <v>-</v>
      </c>
    </row>
    <row r="66" spans="1:11" x14ac:dyDescent="0.25">
      <c r="A66" s="7" t="s">
        <v>387</v>
      </c>
      <c r="B66" s="65">
        <v>81</v>
      </c>
      <c r="C66" s="34">
        <f>IF(B68=0, "-", B66/B68)</f>
        <v>0.14336283185840709</v>
      </c>
      <c r="D66" s="65">
        <v>58</v>
      </c>
      <c r="E66" s="9">
        <f>IF(D68=0, "-", D66/D68)</f>
        <v>0.14499999999999999</v>
      </c>
      <c r="F66" s="81">
        <v>526</v>
      </c>
      <c r="G66" s="34">
        <f>IF(F68=0, "-", F66/F68)</f>
        <v>0.21364744110479286</v>
      </c>
      <c r="H66" s="65">
        <v>438</v>
      </c>
      <c r="I66" s="9">
        <f>IF(H68=0, "-", H66/H68)</f>
        <v>0.24212271973466004</v>
      </c>
      <c r="J66" s="8">
        <f t="shared" si="4"/>
        <v>0.39655172413793105</v>
      </c>
      <c r="K66" s="9">
        <f t="shared" si="5"/>
        <v>0.20091324200913241</v>
      </c>
    </row>
    <row r="67" spans="1:11" x14ac:dyDescent="0.25">
      <c r="A67" s="2"/>
      <c r="B67" s="68"/>
      <c r="C67" s="33"/>
      <c r="D67" s="68"/>
      <c r="E67" s="6"/>
      <c r="F67" s="82"/>
      <c r="G67" s="33"/>
      <c r="H67" s="68"/>
      <c r="I67" s="6"/>
      <c r="J67" s="5"/>
      <c r="K67" s="6"/>
    </row>
    <row r="68" spans="1:11" s="43" customFormat="1" ht="13" x14ac:dyDescent="0.3">
      <c r="A68" s="162" t="s">
        <v>619</v>
      </c>
      <c r="B68" s="71">
        <f>SUM(B53:B67)</f>
        <v>565</v>
      </c>
      <c r="C68" s="40">
        <f>B68/28029</f>
        <v>2.0157693817117985E-2</v>
      </c>
      <c r="D68" s="71">
        <f>SUM(D53:D67)</f>
        <v>400</v>
      </c>
      <c r="E68" s="41">
        <f>D68/21983</f>
        <v>1.8195878633489513E-2</v>
      </c>
      <c r="F68" s="77">
        <f>SUM(F53:F67)</f>
        <v>2462</v>
      </c>
      <c r="G68" s="42">
        <f>F68/127960</f>
        <v>1.9240387621131602E-2</v>
      </c>
      <c r="H68" s="71">
        <f>SUM(H53:H67)</f>
        <v>1809</v>
      </c>
      <c r="I68" s="41">
        <f>H68/115003</f>
        <v>1.5730024434145198E-2</v>
      </c>
      <c r="J68" s="37">
        <f>IF(D68=0, "-", IF((B68-D68)/D68&lt;10, (B68-D68)/D68, "&gt;999%"))</f>
        <v>0.41249999999999998</v>
      </c>
      <c r="K68" s="38">
        <f>IF(H68=0, "-", IF((F68-H68)/H68&lt;10, (F68-H68)/H68, "&gt;999%"))</f>
        <v>0.3609729132117192</v>
      </c>
    </row>
    <row r="69" spans="1:11" x14ac:dyDescent="0.25">
      <c r="B69" s="83"/>
      <c r="D69" s="83"/>
      <c r="F69" s="83"/>
      <c r="H69" s="83"/>
    </row>
    <row r="70" spans="1:11" s="43" customFormat="1" ht="13" x14ac:dyDescent="0.3">
      <c r="A70" s="162" t="s">
        <v>618</v>
      </c>
      <c r="B70" s="71">
        <v>4094</v>
      </c>
      <c r="C70" s="40">
        <f>B70/28029</f>
        <v>0.14606300617217882</v>
      </c>
      <c r="D70" s="71">
        <v>2646</v>
      </c>
      <c r="E70" s="41">
        <f>D70/21983</f>
        <v>0.12036573716053314</v>
      </c>
      <c r="F70" s="77">
        <v>18041</v>
      </c>
      <c r="G70" s="42">
        <f>F70/127960</f>
        <v>0.14098937167864958</v>
      </c>
      <c r="H70" s="71">
        <v>14852</v>
      </c>
      <c r="I70" s="41">
        <f>H70/115003</f>
        <v>0.1291444571011191</v>
      </c>
      <c r="J70" s="37">
        <f>IF(D70=0, "-", IF((B70-D70)/D70&lt;10, (B70-D70)/D70, "&gt;999%"))</f>
        <v>0.54724111866969005</v>
      </c>
      <c r="K70" s="38">
        <f>IF(H70=0, "-", IF((F70-H70)/H70&lt;10, (F70-H70)/H70, "&gt;999%"))</f>
        <v>0.21471855642337731</v>
      </c>
    </row>
    <row r="71" spans="1:11" x14ac:dyDescent="0.25">
      <c r="B71" s="83"/>
      <c r="D71" s="83"/>
      <c r="F71" s="83"/>
      <c r="H71" s="83"/>
    </row>
    <row r="72" spans="1:11" ht="15.5" x14ac:dyDescent="0.35">
      <c r="A72" s="164" t="s">
        <v>124</v>
      </c>
      <c r="B72" s="196" t="s">
        <v>1</v>
      </c>
      <c r="C72" s="200"/>
      <c r="D72" s="200"/>
      <c r="E72" s="197"/>
      <c r="F72" s="196" t="s">
        <v>14</v>
      </c>
      <c r="G72" s="200"/>
      <c r="H72" s="200"/>
      <c r="I72" s="197"/>
      <c r="J72" s="196" t="s">
        <v>15</v>
      </c>
      <c r="K72" s="197"/>
    </row>
    <row r="73" spans="1:11" ht="13" x14ac:dyDescent="0.3">
      <c r="A73" s="22"/>
      <c r="B73" s="196">
        <f>VALUE(RIGHT($B$2, 4))</f>
        <v>2023</v>
      </c>
      <c r="C73" s="197"/>
      <c r="D73" s="196">
        <f>B73-1</f>
        <v>2022</v>
      </c>
      <c r="E73" s="204"/>
      <c r="F73" s="196">
        <f>B73</f>
        <v>2023</v>
      </c>
      <c r="G73" s="204"/>
      <c r="H73" s="196">
        <f>D73</f>
        <v>2022</v>
      </c>
      <c r="I73" s="204"/>
      <c r="J73" s="140" t="s">
        <v>4</v>
      </c>
      <c r="K73" s="141" t="s">
        <v>2</v>
      </c>
    </row>
    <row r="74" spans="1:11" ht="13" x14ac:dyDescent="0.3">
      <c r="A74" s="163" t="s">
        <v>156</v>
      </c>
      <c r="B74" s="61" t="s">
        <v>12</v>
      </c>
      <c r="C74" s="62" t="s">
        <v>13</v>
      </c>
      <c r="D74" s="61" t="s">
        <v>12</v>
      </c>
      <c r="E74" s="63" t="s">
        <v>13</v>
      </c>
      <c r="F74" s="62" t="s">
        <v>12</v>
      </c>
      <c r="G74" s="62" t="s">
        <v>13</v>
      </c>
      <c r="H74" s="61" t="s">
        <v>12</v>
      </c>
      <c r="I74" s="63" t="s">
        <v>13</v>
      </c>
      <c r="J74" s="61"/>
      <c r="K74" s="63"/>
    </row>
    <row r="75" spans="1:11" x14ac:dyDescent="0.25">
      <c r="A75" s="7" t="s">
        <v>388</v>
      </c>
      <c r="B75" s="65">
        <v>337</v>
      </c>
      <c r="C75" s="34">
        <f>IF(B99=0, "-", B75/B99)</f>
        <v>8.1009615384615388E-2</v>
      </c>
      <c r="D75" s="65">
        <v>0</v>
      </c>
      <c r="E75" s="9">
        <f>IF(D99=0, "-", D75/D99)</f>
        <v>0</v>
      </c>
      <c r="F75" s="81">
        <v>1440</v>
      </c>
      <c r="G75" s="34">
        <f>IF(F99=0, "-", F75/F99)</f>
        <v>6.8363083934675273E-2</v>
      </c>
      <c r="H75" s="65">
        <v>0</v>
      </c>
      <c r="I75" s="9">
        <f>IF(H99=0, "-", H75/H99)</f>
        <v>0</v>
      </c>
      <c r="J75" s="8" t="str">
        <f t="shared" ref="J75:J97" si="6">IF(D75=0, "-", IF((B75-D75)/D75&lt;10, (B75-D75)/D75, "&gt;999%"))</f>
        <v>-</v>
      </c>
      <c r="K75" s="9" t="str">
        <f t="shared" ref="K75:K97" si="7">IF(H75=0, "-", IF((F75-H75)/H75&lt;10, (F75-H75)/H75, "&gt;999%"))</f>
        <v>-</v>
      </c>
    </row>
    <row r="76" spans="1:11" x14ac:dyDescent="0.25">
      <c r="A76" s="7" t="s">
        <v>389</v>
      </c>
      <c r="B76" s="65">
        <v>1</v>
      </c>
      <c r="C76" s="34">
        <f>IF(B99=0, "-", B76/B99)</f>
        <v>2.403846153846154E-4</v>
      </c>
      <c r="D76" s="65">
        <v>0</v>
      </c>
      <c r="E76" s="9">
        <f>IF(D99=0, "-", D76/D99)</f>
        <v>0</v>
      </c>
      <c r="F76" s="81">
        <v>3</v>
      </c>
      <c r="G76" s="34">
        <f>IF(F99=0, "-", F76/F99)</f>
        <v>1.4242309153057349E-4</v>
      </c>
      <c r="H76" s="65">
        <v>4</v>
      </c>
      <c r="I76" s="9">
        <f>IF(H99=0, "-", H76/H99)</f>
        <v>2.2799817601459188E-4</v>
      </c>
      <c r="J76" s="8" t="str">
        <f t="shared" si="6"/>
        <v>-</v>
      </c>
      <c r="K76" s="9">
        <f t="shared" si="7"/>
        <v>-0.25</v>
      </c>
    </row>
    <row r="77" spans="1:11" x14ac:dyDescent="0.25">
      <c r="A77" s="7" t="s">
        <v>390</v>
      </c>
      <c r="B77" s="65">
        <v>14</v>
      </c>
      <c r="C77" s="34">
        <f>IF(B99=0, "-", B77/B99)</f>
        <v>3.3653846153846156E-3</v>
      </c>
      <c r="D77" s="65">
        <v>0</v>
      </c>
      <c r="E77" s="9">
        <f>IF(D99=0, "-", D77/D99)</f>
        <v>0</v>
      </c>
      <c r="F77" s="81">
        <v>98</v>
      </c>
      <c r="G77" s="34">
        <f>IF(F99=0, "-", F77/F99)</f>
        <v>4.6524876566654003E-3</v>
      </c>
      <c r="H77" s="65">
        <v>0</v>
      </c>
      <c r="I77" s="9">
        <f>IF(H99=0, "-", H77/H99)</f>
        <v>0</v>
      </c>
      <c r="J77" s="8" t="str">
        <f t="shared" si="6"/>
        <v>-</v>
      </c>
      <c r="K77" s="9" t="str">
        <f t="shared" si="7"/>
        <v>-</v>
      </c>
    </row>
    <row r="78" spans="1:11" x14ac:dyDescent="0.25">
      <c r="A78" s="7" t="s">
        <v>391</v>
      </c>
      <c r="B78" s="65">
        <v>76</v>
      </c>
      <c r="C78" s="34">
        <f>IF(B99=0, "-", B78/B99)</f>
        <v>1.826923076923077E-2</v>
      </c>
      <c r="D78" s="65">
        <v>79</v>
      </c>
      <c r="E78" s="9">
        <f>IF(D99=0, "-", D78/D99)</f>
        <v>2.467207995003123E-2</v>
      </c>
      <c r="F78" s="81">
        <v>202</v>
      </c>
      <c r="G78" s="34">
        <f>IF(F99=0, "-", F78/F99)</f>
        <v>9.5898214963919485E-3</v>
      </c>
      <c r="H78" s="65">
        <v>190</v>
      </c>
      <c r="I78" s="9">
        <f>IF(H99=0, "-", H78/H99)</f>
        <v>1.0829913360693114E-2</v>
      </c>
      <c r="J78" s="8">
        <f t="shared" si="6"/>
        <v>-3.7974683544303799E-2</v>
      </c>
      <c r="K78" s="9">
        <f t="shared" si="7"/>
        <v>6.3157894736842107E-2</v>
      </c>
    </row>
    <row r="79" spans="1:11" x14ac:dyDescent="0.25">
      <c r="A79" s="7" t="s">
        <v>392</v>
      </c>
      <c r="B79" s="65">
        <v>255</v>
      </c>
      <c r="C79" s="34">
        <f>IF(B99=0, "-", B79/B99)</f>
        <v>6.129807692307692E-2</v>
      </c>
      <c r="D79" s="65">
        <v>166</v>
      </c>
      <c r="E79" s="9">
        <f>IF(D99=0, "-", D79/D99)</f>
        <v>5.1842598376014994E-2</v>
      </c>
      <c r="F79" s="81">
        <v>1323</v>
      </c>
      <c r="G79" s="34">
        <f>IF(F99=0, "-", F79/F99)</f>
        <v>6.2808583364982906E-2</v>
      </c>
      <c r="H79" s="65">
        <v>800</v>
      </c>
      <c r="I79" s="9">
        <f>IF(H99=0, "-", H79/H99)</f>
        <v>4.5599635202918376E-2</v>
      </c>
      <c r="J79" s="8">
        <f t="shared" si="6"/>
        <v>0.53614457831325302</v>
      </c>
      <c r="K79" s="9">
        <f t="shared" si="7"/>
        <v>0.65375000000000005</v>
      </c>
    </row>
    <row r="80" spans="1:11" x14ac:dyDescent="0.25">
      <c r="A80" s="7" t="s">
        <v>393</v>
      </c>
      <c r="B80" s="65">
        <v>131</v>
      </c>
      <c r="C80" s="34">
        <f>IF(B99=0, "-", B80/B99)</f>
        <v>3.1490384615384615E-2</v>
      </c>
      <c r="D80" s="65">
        <v>0</v>
      </c>
      <c r="E80" s="9">
        <f>IF(D99=0, "-", D80/D99)</f>
        <v>0</v>
      </c>
      <c r="F80" s="81">
        <v>593</v>
      </c>
      <c r="G80" s="34">
        <f>IF(F99=0, "-", F80/F99)</f>
        <v>2.8152297759210028E-2</v>
      </c>
      <c r="H80" s="65">
        <v>0</v>
      </c>
      <c r="I80" s="9">
        <f>IF(H99=0, "-", H80/H99)</f>
        <v>0</v>
      </c>
      <c r="J80" s="8" t="str">
        <f t="shared" si="6"/>
        <v>-</v>
      </c>
      <c r="K80" s="9" t="str">
        <f t="shared" si="7"/>
        <v>-</v>
      </c>
    </row>
    <row r="81" spans="1:11" x14ac:dyDescent="0.25">
      <c r="A81" s="7" t="s">
        <v>394</v>
      </c>
      <c r="B81" s="65">
        <v>175</v>
      </c>
      <c r="C81" s="34">
        <f>IF(B99=0, "-", B81/B99)</f>
        <v>4.2067307692307696E-2</v>
      </c>
      <c r="D81" s="65">
        <v>107</v>
      </c>
      <c r="E81" s="9">
        <f>IF(D99=0, "-", D81/D99)</f>
        <v>3.3416614615865085E-2</v>
      </c>
      <c r="F81" s="81">
        <v>835</v>
      </c>
      <c r="G81" s="34">
        <f>IF(F99=0, "-", F81/F99)</f>
        <v>3.9641093809342956E-2</v>
      </c>
      <c r="H81" s="65">
        <v>658</v>
      </c>
      <c r="I81" s="9">
        <f>IF(H99=0, "-", H81/H99)</f>
        <v>3.7505699954400368E-2</v>
      </c>
      <c r="J81" s="8">
        <f t="shared" si="6"/>
        <v>0.63551401869158874</v>
      </c>
      <c r="K81" s="9">
        <f t="shared" si="7"/>
        <v>0.26899696048632221</v>
      </c>
    </row>
    <row r="82" spans="1:11" x14ac:dyDescent="0.25">
      <c r="A82" s="7" t="s">
        <v>395</v>
      </c>
      <c r="B82" s="65">
        <v>17</v>
      </c>
      <c r="C82" s="34">
        <f>IF(B99=0, "-", B82/B99)</f>
        <v>4.0865384615384618E-3</v>
      </c>
      <c r="D82" s="65">
        <v>0</v>
      </c>
      <c r="E82" s="9">
        <f>IF(D99=0, "-", D82/D99)</f>
        <v>0</v>
      </c>
      <c r="F82" s="81">
        <v>18</v>
      </c>
      <c r="G82" s="34">
        <f>IF(F99=0, "-", F82/F99)</f>
        <v>8.5453854918344097E-4</v>
      </c>
      <c r="H82" s="65">
        <v>0</v>
      </c>
      <c r="I82" s="9">
        <f>IF(H99=0, "-", H82/H99)</f>
        <v>0</v>
      </c>
      <c r="J82" s="8" t="str">
        <f t="shared" si="6"/>
        <v>-</v>
      </c>
      <c r="K82" s="9" t="str">
        <f t="shared" si="7"/>
        <v>-</v>
      </c>
    </row>
    <row r="83" spans="1:11" x14ac:dyDescent="0.25">
      <c r="A83" s="7" t="s">
        <v>396</v>
      </c>
      <c r="B83" s="65">
        <v>590</v>
      </c>
      <c r="C83" s="34">
        <f>IF(B99=0, "-", B83/B99)</f>
        <v>0.14182692307692307</v>
      </c>
      <c r="D83" s="65">
        <v>698</v>
      </c>
      <c r="E83" s="9">
        <f>IF(D99=0, "-", D83/D99)</f>
        <v>0.21798875702685822</v>
      </c>
      <c r="F83" s="81">
        <v>2587</v>
      </c>
      <c r="G83" s="34">
        <f>IF(F99=0, "-", F83/F99)</f>
        <v>0.12281617926319788</v>
      </c>
      <c r="H83" s="65">
        <v>1590</v>
      </c>
      <c r="I83" s="9">
        <f>IF(H99=0, "-", H83/H99)</f>
        <v>9.0629274965800269E-2</v>
      </c>
      <c r="J83" s="8">
        <f t="shared" si="6"/>
        <v>-0.15472779369627507</v>
      </c>
      <c r="K83" s="9">
        <f t="shared" si="7"/>
        <v>0.62704402515723268</v>
      </c>
    </row>
    <row r="84" spans="1:11" x14ac:dyDescent="0.25">
      <c r="A84" s="7" t="s">
        <v>397</v>
      </c>
      <c r="B84" s="65">
        <v>1</v>
      </c>
      <c r="C84" s="34">
        <f>IF(B99=0, "-", B84/B99)</f>
        <v>2.403846153846154E-4</v>
      </c>
      <c r="D84" s="65">
        <v>9</v>
      </c>
      <c r="E84" s="9">
        <f>IF(D99=0, "-", D84/D99)</f>
        <v>2.8107432854465957E-3</v>
      </c>
      <c r="F84" s="81">
        <v>6</v>
      </c>
      <c r="G84" s="34">
        <f>IF(F99=0, "-", F84/F99)</f>
        <v>2.8484618306114697E-4</v>
      </c>
      <c r="H84" s="65">
        <v>26</v>
      </c>
      <c r="I84" s="9">
        <f>IF(H99=0, "-", H84/H99)</f>
        <v>1.4819881440948472E-3</v>
      </c>
      <c r="J84" s="8">
        <f t="shared" si="6"/>
        <v>-0.88888888888888884</v>
      </c>
      <c r="K84" s="9">
        <f t="shared" si="7"/>
        <v>-0.76923076923076927</v>
      </c>
    </row>
    <row r="85" spans="1:11" x14ac:dyDescent="0.25">
      <c r="A85" s="7" t="s">
        <v>398</v>
      </c>
      <c r="B85" s="65">
        <v>297</v>
      </c>
      <c r="C85" s="34">
        <f>IF(B99=0, "-", B85/B99)</f>
        <v>7.1394230769230765E-2</v>
      </c>
      <c r="D85" s="65">
        <v>469</v>
      </c>
      <c r="E85" s="9">
        <f>IF(D99=0, "-", D85/D99)</f>
        <v>0.14647095565271706</v>
      </c>
      <c r="F85" s="81">
        <v>1479</v>
      </c>
      <c r="G85" s="34">
        <f>IF(F99=0, "-", F85/F99)</f>
        <v>7.0214584124572738E-2</v>
      </c>
      <c r="H85" s="65">
        <v>1731</v>
      </c>
      <c r="I85" s="9">
        <f>IF(H99=0, "-", H85/H99)</f>
        <v>9.8666210670314641E-2</v>
      </c>
      <c r="J85" s="8">
        <f t="shared" si="6"/>
        <v>-0.36673773987206826</v>
      </c>
      <c r="K85" s="9">
        <f t="shared" si="7"/>
        <v>-0.14558058925476602</v>
      </c>
    </row>
    <row r="86" spans="1:11" x14ac:dyDescent="0.25">
      <c r="A86" s="7" t="s">
        <v>399</v>
      </c>
      <c r="B86" s="65">
        <v>394</v>
      </c>
      <c r="C86" s="34">
        <f>IF(B99=0, "-", B86/B99)</f>
        <v>9.4711538461538458E-2</v>
      </c>
      <c r="D86" s="65">
        <v>206</v>
      </c>
      <c r="E86" s="9">
        <f>IF(D99=0, "-", D86/D99)</f>
        <v>6.4334790755777638E-2</v>
      </c>
      <c r="F86" s="81">
        <v>2385</v>
      </c>
      <c r="G86" s="34">
        <f>IF(F99=0, "-", F86/F99)</f>
        <v>0.11322635776680592</v>
      </c>
      <c r="H86" s="65">
        <v>2836</v>
      </c>
      <c r="I86" s="9">
        <f>IF(H99=0, "-", H86/H99)</f>
        <v>0.16165070679434565</v>
      </c>
      <c r="J86" s="8">
        <f t="shared" si="6"/>
        <v>0.91262135922330101</v>
      </c>
      <c r="K86" s="9">
        <f t="shared" si="7"/>
        <v>-0.15902679830747532</v>
      </c>
    </row>
    <row r="87" spans="1:11" x14ac:dyDescent="0.25">
      <c r="A87" s="7" t="s">
        <v>400</v>
      </c>
      <c r="B87" s="65">
        <v>157</v>
      </c>
      <c r="C87" s="34">
        <f>IF(B99=0, "-", B87/B99)</f>
        <v>3.7740384615384613E-2</v>
      </c>
      <c r="D87" s="65">
        <v>259</v>
      </c>
      <c r="E87" s="9">
        <f>IF(D99=0, "-", D87/D99)</f>
        <v>8.088694565896315E-2</v>
      </c>
      <c r="F87" s="81">
        <v>911</v>
      </c>
      <c r="G87" s="34">
        <f>IF(F99=0, "-", F87/F99)</f>
        <v>4.3249145461450818E-2</v>
      </c>
      <c r="H87" s="65">
        <v>1238</v>
      </c>
      <c r="I87" s="9">
        <f>IF(H99=0, "-", H87/H99)</f>
        <v>7.0565435476516183E-2</v>
      </c>
      <c r="J87" s="8">
        <f t="shared" si="6"/>
        <v>-0.39382239382239381</v>
      </c>
      <c r="K87" s="9">
        <f t="shared" si="7"/>
        <v>-0.26413570274636511</v>
      </c>
    </row>
    <row r="88" spans="1:11" x14ac:dyDescent="0.25">
      <c r="A88" s="7" t="s">
        <v>401</v>
      </c>
      <c r="B88" s="65">
        <v>474</v>
      </c>
      <c r="C88" s="34">
        <f>IF(B99=0, "-", B88/B99)</f>
        <v>0.11394230769230769</v>
      </c>
      <c r="D88" s="65">
        <v>339</v>
      </c>
      <c r="E88" s="9">
        <f>IF(D99=0, "-", D88/D99)</f>
        <v>0.10587133041848844</v>
      </c>
      <c r="F88" s="81">
        <v>2605</v>
      </c>
      <c r="G88" s="34">
        <f>IF(F99=0, "-", F88/F99)</f>
        <v>0.12367071781238131</v>
      </c>
      <c r="H88" s="65">
        <v>2109</v>
      </c>
      <c r="I88" s="9">
        <f>IF(H99=0, "-", H88/H99)</f>
        <v>0.12021203830369356</v>
      </c>
      <c r="J88" s="8">
        <f t="shared" si="6"/>
        <v>0.39823008849557523</v>
      </c>
      <c r="K88" s="9">
        <f t="shared" si="7"/>
        <v>0.23518255097202465</v>
      </c>
    </row>
    <row r="89" spans="1:11" x14ac:dyDescent="0.25">
      <c r="A89" s="7" t="s">
        <v>402</v>
      </c>
      <c r="B89" s="65">
        <v>145</v>
      </c>
      <c r="C89" s="34">
        <f>IF(B99=0, "-", B89/B99)</f>
        <v>3.4855769230769232E-2</v>
      </c>
      <c r="D89" s="65">
        <v>67</v>
      </c>
      <c r="E89" s="9">
        <f>IF(D99=0, "-", D89/D99)</f>
        <v>2.0924422236102434E-2</v>
      </c>
      <c r="F89" s="81">
        <v>1086</v>
      </c>
      <c r="G89" s="34">
        <f>IF(F99=0, "-", F89/F99)</f>
        <v>5.1557159134067602E-2</v>
      </c>
      <c r="H89" s="65">
        <v>636</v>
      </c>
      <c r="I89" s="9">
        <f>IF(H99=0, "-", H89/H99)</f>
        <v>3.6251709986320109E-2</v>
      </c>
      <c r="J89" s="8">
        <f t="shared" si="6"/>
        <v>1.164179104477612</v>
      </c>
      <c r="K89" s="9">
        <f t="shared" si="7"/>
        <v>0.70754716981132071</v>
      </c>
    </row>
    <row r="90" spans="1:11" x14ac:dyDescent="0.25">
      <c r="A90" s="7" t="s">
        <v>403</v>
      </c>
      <c r="B90" s="65">
        <v>6</v>
      </c>
      <c r="C90" s="34">
        <f>IF(B99=0, "-", B90/B99)</f>
        <v>1.4423076923076924E-3</v>
      </c>
      <c r="D90" s="65">
        <v>9</v>
      </c>
      <c r="E90" s="9">
        <f>IF(D99=0, "-", D90/D99)</f>
        <v>2.8107432854465957E-3</v>
      </c>
      <c r="F90" s="81">
        <v>39</v>
      </c>
      <c r="G90" s="34">
        <f>IF(F99=0, "-", F90/F99)</f>
        <v>1.8515001898974555E-3</v>
      </c>
      <c r="H90" s="65">
        <v>61</v>
      </c>
      <c r="I90" s="9">
        <f>IF(H99=0, "-", H90/H99)</f>
        <v>3.4769721842225262E-3</v>
      </c>
      <c r="J90" s="8">
        <f t="shared" si="6"/>
        <v>-0.33333333333333331</v>
      </c>
      <c r="K90" s="9">
        <f t="shared" si="7"/>
        <v>-0.36065573770491804</v>
      </c>
    </row>
    <row r="91" spans="1:11" x14ac:dyDescent="0.25">
      <c r="A91" s="7" t="s">
        <v>404</v>
      </c>
      <c r="B91" s="65">
        <v>1</v>
      </c>
      <c r="C91" s="34">
        <f>IF(B99=0, "-", B91/B99)</f>
        <v>2.403846153846154E-4</v>
      </c>
      <c r="D91" s="65">
        <v>4</v>
      </c>
      <c r="E91" s="9">
        <f>IF(D99=0, "-", D91/D99)</f>
        <v>1.2492192379762648E-3</v>
      </c>
      <c r="F91" s="81">
        <v>9</v>
      </c>
      <c r="G91" s="34">
        <f>IF(F99=0, "-", F91/F99)</f>
        <v>4.2726927459172049E-4</v>
      </c>
      <c r="H91" s="65">
        <v>7</v>
      </c>
      <c r="I91" s="9">
        <f>IF(H99=0, "-", H91/H99)</f>
        <v>3.9899680802553579E-4</v>
      </c>
      <c r="J91" s="8">
        <f t="shared" si="6"/>
        <v>-0.75</v>
      </c>
      <c r="K91" s="9">
        <f t="shared" si="7"/>
        <v>0.2857142857142857</v>
      </c>
    </row>
    <row r="92" spans="1:11" x14ac:dyDescent="0.25">
      <c r="A92" s="7" t="s">
        <v>405</v>
      </c>
      <c r="B92" s="65">
        <v>35</v>
      </c>
      <c r="C92" s="34">
        <f>IF(B99=0, "-", B92/B99)</f>
        <v>8.4134615384615381E-3</v>
      </c>
      <c r="D92" s="65">
        <v>81</v>
      </c>
      <c r="E92" s="9">
        <f>IF(D99=0, "-", D92/D99)</f>
        <v>2.5296689569019364E-2</v>
      </c>
      <c r="F92" s="81">
        <v>660</v>
      </c>
      <c r="G92" s="34">
        <f>IF(F99=0, "-", F92/F99)</f>
        <v>3.1333080136726171E-2</v>
      </c>
      <c r="H92" s="65">
        <v>440</v>
      </c>
      <c r="I92" s="9">
        <f>IF(H99=0, "-", H92/H99)</f>
        <v>2.5079799361605107E-2</v>
      </c>
      <c r="J92" s="8">
        <f t="shared" si="6"/>
        <v>-0.5679012345679012</v>
      </c>
      <c r="K92" s="9">
        <f t="shared" si="7"/>
        <v>0.5</v>
      </c>
    </row>
    <row r="93" spans="1:11" x14ac:dyDescent="0.25">
      <c r="A93" s="7" t="s">
        <v>406</v>
      </c>
      <c r="B93" s="65">
        <v>27</v>
      </c>
      <c r="C93" s="34">
        <f>IF(B99=0, "-", B93/B99)</f>
        <v>6.4903846153846157E-3</v>
      </c>
      <c r="D93" s="65">
        <v>7</v>
      </c>
      <c r="E93" s="9">
        <f>IF(D99=0, "-", D93/D99)</f>
        <v>2.1861336664584633E-3</v>
      </c>
      <c r="F93" s="81">
        <v>122</v>
      </c>
      <c r="G93" s="34">
        <f>IF(F99=0, "-", F93/F99)</f>
        <v>5.7918723889099884E-3</v>
      </c>
      <c r="H93" s="65">
        <v>57</v>
      </c>
      <c r="I93" s="9">
        <f>IF(H99=0, "-", H93/H99)</f>
        <v>3.2489740082079343E-3</v>
      </c>
      <c r="J93" s="8">
        <f t="shared" si="6"/>
        <v>2.8571428571428572</v>
      </c>
      <c r="K93" s="9">
        <f t="shared" si="7"/>
        <v>1.1403508771929824</v>
      </c>
    </row>
    <row r="94" spans="1:11" x14ac:dyDescent="0.25">
      <c r="A94" s="7" t="s">
        <v>407</v>
      </c>
      <c r="B94" s="65">
        <v>14</v>
      </c>
      <c r="C94" s="34">
        <f>IF(B99=0, "-", B94/B99)</f>
        <v>3.3653846153846156E-3</v>
      </c>
      <c r="D94" s="65">
        <v>19</v>
      </c>
      <c r="E94" s="9">
        <f>IF(D99=0, "-", D94/D99)</f>
        <v>5.933791380387258E-3</v>
      </c>
      <c r="F94" s="81">
        <v>99</v>
      </c>
      <c r="G94" s="34">
        <f>IF(F99=0, "-", F94/F99)</f>
        <v>4.6999620205089255E-3</v>
      </c>
      <c r="H94" s="65">
        <v>96</v>
      </c>
      <c r="I94" s="9">
        <f>IF(H99=0, "-", H94/H99)</f>
        <v>5.4719562243502051E-3</v>
      </c>
      <c r="J94" s="8">
        <f t="shared" si="6"/>
        <v>-0.26315789473684209</v>
      </c>
      <c r="K94" s="9">
        <f t="shared" si="7"/>
        <v>3.125E-2</v>
      </c>
    </row>
    <row r="95" spans="1:11" x14ac:dyDescent="0.25">
      <c r="A95" s="7" t="s">
        <v>408</v>
      </c>
      <c r="B95" s="65">
        <v>214</v>
      </c>
      <c r="C95" s="34">
        <f>IF(B99=0, "-", B95/B99)</f>
        <v>5.144230769230769E-2</v>
      </c>
      <c r="D95" s="65">
        <v>108</v>
      </c>
      <c r="E95" s="9">
        <f>IF(D99=0, "-", D95/D99)</f>
        <v>3.3728919425359154E-2</v>
      </c>
      <c r="F95" s="81">
        <v>1320</v>
      </c>
      <c r="G95" s="34">
        <f>IF(F99=0, "-", F95/F99)</f>
        <v>6.2666160273452343E-2</v>
      </c>
      <c r="H95" s="65">
        <v>946</v>
      </c>
      <c r="I95" s="9">
        <f>IF(H99=0, "-", H95/H99)</f>
        <v>5.3921568627450983E-2</v>
      </c>
      <c r="J95" s="8">
        <f t="shared" si="6"/>
        <v>0.98148148148148151</v>
      </c>
      <c r="K95" s="9">
        <f t="shared" si="7"/>
        <v>0.39534883720930231</v>
      </c>
    </row>
    <row r="96" spans="1:11" x14ac:dyDescent="0.25">
      <c r="A96" s="7" t="s">
        <v>409</v>
      </c>
      <c r="B96" s="65">
        <v>643</v>
      </c>
      <c r="C96" s="34">
        <f>IF(B99=0, "-", B96/B99)</f>
        <v>0.1545673076923077</v>
      </c>
      <c r="D96" s="65">
        <v>506</v>
      </c>
      <c r="E96" s="9">
        <f>IF(D99=0, "-", D96/D99)</f>
        <v>0.15802623360399751</v>
      </c>
      <c r="F96" s="81">
        <v>2754</v>
      </c>
      <c r="G96" s="34">
        <f>IF(F99=0, "-", F96/F99)</f>
        <v>0.13074439802506646</v>
      </c>
      <c r="H96" s="65">
        <v>3953</v>
      </c>
      <c r="I96" s="9">
        <f>IF(H99=0, "-", H96/H99)</f>
        <v>0.22531919744642043</v>
      </c>
      <c r="J96" s="8">
        <f t="shared" si="6"/>
        <v>0.27075098814229248</v>
      </c>
      <c r="K96" s="9">
        <f t="shared" si="7"/>
        <v>-0.30331393878067292</v>
      </c>
    </row>
    <row r="97" spans="1:11" x14ac:dyDescent="0.25">
      <c r="A97" s="7" t="s">
        <v>410</v>
      </c>
      <c r="B97" s="65">
        <v>156</v>
      </c>
      <c r="C97" s="34">
        <f>IF(B99=0, "-", B97/B99)</f>
        <v>3.7499999999999999E-2</v>
      </c>
      <c r="D97" s="65">
        <v>69</v>
      </c>
      <c r="E97" s="9">
        <f>IF(D99=0, "-", D97/D99)</f>
        <v>2.1549031855090568E-2</v>
      </c>
      <c r="F97" s="81">
        <v>490</v>
      </c>
      <c r="G97" s="34">
        <f>IF(F99=0, "-", F97/F99)</f>
        <v>2.3262438283327004E-2</v>
      </c>
      <c r="H97" s="65">
        <v>166</v>
      </c>
      <c r="I97" s="9">
        <f>IF(H99=0, "-", H97/H99)</f>
        <v>9.461924304605563E-3</v>
      </c>
      <c r="J97" s="8">
        <f t="shared" si="6"/>
        <v>1.2608695652173914</v>
      </c>
      <c r="K97" s="9">
        <f t="shared" si="7"/>
        <v>1.9518072289156627</v>
      </c>
    </row>
    <row r="98" spans="1:11" x14ac:dyDescent="0.25">
      <c r="A98" s="2"/>
      <c r="B98" s="68"/>
      <c r="C98" s="33"/>
      <c r="D98" s="68"/>
      <c r="E98" s="6"/>
      <c r="F98" s="82"/>
      <c r="G98" s="33"/>
      <c r="H98" s="68"/>
      <c r="I98" s="6"/>
      <c r="J98" s="5"/>
      <c r="K98" s="6"/>
    </row>
    <row r="99" spans="1:11" s="43" customFormat="1" ht="13" x14ac:dyDescent="0.3">
      <c r="A99" s="162" t="s">
        <v>617</v>
      </c>
      <c r="B99" s="71">
        <f>SUM(B75:B98)</f>
        <v>4160</v>
      </c>
      <c r="C99" s="40">
        <f>B99/28029</f>
        <v>0.14841771022869171</v>
      </c>
      <c r="D99" s="71">
        <f>SUM(D75:D98)</f>
        <v>3202</v>
      </c>
      <c r="E99" s="41">
        <f>D99/21983</f>
        <v>0.14565800846108357</v>
      </c>
      <c r="F99" s="77">
        <f>SUM(F75:F98)</f>
        <v>21064</v>
      </c>
      <c r="G99" s="42">
        <f>F99/127960</f>
        <v>0.16461394185683026</v>
      </c>
      <c r="H99" s="71">
        <f>SUM(H75:H98)</f>
        <v>17544</v>
      </c>
      <c r="I99" s="41">
        <f>H99/115003</f>
        <v>0.15255254210759719</v>
      </c>
      <c r="J99" s="37">
        <f>IF(D99=0, "-", IF((B99-D99)/D99&lt;10, (B99-D99)/D99, "&gt;999%"))</f>
        <v>0.29918800749531543</v>
      </c>
      <c r="K99" s="38">
        <f>IF(H99=0, "-", IF((F99-H99)/H99&lt;10, (F99-H99)/H99, "&gt;999%"))</f>
        <v>0.20063839489284085</v>
      </c>
    </row>
    <row r="100" spans="1:11" x14ac:dyDescent="0.25">
      <c r="B100" s="83"/>
      <c r="D100" s="83"/>
      <c r="F100" s="83"/>
      <c r="H100" s="83"/>
    </row>
    <row r="101" spans="1:11" ht="13" x14ac:dyDescent="0.3">
      <c r="A101" s="163" t="s">
        <v>157</v>
      </c>
      <c r="B101" s="61" t="s">
        <v>12</v>
      </c>
      <c r="C101" s="62" t="s">
        <v>13</v>
      </c>
      <c r="D101" s="61" t="s">
        <v>12</v>
      </c>
      <c r="E101" s="63" t="s">
        <v>13</v>
      </c>
      <c r="F101" s="62" t="s">
        <v>12</v>
      </c>
      <c r="G101" s="62" t="s">
        <v>13</v>
      </c>
      <c r="H101" s="61" t="s">
        <v>12</v>
      </c>
      <c r="I101" s="63" t="s">
        <v>13</v>
      </c>
      <c r="J101" s="61"/>
      <c r="K101" s="63"/>
    </row>
    <row r="102" spans="1:11" x14ac:dyDescent="0.25">
      <c r="A102" s="7" t="s">
        <v>411</v>
      </c>
      <c r="B102" s="65">
        <v>0</v>
      </c>
      <c r="C102" s="34">
        <f>IF(B124=0, "-", B102/B124)</f>
        <v>0</v>
      </c>
      <c r="D102" s="65">
        <v>3</v>
      </c>
      <c r="E102" s="9">
        <f>IF(D124=0, "-", D102/D124)</f>
        <v>5.3956834532374104E-3</v>
      </c>
      <c r="F102" s="81">
        <v>17</v>
      </c>
      <c r="G102" s="34">
        <f>IF(F124=0, "-", F102/F124)</f>
        <v>3.0897855325336242E-3</v>
      </c>
      <c r="H102" s="65">
        <v>12</v>
      </c>
      <c r="I102" s="9">
        <f>IF(H124=0, "-", H102/H124)</f>
        <v>4.7619047619047623E-3</v>
      </c>
      <c r="J102" s="8">
        <f t="shared" ref="J102:J122" si="8">IF(D102=0, "-", IF((B102-D102)/D102&lt;10, (B102-D102)/D102, "&gt;999%"))</f>
        <v>-1</v>
      </c>
      <c r="K102" s="9">
        <f t="shared" ref="K102:K122" si="9">IF(H102=0, "-", IF((F102-H102)/H102&lt;10, (F102-H102)/H102, "&gt;999%"))</f>
        <v>0.41666666666666669</v>
      </c>
    </row>
    <row r="103" spans="1:11" x14ac:dyDescent="0.25">
      <c r="A103" s="7" t="s">
        <v>412</v>
      </c>
      <c r="B103" s="65">
        <v>67</v>
      </c>
      <c r="C103" s="34">
        <f>IF(B124=0, "-", B103/B124)</f>
        <v>3.8840579710144929E-2</v>
      </c>
      <c r="D103" s="65">
        <v>69</v>
      </c>
      <c r="E103" s="9">
        <f>IF(D124=0, "-", D103/D124)</f>
        <v>0.12410071942446044</v>
      </c>
      <c r="F103" s="81">
        <v>367</v>
      </c>
      <c r="G103" s="34">
        <f>IF(F124=0, "-", F103/F124)</f>
        <v>6.6703017084696475E-2</v>
      </c>
      <c r="H103" s="65">
        <v>247</v>
      </c>
      <c r="I103" s="9">
        <f>IF(H124=0, "-", H103/H124)</f>
        <v>9.8015873015873015E-2</v>
      </c>
      <c r="J103" s="8">
        <f t="shared" si="8"/>
        <v>-2.8985507246376812E-2</v>
      </c>
      <c r="K103" s="9">
        <f t="shared" si="9"/>
        <v>0.48582995951417002</v>
      </c>
    </row>
    <row r="104" spans="1:11" x14ac:dyDescent="0.25">
      <c r="A104" s="7" t="s">
        <v>413</v>
      </c>
      <c r="B104" s="65">
        <v>37</v>
      </c>
      <c r="C104" s="34">
        <f>IF(B124=0, "-", B104/B124)</f>
        <v>2.1449275362318842E-2</v>
      </c>
      <c r="D104" s="65">
        <v>64</v>
      </c>
      <c r="E104" s="9">
        <f>IF(D124=0, "-", D104/D124)</f>
        <v>0.11510791366906475</v>
      </c>
      <c r="F104" s="81">
        <v>233</v>
      </c>
      <c r="G104" s="34">
        <f>IF(F124=0, "-", F104/F124)</f>
        <v>4.2348237004725557E-2</v>
      </c>
      <c r="H104" s="65">
        <v>353</v>
      </c>
      <c r="I104" s="9">
        <f>IF(H124=0, "-", H104/H124)</f>
        <v>0.14007936507936508</v>
      </c>
      <c r="J104" s="8">
        <f t="shared" si="8"/>
        <v>-0.421875</v>
      </c>
      <c r="K104" s="9">
        <f t="shared" si="9"/>
        <v>-0.33994334277620397</v>
      </c>
    </row>
    <row r="105" spans="1:11" x14ac:dyDescent="0.25">
      <c r="A105" s="7" t="s">
        <v>414</v>
      </c>
      <c r="B105" s="65">
        <v>16</v>
      </c>
      <c r="C105" s="34">
        <f>IF(B124=0, "-", B105/B124)</f>
        <v>9.2753623188405795E-3</v>
      </c>
      <c r="D105" s="65">
        <v>15</v>
      </c>
      <c r="E105" s="9">
        <f>IF(D124=0, "-", D105/D124)</f>
        <v>2.6978417266187049E-2</v>
      </c>
      <c r="F105" s="81">
        <v>57</v>
      </c>
      <c r="G105" s="34">
        <f>IF(F124=0, "-", F105/F124)</f>
        <v>1.0359869138495093E-2</v>
      </c>
      <c r="H105" s="65">
        <v>74</v>
      </c>
      <c r="I105" s="9">
        <f>IF(H124=0, "-", H105/H124)</f>
        <v>2.9365079365079365E-2</v>
      </c>
      <c r="J105" s="8">
        <f t="shared" si="8"/>
        <v>6.6666666666666666E-2</v>
      </c>
      <c r="K105" s="9">
        <f t="shared" si="9"/>
        <v>-0.22972972972972974</v>
      </c>
    </row>
    <row r="106" spans="1:11" x14ac:dyDescent="0.25">
      <c r="A106" s="7" t="s">
        <v>415</v>
      </c>
      <c r="B106" s="65">
        <v>3</v>
      </c>
      <c r="C106" s="34">
        <f>IF(B124=0, "-", B106/B124)</f>
        <v>1.7391304347826088E-3</v>
      </c>
      <c r="D106" s="65">
        <v>0</v>
      </c>
      <c r="E106" s="9">
        <f>IF(D124=0, "-", D106/D124)</f>
        <v>0</v>
      </c>
      <c r="F106" s="81">
        <v>9</v>
      </c>
      <c r="G106" s="34">
        <f>IF(F124=0, "-", F106/F124)</f>
        <v>1.6357688113413304E-3</v>
      </c>
      <c r="H106" s="65">
        <v>0</v>
      </c>
      <c r="I106" s="9">
        <f>IF(H124=0, "-", H106/H124)</f>
        <v>0</v>
      </c>
      <c r="J106" s="8" t="str">
        <f t="shared" si="8"/>
        <v>-</v>
      </c>
      <c r="K106" s="9" t="str">
        <f t="shared" si="9"/>
        <v>-</v>
      </c>
    </row>
    <row r="107" spans="1:11" x14ac:dyDescent="0.25">
      <c r="A107" s="7" t="s">
        <v>416</v>
      </c>
      <c r="B107" s="65">
        <v>32</v>
      </c>
      <c r="C107" s="34">
        <f>IF(B124=0, "-", B107/B124)</f>
        <v>1.8550724637681159E-2</v>
      </c>
      <c r="D107" s="65">
        <v>29</v>
      </c>
      <c r="E107" s="9">
        <f>IF(D124=0, "-", D107/D124)</f>
        <v>5.2158273381294966E-2</v>
      </c>
      <c r="F107" s="81">
        <v>89</v>
      </c>
      <c r="G107" s="34">
        <f>IF(F124=0, "-", F107/F124)</f>
        <v>1.6175936023264267E-2</v>
      </c>
      <c r="H107" s="65">
        <v>58</v>
      </c>
      <c r="I107" s="9">
        <f>IF(H124=0, "-", H107/H124)</f>
        <v>2.3015873015873017E-2</v>
      </c>
      <c r="J107" s="8">
        <f t="shared" si="8"/>
        <v>0.10344827586206896</v>
      </c>
      <c r="K107" s="9">
        <f t="shared" si="9"/>
        <v>0.53448275862068961</v>
      </c>
    </row>
    <row r="108" spans="1:11" x14ac:dyDescent="0.25">
      <c r="A108" s="7" t="s">
        <v>417</v>
      </c>
      <c r="B108" s="65">
        <v>6</v>
      </c>
      <c r="C108" s="34">
        <f>IF(B124=0, "-", B108/B124)</f>
        <v>3.4782608695652175E-3</v>
      </c>
      <c r="D108" s="65">
        <v>25</v>
      </c>
      <c r="E108" s="9">
        <f>IF(D124=0, "-", D108/D124)</f>
        <v>4.4964028776978415E-2</v>
      </c>
      <c r="F108" s="81">
        <v>66</v>
      </c>
      <c r="G108" s="34">
        <f>IF(F124=0, "-", F108/F124)</f>
        <v>1.1995637949836423E-2</v>
      </c>
      <c r="H108" s="65">
        <v>58</v>
      </c>
      <c r="I108" s="9">
        <f>IF(H124=0, "-", H108/H124)</f>
        <v>2.3015873015873017E-2</v>
      </c>
      <c r="J108" s="8">
        <f t="shared" si="8"/>
        <v>-0.76</v>
      </c>
      <c r="K108" s="9">
        <f t="shared" si="9"/>
        <v>0.13793103448275862</v>
      </c>
    </row>
    <row r="109" spans="1:11" x14ac:dyDescent="0.25">
      <c r="A109" s="7" t="s">
        <v>418</v>
      </c>
      <c r="B109" s="65">
        <v>2</v>
      </c>
      <c r="C109" s="34">
        <f>IF(B124=0, "-", B109/B124)</f>
        <v>1.1594202898550724E-3</v>
      </c>
      <c r="D109" s="65">
        <v>9</v>
      </c>
      <c r="E109" s="9">
        <f>IF(D124=0, "-", D109/D124)</f>
        <v>1.618705035971223E-2</v>
      </c>
      <c r="F109" s="81">
        <v>18</v>
      </c>
      <c r="G109" s="34">
        <f>IF(F124=0, "-", F109/F124)</f>
        <v>3.2715376226826608E-3</v>
      </c>
      <c r="H109" s="65">
        <v>60</v>
      </c>
      <c r="I109" s="9">
        <f>IF(H124=0, "-", H109/H124)</f>
        <v>2.3809523809523808E-2</v>
      </c>
      <c r="J109" s="8">
        <f t="shared" si="8"/>
        <v>-0.77777777777777779</v>
      </c>
      <c r="K109" s="9">
        <f t="shared" si="9"/>
        <v>-0.7</v>
      </c>
    </row>
    <row r="110" spans="1:11" x14ac:dyDescent="0.25">
      <c r="A110" s="7" t="s">
        <v>419</v>
      </c>
      <c r="B110" s="65">
        <v>15</v>
      </c>
      <c r="C110" s="34">
        <f>IF(B124=0, "-", B110/B124)</f>
        <v>8.6956521739130436E-3</v>
      </c>
      <c r="D110" s="65">
        <v>5</v>
      </c>
      <c r="E110" s="9">
        <f>IF(D124=0, "-", D110/D124)</f>
        <v>8.9928057553956831E-3</v>
      </c>
      <c r="F110" s="81">
        <v>50</v>
      </c>
      <c r="G110" s="34">
        <f>IF(F124=0, "-", F110/F124)</f>
        <v>9.0876045074518349E-3</v>
      </c>
      <c r="H110" s="65">
        <v>73</v>
      </c>
      <c r="I110" s="9">
        <f>IF(H124=0, "-", H110/H124)</f>
        <v>2.8968253968253969E-2</v>
      </c>
      <c r="J110" s="8">
        <f t="shared" si="8"/>
        <v>2</v>
      </c>
      <c r="K110" s="9">
        <f t="shared" si="9"/>
        <v>-0.31506849315068491</v>
      </c>
    </row>
    <row r="111" spans="1:11" x14ac:dyDescent="0.25">
      <c r="A111" s="7" t="s">
        <v>420</v>
      </c>
      <c r="B111" s="65">
        <v>124</v>
      </c>
      <c r="C111" s="34">
        <f>IF(B124=0, "-", B111/B124)</f>
        <v>7.1884057971014492E-2</v>
      </c>
      <c r="D111" s="65">
        <v>54</v>
      </c>
      <c r="E111" s="9">
        <f>IF(D124=0, "-", D111/D124)</f>
        <v>9.7122302158273388E-2</v>
      </c>
      <c r="F111" s="81">
        <v>502</v>
      </c>
      <c r="G111" s="34">
        <f>IF(F124=0, "-", F111/F124)</f>
        <v>9.1239549254816435E-2</v>
      </c>
      <c r="H111" s="65">
        <v>323</v>
      </c>
      <c r="I111" s="9">
        <f>IF(H124=0, "-", H111/H124)</f>
        <v>0.12817460317460316</v>
      </c>
      <c r="J111" s="8">
        <f t="shared" si="8"/>
        <v>1.2962962962962963</v>
      </c>
      <c r="K111" s="9">
        <f t="shared" si="9"/>
        <v>0.55417956656346745</v>
      </c>
    </row>
    <row r="112" spans="1:11" x14ac:dyDescent="0.25">
      <c r="A112" s="7" t="s">
        <v>421</v>
      </c>
      <c r="B112" s="65">
        <v>6</v>
      </c>
      <c r="C112" s="34">
        <f>IF(B124=0, "-", B112/B124)</f>
        <v>3.4782608695652175E-3</v>
      </c>
      <c r="D112" s="65">
        <v>0</v>
      </c>
      <c r="E112" s="9">
        <f>IF(D124=0, "-", D112/D124)</f>
        <v>0</v>
      </c>
      <c r="F112" s="81">
        <v>15</v>
      </c>
      <c r="G112" s="34">
        <f>IF(F124=0, "-", F112/F124)</f>
        <v>2.7262813522355507E-3</v>
      </c>
      <c r="H112" s="65">
        <v>0</v>
      </c>
      <c r="I112" s="9">
        <f>IF(H124=0, "-", H112/H124)</f>
        <v>0</v>
      </c>
      <c r="J112" s="8" t="str">
        <f t="shared" si="8"/>
        <v>-</v>
      </c>
      <c r="K112" s="9" t="str">
        <f t="shared" si="9"/>
        <v>-</v>
      </c>
    </row>
    <row r="113" spans="1:11" x14ac:dyDescent="0.25">
      <c r="A113" s="7" t="s">
        <v>422</v>
      </c>
      <c r="B113" s="65">
        <v>10</v>
      </c>
      <c r="C113" s="34">
        <f>IF(B124=0, "-", B113/B124)</f>
        <v>5.7971014492753624E-3</v>
      </c>
      <c r="D113" s="65">
        <v>0</v>
      </c>
      <c r="E113" s="9">
        <f>IF(D124=0, "-", D113/D124)</f>
        <v>0</v>
      </c>
      <c r="F113" s="81">
        <v>43</v>
      </c>
      <c r="G113" s="34">
        <f>IF(F124=0, "-", F113/F124)</f>
        <v>7.8153398764085787E-3</v>
      </c>
      <c r="H113" s="65">
        <v>0</v>
      </c>
      <c r="I113" s="9">
        <f>IF(H124=0, "-", H113/H124)</f>
        <v>0</v>
      </c>
      <c r="J113" s="8" t="str">
        <f t="shared" si="8"/>
        <v>-</v>
      </c>
      <c r="K113" s="9" t="str">
        <f t="shared" si="9"/>
        <v>-</v>
      </c>
    </row>
    <row r="114" spans="1:11" x14ac:dyDescent="0.25">
      <c r="A114" s="7" t="s">
        <v>423</v>
      </c>
      <c r="B114" s="65">
        <v>6</v>
      </c>
      <c r="C114" s="34">
        <f>IF(B124=0, "-", B114/B124)</f>
        <v>3.4782608695652175E-3</v>
      </c>
      <c r="D114" s="65">
        <v>0</v>
      </c>
      <c r="E114" s="9">
        <f>IF(D124=0, "-", D114/D124)</f>
        <v>0</v>
      </c>
      <c r="F114" s="81">
        <v>6</v>
      </c>
      <c r="G114" s="34">
        <f>IF(F124=0, "-", F114/F124)</f>
        <v>1.0905125408942203E-3</v>
      </c>
      <c r="H114" s="65">
        <v>0</v>
      </c>
      <c r="I114" s="9">
        <f>IF(H124=0, "-", H114/H124)</f>
        <v>0</v>
      </c>
      <c r="J114" s="8" t="str">
        <f t="shared" si="8"/>
        <v>-</v>
      </c>
      <c r="K114" s="9" t="str">
        <f t="shared" si="9"/>
        <v>-</v>
      </c>
    </row>
    <row r="115" spans="1:11" x14ac:dyDescent="0.25">
      <c r="A115" s="7" t="s">
        <v>424</v>
      </c>
      <c r="B115" s="65">
        <v>26</v>
      </c>
      <c r="C115" s="34">
        <f>IF(B124=0, "-", B115/B124)</f>
        <v>1.5072463768115942E-2</v>
      </c>
      <c r="D115" s="65">
        <v>0</v>
      </c>
      <c r="E115" s="9">
        <f>IF(D124=0, "-", D115/D124)</f>
        <v>0</v>
      </c>
      <c r="F115" s="81">
        <v>73</v>
      </c>
      <c r="G115" s="34">
        <f>IF(F124=0, "-", F115/F124)</f>
        <v>1.3267902580879681E-2</v>
      </c>
      <c r="H115" s="65">
        <v>0</v>
      </c>
      <c r="I115" s="9">
        <f>IF(H124=0, "-", H115/H124)</f>
        <v>0</v>
      </c>
      <c r="J115" s="8" t="str">
        <f t="shared" si="8"/>
        <v>-</v>
      </c>
      <c r="K115" s="9" t="str">
        <f t="shared" si="9"/>
        <v>-</v>
      </c>
    </row>
    <row r="116" spans="1:11" x14ac:dyDescent="0.25">
      <c r="A116" s="7" t="s">
        <v>425</v>
      </c>
      <c r="B116" s="65">
        <v>9</v>
      </c>
      <c r="C116" s="34">
        <f>IF(B124=0, "-", B116/B124)</f>
        <v>5.2173913043478265E-3</v>
      </c>
      <c r="D116" s="65">
        <v>5</v>
      </c>
      <c r="E116" s="9">
        <f>IF(D124=0, "-", D116/D124)</f>
        <v>8.9928057553956831E-3</v>
      </c>
      <c r="F116" s="81">
        <v>34</v>
      </c>
      <c r="G116" s="34">
        <f>IF(F124=0, "-", F116/F124)</f>
        <v>6.1795710650672485E-3</v>
      </c>
      <c r="H116" s="65">
        <v>39</v>
      </c>
      <c r="I116" s="9">
        <f>IF(H124=0, "-", H116/H124)</f>
        <v>1.5476190476190477E-2</v>
      </c>
      <c r="J116" s="8">
        <f t="shared" si="8"/>
        <v>0.8</v>
      </c>
      <c r="K116" s="9">
        <f t="shared" si="9"/>
        <v>-0.12820512820512819</v>
      </c>
    </row>
    <row r="117" spans="1:11" x14ac:dyDescent="0.25">
      <c r="A117" s="7" t="s">
        <v>426</v>
      </c>
      <c r="B117" s="65">
        <v>19</v>
      </c>
      <c r="C117" s="34">
        <f>IF(B124=0, "-", B117/B124)</f>
        <v>1.1014492753623189E-2</v>
      </c>
      <c r="D117" s="65">
        <v>31</v>
      </c>
      <c r="E117" s="9">
        <f>IF(D124=0, "-", D117/D124)</f>
        <v>5.5755395683453238E-2</v>
      </c>
      <c r="F117" s="81">
        <v>154</v>
      </c>
      <c r="G117" s="34">
        <f>IF(F124=0, "-", F117/F124)</f>
        <v>2.7989821882951654E-2</v>
      </c>
      <c r="H117" s="65">
        <v>125</v>
      </c>
      <c r="I117" s="9">
        <f>IF(H124=0, "-", H117/H124)</f>
        <v>4.96031746031746E-2</v>
      </c>
      <c r="J117" s="8">
        <f t="shared" si="8"/>
        <v>-0.38709677419354838</v>
      </c>
      <c r="K117" s="9">
        <f t="shared" si="9"/>
        <v>0.23200000000000001</v>
      </c>
    </row>
    <row r="118" spans="1:11" x14ac:dyDescent="0.25">
      <c r="A118" s="7" t="s">
        <v>427</v>
      </c>
      <c r="B118" s="65">
        <v>40</v>
      </c>
      <c r="C118" s="34">
        <f>IF(B124=0, "-", B118/B124)</f>
        <v>2.318840579710145E-2</v>
      </c>
      <c r="D118" s="65">
        <v>50</v>
      </c>
      <c r="E118" s="9">
        <f>IF(D124=0, "-", D118/D124)</f>
        <v>8.9928057553956831E-2</v>
      </c>
      <c r="F118" s="81">
        <v>162</v>
      </c>
      <c r="G118" s="34">
        <f>IF(F124=0, "-", F118/F124)</f>
        <v>2.9443838604143947E-2</v>
      </c>
      <c r="H118" s="65">
        <v>177</v>
      </c>
      <c r="I118" s="9">
        <f>IF(H124=0, "-", H118/H124)</f>
        <v>7.0238095238095238E-2</v>
      </c>
      <c r="J118" s="8">
        <f t="shared" si="8"/>
        <v>-0.2</v>
      </c>
      <c r="K118" s="9">
        <f t="shared" si="9"/>
        <v>-8.4745762711864403E-2</v>
      </c>
    </row>
    <row r="119" spans="1:11" x14ac:dyDescent="0.25">
      <c r="A119" s="7" t="s">
        <v>428</v>
      </c>
      <c r="B119" s="65">
        <v>71</v>
      </c>
      <c r="C119" s="34">
        <f>IF(B124=0, "-", B119/B124)</f>
        <v>4.1159420289855073E-2</v>
      </c>
      <c r="D119" s="65">
        <v>113</v>
      </c>
      <c r="E119" s="9">
        <f>IF(D124=0, "-", D119/D124)</f>
        <v>0.20323741007194246</v>
      </c>
      <c r="F119" s="81">
        <v>232</v>
      </c>
      <c r="G119" s="34">
        <f>IF(F124=0, "-", F119/F124)</f>
        <v>4.2166484914576516E-2</v>
      </c>
      <c r="H119" s="65">
        <v>375</v>
      </c>
      <c r="I119" s="9">
        <f>IF(H124=0, "-", H119/H124)</f>
        <v>0.14880952380952381</v>
      </c>
      <c r="J119" s="8">
        <f t="shared" si="8"/>
        <v>-0.37168141592920356</v>
      </c>
      <c r="K119" s="9">
        <f t="shared" si="9"/>
        <v>-0.38133333333333336</v>
      </c>
    </row>
    <row r="120" spans="1:11" x14ac:dyDescent="0.25">
      <c r="A120" s="7" t="s">
        <v>429</v>
      </c>
      <c r="B120" s="65">
        <v>38</v>
      </c>
      <c r="C120" s="34">
        <f>IF(B124=0, "-", B120/B124)</f>
        <v>2.2028985507246378E-2</v>
      </c>
      <c r="D120" s="65">
        <v>45</v>
      </c>
      <c r="E120" s="9">
        <f>IF(D124=0, "-", D120/D124)</f>
        <v>8.0935251798561147E-2</v>
      </c>
      <c r="F120" s="81">
        <v>237</v>
      </c>
      <c r="G120" s="34">
        <f>IF(F124=0, "-", F120/F124)</f>
        <v>4.3075245365321702E-2</v>
      </c>
      <c r="H120" s="65">
        <v>247</v>
      </c>
      <c r="I120" s="9">
        <f>IF(H124=0, "-", H120/H124)</f>
        <v>9.8015873015873015E-2</v>
      </c>
      <c r="J120" s="8">
        <f t="shared" si="8"/>
        <v>-0.15555555555555556</v>
      </c>
      <c r="K120" s="9">
        <f t="shared" si="9"/>
        <v>-4.048582995951417E-2</v>
      </c>
    </row>
    <row r="121" spans="1:11" x14ac:dyDescent="0.25">
      <c r="A121" s="7" t="s">
        <v>430</v>
      </c>
      <c r="B121" s="65">
        <v>1160</v>
      </c>
      <c r="C121" s="34">
        <f>IF(B124=0, "-", B121/B124)</f>
        <v>0.672463768115942</v>
      </c>
      <c r="D121" s="65">
        <v>0</v>
      </c>
      <c r="E121" s="9">
        <f>IF(D124=0, "-", D121/D124)</f>
        <v>0</v>
      </c>
      <c r="F121" s="81">
        <v>2934</v>
      </c>
      <c r="G121" s="34">
        <f>IF(F124=0, "-", F121/F124)</f>
        <v>0.53326063249727373</v>
      </c>
      <c r="H121" s="65">
        <v>0</v>
      </c>
      <c r="I121" s="9">
        <f>IF(H124=0, "-", H121/H124)</f>
        <v>0</v>
      </c>
      <c r="J121" s="8" t="str">
        <f t="shared" si="8"/>
        <v>-</v>
      </c>
      <c r="K121" s="9" t="str">
        <f t="shared" si="9"/>
        <v>-</v>
      </c>
    </row>
    <row r="122" spans="1:11" x14ac:dyDescent="0.25">
      <c r="A122" s="7" t="s">
        <v>431</v>
      </c>
      <c r="B122" s="65">
        <v>38</v>
      </c>
      <c r="C122" s="34">
        <f>IF(B124=0, "-", B122/B124)</f>
        <v>2.2028985507246378E-2</v>
      </c>
      <c r="D122" s="65">
        <v>39</v>
      </c>
      <c r="E122" s="9">
        <f>IF(D124=0, "-", D122/D124)</f>
        <v>7.0143884892086325E-2</v>
      </c>
      <c r="F122" s="81">
        <v>204</v>
      </c>
      <c r="G122" s="34">
        <f>IF(F124=0, "-", F122/F124)</f>
        <v>3.7077426390403491E-2</v>
      </c>
      <c r="H122" s="65">
        <v>299</v>
      </c>
      <c r="I122" s="9">
        <f>IF(H124=0, "-", H122/H124)</f>
        <v>0.11865079365079365</v>
      </c>
      <c r="J122" s="8">
        <f t="shared" si="8"/>
        <v>-2.564102564102564E-2</v>
      </c>
      <c r="K122" s="9">
        <f t="shared" si="9"/>
        <v>-0.31772575250836121</v>
      </c>
    </row>
    <row r="123" spans="1:11" x14ac:dyDescent="0.25">
      <c r="A123" s="2"/>
      <c r="B123" s="68"/>
      <c r="C123" s="33"/>
      <c r="D123" s="68"/>
      <c r="E123" s="6"/>
      <c r="F123" s="82"/>
      <c r="G123" s="33"/>
      <c r="H123" s="68"/>
      <c r="I123" s="6"/>
      <c r="J123" s="5"/>
      <c r="K123" s="6"/>
    </row>
    <row r="124" spans="1:11" s="43" customFormat="1" ht="13" x14ac:dyDescent="0.3">
      <c r="A124" s="162" t="s">
        <v>616</v>
      </c>
      <c r="B124" s="71">
        <f>SUM(B102:B123)</f>
        <v>1725</v>
      </c>
      <c r="C124" s="40">
        <f>B124/28029</f>
        <v>6.1543401477041633E-2</v>
      </c>
      <c r="D124" s="71">
        <f>SUM(D102:D123)</f>
        <v>556</v>
      </c>
      <c r="E124" s="41">
        <f>D124/21983</f>
        <v>2.5292271300550426E-2</v>
      </c>
      <c r="F124" s="77">
        <f>SUM(F102:F123)</f>
        <v>5502</v>
      </c>
      <c r="G124" s="42">
        <f>F124/127960</f>
        <v>4.2997811816192562E-2</v>
      </c>
      <c r="H124" s="71">
        <f>SUM(H102:H123)</f>
        <v>2520</v>
      </c>
      <c r="I124" s="41">
        <f>H124/115003</f>
        <v>2.1912471848560471E-2</v>
      </c>
      <c r="J124" s="37">
        <f>IF(D124=0, "-", IF((B124-D124)/D124&lt;10, (B124-D124)/D124, "&gt;999%"))</f>
        <v>2.1025179856115108</v>
      </c>
      <c r="K124" s="38">
        <f>IF(H124=0, "-", IF((F124-H124)/H124&lt;10, (F124-H124)/H124, "&gt;999%"))</f>
        <v>1.1833333333333333</v>
      </c>
    </row>
    <row r="125" spans="1:11" x14ac:dyDescent="0.25">
      <c r="B125" s="83"/>
      <c r="D125" s="83"/>
      <c r="F125" s="83"/>
      <c r="H125" s="83"/>
    </row>
    <row r="126" spans="1:11" s="43" customFormat="1" ht="13" x14ac:dyDescent="0.3">
      <c r="A126" s="162" t="s">
        <v>615</v>
      </c>
      <c r="B126" s="71">
        <v>5885</v>
      </c>
      <c r="C126" s="40">
        <f>B126/28029</f>
        <v>0.20996111170573334</v>
      </c>
      <c r="D126" s="71">
        <v>3758</v>
      </c>
      <c r="E126" s="41">
        <f>D126/21983</f>
        <v>0.17095027976163399</v>
      </c>
      <c r="F126" s="77">
        <v>26566</v>
      </c>
      <c r="G126" s="42">
        <f>F126/127960</f>
        <v>0.20761175367302281</v>
      </c>
      <c r="H126" s="71">
        <v>20064</v>
      </c>
      <c r="I126" s="41">
        <f>H126/115003</f>
        <v>0.17446501395615766</v>
      </c>
      <c r="J126" s="37">
        <f>IF(D126=0, "-", IF((B126-D126)/D126&lt;10, (B126-D126)/D126, "&gt;999%"))</f>
        <v>0.56599254922831288</v>
      </c>
      <c r="K126" s="38">
        <f>IF(H126=0, "-", IF((F126-H126)/H126&lt;10, (F126-H126)/H126, "&gt;999%"))</f>
        <v>0.32406299840510366</v>
      </c>
    </row>
    <row r="127" spans="1:11" x14ac:dyDescent="0.25">
      <c r="B127" s="83"/>
      <c r="D127" s="83"/>
      <c r="F127" s="83"/>
      <c r="H127" s="83"/>
    </row>
    <row r="128" spans="1:11" ht="15.5" x14ac:dyDescent="0.35">
      <c r="A128" s="164" t="s">
        <v>125</v>
      </c>
      <c r="B128" s="196" t="s">
        <v>1</v>
      </c>
      <c r="C128" s="200"/>
      <c r="D128" s="200"/>
      <c r="E128" s="197"/>
      <c r="F128" s="196" t="s">
        <v>14</v>
      </c>
      <c r="G128" s="200"/>
      <c r="H128" s="200"/>
      <c r="I128" s="197"/>
      <c r="J128" s="196" t="s">
        <v>15</v>
      </c>
      <c r="K128" s="197"/>
    </row>
    <row r="129" spans="1:11" ht="13" x14ac:dyDescent="0.3">
      <c r="A129" s="22"/>
      <c r="B129" s="196">
        <f>VALUE(RIGHT($B$2, 4))</f>
        <v>2023</v>
      </c>
      <c r="C129" s="197"/>
      <c r="D129" s="196">
        <f>B129-1</f>
        <v>2022</v>
      </c>
      <c r="E129" s="204"/>
      <c r="F129" s="196">
        <f>B129</f>
        <v>2023</v>
      </c>
      <c r="G129" s="204"/>
      <c r="H129" s="196">
        <f>D129</f>
        <v>2022</v>
      </c>
      <c r="I129" s="204"/>
      <c r="J129" s="140" t="s">
        <v>4</v>
      </c>
      <c r="K129" s="141" t="s">
        <v>2</v>
      </c>
    </row>
    <row r="130" spans="1:11" ht="13" x14ac:dyDescent="0.3">
      <c r="A130" s="163" t="s">
        <v>158</v>
      </c>
      <c r="B130" s="61" t="s">
        <v>12</v>
      </c>
      <c r="C130" s="62" t="s">
        <v>13</v>
      </c>
      <c r="D130" s="61" t="s">
        <v>12</v>
      </c>
      <c r="E130" s="63" t="s">
        <v>13</v>
      </c>
      <c r="F130" s="62" t="s">
        <v>12</v>
      </c>
      <c r="G130" s="62" t="s">
        <v>13</v>
      </c>
      <c r="H130" s="61" t="s">
        <v>12</v>
      </c>
      <c r="I130" s="63" t="s">
        <v>13</v>
      </c>
      <c r="J130" s="61"/>
      <c r="K130" s="63"/>
    </row>
    <row r="131" spans="1:11" x14ac:dyDescent="0.25">
      <c r="A131" s="7" t="s">
        <v>432</v>
      </c>
      <c r="B131" s="65">
        <v>204</v>
      </c>
      <c r="C131" s="34">
        <f>IF(B155=0, "-", B131/B155)</f>
        <v>7.8041315990818663E-2</v>
      </c>
      <c r="D131" s="65">
        <v>229</v>
      </c>
      <c r="E131" s="9">
        <f>IF(D155=0, "-", D131/D155)</f>
        <v>9.1198725607327752E-2</v>
      </c>
      <c r="F131" s="81">
        <v>1046</v>
      </c>
      <c r="G131" s="34">
        <f>IF(F155=0, "-", F131/F155)</f>
        <v>8.705784436121515E-2</v>
      </c>
      <c r="H131" s="65">
        <v>856</v>
      </c>
      <c r="I131" s="9">
        <f>IF(H155=0, "-", H131/H155)</f>
        <v>6.5770265078755288E-2</v>
      </c>
      <c r="J131" s="8">
        <f t="shared" ref="J131:J153" si="10">IF(D131=0, "-", IF((B131-D131)/D131&lt;10, (B131-D131)/D131, "&gt;999%"))</f>
        <v>-0.1091703056768559</v>
      </c>
      <c r="K131" s="9">
        <f t="shared" ref="K131:K153" si="11">IF(H131=0, "-", IF((F131-H131)/H131&lt;10, (F131-H131)/H131, "&gt;999%"))</f>
        <v>0.2219626168224299</v>
      </c>
    </row>
    <row r="132" spans="1:11" x14ac:dyDescent="0.25">
      <c r="A132" s="7" t="s">
        <v>433</v>
      </c>
      <c r="B132" s="65">
        <v>0</v>
      </c>
      <c r="C132" s="34">
        <f>IF(B155=0, "-", B132/B155)</f>
        <v>0</v>
      </c>
      <c r="D132" s="65">
        <v>0</v>
      </c>
      <c r="E132" s="9">
        <f>IF(D155=0, "-", D132/D155)</f>
        <v>0</v>
      </c>
      <c r="F132" s="81">
        <v>0</v>
      </c>
      <c r="G132" s="34">
        <f>IF(F155=0, "-", F132/F155)</f>
        <v>0</v>
      </c>
      <c r="H132" s="65">
        <v>4</v>
      </c>
      <c r="I132" s="9">
        <f>IF(H155=0, "-", H132/H155)</f>
        <v>3.0733768728390321E-4</v>
      </c>
      <c r="J132" s="8" t="str">
        <f t="shared" si="10"/>
        <v>-</v>
      </c>
      <c r="K132" s="9">
        <f t="shared" si="11"/>
        <v>-1</v>
      </c>
    </row>
    <row r="133" spans="1:11" x14ac:dyDescent="0.25">
      <c r="A133" s="7" t="s">
        <v>434</v>
      </c>
      <c r="B133" s="65">
        <v>62</v>
      </c>
      <c r="C133" s="34">
        <f>IF(B155=0, "-", B133/B155)</f>
        <v>2.3718439173680182E-2</v>
      </c>
      <c r="D133" s="65">
        <v>0</v>
      </c>
      <c r="E133" s="9">
        <f>IF(D155=0, "-", D133/D155)</f>
        <v>0</v>
      </c>
      <c r="F133" s="81">
        <v>63</v>
      </c>
      <c r="G133" s="34">
        <f>IF(F155=0, "-", F133/F155)</f>
        <v>5.2434456928838954E-3</v>
      </c>
      <c r="H133" s="65">
        <v>0</v>
      </c>
      <c r="I133" s="9">
        <f>IF(H155=0, "-", H133/H155)</f>
        <v>0</v>
      </c>
      <c r="J133" s="8" t="str">
        <f t="shared" si="10"/>
        <v>-</v>
      </c>
      <c r="K133" s="9" t="str">
        <f t="shared" si="11"/>
        <v>-</v>
      </c>
    </row>
    <row r="134" spans="1:11" x14ac:dyDescent="0.25">
      <c r="A134" s="7" t="s">
        <v>435</v>
      </c>
      <c r="B134" s="65">
        <v>85</v>
      </c>
      <c r="C134" s="34">
        <f>IF(B155=0, "-", B134/B155)</f>
        <v>3.2517214996174444E-2</v>
      </c>
      <c r="D134" s="65">
        <v>101</v>
      </c>
      <c r="E134" s="9">
        <f>IF(D155=0, "-", D134/D155)</f>
        <v>4.0223018717642375E-2</v>
      </c>
      <c r="F134" s="81">
        <v>376</v>
      </c>
      <c r="G134" s="34">
        <f>IF(F155=0, "-", F134/F155)</f>
        <v>3.1294215563878486E-2</v>
      </c>
      <c r="H134" s="65">
        <v>429</v>
      </c>
      <c r="I134" s="9">
        <f>IF(H155=0, "-", H134/H155)</f>
        <v>3.2961966961198616E-2</v>
      </c>
      <c r="J134" s="8">
        <f t="shared" si="10"/>
        <v>-0.15841584158415842</v>
      </c>
      <c r="K134" s="9">
        <f t="shared" si="11"/>
        <v>-0.12354312354312354</v>
      </c>
    </row>
    <row r="135" spans="1:11" x14ac:dyDescent="0.25">
      <c r="A135" s="7" t="s">
        <v>436</v>
      </c>
      <c r="B135" s="65">
        <v>160</v>
      </c>
      <c r="C135" s="34">
        <f>IF(B155=0, "-", B135/B155)</f>
        <v>6.1208875286916604E-2</v>
      </c>
      <c r="D135" s="65">
        <v>121</v>
      </c>
      <c r="E135" s="9">
        <f>IF(D155=0, "-", D135/D155)</f>
        <v>4.8187972919155712E-2</v>
      </c>
      <c r="F135" s="81">
        <v>659</v>
      </c>
      <c r="G135" s="34">
        <f>IF(F155=0, "-", F135/F155)</f>
        <v>5.4848106533499794E-2</v>
      </c>
      <c r="H135" s="65">
        <v>428</v>
      </c>
      <c r="I135" s="9">
        <f>IF(H155=0, "-", H135/H155)</f>
        <v>3.2885132539377644E-2</v>
      </c>
      <c r="J135" s="8">
        <f t="shared" si="10"/>
        <v>0.32231404958677684</v>
      </c>
      <c r="K135" s="9">
        <f t="shared" si="11"/>
        <v>0.53971962616822433</v>
      </c>
    </row>
    <row r="136" spans="1:11" x14ac:dyDescent="0.25">
      <c r="A136" s="7" t="s">
        <v>437</v>
      </c>
      <c r="B136" s="65">
        <v>290</v>
      </c>
      <c r="C136" s="34">
        <f>IF(B155=0, "-", B136/B155)</f>
        <v>0.11094108645753634</v>
      </c>
      <c r="D136" s="65">
        <v>229</v>
      </c>
      <c r="E136" s="9">
        <f>IF(D155=0, "-", D136/D155)</f>
        <v>9.1198725607327752E-2</v>
      </c>
      <c r="F136" s="81">
        <v>2018</v>
      </c>
      <c r="G136" s="34">
        <f>IF(F155=0, "-", F136/F155)</f>
        <v>0.16795672076570953</v>
      </c>
      <c r="H136" s="65">
        <v>1380</v>
      </c>
      <c r="I136" s="9">
        <f>IF(H155=0, "-", H136/H155)</f>
        <v>0.1060315021129466</v>
      </c>
      <c r="J136" s="8">
        <f t="shared" si="10"/>
        <v>0.26637554585152839</v>
      </c>
      <c r="K136" s="9">
        <f t="shared" si="11"/>
        <v>0.46231884057971012</v>
      </c>
    </row>
    <row r="137" spans="1:11" x14ac:dyDescent="0.25">
      <c r="A137" s="7" t="s">
        <v>438</v>
      </c>
      <c r="B137" s="65">
        <v>36</v>
      </c>
      <c r="C137" s="34">
        <f>IF(B155=0, "-", B137/B155)</f>
        <v>1.3771996939556235E-2</v>
      </c>
      <c r="D137" s="65">
        <v>50</v>
      </c>
      <c r="E137" s="9">
        <f>IF(D155=0, "-", D137/D155)</f>
        <v>1.9912385503783353E-2</v>
      </c>
      <c r="F137" s="81">
        <v>132</v>
      </c>
      <c r="G137" s="34">
        <f>IF(F155=0, "-", F137/F155)</f>
        <v>1.0986267166042446E-2</v>
      </c>
      <c r="H137" s="65">
        <v>162</v>
      </c>
      <c r="I137" s="9">
        <f>IF(H155=0, "-", H137/H155)</f>
        <v>1.2447176334998079E-2</v>
      </c>
      <c r="J137" s="8">
        <f t="shared" si="10"/>
        <v>-0.28000000000000003</v>
      </c>
      <c r="K137" s="9">
        <f t="shared" si="11"/>
        <v>-0.18518518518518517</v>
      </c>
    </row>
    <row r="138" spans="1:11" x14ac:dyDescent="0.25">
      <c r="A138" s="7" t="s">
        <v>439</v>
      </c>
      <c r="B138" s="65">
        <v>125</v>
      </c>
      <c r="C138" s="34">
        <f>IF(B155=0, "-", B138/B155)</f>
        <v>4.7819433817903594E-2</v>
      </c>
      <c r="D138" s="65">
        <v>87</v>
      </c>
      <c r="E138" s="9">
        <f>IF(D155=0, "-", D138/D155)</f>
        <v>3.4647550776583033E-2</v>
      </c>
      <c r="F138" s="81">
        <v>870</v>
      </c>
      <c r="G138" s="34">
        <f>IF(F155=0, "-", F138/F155)</f>
        <v>7.2409488139825215E-2</v>
      </c>
      <c r="H138" s="65">
        <v>395</v>
      </c>
      <c r="I138" s="9">
        <f>IF(H155=0, "-", H138/H155)</f>
        <v>3.0349596619285438E-2</v>
      </c>
      <c r="J138" s="8">
        <f t="shared" si="10"/>
        <v>0.43678160919540232</v>
      </c>
      <c r="K138" s="9">
        <f t="shared" si="11"/>
        <v>1.2025316455696202</v>
      </c>
    </row>
    <row r="139" spans="1:11" x14ac:dyDescent="0.25">
      <c r="A139" s="7" t="s">
        <v>440</v>
      </c>
      <c r="B139" s="65">
        <v>152</v>
      </c>
      <c r="C139" s="34">
        <f>IF(B155=0, "-", B139/B155)</f>
        <v>5.8148431522570772E-2</v>
      </c>
      <c r="D139" s="65">
        <v>66</v>
      </c>
      <c r="E139" s="9">
        <f>IF(D155=0, "-", D139/D155)</f>
        <v>2.6284348864994027E-2</v>
      </c>
      <c r="F139" s="81">
        <v>488</v>
      </c>
      <c r="G139" s="34">
        <f>IF(F155=0, "-", F139/F155)</f>
        <v>4.0615896795672075E-2</v>
      </c>
      <c r="H139" s="65">
        <v>525</v>
      </c>
      <c r="I139" s="9">
        <f>IF(H155=0, "-", H139/H155)</f>
        <v>4.0338071456012294E-2</v>
      </c>
      <c r="J139" s="8">
        <f t="shared" si="10"/>
        <v>1.303030303030303</v>
      </c>
      <c r="K139" s="9">
        <f t="shared" si="11"/>
        <v>-7.047619047619047E-2</v>
      </c>
    </row>
    <row r="140" spans="1:11" x14ac:dyDescent="0.25">
      <c r="A140" s="7" t="s">
        <v>441</v>
      </c>
      <c r="B140" s="65">
        <v>126</v>
      </c>
      <c r="C140" s="34">
        <f>IF(B155=0, "-", B140/B155)</f>
        <v>4.8201989288446823E-2</v>
      </c>
      <c r="D140" s="65">
        <v>117</v>
      </c>
      <c r="E140" s="9">
        <f>IF(D155=0, "-", D140/D155)</f>
        <v>4.6594982078853049E-2</v>
      </c>
      <c r="F140" s="81">
        <v>547</v>
      </c>
      <c r="G140" s="34">
        <f>IF(F155=0, "-", F140/F155)</f>
        <v>4.5526425301706204E-2</v>
      </c>
      <c r="H140" s="65">
        <v>590</v>
      </c>
      <c r="I140" s="9">
        <f>IF(H155=0, "-", H140/H155)</f>
        <v>4.5332308874375719E-2</v>
      </c>
      <c r="J140" s="8">
        <f t="shared" si="10"/>
        <v>7.6923076923076927E-2</v>
      </c>
      <c r="K140" s="9">
        <f t="shared" si="11"/>
        <v>-7.2881355932203393E-2</v>
      </c>
    </row>
    <row r="141" spans="1:11" x14ac:dyDescent="0.25">
      <c r="A141" s="7" t="s">
        <v>442</v>
      </c>
      <c r="B141" s="65">
        <v>94</v>
      </c>
      <c r="C141" s="34">
        <f>IF(B155=0, "-", B141/B155)</f>
        <v>3.5960214231063506E-2</v>
      </c>
      <c r="D141" s="65">
        <v>63</v>
      </c>
      <c r="E141" s="9">
        <f>IF(D155=0, "-", D141/D155)</f>
        <v>2.5089605734767026E-2</v>
      </c>
      <c r="F141" s="81">
        <v>513</v>
      </c>
      <c r="G141" s="34">
        <f>IF(F155=0, "-", F141/F155)</f>
        <v>4.2696629213483148E-2</v>
      </c>
      <c r="H141" s="65">
        <v>525</v>
      </c>
      <c r="I141" s="9">
        <f>IF(H155=0, "-", H141/H155)</f>
        <v>4.0338071456012294E-2</v>
      </c>
      <c r="J141" s="8">
        <f t="shared" si="10"/>
        <v>0.49206349206349204</v>
      </c>
      <c r="K141" s="9">
        <f t="shared" si="11"/>
        <v>-2.2857142857142857E-2</v>
      </c>
    </row>
    <row r="142" spans="1:11" x14ac:dyDescent="0.25">
      <c r="A142" s="7" t="s">
        <v>443</v>
      </c>
      <c r="B142" s="65">
        <v>0</v>
      </c>
      <c r="C142" s="34">
        <f>IF(B155=0, "-", B142/B155)</f>
        <v>0</v>
      </c>
      <c r="D142" s="65">
        <v>0</v>
      </c>
      <c r="E142" s="9">
        <f>IF(D155=0, "-", D142/D155)</f>
        <v>0</v>
      </c>
      <c r="F142" s="81">
        <v>0</v>
      </c>
      <c r="G142" s="34">
        <f>IF(F155=0, "-", F142/F155)</f>
        <v>0</v>
      </c>
      <c r="H142" s="65">
        <v>2</v>
      </c>
      <c r="I142" s="9">
        <f>IF(H155=0, "-", H142/H155)</f>
        <v>1.5366884364195161E-4</v>
      </c>
      <c r="J142" s="8" t="str">
        <f t="shared" si="10"/>
        <v>-</v>
      </c>
      <c r="K142" s="9">
        <f t="shared" si="11"/>
        <v>-1</v>
      </c>
    </row>
    <row r="143" spans="1:11" x14ac:dyDescent="0.25">
      <c r="A143" s="7" t="s">
        <v>444</v>
      </c>
      <c r="B143" s="65">
        <v>129</v>
      </c>
      <c r="C143" s="34">
        <f>IF(B155=0, "-", B143/B155)</f>
        <v>4.934965570007651E-2</v>
      </c>
      <c r="D143" s="65">
        <v>204</v>
      </c>
      <c r="E143" s="9">
        <f>IF(D155=0, "-", D143/D155)</f>
        <v>8.1242532855436075E-2</v>
      </c>
      <c r="F143" s="81">
        <v>569</v>
      </c>
      <c r="G143" s="34">
        <f>IF(F155=0, "-", F143/F155)</f>
        <v>4.7357469829379939E-2</v>
      </c>
      <c r="H143" s="65">
        <v>1419</v>
      </c>
      <c r="I143" s="9">
        <f>IF(H155=0, "-", H143/H155)</f>
        <v>0.10902804456396466</v>
      </c>
      <c r="J143" s="8">
        <f t="shared" si="10"/>
        <v>-0.36764705882352944</v>
      </c>
      <c r="K143" s="9">
        <f t="shared" si="11"/>
        <v>-0.5990133897110641</v>
      </c>
    </row>
    <row r="144" spans="1:11" x14ac:dyDescent="0.25">
      <c r="A144" s="7" t="s">
        <v>445</v>
      </c>
      <c r="B144" s="65">
        <v>33</v>
      </c>
      <c r="C144" s="34">
        <f>IF(B155=0, "-", B144/B155)</f>
        <v>1.2624330527926549E-2</v>
      </c>
      <c r="D144" s="65">
        <v>0</v>
      </c>
      <c r="E144" s="9">
        <f>IF(D155=0, "-", D144/D155)</f>
        <v>0</v>
      </c>
      <c r="F144" s="81">
        <v>159</v>
      </c>
      <c r="G144" s="34">
        <f>IF(F155=0, "-", F144/F155)</f>
        <v>1.3233458177278402E-2</v>
      </c>
      <c r="H144" s="65">
        <v>0</v>
      </c>
      <c r="I144" s="9">
        <f>IF(H155=0, "-", H144/H155)</f>
        <v>0</v>
      </c>
      <c r="J144" s="8" t="str">
        <f t="shared" si="10"/>
        <v>-</v>
      </c>
      <c r="K144" s="9" t="str">
        <f t="shared" si="11"/>
        <v>-</v>
      </c>
    </row>
    <row r="145" spans="1:11" x14ac:dyDescent="0.25">
      <c r="A145" s="7" t="s">
        <v>446</v>
      </c>
      <c r="B145" s="65">
        <v>15</v>
      </c>
      <c r="C145" s="34">
        <f>IF(B155=0, "-", B145/B155)</f>
        <v>5.7383320581484319E-3</v>
      </c>
      <c r="D145" s="65">
        <v>19</v>
      </c>
      <c r="E145" s="9">
        <f>IF(D155=0, "-", D145/D155)</f>
        <v>7.5667064914376738E-3</v>
      </c>
      <c r="F145" s="81">
        <v>96</v>
      </c>
      <c r="G145" s="34">
        <f>IF(F155=0, "-", F145/F155)</f>
        <v>7.9900124843945066E-3</v>
      </c>
      <c r="H145" s="65">
        <v>110</v>
      </c>
      <c r="I145" s="9">
        <f>IF(H155=0, "-", H145/H155)</f>
        <v>8.451786400307337E-3</v>
      </c>
      <c r="J145" s="8">
        <f t="shared" si="10"/>
        <v>-0.21052631578947367</v>
      </c>
      <c r="K145" s="9">
        <f t="shared" si="11"/>
        <v>-0.12727272727272726</v>
      </c>
    </row>
    <row r="146" spans="1:11" x14ac:dyDescent="0.25">
      <c r="A146" s="7" t="s">
        <v>447</v>
      </c>
      <c r="B146" s="65">
        <v>54</v>
      </c>
      <c r="C146" s="34">
        <f>IF(B155=0, "-", B146/B155)</f>
        <v>2.0657995409334353E-2</v>
      </c>
      <c r="D146" s="65">
        <v>39</v>
      </c>
      <c r="E146" s="9">
        <f>IF(D155=0, "-", D146/D155)</f>
        <v>1.5531660692951015E-2</v>
      </c>
      <c r="F146" s="81">
        <v>250</v>
      </c>
      <c r="G146" s="34">
        <f>IF(F155=0, "-", F146/F155)</f>
        <v>2.0807324178110695E-2</v>
      </c>
      <c r="H146" s="65">
        <v>191</v>
      </c>
      <c r="I146" s="9">
        <f>IF(H155=0, "-", H146/H155)</f>
        <v>1.4675374567806378E-2</v>
      </c>
      <c r="J146" s="8">
        <f t="shared" si="10"/>
        <v>0.38461538461538464</v>
      </c>
      <c r="K146" s="9">
        <f t="shared" si="11"/>
        <v>0.30890052356020942</v>
      </c>
    </row>
    <row r="147" spans="1:11" x14ac:dyDescent="0.25">
      <c r="A147" s="7" t="s">
        <v>448</v>
      </c>
      <c r="B147" s="65">
        <v>227</v>
      </c>
      <c r="C147" s="34">
        <f>IF(B155=0, "-", B147/B155)</f>
        <v>8.6840091813312925E-2</v>
      </c>
      <c r="D147" s="65">
        <v>215</v>
      </c>
      <c r="E147" s="9">
        <f>IF(D155=0, "-", D147/D155)</f>
        <v>8.5623257666268424E-2</v>
      </c>
      <c r="F147" s="81">
        <v>1019</v>
      </c>
      <c r="G147" s="34">
        <f>IF(F155=0, "-", F147/F155)</f>
        <v>8.4810653349979198E-2</v>
      </c>
      <c r="H147" s="65">
        <v>820</v>
      </c>
      <c r="I147" s="9">
        <f>IF(H155=0, "-", H147/H155)</f>
        <v>6.300422589320015E-2</v>
      </c>
      <c r="J147" s="8">
        <f t="shared" si="10"/>
        <v>5.5813953488372092E-2</v>
      </c>
      <c r="K147" s="9">
        <f t="shared" si="11"/>
        <v>0.24268292682926829</v>
      </c>
    </row>
    <row r="148" spans="1:11" x14ac:dyDescent="0.25">
      <c r="A148" s="7" t="s">
        <v>449</v>
      </c>
      <c r="B148" s="65">
        <v>1</v>
      </c>
      <c r="C148" s="34">
        <f>IF(B155=0, "-", B148/B155)</f>
        <v>3.8255547054322876E-4</v>
      </c>
      <c r="D148" s="65">
        <v>0</v>
      </c>
      <c r="E148" s="9">
        <f>IF(D155=0, "-", D148/D155)</f>
        <v>0</v>
      </c>
      <c r="F148" s="81">
        <v>1</v>
      </c>
      <c r="G148" s="34">
        <f>IF(F155=0, "-", F148/F155)</f>
        <v>8.3229296712442782E-5</v>
      </c>
      <c r="H148" s="65">
        <v>0</v>
      </c>
      <c r="I148" s="9">
        <f>IF(H155=0, "-", H148/H155)</f>
        <v>0</v>
      </c>
      <c r="J148" s="8" t="str">
        <f t="shared" si="10"/>
        <v>-</v>
      </c>
      <c r="K148" s="9" t="str">
        <f t="shared" si="11"/>
        <v>-</v>
      </c>
    </row>
    <row r="149" spans="1:11" x14ac:dyDescent="0.25">
      <c r="A149" s="7" t="s">
        <v>450</v>
      </c>
      <c r="B149" s="65">
        <v>61</v>
      </c>
      <c r="C149" s="34">
        <f>IF(B155=0, "-", B149/B155)</f>
        <v>2.3335883703136953E-2</v>
      </c>
      <c r="D149" s="65">
        <v>143</v>
      </c>
      <c r="E149" s="9">
        <f>IF(D155=0, "-", D149/D155)</f>
        <v>5.6949422540820388E-2</v>
      </c>
      <c r="F149" s="81">
        <v>388</v>
      </c>
      <c r="G149" s="34">
        <f>IF(F155=0, "-", F149/F155)</f>
        <v>3.22929671244278E-2</v>
      </c>
      <c r="H149" s="65">
        <v>698</v>
      </c>
      <c r="I149" s="9">
        <f>IF(H155=0, "-", H149/H155)</f>
        <v>5.3630426431041107E-2</v>
      </c>
      <c r="J149" s="8">
        <f t="shared" si="10"/>
        <v>-0.57342657342657344</v>
      </c>
      <c r="K149" s="9">
        <f t="shared" si="11"/>
        <v>-0.44412607449856734</v>
      </c>
    </row>
    <row r="150" spans="1:11" x14ac:dyDescent="0.25">
      <c r="A150" s="7" t="s">
        <v>451</v>
      </c>
      <c r="B150" s="65">
        <v>174</v>
      </c>
      <c r="C150" s="34">
        <f>IF(B155=0, "-", B150/B155)</f>
        <v>6.6564651874521805E-2</v>
      </c>
      <c r="D150" s="65">
        <v>356</v>
      </c>
      <c r="E150" s="9">
        <f>IF(D155=0, "-", D150/D155)</f>
        <v>0.14177618478693749</v>
      </c>
      <c r="F150" s="81">
        <v>362</v>
      </c>
      <c r="G150" s="34">
        <f>IF(F155=0, "-", F150/F155)</f>
        <v>3.0129005409904288E-2</v>
      </c>
      <c r="H150" s="65">
        <v>829</v>
      </c>
      <c r="I150" s="9">
        <f>IF(H155=0, "-", H150/H155)</f>
        <v>6.3695735689588931E-2</v>
      </c>
      <c r="J150" s="8">
        <f t="shared" si="10"/>
        <v>-0.5112359550561798</v>
      </c>
      <c r="K150" s="9">
        <f t="shared" si="11"/>
        <v>-0.56332931242460793</v>
      </c>
    </row>
    <row r="151" spans="1:11" x14ac:dyDescent="0.25">
      <c r="A151" s="7" t="s">
        <v>452</v>
      </c>
      <c r="B151" s="65">
        <v>489</v>
      </c>
      <c r="C151" s="34">
        <f>IF(B155=0, "-", B151/B155)</f>
        <v>0.18706962509563888</v>
      </c>
      <c r="D151" s="65">
        <v>387</v>
      </c>
      <c r="E151" s="9">
        <f>IF(D155=0, "-", D151/D155)</f>
        <v>0.15412186379928317</v>
      </c>
      <c r="F151" s="81">
        <v>2072</v>
      </c>
      <c r="G151" s="34">
        <f>IF(F155=0, "-", F151/F155)</f>
        <v>0.17245110278818143</v>
      </c>
      <c r="H151" s="65">
        <v>3504</v>
      </c>
      <c r="I151" s="9">
        <f>IF(H155=0, "-", H151/H155)</f>
        <v>0.26922781406069918</v>
      </c>
      <c r="J151" s="8">
        <f t="shared" si="10"/>
        <v>0.26356589147286824</v>
      </c>
      <c r="K151" s="9">
        <f t="shared" si="11"/>
        <v>-0.408675799086758</v>
      </c>
    </row>
    <row r="152" spans="1:11" x14ac:dyDescent="0.25">
      <c r="A152" s="7" t="s">
        <v>453</v>
      </c>
      <c r="B152" s="65">
        <v>5</v>
      </c>
      <c r="C152" s="34">
        <f>IF(B155=0, "-", B152/B155)</f>
        <v>1.9127773527161439E-3</v>
      </c>
      <c r="D152" s="65">
        <v>3</v>
      </c>
      <c r="E152" s="9">
        <f>IF(D155=0, "-", D152/D155)</f>
        <v>1.1947431302270011E-3</v>
      </c>
      <c r="F152" s="81">
        <v>12</v>
      </c>
      <c r="G152" s="34">
        <f>IF(F155=0, "-", F152/F155)</f>
        <v>9.9875156054931333E-4</v>
      </c>
      <c r="H152" s="65">
        <v>5</v>
      </c>
      <c r="I152" s="9">
        <f>IF(H155=0, "-", H152/H155)</f>
        <v>3.84172109104879E-4</v>
      </c>
      <c r="J152" s="8">
        <f t="shared" si="10"/>
        <v>0.66666666666666663</v>
      </c>
      <c r="K152" s="9">
        <f t="shared" si="11"/>
        <v>1.4</v>
      </c>
    </row>
    <row r="153" spans="1:11" x14ac:dyDescent="0.25">
      <c r="A153" s="7" t="s">
        <v>454</v>
      </c>
      <c r="B153" s="65">
        <v>92</v>
      </c>
      <c r="C153" s="34">
        <f>IF(B155=0, "-", B153/B155)</f>
        <v>3.5195103289977048E-2</v>
      </c>
      <c r="D153" s="65">
        <v>82</v>
      </c>
      <c r="E153" s="9">
        <f>IF(D155=0, "-", D153/D155)</f>
        <v>3.2656312226204701E-2</v>
      </c>
      <c r="F153" s="81">
        <v>375</v>
      </c>
      <c r="G153" s="34">
        <f>IF(F155=0, "-", F153/F155)</f>
        <v>3.1210986267166042E-2</v>
      </c>
      <c r="H153" s="65">
        <v>143</v>
      </c>
      <c r="I153" s="9">
        <f>IF(H155=0, "-", H153/H155)</f>
        <v>1.0987322320399539E-2</v>
      </c>
      <c r="J153" s="8">
        <f t="shared" si="10"/>
        <v>0.12195121951219512</v>
      </c>
      <c r="K153" s="9">
        <f t="shared" si="11"/>
        <v>1.6223776223776223</v>
      </c>
    </row>
    <row r="154" spans="1:11" x14ac:dyDescent="0.25">
      <c r="A154" s="2"/>
      <c r="B154" s="68"/>
      <c r="C154" s="33"/>
      <c r="D154" s="68"/>
      <c r="E154" s="6"/>
      <c r="F154" s="82"/>
      <c r="G154" s="33"/>
      <c r="H154" s="68"/>
      <c r="I154" s="6"/>
      <c r="J154" s="5"/>
      <c r="K154" s="6"/>
    </row>
    <row r="155" spans="1:11" s="43" customFormat="1" ht="13" x14ac:dyDescent="0.3">
      <c r="A155" s="162" t="s">
        <v>614</v>
      </c>
      <c r="B155" s="71">
        <f>SUM(B131:B154)</f>
        <v>2614</v>
      </c>
      <c r="C155" s="40">
        <f>B155/28029</f>
        <v>9.3260551571586567E-2</v>
      </c>
      <c r="D155" s="71">
        <f>SUM(D131:D154)</f>
        <v>2511</v>
      </c>
      <c r="E155" s="41">
        <f>D155/21983</f>
        <v>0.11422462812173043</v>
      </c>
      <c r="F155" s="77">
        <f>SUM(F131:F154)</f>
        <v>12015</v>
      </c>
      <c r="G155" s="42">
        <f>F155/127960</f>
        <v>9.389653016567677E-2</v>
      </c>
      <c r="H155" s="71">
        <f>SUM(H131:H154)</f>
        <v>13015</v>
      </c>
      <c r="I155" s="41">
        <f>H155/115003</f>
        <v>0.11317096075754546</v>
      </c>
      <c r="J155" s="37">
        <f>IF(D155=0, "-", IF((B155-D155)/D155&lt;10, (B155-D155)/D155, "&gt;999%"))</f>
        <v>4.1019514137793707E-2</v>
      </c>
      <c r="K155" s="38">
        <f>IF(H155=0, "-", IF((F155-H155)/H155&lt;10, (F155-H155)/H155, "&gt;999%"))</f>
        <v>-7.6834421820975801E-2</v>
      </c>
    </row>
    <row r="156" spans="1:11" x14ac:dyDescent="0.25">
      <c r="B156" s="83"/>
      <c r="D156" s="83"/>
      <c r="F156" s="83"/>
      <c r="H156" s="83"/>
    </row>
    <row r="157" spans="1:11" ht="13" x14ac:dyDescent="0.3">
      <c r="A157" s="163" t="s">
        <v>159</v>
      </c>
      <c r="B157" s="61" t="s">
        <v>12</v>
      </c>
      <c r="C157" s="62" t="s">
        <v>13</v>
      </c>
      <c r="D157" s="61" t="s">
        <v>12</v>
      </c>
      <c r="E157" s="63" t="s">
        <v>13</v>
      </c>
      <c r="F157" s="62" t="s">
        <v>12</v>
      </c>
      <c r="G157" s="62" t="s">
        <v>13</v>
      </c>
      <c r="H157" s="61" t="s">
        <v>12</v>
      </c>
      <c r="I157" s="63" t="s">
        <v>13</v>
      </c>
      <c r="J157" s="61"/>
      <c r="K157" s="63"/>
    </row>
    <row r="158" spans="1:11" x14ac:dyDescent="0.25">
      <c r="A158" s="7" t="s">
        <v>455</v>
      </c>
      <c r="B158" s="65">
        <v>0</v>
      </c>
      <c r="C158" s="34">
        <f>IF(B181=0, "-", B158/B181)</f>
        <v>0</v>
      </c>
      <c r="D158" s="65">
        <v>1</v>
      </c>
      <c r="E158" s="9">
        <f>IF(D181=0, "-", D158/D181)</f>
        <v>2.6809651474530832E-3</v>
      </c>
      <c r="F158" s="81">
        <v>11</v>
      </c>
      <c r="G158" s="34">
        <f>IF(F181=0, "-", F158/F181)</f>
        <v>4.9818840579710141E-3</v>
      </c>
      <c r="H158" s="65">
        <v>8</v>
      </c>
      <c r="I158" s="9">
        <f>IF(H181=0, "-", H158/H181)</f>
        <v>4.5506257110352671E-3</v>
      </c>
      <c r="J158" s="8">
        <f t="shared" ref="J158:J179" si="12">IF(D158=0, "-", IF((B158-D158)/D158&lt;10, (B158-D158)/D158, "&gt;999%"))</f>
        <v>-1</v>
      </c>
      <c r="K158" s="9">
        <f t="shared" ref="K158:K179" si="13">IF(H158=0, "-", IF((F158-H158)/H158&lt;10, (F158-H158)/H158, "&gt;999%"))</f>
        <v>0.375</v>
      </c>
    </row>
    <row r="159" spans="1:11" x14ac:dyDescent="0.25">
      <c r="A159" s="7" t="s">
        <v>456</v>
      </c>
      <c r="B159" s="65">
        <v>16</v>
      </c>
      <c r="C159" s="34">
        <f>IF(B181=0, "-", B159/B181)</f>
        <v>2.9250457038391225E-2</v>
      </c>
      <c r="D159" s="65">
        <v>14</v>
      </c>
      <c r="E159" s="9">
        <f>IF(D181=0, "-", D159/D181)</f>
        <v>3.7533512064343161E-2</v>
      </c>
      <c r="F159" s="81">
        <v>119</v>
      </c>
      <c r="G159" s="34">
        <f>IF(F181=0, "-", F159/F181)</f>
        <v>5.3894927536231887E-2</v>
      </c>
      <c r="H159" s="65">
        <v>76</v>
      </c>
      <c r="I159" s="9">
        <f>IF(H181=0, "-", H159/H181)</f>
        <v>4.3230944254835042E-2</v>
      </c>
      <c r="J159" s="8">
        <f t="shared" si="12"/>
        <v>0.14285714285714285</v>
      </c>
      <c r="K159" s="9">
        <f t="shared" si="13"/>
        <v>0.56578947368421051</v>
      </c>
    </row>
    <row r="160" spans="1:11" x14ac:dyDescent="0.25">
      <c r="A160" s="7" t="s">
        <v>457</v>
      </c>
      <c r="B160" s="65">
        <v>7</v>
      </c>
      <c r="C160" s="34">
        <f>IF(B181=0, "-", B160/B181)</f>
        <v>1.2797074954296161E-2</v>
      </c>
      <c r="D160" s="65">
        <v>11</v>
      </c>
      <c r="E160" s="9">
        <f>IF(D181=0, "-", D160/D181)</f>
        <v>2.9490616621983913E-2</v>
      </c>
      <c r="F160" s="81">
        <v>23</v>
      </c>
      <c r="G160" s="34">
        <f>IF(F181=0, "-", F160/F181)</f>
        <v>1.0416666666666666E-2</v>
      </c>
      <c r="H160" s="65">
        <v>31</v>
      </c>
      <c r="I160" s="9">
        <f>IF(H181=0, "-", H160/H181)</f>
        <v>1.7633674630261661E-2</v>
      </c>
      <c r="J160" s="8">
        <f t="shared" si="12"/>
        <v>-0.36363636363636365</v>
      </c>
      <c r="K160" s="9">
        <f t="shared" si="13"/>
        <v>-0.25806451612903225</v>
      </c>
    </row>
    <row r="161" spans="1:11" x14ac:dyDescent="0.25">
      <c r="A161" s="7" t="s">
        <v>458</v>
      </c>
      <c r="B161" s="65">
        <v>24</v>
      </c>
      <c r="C161" s="34">
        <f>IF(B181=0, "-", B161/B181)</f>
        <v>4.3875685557586835E-2</v>
      </c>
      <c r="D161" s="65">
        <v>5</v>
      </c>
      <c r="E161" s="9">
        <f>IF(D181=0, "-", D161/D181)</f>
        <v>1.3404825737265416E-2</v>
      </c>
      <c r="F161" s="81">
        <v>93</v>
      </c>
      <c r="G161" s="34">
        <f>IF(F181=0, "-", F161/F181)</f>
        <v>4.2119565217391304E-2</v>
      </c>
      <c r="H161" s="65">
        <v>42</v>
      </c>
      <c r="I161" s="9">
        <f>IF(H181=0, "-", H161/H181)</f>
        <v>2.3890784982935155E-2</v>
      </c>
      <c r="J161" s="8">
        <f t="shared" si="12"/>
        <v>3.8</v>
      </c>
      <c r="K161" s="9">
        <f t="shared" si="13"/>
        <v>1.2142857142857142</v>
      </c>
    </row>
    <row r="162" spans="1:11" x14ac:dyDescent="0.25">
      <c r="A162" s="7" t="s">
        <v>459</v>
      </c>
      <c r="B162" s="65">
        <v>79</v>
      </c>
      <c r="C162" s="34">
        <f>IF(B181=0, "-", B162/B181)</f>
        <v>0.14442413162705667</v>
      </c>
      <c r="D162" s="65">
        <v>43</v>
      </c>
      <c r="E162" s="9">
        <f>IF(D181=0, "-", D162/D181)</f>
        <v>0.11528150134048257</v>
      </c>
      <c r="F162" s="81">
        <v>256</v>
      </c>
      <c r="G162" s="34">
        <f>IF(F181=0, "-", F162/F181)</f>
        <v>0.11594202898550725</v>
      </c>
      <c r="H162" s="65">
        <v>215</v>
      </c>
      <c r="I162" s="9">
        <f>IF(H181=0, "-", H162/H181)</f>
        <v>0.12229806598407281</v>
      </c>
      <c r="J162" s="8">
        <f t="shared" si="12"/>
        <v>0.83720930232558144</v>
      </c>
      <c r="K162" s="9">
        <f t="shared" si="13"/>
        <v>0.19069767441860466</v>
      </c>
    </row>
    <row r="163" spans="1:11" x14ac:dyDescent="0.25">
      <c r="A163" s="7" t="s">
        <v>460</v>
      </c>
      <c r="B163" s="65">
        <v>10</v>
      </c>
      <c r="C163" s="34">
        <f>IF(B181=0, "-", B163/B181)</f>
        <v>1.8281535648994516E-2</v>
      </c>
      <c r="D163" s="65">
        <v>18</v>
      </c>
      <c r="E163" s="9">
        <f>IF(D181=0, "-", D163/D181)</f>
        <v>4.8257372654155493E-2</v>
      </c>
      <c r="F163" s="81">
        <v>34</v>
      </c>
      <c r="G163" s="34">
        <f>IF(F181=0, "-", F163/F181)</f>
        <v>1.5398550724637682E-2</v>
      </c>
      <c r="H163" s="65">
        <v>57</v>
      </c>
      <c r="I163" s="9">
        <f>IF(H181=0, "-", H163/H181)</f>
        <v>3.2423208191126277E-2</v>
      </c>
      <c r="J163" s="8">
        <f t="shared" si="12"/>
        <v>-0.44444444444444442</v>
      </c>
      <c r="K163" s="9">
        <f t="shared" si="13"/>
        <v>-0.40350877192982454</v>
      </c>
    </row>
    <row r="164" spans="1:11" x14ac:dyDescent="0.25">
      <c r="A164" s="7" t="s">
        <v>461</v>
      </c>
      <c r="B164" s="65">
        <v>8</v>
      </c>
      <c r="C164" s="34">
        <f>IF(B181=0, "-", B164/B181)</f>
        <v>1.4625228519195612E-2</v>
      </c>
      <c r="D164" s="65">
        <v>1</v>
      </c>
      <c r="E164" s="9">
        <f>IF(D181=0, "-", D164/D181)</f>
        <v>2.6809651474530832E-3</v>
      </c>
      <c r="F164" s="81">
        <v>25</v>
      </c>
      <c r="G164" s="34">
        <f>IF(F181=0, "-", F164/F181)</f>
        <v>1.1322463768115942E-2</v>
      </c>
      <c r="H164" s="65">
        <v>15</v>
      </c>
      <c r="I164" s="9">
        <f>IF(H181=0, "-", H164/H181)</f>
        <v>8.5324232081911266E-3</v>
      </c>
      <c r="J164" s="8">
        <f t="shared" si="12"/>
        <v>7</v>
      </c>
      <c r="K164" s="9">
        <f t="shared" si="13"/>
        <v>0.66666666666666663</v>
      </c>
    </row>
    <row r="165" spans="1:11" x14ac:dyDescent="0.25">
      <c r="A165" s="7" t="s">
        <v>462</v>
      </c>
      <c r="B165" s="65">
        <v>4</v>
      </c>
      <c r="C165" s="34">
        <f>IF(B181=0, "-", B165/B181)</f>
        <v>7.3126142595978062E-3</v>
      </c>
      <c r="D165" s="65">
        <v>5</v>
      </c>
      <c r="E165" s="9">
        <f>IF(D181=0, "-", D165/D181)</f>
        <v>1.3404825737265416E-2</v>
      </c>
      <c r="F165" s="81">
        <v>20</v>
      </c>
      <c r="G165" s="34">
        <f>IF(F181=0, "-", F165/F181)</f>
        <v>9.057971014492754E-3</v>
      </c>
      <c r="H165" s="65">
        <v>37</v>
      </c>
      <c r="I165" s="9">
        <f>IF(H181=0, "-", H165/H181)</f>
        <v>2.104664391353811E-2</v>
      </c>
      <c r="J165" s="8">
        <f t="shared" si="12"/>
        <v>-0.2</v>
      </c>
      <c r="K165" s="9">
        <f t="shared" si="13"/>
        <v>-0.45945945945945948</v>
      </c>
    </row>
    <row r="166" spans="1:11" x14ac:dyDescent="0.25">
      <c r="A166" s="7" t="s">
        <v>463</v>
      </c>
      <c r="B166" s="65">
        <v>2</v>
      </c>
      <c r="C166" s="34">
        <f>IF(B181=0, "-", B166/B181)</f>
        <v>3.6563071297989031E-3</v>
      </c>
      <c r="D166" s="65">
        <v>0</v>
      </c>
      <c r="E166" s="9">
        <f>IF(D181=0, "-", D166/D181)</f>
        <v>0</v>
      </c>
      <c r="F166" s="81">
        <v>6</v>
      </c>
      <c r="G166" s="34">
        <f>IF(F181=0, "-", F166/F181)</f>
        <v>2.717391304347826E-3</v>
      </c>
      <c r="H166" s="65">
        <v>1</v>
      </c>
      <c r="I166" s="9">
        <f>IF(H181=0, "-", H166/H181)</f>
        <v>5.6882821387940839E-4</v>
      </c>
      <c r="J166" s="8" t="str">
        <f t="shared" si="12"/>
        <v>-</v>
      </c>
      <c r="K166" s="9">
        <f t="shared" si="13"/>
        <v>5</v>
      </c>
    </row>
    <row r="167" spans="1:11" x14ac:dyDescent="0.25">
      <c r="A167" s="7" t="s">
        <v>464</v>
      </c>
      <c r="B167" s="65">
        <v>30</v>
      </c>
      <c r="C167" s="34">
        <f>IF(B181=0, "-", B167/B181)</f>
        <v>5.4844606946983544E-2</v>
      </c>
      <c r="D167" s="65">
        <v>5</v>
      </c>
      <c r="E167" s="9">
        <f>IF(D181=0, "-", D167/D181)</f>
        <v>1.3404825737265416E-2</v>
      </c>
      <c r="F167" s="81">
        <v>124</v>
      </c>
      <c r="G167" s="34">
        <f>IF(F181=0, "-", F167/F181)</f>
        <v>5.6159420289855072E-2</v>
      </c>
      <c r="H167" s="65">
        <v>211</v>
      </c>
      <c r="I167" s="9">
        <f>IF(H181=0, "-", H167/H181)</f>
        <v>0.12002275312855518</v>
      </c>
      <c r="J167" s="8">
        <f t="shared" si="12"/>
        <v>5</v>
      </c>
      <c r="K167" s="9">
        <f t="shared" si="13"/>
        <v>-0.41232227488151657</v>
      </c>
    </row>
    <row r="168" spans="1:11" x14ac:dyDescent="0.25">
      <c r="A168" s="7" t="s">
        <v>465</v>
      </c>
      <c r="B168" s="65">
        <v>33</v>
      </c>
      <c r="C168" s="34">
        <f>IF(B181=0, "-", B168/B181)</f>
        <v>6.0329067641681902E-2</v>
      </c>
      <c r="D168" s="65">
        <v>11</v>
      </c>
      <c r="E168" s="9">
        <f>IF(D181=0, "-", D168/D181)</f>
        <v>2.9490616621983913E-2</v>
      </c>
      <c r="F168" s="81">
        <v>121</v>
      </c>
      <c r="G168" s="34">
        <f>IF(F181=0, "-", F168/F181)</f>
        <v>5.480072463768116E-2</v>
      </c>
      <c r="H168" s="65">
        <v>59</v>
      </c>
      <c r="I168" s="9">
        <f>IF(H181=0, "-", H168/H181)</f>
        <v>3.3560864618885099E-2</v>
      </c>
      <c r="J168" s="8">
        <f t="shared" si="12"/>
        <v>2</v>
      </c>
      <c r="K168" s="9">
        <f t="shared" si="13"/>
        <v>1.0508474576271187</v>
      </c>
    </row>
    <row r="169" spans="1:11" x14ac:dyDescent="0.25">
      <c r="A169" s="7" t="s">
        <v>466</v>
      </c>
      <c r="B169" s="65">
        <v>124</v>
      </c>
      <c r="C169" s="34">
        <f>IF(B181=0, "-", B169/B181)</f>
        <v>0.22669104204753199</v>
      </c>
      <c r="D169" s="65">
        <v>18</v>
      </c>
      <c r="E169" s="9">
        <f>IF(D181=0, "-", D169/D181)</f>
        <v>4.8257372654155493E-2</v>
      </c>
      <c r="F169" s="81">
        <v>319</v>
      </c>
      <c r="G169" s="34">
        <f>IF(F181=0, "-", F169/F181)</f>
        <v>0.14447463768115942</v>
      </c>
      <c r="H169" s="65">
        <v>145</v>
      </c>
      <c r="I169" s="9">
        <f>IF(H181=0, "-", H169/H181)</f>
        <v>8.2480091012514217E-2</v>
      </c>
      <c r="J169" s="8">
        <f t="shared" si="12"/>
        <v>5.8888888888888893</v>
      </c>
      <c r="K169" s="9">
        <f t="shared" si="13"/>
        <v>1.2</v>
      </c>
    </row>
    <row r="170" spans="1:11" x14ac:dyDescent="0.25">
      <c r="A170" s="7" t="s">
        <v>467</v>
      </c>
      <c r="B170" s="65">
        <v>38</v>
      </c>
      <c r="C170" s="34">
        <f>IF(B181=0, "-", B170/B181)</f>
        <v>6.9469835466179158E-2</v>
      </c>
      <c r="D170" s="65">
        <v>23</v>
      </c>
      <c r="E170" s="9">
        <f>IF(D181=0, "-", D170/D181)</f>
        <v>6.1662198391420911E-2</v>
      </c>
      <c r="F170" s="81">
        <v>142</v>
      </c>
      <c r="G170" s="34">
        <f>IF(F181=0, "-", F170/F181)</f>
        <v>6.4311594202898545E-2</v>
      </c>
      <c r="H170" s="65">
        <v>120</v>
      </c>
      <c r="I170" s="9">
        <f>IF(H181=0, "-", H170/H181)</f>
        <v>6.8259385665529013E-2</v>
      </c>
      <c r="J170" s="8">
        <f t="shared" si="12"/>
        <v>0.65217391304347827</v>
      </c>
      <c r="K170" s="9">
        <f t="shared" si="13"/>
        <v>0.18333333333333332</v>
      </c>
    </row>
    <row r="171" spans="1:11" x14ac:dyDescent="0.25">
      <c r="A171" s="7" t="s">
        <v>468</v>
      </c>
      <c r="B171" s="65">
        <v>17</v>
      </c>
      <c r="C171" s="34">
        <f>IF(B181=0, "-", B171/B181)</f>
        <v>3.1078610603290677E-2</v>
      </c>
      <c r="D171" s="65">
        <v>7</v>
      </c>
      <c r="E171" s="9">
        <f>IF(D181=0, "-", D171/D181)</f>
        <v>1.876675603217158E-2</v>
      </c>
      <c r="F171" s="81">
        <v>38</v>
      </c>
      <c r="G171" s="34">
        <f>IF(F181=0, "-", F171/F181)</f>
        <v>1.7210144927536232E-2</v>
      </c>
      <c r="H171" s="65">
        <v>20</v>
      </c>
      <c r="I171" s="9">
        <f>IF(H181=0, "-", H171/H181)</f>
        <v>1.1376564277588168E-2</v>
      </c>
      <c r="J171" s="8">
        <f t="shared" si="12"/>
        <v>1.4285714285714286</v>
      </c>
      <c r="K171" s="9">
        <f t="shared" si="13"/>
        <v>0.9</v>
      </c>
    </row>
    <row r="172" spans="1:11" x14ac:dyDescent="0.25">
      <c r="A172" s="7" t="s">
        <v>469</v>
      </c>
      <c r="B172" s="65">
        <v>47</v>
      </c>
      <c r="C172" s="34">
        <f>IF(B181=0, "-", B172/B181)</f>
        <v>8.5923217550274225E-2</v>
      </c>
      <c r="D172" s="65">
        <v>30</v>
      </c>
      <c r="E172" s="9">
        <f>IF(D181=0, "-", D172/D181)</f>
        <v>8.0428954423592491E-2</v>
      </c>
      <c r="F172" s="81">
        <v>278</v>
      </c>
      <c r="G172" s="34">
        <f>IF(F181=0, "-", F172/F181)</f>
        <v>0.12590579710144928</v>
      </c>
      <c r="H172" s="65">
        <v>168</v>
      </c>
      <c r="I172" s="9">
        <f>IF(H181=0, "-", H172/H181)</f>
        <v>9.556313993174062E-2</v>
      </c>
      <c r="J172" s="8">
        <f t="shared" si="12"/>
        <v>0.56666666666666665</v>
      </c>
      <c r="K172" s="9">
        <f t="shared" si="13"/>
        <v>0.65476190476190477</v>
      </c>
    </row>
    <row r="173" spans="1:11" x14ac:dyDescent="0.25">
      <c r="A173" s="7" t="s">
        <v>470</v>
      </c>
      <c r="B173" s="65">
        <v>1</v>
      </c>
      <c r="C173" s="34">
        <f>IF(B181=0, "-", B173/B181)</f>
        <v>1.8281535648994515E-3</v>
      </c>
      <c r="D173" s="65">
        <v>16</v>
      </c>
      <c r="E173" s="9">
        <f>IF(D181=0, "-", D173/D181)</f>
        <v>4.2895442359249331E-2</v>
      </c>
      <c r="F173" s="81">
        <v>7</v>
      </c>
      <c r="G173" s="34">
        <f>IF(F181=0, "-", F173/F181)</f>
        <v>3.170289855072464E-3</v>
      </c>
      <c r="H173" s="65">
        <v>48</v>
      </c>
      <c r="I173" s="9">
        <f>IF(H181=0, "-", H173/H181)</f>
        <v>2.7303754266211604E-2</v>
      </c>
      <c r="J173" s="8">
        <f t="shared" si="12"/>
        <v>-0.9375</v>
      </c>
      <c r="K173" s="9">
        <f t="shared" si="13"/>
        <v>-0.85416666666666663</v>
      </c>
    </row>
    <row r="174" spans="1:11" x14ac:dyDescent="0.25">
      <c r="A174" s="7" t="s">
        <v>471</v>
      </c>
      <c r="B174" s="65">
        <v>14</v>
      </c>
      <c r="C174" s="34">
        <f>IF(B181=0, "-", B174/B181)</f>
        <v>2.5594149908592323E-2</v>
      </c>
      <c r="D174" s="65">
        <v>9</v>
      </c>
      <c r="E174" s="9">
        <f>IF(D181=0, "-", D174/D181)</f>
        <v>2.4128686327077747E-2</v>
      </c>
      <c r="F174" s="81">
        <v>74</v>
      </c>
      <c r="G174" s="34">
        <f>IF(F181=0, "-", F174/F181)</f>
        <v>3.3514492753623192E-2</v>
      </c>
      <c r="H174" s="65">
        <v>33</v>
      </c>
      <c r="I174" s="9">
        <f>IF(H181=0, "-", H174/H181)</f>
        <v>1.877133105802048E-2</v>
      </c>
      <c r="J174" s="8">
        <f t="shared" si="12"/>
        <v>0.55555555555555558</v>
      </c>
      <c r="K174" s="9">
        <f t="shared" si="13"/>
        <v>1.2424242424242424</v>
      </c>
    </row>
    <row r="175" spans="1:11" x14ac:dyDescent="0.25">
      <c r="A175" s="7" t="s">
        <v>472</v>
      </c>
      <c r="B175" s="65">
        <v>28</v>
      </c>
      <c r="C175" s="34">
        <f>IF(B181=0, "-", B175/B181)</f>
        <v>5.1188299817184646E-2</v>
      </c>
      <c r="D175" s="65">
        <v>81</v>
      </c>
      <c r="E175" s="9">
        <f>IF(D181=0, "-", D175/D181)</f>
        <v>0.21715817694369974</v>
      </c>
      <c r="F175" s="81">
        <v>231</v>
      </c>
      <c r="G175" s="34">
        <f>IF(F181=0, "-", F175/F181)</f>
        <v>0.10461956521739131</v>
      </c>
      <c r="H175" s="65">
        <v>219</v>
      </c>
      <c r="I175" s="9">
        <f>IF(H181=0, "-", H175/H181)</f>
        <v>0.12457337883959044</v>
      </c>
      <c r="J175" s="8">
        <f t="shared" si="12"/>
        <v>-0.65432098765432101</v>
      </c>
      <c r="K175" s="9">
        <f t="shared" si="13"/>
        <v>5.4794520547945202E-2</v>
      </c>
    </row>
    <row r="176" spans="1:11" x14ac:dyDescent="0.25">
      <c r="A176" s="7" t="s">
        <v>473</v>
      </c>
      <c r="B176" s="65">
        <v>14</v>
      </c>
      <c r="C176" s="34">
        <f>IF(B181=0, "-", B176/B181)</f>
        <v>2.5594149908592323E-2</v>
      </c>
      <c r="D176" s="65">
        <v>13</v>
      </c>
      <c r="E176" s="9">
        <f>IF(D181=0, "-", D176/D181)</f>
        <v>3.4852546916890083E-2</v>
      </c>
      <c r="F176" s="81">
        <v>60</v>
      </c>
      <c r="G176" s="34">
        <f>IF(F181=0, "-", F176/F181)</f>
        <v>2.717391304347826E-2</v>
      </c>
      <c r="H176" s="65">
        <v>55</v>
      </c>
      <c r="I176" s="9">
        <f>IF(H181=0, "-", H176/H181)</f>
        <v>3.1285551763367461E-2</v>
      </c>
      <c r="J176" s="8">
        <f t="shared" si="12"/>
        <v>7.6923076923076927E-2</v>
      </c>
      <c r="K176" s="9">
        <f t="shared" si="13"/>
        <v>9.0909090909090912E-2</v>
      </c>
    </row>
    <row r="177" spans="1:11" x14ac:dyDescent="0.25">
      <c r="A177" s="7" t="s">
        <v>474</v>
      </c>
      <c r="B177" s="65">
        <v>8</v>
      </c>
      <c r="C177" s="34">
        <f>IF(B181=0, "-", B177/B181)</f>
        <v>1.4625228519195612E-2</v>
      </c>
      <c r="D177" s="65">
        <v>9</v>
      </c>
      <c r="E177" s="9">
        <f>IF(D181=0, "-", D177/D181)</f>
        <v>2.4128686327077747E-2</v>
      </c>
      <c r="F177" s="81">
        <v>56</v>
      </c>
      <c r="G177" s="34">
        <f>IF(F181=0, "-", F177/F181)</f>
        <v>2.5362318840579712E-2</v>
      </c>
      <c r="H177" s="65">
        <v>62</v>
      </c>
      <c r="I177" s="9">
        <f>IF(H181=0, "-", H177/H181)</f>
        <v>3.5267349260523322E-2</v>
      </c>
      <c r="J177" s="8">
        <f t="shared" si="12"/>
        <v>-0.1111111111111111</v>
      </c>
      <c r="K177" s="9">
        <f t="shared" si="13"/>
        <v>-9.6774193548387094E-2</v>
      </c>
    </row>
    <row r="178" spans="1:11" x14ac:dyDescent="0.25">
      <c r="A178" s="7" t="s">
        <v>475</v>
      </c>
      <c r="B178" s="65">
        <v>23</v>
      </c>
      <c r="C178" s="34">
        <f>IF(B181=0, "-", B178/B181)</f>
        <v>4.2047531992687383E-2</v>
      </c>
      <c r="D178" s="65">
        <v>14</v>
      </c>
      <c r="E178" s="9">
        <f>IF(D181=0, "-", D178/D181)</f>
        <v>3.7533512064343161E-2</v>
      </c>
      <c r="F178" s="81">
        <v>81</v>
      </c>
      <c r="G178" s="34">
        <f>IF(F181=0, "-", F178/F181)</f>
        <v>3.6684782608695655E-2</v>
      </c>
      <c r="H178" s="65">
        <v>51</v>
      </c>
      <c r="I178" s="9">
        <f>IF(H181=0, "-", H178/H181)</f>
        <v>2.9010238907849831E-2</v>
      </c>
      <c r="J178" s="8">
        <f t="shared" si="12"/>
        <v>0.6428571428571429</v>
      </c>
      <c r="K178" s="9">
        <f t="shared" si="13"/>
        <v>0.58823529411764708</v>
      </c>
    </row>
    <row r="179" spans="1:11" x14ac:dyDescent="0.25">
      <c r="A179" s="7" t="s">
        <v>476</v>
      </c>
      <c r="B179" s="65">
        <v>20</v>
      </c>
      <c r="C179" s="34">
        <f>IF(B181=0, "-", B179/B181)</f>
        <v>3.6563071297989032E-2</v>
      </c>
      <c r="D179" s="65">
        <v>39</v>
      </c>
      <c r="E179" s="9">
        <f>IF(D181=0, "-", D179/D181)</f>
        <v>0.10455764075067024</v>
      </c>
      <c r="F179" s="81">
        <v>90</v>
      </c>
      <c r="G179" s="34">
        <f>IF(F181=0, "-", F179/F181)</f>
        <v>4.0760869565217392E-2</v>
      </c>
      <c r="H179" s="65">
        <v>85</v>
      </c>
      <c r="I179" s="9">
        <f>IF(H181=0, "-", H179/H181)</f>
        <v>4.8350398179749718E-2</v>
      </c>
      <c r="J179" s="8">
        <f t="shared" si="12"/>
        <v>-0.48717948717948717</v>
      </c>
      <c r="K179" s="9">
        <f t="shared" si="13"/>
        <v>5.8823529411764705E-2</v>
      </c>
    </row>
    <row r="180" spans="1:11" x14ac:dyDescent="0.25">
      <c r="A180" s="2"/>
      <c r="B180" s="68"/>
      <c r="C180" s="33"/>
      <c r="D180" s="68"/>
      <c r="E180" s="6"/>
      <c r="F180" s="82"/>
      <c r="G180" s="33"/>
      <c r="H180" s="68"/>
      <c r="I180" s="6"/>
      <c r="J180" s="5"/>
      <c r="K180" s="6"/>
    </row>
    <row r="181" spans="1:11" s="43" customFormat="1" ht="13" x14ac:dyDescent="0.3">
      <c r="A181" s="162" t="s">
        <v>613</v>
      </c>
      <c r="B181" s="71">
        <f>SUM(B158:B180)</f>
        <v>547</v>
      </c>
      <c r="C181" s="40">
        <f>B181/28029</f>
        <v>1.9515501801705377E-2</v>
      </c>
      <c r="D181" s="71">
        <f>SUM(D158:D180)</f>
        <v>373</v>
      </c>
      <c r="E181" s="41">
        <f>D181/21983</f>
        <v>1.6967656825728972E-2</v>
      </c>
      <c r="F181" s="77">
        <f>SUM(F158:F180)</f>
        <v>2208</v>
      </c>
      <c r="G181" s="42">
        <f>F181/127960</f>
        <v>1.7255392310096904E-2</v>
      </c>
      <c r="H181" s="71">
        <f>SUM(H158:H180)</f>
        <v>1758</v>
      </c>
      <c r="I181" s="41">
        <f>H181/115003</f>
        <v>1.5286557741971948E-2</v>
      </c>
      <c r="J181" s="37">
        <f>IF(D181=0, "-", IF((B181-D181)/D181&lt;10, (B181-D181)/D181, "&gt;999%"))</f>
        <v>0.46648793565683644</v>
      </c>
      <c r="K181" s="38">
        <f>IF(H181=0, "-", IF((F181-H181)/H181&lt;10, (F181-H181)/H181, "&gt;999%"))</f>
        <v>0.25597269624573377</v>
      </c>
    </row>
    <row r="182" spans="1:11" x14ac:dyDescent="0.25">
      <c r="B182" s="83"/>
      <c r="D182" s="83"/>
      <c r="F182" s="83"/>
      <c r="H182" s="83"/>
    </row>
    <row r="183" spans="1:11" s="43" customFormat="1" ht="13" x14ac:dyDescent="0.3">
      <c r="A183" s="162" t="s">
        <v>612</v>
      </c>
      <c r="B183" s="71">
        <v>3161</v>
      </c>
      <c r="C183" s="40">
        <f>B183/28029</f>
        <v>0.11277605337329195</v>
      </c>
      <c r="D183" s="71">
        <v>2884</v>
      </c>
      <c r="E183" s="41">
        <f>D183/21983</f>
        <v>0.13119228494745941</v>
      </c>
      <c r="F183" s="77">
        <v>14223</v>
      </c>
      <c r="G183" s="42">
        <f>F183/127960</f>
        <v>0.11115192247577368</v>
      </c>
      <c r="H183" s="71">
        <v>14773</v>
      </c>
      <c r="I183" s="41">
        <f>H183/115003</f>
        <v>0.12845751849951739</v>
      </c>
      <c r="J183" s="37">
        <f>IF(D183=0, "-", IF((B183-D183)/D183&lt;10, (B183-D183)/D183, "&gt;999%"))</f>
        <v>9.6047156726768376E-2</v>
      </c>
      <c r="K183" s="38">
        <f>IF(H183=0, "-", IF((F183-H183)/H183&lt;10, (F183-H183)/H183, "&gt;999%"))</f>
        <v>-3.7230081906180192E-2</v>
      </c>
    </row>
    <row r="184" spans="1:11" x14ac:dyDescent="0.25">
      <c r="B184" s="83"/>
      <c r="D184" s="83"/>
      <c r="F184" s="83"/>
      <c r="H184" s="83"/>
    </row>
    <row r="185" spans="1:11" ht="15.5" x14ac:dyDescent="0.35">
      <c r="A185" s="164" t="s">
        <v>126</v>
      </c>
      <c r="B185" s="196" t="s">
        <v>1</v>
      </c>
      <c r="C185" s="200"/>
      <c r="D185" s="200"/>
      <c r="E185" s="197"/>
      <c r="F185" s="196" t="s">
        <v>14</v>
      </c>
      <c r="G185" s="200"/>
      <c r="H185" s="200"/>
      <c r="I185" s="197"/>
      <c r="J185" s="196" t="s">
        <v>15</v>
      </c>
      <c r="K185" s="197"/>
    </row>
    <row r="186" spans="1:11" ht="13" x14ac:dyDescent="0.3">
      <c r="A186" s="22"/>
      <c r="B186" s="196">
        <f>VALUE(RIGHT($B$2, 4))</f>
        <v>2023</v>
      </c>
      <c r="C186" s="197"/>
      <c r="D186" s="196">
        <f>B186-1</f>
        <v>2022</v>
      </c>
      <c r="E186" s="204"/>
      <c r="F186" s="196">
        <f>B186</f>
        <v>2023</v>
      </c>
      <c r="G186" s="204"/>
      <c r="H186" s="196">
        <f>D186</f>
        <v>2022</v>
      </c>
      <c r="I186" s="204"/>
      <c r="J186" s="140" t="s">
        <v>4</v>
      </c>
      <c r="K186" s="141" t="s">
        <v>2</v>
      </c>
    </row>
    <row r="187" spans="1:11" ht="13" x14ac:dyDescent="0.3">
      <c r="A187" s="163" t="s">
        <v>160</v>
      </c>
      <c r="B187" s="61" t="s">
        <v>12</v>
      </c>
      <c r="C187" s="62" t="s">
        <v>13</v>
      </c>
      <c r="D187" s="61" t="s">
        <v>12</v>
      </c>
      <c r="E187" s="63" t="s">
        <v>13</v>
      </c>
      <c r="F187" s="62" t="s">
        <v>12</v>
      </c>
      <c r="G187" s="62" t="s">
        <v>13</v>
      </c>
      <c r="H187" s="61" t="s">
        <v>12</v>
      </c>
      <c r="I187" s="63" t="s">
        <v>13</v>
      </c>
      <c r="J187" s="61"/>
      <c r="K187" s="63"/>
    </row>
    <row r="188" spans="1:11" x14ac:dyDescent="0.25">
      <c r="A188" s="7" t="s">
        <v>477</v>
      </c>
      <c r="B188" s="65">
        <v>12</v>
      </c>
      <c r="C188" s="34">
        <f>IF(B192=0, "-", B188/B192)</f>
        <v>1.8633540372670808E-2</v>
      </c>
      <c r="D188" s="65">
        <v>0</v>
      </c>
      <c r="E188" s="9">
        <f>IF(D192=0, "-", D188/D192)</f>
        <v>0</v>
      </c>
      <c r="F188" s="81">
        <v>22</v>
      </c>
      <c r="G188" s="34">
        <f>IF(F192=0, "-", F188/F192)</f>
        <v>8.8282504012841094E-3</v>
      </c>
      <c r="H188" s="65">
        <v>11</v>
      </c>
      <c r="I188" s="9">
        <f>IF(H192=0, "-", H188/H192)</f>
        <v>5.1353874883286648E-3</v>
      </c>
      <c r="J188" s="8" t="str">
        <f>IF(D188=0, "-", IF((B188-D188)/D188&lt;10, (B188-D188)/D188, "&gt;999%"))</f>
        <v>-</v>
      </c>
      <c r="K188" s="9">
        <f>IF(H188=0, "-", IF((F188-H188)/H188&lt;10, (F188-H188)/H188, "&gt;999%"))</f>
        <v>1</v>
      </c>
    </row>
    <row r="189" spans="1:11" x14ac:dyDescent="0.25">
      <c r="A189" s="7" t="s">
        <v>478</v>
      </c>
      <c r="B189" s="65">
        <v>212</v>
      </c>
      <c r="C189" s="34">
        <f>IF(B192=0, "-", B189/B192)</f>
        <v>0.32919254658385094</v>
      </c>
      <c r="D189" s="65">
        <v>138</v>
      </c>
      <c r="E189" s="9">
        <f>IF(D192=0, "-", D189/D192)</f>
        <v>0.30734966592427615</v>
      </c>
      <c r="F189" s="81">
        <v>860</v>
      </c>
      <c r="G189" s="34">
        <f>IF(F192=0, "-", F189/F192)</f>
        <v>0.3451043338683788</v>
      </c>
      <c r="H189" s="65">
        <v>825</v>
      </c>
      <c r="I189" s="9">
        <f>IF(H192=0, "-", H189/H192)</f>
        <v>0.38515406162464988</v>
      </c>
      <c r="J189" s="8">
        <f>IF(D189=0, "-", IF((B189-D189)/D189&lt;10, (B189-D189)/D189, "&gt;999%"))</f>
        <v>0.53623188405797106</v>
      </c>
      <c r="K189" s="9">
        <f>IF(H189=0, "-", IF((F189-H189)/H189&lt;10, (F189-H189)/H189, "&gt;999%"))</f>
        <v>4.2424242424242427E-2</v>
      </c>
    </row>
    <row r="190" spans="1:11" x14ac:dyDescent="0.25">
      <c r="A190" s="7" t="s">
        <v>479</v>
      </c>
      <c r="B190" s="65">
        <v>420</v>
      </c>
      <c r="C190" s="34">
        <f>IF(B192=0, "-", B190/B192)</f>
        <v>0.65217391304347827</v>
      </c>
      <c r="D190" s="65">
        <v>311</v>
      </c>
      <c r="E190" s="9">
        <f>IF(D192=0, "-", D190/D192)</f>
        <v>0.69265033407572385</v>
      </c>
      <c r="F190" s="81">
        <v>1610</v>
      </c>
      <c r="G190" s="34">
        <f>IF(F192=0, "-", F190/F192)</f>
        <v>0.6460674157303371</v>
      </c>
      <c r="H190" s="65">
        <v>1306</v>
      </c>
      <c r="I190" s="9">
        <f>IF(H192=0, "-", H190/H192)</f>
        <v>0.60971055088702153</v>
      </c>
      <c r="J190" s="8">
        <f>IF(D190=0, "-", IF((B190-D190)/D190&lt;10, (B190-D190)/D190, "&gt;999%"))</f>
        <v>0.35048231511254019</v>
      </c>
      <c r="K190" s="9">
        <f>IF(H190=0, "-", IF((F190-H190)/H190&lt;10, (F190-H190)/H190, "&gt;999%"))</f>
        <v>0.23277182235834609</v>
      </c>
    </row>
    <row r="191" spans="1:11" x14ac:dyDescent="0.25">
      <c r="A191" s="2"/>
      <c r="B191" s="68"/>
      <c r="C191" s="33"/>
      <c r="D191" s="68"/>
      <c r="E191" s="6"/>
      <c r="F191" s="82"/>
      <c r="G191" s="33"/>
      <c r="H191" s="68"/>
      <c r="I191" s="6"/>
      <c r="J191" s="5"/>
      <c r="K191" s="6"/>
    </row>
    <row r="192" spans="1:11" s="43" customFormat="1" ht="13" x14ac:dyDescent="0.3">
      <c r="A192" s="162" t="s">
        <v>611</v>
      </c>
      <c r="B192" s="71">
        <f>SUM(B188:B191)</f>
        <v>644</v>
      </c>
      <c r="C192" s="40">
        <f>B192/28029</f>
        <v>2.2976203218095542E-2</v>
      </c>
      <c r="D192" s="71">
        <f>SUM(D188:D191)</f>
        <v>449</v>
      </c>
      <c r="E192" s="41">
        <f>D192/21983</f>
        <v>2.0424873766091981E-2</v>
      </c>
      <c r="F192" s="77">
        <f>SUM(F188:F191)</f>
        <v>2492</v>
      </c>
      <c r="G192" s="42">
        <f>F192/127960</f>
        <v>1.9474835886214441E-2</v>
      </c>
      <c r="H192" s="71">
        <f>SUM(H188:H191)</f>
        <v>2142</v>
      </c>
      <c r="I192" s="41">
        <f>H192/115003</f>
        <v>1.86256010712764E-2</v>
      </c>
      <c r="J192" s="37">
        <f>IF(D192=0, "-", IF((B192-D192)/D192&lt;10, (B192-D192)/D192, "&gt;999%"))</f>
        <v>0.43429844097995546</v>
      </c>
      <c r="K192" s="38">
        <f>IF(H192=0, "-", IF((F192-H192)/H192&lt;10, (F192-H192)/H192, "&gt;999%"))</f>
        <v>0.16339869281045752</v>
      </c>
    </row>
    <row r="193" spans="1:11" x14ac:dyDescent="0.25">
      <c r="B193" s="83"/>
      <c r="D193" s="83"/>
      <c r="F193" s="83"/>
      <c r="H193" s="83"/>
    </row>
    <row r="194" spans="1:11" ht="13" x14ac:dyDescent="0.3">
      <c r="A194" s="163" t="s">
        <v>161</v>
      </c>
      <c r="B194" s="61" t="s">
        <v>12</v>
      </c>
      <c r="C194" s="62" t="s">
        <v>13</v>
      </c>
      <c r="D194" s="61" t="s">
        <v>12</v>
      </c>
      <c r="E194" s="63" t="s">
        <v>13</v>
      </c>
      <c r="F194" s="62" t="s">
        <v>12</v>
      </c>
      <c r="G194" s="62" t="s">
        <v>13</v>
      </c>
      <c r="H194" s="61" t="s">
        <v>12</v>
      </c>
      <c r="I194" s="63" t="s">
        <v>13</v>
      </c>
      <c r="J194" s="61"/>
      <c r="K194" s="63"/>
    </row>
    <row r="195" spans="1:11" x14ac:dyDescent="0.25">
      <c r="A195" s="7" t="s">
        <v>480</v>
      </c>
      <c r="B195" s="65">
        <v>5</v>
      </c>
      <c r="C195" s="34">
        <f>IF(B206=0, "-", B195/B206)</f>
        <v>5.7471264367816091E-2</v>
      </c>
      <c r="D195" s="65">
        <v>1</v>
      </c>
      <c r="E195" s="9">
        <f>IF(D206=0, "-", D195/D206)</f>
        <v>1.2345679012345678E-2</v>
      </c>
      <c r="F195" s="81">
        <v>14</v>
      </c>
      <c r="G195" s="34">
        <f>IF(F206=0, "-", F195/F206)</f>
        <v>3.8147138964577658E-2</v>
      </c>
      <c r="H195" s="65">
        <v>4</v>
      </c>
      <c r="I195" s="9">
        <f>IF(H206=0, "-", H195/H206)</f>
        <v>1.5810276679841896E-2</v>
      </c>
      <c r="J195" s="8">
        <f t="shared" ref="J195:J204" si="14">IF(D195=0, "-", IF((B195-D195)/D195&lt;10, (B195-D195)/D195, "&gt;999%"))</f>
        <v>4</v>
      </c>
      <c r="K195" s="9">
        <f t="shared" ref="K195:K204" si="15">IF(H195=0, "-", IF((F195-H195)/H195&lt;10, (F195-H195)/H195, "&gt;999%"))</f>
        <v>2.5</v>
      </c>
    </row>
    <row r="196" spans="1:11" x14ac:dyDescent="0.25">
      <c r="A196" s="7" t="s">
        <v>481</v>
      </c>
      <c r="B196" s="65">
        <v>3</v>
      </c>
      <c r="C196" s="34">
        <f>IF(B206=0, "-", B196/B206)</f>
        <v>3.4482758620689655E-2</v>
      </c>
      <c r="D196" s="65">
        <v>4</v>
      </c>
      <c r="E196" s="9">
        <f>IF(D206=0, "-", D196/D206)</f>
        <v>4.9382716049382713E-2</v>
      </c>
      <c r="F196" s="81">
        <v>10</v>
      </c>
      <c r="G196" s="34">
        <f>IF(F206=0, "-", F196/F206)</f>
        <v>2.7247956403269755E-2</v>
      </c>
      <c r="H196" s="65">
        <v>12</v>
      </c>
      <c r="I196" s="9">
        <f>IF(H206=0, "-", H196/H206)</f>
        <v>4.7430830039525688E-2</v>
      </c>
      <c r="J196" s="8">
        <f t="shared" si="14"/>
        <v>-0.25</v>
      </c>
      <c r="K196" s="9">
        <f t="shared" si="15"/>
        <v>-0.16666666666666666</v>
      </c>
    </row>
    <row r="197" spans="1:11" x14ac:dyDescent="0.25">
      <c r="A197" s="7" t="s">
        <v>482</v>
      </c>
      <c r="B197" s="65">
        <v>15</v>
      </c>
      <c r="C197" s="34">
        <f>IF(B206=0, "-", B197/B206)</f>
        <v>0.17241379310344829</v>
      </c>
      <c r="D197" s="65">
        <v>21</v>
      </c>
      <c r="E197" s="9">
        <f>IF(D206=0, "-", D197/D206)</f>
        <v>0.25925925925925924</v>
      </c>
      <c r="F197" s="81">
        <v>87</v>
      </c>
      <c r="G197" s="34">
        <f>IF(F206=0, "-", F197/F206)</f>
        <v>0.23705722070844687</v>
      </c>
      <c r="H197" s="65">
        <v>80</v>
      </c>
      <c r="I197" s="9">
        <f>IF(H206=0, "-", H197/H206)</f>
        <v>0.31620553359683795</v>
      </c>
      <c r="J197" s="8">
        <f t="shared" si="14"/>
        <v>-0.2857142857142857</v>
      </c>
      <c r="K197" s="9">
        <f t="shared" si="15"/>
        <v>8.7499999999999994E-2</v>
      </c>
    </row>
    <row r="198" spans="1:11" x14ac:dyDescent="0.25">
      <c r="A198" s="7" t="s">
        <v>483</v>
      </c>
      <c r="B198" s="65">
        <v>3</v>
      </c>
      <c r="C198" s="34">
        <f>IF(B206=0, "-", B198/B206)</f>
        <v>3.4482758620689655E-2</v>
      </c>
      <c r="D198" s="65">
        <v>0</v>
      </c>
      <c r="E198" s="9">
        <f>IF(D206=0, "-", D198/D206)</f>
        <v>0</v>
      </c>
      <c r="F198" s="81">
        <v>4</v>
      </c>
      <c r="G198" s="34">
        <f>IF(F206=0, "-", F198/F206)</f>
        <v>1.0899182561307902E-2</v>
      </c>
      <c r="H198" s="65">
        <v>0</v>
      </c>
      <c r="I198" s="9">
        <f>IF(H206=0, "-", H198/H206)</f>
        <v>0</v>
      </c>
      <c r="J198" s="8" t="str">
        <f t="shared" si="14"/>
        <v>-</v>
      </c>
      <c r="K198" s="9" t="str">
        <f t="shared" si="15"/>
        <v>-</v>
      </c>
    </row>
    <row r="199" spans="1:11" x14ac:dyDescent="0.25">
      <c r="A199" s="7" t="s">
        <v>484</v>
      </c>
      <c r="B199" s="65">
        <v>0</v>
      </c>
      <c r="C199" s="34">
        <f>IF(B206=0, "-", B199/B206)</f>
        <v>0</v>
      </c>
      <c r="D199" s="65">
        <v>4</v>
      </c>
      <c r="E199" s="9">
        <f>IF(D206=0, "-", D199/D206)</f>
        <v>4.9382716049382713E-2</v>
      </c>
      <c r="F199" s="81">
        <v>5</v>
      </c>
      <c r="G199" s="34">
        <f>IF(F206=0, "-", F199/F206)</f>
        <v>1.3623978201634877E-2</v>
      </c>
      <c r="H199" s="65">
        <v>14</v>
      </c>
      <c r="I199" s="9">
        <f>IF(H206=0, "-", H199/H206)</f>
        <v>5.533596837944664E-2</v>
      </c>
      <c r="J199" s="8">
        <f t="shared" si="14"/>
        <v>-1</v>
      </c>
      <c r="K199" s="9">
        <f t="shared" si="15"/>
        <v>-0.6428571428571429</v>
      </c>
    </row>
    <row r="200" spans="1:11" x14ac:dyDescent="0.25">
      <c r="A200" s="7" t="s">
        <v>485</v>
      </c>
      <c r="B200" s="65">
        <v>16</v>
      </c>
      <c r="C200" s="34">
        <f>IF(B206=0, "-", B200/B206)</f>
        <v>0.18390804597701149</v>
      </c>
      <c r="D200" s="65">
        <v>0</v>
      </c>
      <c r="E200" s="9">
        <f>IF(D206=0, "-", D200/D206)</f>
        <v>0</v>
      </c>
      <c r="F200" s="81">
        <v>63</v>
      </c>
      <c r="G200" s="34">
        <f>IF(F206=0, "-", F200/F206)</f>
        <v>0.17166212534059946</v>
      </c>
      <c r="H200" s="65">
        <v>3</v>
      </c>
      <c r="I200" s="9">
        <f>IF(H206=0, "-", H200/H206)</f>
        <v>1.1857707509881422E-2</v>
      </c>
      <c r="J200" s="8" t="str">
        <f t="shared" si="14"/>
        <v>-</v>
      </c>
      <c r="K200" s="9" t="str">
        <f t="shared" si="15"/>
        <v>&gt;999%</v>
      </c>
    </row>
    <row r="201" spans="1:11" x14ac:dyDescent="0.25">
      <c r="A201" s="7" t="s">
        <v>486</v>
      </c>
      <c r="B201" s="65">
        <v>25</v>
      </c>
      <c r="C201" s="34">
        <f>IF(B206=0, "-", B201/B206)</f>
        <v>0.28735632183908044</v>
      </c>
      <c r="D201" s="65">
        <v>9</v>
      </c>
      <c r="E201" s="9">
        <f>IF(D206=0, "-", D201/D206)</f>
        <v>0.1111111111111111</v>
      </c>
      <c r="F201" s="81">
        <v>117</v>
      </c>
      <c r="G201" s="34">
        <f>IF(F206=0, "-", F201/F206)</f>
        <v>0.31880108991825612</v>
      </c>
      <c r="H201" s="65">
        <v>35</v>
      </c>
      <c r="I201" s="9">
        <f>IF(H206=0, "-", H201/H206)</f>
        <v>0.13833992094861661</v>
      </c>
      <c r="J201" s="8">
        <f t="shared" si="14"/>
        <v>1.7777777777777777</v>
      </c>
      <c r="K201" s="9">
        <f t="shared" si="15"/>
        <v>2.342857142857143</v>
      </c>
    </row>
    <row r="202" spans="1:11" x14ac:dyDescent="0.25">
      <c r="A202" s="7" t="s">
        <v>487</v>
      </c>
      <c r="B202" s="65">
        <v>9</v>
      </c>
      <c r="C202" s="34">
        <f>IF(B206=0, "-", B202/B206)</f>
        <v>0.10344827586206896</v>
      </c>
      <c r="D202" s="65">
        <v>21</v>
      </c>
      <c r="E202" s="9">
        <f>IF(D206=0, "-", D202/D206)</f>
        <v>0.25925925925925924</v>
      </c>
      <c r="F202" s="81">
        <v>13</v>
      </c>
      <c r="G202" s="34">
        <f>IF(F206=0, "-", F202/F206)</f>
        <v>3.5422343324250684E-2</v>
      </c>
      <c r="H202" s="65">
        <v>48</v>
      </c>
      <c r="I202" s="9">
        <f>IF(H206=0, "-", H202/H206)</f>
        <v>0.18972332015810275</v>
      </c>
      <c r="J202" s="8">
        <f t="shared" si="14"/>
        <v>-0.5714285714285714</v>
      </c>
      <c r="K202" s="9">
        <f t="shared" si="15"/>
        <v>-0.72916666666666663</v>
      </c>
    </row>
    <row r="203" spans="1:11" x14ac:dyDescent="0.25">
      <c r="A203" s="7" t="s">
        <v>488</v>
      </c>
      <c r="B203" s="65">
        <v>11</v>
      </c>
      <c r="C203" s="34">
        <f>IF(B206=0, "-", B203/B206)</f>
        <v>0.12643678160919541</v>
      </c>
      <c r="D203" s="65">
        <v>19</v>
      </c>
      <c r="E203" s="9">
        <f>IF(D206=0, "-", D203/D206)</f>
        <v>0.23456790123456789</v>
      </c>
      <c r="F203" s="81">
        <v>52</v>
      </c>
      <c r="G203" s="34">
        <f>IF(F206=0, "-", F203/F206)</f>
        <v>0.14168937329700274</v>
      </c>
      <c r="H203" s="65">
        <v>51</v>
      </c>
      <c r="I203" s="9">
        <f>IF(H206=0, "-", H203/H206)</f>
        <v>0.20158102766798419</v>
      </c>
      <c r="J203" s="8">
        <f t="shared" si="14"/>
        <v>-0.42105263157894735</v>
      </c>
      <c r="K203" s="9">
        <f t="shared" si="15"/>
        <v>1.9607843137254902E-2</v>
      </c>
    </row>
    <row r="204" spans="1:11" x14ac:dyDescent="0.25">
      <c r="A204" s="7" t="s">
        <v>489</v>
      </c>
      <c r="B204" s="65">
        <v>0</v>
      </c>
      <c r="C204" s="34">
        <f>IF(B206=0, "-", B204/B206)</f>
        <v>0</v>
      </c>
      <c r="D204" s="65">
        <v>2</v>
      </c>
      <c r="E204" s="9">
        <f>IF(D206=0, "-", D204/D206)</f>
        <v>2.4691358024691357E-2</v>
      </c>
      <c r="F204" s="81">
        <v>2</v>
      </c>
      <c r="G204" s="34">
        <f>IF(F206=0, "-", F204/F206)</f>
        <v>5.4495912806539508E-3</v>
      </c>
      <c r="H204" s="65">
        <v>6</v>
      </c>
      <c r="I204" s="9">
        <f>IF(H206=0, "-", H204/H206)</f>
        <v>2.3715415019762844E-2</v>
      </c>
      <c r="J204" s="8">
        <f t="shared" si="14"/>
        <v>-1</v>
      </c>
      <c r="K204" s="9">
        <f t="shared" si="15"/>
        <v>-0.66666666666666663</v>
      </c>
    </row>
    <row r="205" spans="1:11" x14ac:dyDescent="0.25">
      <c r="A205" s="2"/>
      <c r="B205" s="68"/>
      <c r="C205" s="33"/>
      <c r="D205" s="68"/>
      <c r="E205" s="6"/>
      <c r="F205" s="82"/>
      <c r="G205" s="33"/>
      <c r="H205" s="68"/>
      <c r="I205" s="6"/>
      <c r="J205" s="5"/>
      <c r="K205" s="6"/>
    </row>
    <row r="206" spans="1:11" s="43" customFormat="1" ht="13" x14ac:dyDescent="0.3">
      <c r="A206" s="162" t="s">
        <v>610</v>
      </c>
      <c r="B206" s="71">
        <f>SUM(B195:B205)</f>
        <v>87</v>
      </c>
      <c r="C206" s="40">
        <f>B206/28029</f>
        <v>3.1039280744942738E-3</v>
      </c>
      <c r="D206" s="71">
        <f>SUM(D195:D205)</f>
        <v>81</v>
      </c>
      <c r="E206" s="41">
        <f>D206/21983</f>
        <v>3.6846654232816269E-3</v>
      </c>
      <c r="F206" s="77">
        <f>SUM(F195:F205)</f>
        <v>367</v>
      </c>
      <c r="G206" s="42">
        <f>F206/127960</f>
        <v>2.8680837761800564E-3</v>
      </c>
      <c r="H206" s="71">
        <f>SUM(H195:H205)</f>
        <v>253</v>
      </c>
      <c r="I206" s="41">
        <f>H206/115003</f>
        <v>2.1999426101927777E-3</v>
      </c>
      <c r="J206" s="37">
        <f>IF(D206=0, "-", IF((B206-D206)/D206&lt;10, (B206-D206)/D206, "&gt;999%"))</f>
        <v>7.407407407407407E-2</v>
      </c>
      <c r="K206" s="38">
        <f>IF(H206=0, "-", IF((F206-H206)/H206&lt;10, (F206-H206)/H206, "&gt;999%"))</f>
        <v>0.45059288537549408</v>
      </c>
    </row>
    <row r="207" spans="1:11" x14ac:dyDescent="0.25">
      <c r="B207" s="83"/>
      <c r="D207" s="83"/>
      <c r="F207" s="83"/>
      <c r="H207" s="83"/>
    </row>
    <row r="208" spans="1:11" s="43" customFormat="1" ht="13" x14ac:dyDescent="0.3">
      <c r="A208" s="162" t="s">
        <v>609</v>
      </c>
      <c r="B208" s="71">
        <v>731</v>
      </c>
      <c r="C208" s="40">
        <f>B208/28029</f>
        <v>2.6080131292589816E-2</v>
      </c>
      <c r="D208" s="71">
        <v>530</v>
      </c>
      <c r="E208" s="41">
        <f>D208/21983</f>
        <v>2.4109539189373606E-2</v>
      </c>
      <c r="F208" s="77">
        <v>2859</v>
      </c>
      <c r="G208" s="42">
        <f>F208/127960</f>
        <v>2.23429196623945E-2</v>
      </c>
      <c r="H208" s="71">
        <v>2395</v>
      </c>
      <c r="I208" s="41">
        <f>H208/115003</f>
        <v>2.0825543681469178E-2</v>
      </c>
      <c r="J208" s="37">
        <f>IF(D208=0, "-", IF((B208-D208)/D208&lt;10, (B208-D208)/D208, "&gt;999%"))</f>
        <v>0.37924528301886795</v>
      </c>
      <c r="K208" s="38">
        <f>IF(H208=0, "-", IF((F208-H208)/H208&lt;10, (F208-H208)/H208, "&gt;999%"))</f>
        <v>0.19373695198329854</v>
      </c>
    </row>
    <row r="209" spans="1:11" x14ac:dyDescent="0.25">
      <c r="B209" s="83"/>
      <c r="D209" s="83"/>
      <c r="F209" s="83"/>
      <c r="H209" s="83"/>
    </row>
    <row r="210" spans="1:11" ht="13" x14ac:dyDescent="0.3">
      <c r="A210" s="27" t="s">
        <v>607</v>
      </c>
      <c r="B210" s="71">
        <f>B214-B212</f>
        <v>11982</v>
      </c>
      <c r="C210" s="40">
        <f>B210/28029</f>
        <v>0.42748581825965964</v>
      </c>
      <c r="D210" s="71">
        <f>D214-D212</f>
        <v>9619</v>
      </c>
      <c r="E210" s="41">
        <f>D210/21983</f>
        <v>0.4375653914388391</v>
      </c>
      <c r="F210" s="77">
        <f>F214-F212</f>
        <v>57012</v>
      </c>
      <c r="G210" s="42">
        <f>F210/127960</f>
        <v>0.44554548296342605</v>
      </c>
      <c r="H210" s="71">
        <f>H214-H212</f>
        <v>50973</v>
      </c>
      <c r="I210" s="41">
        <f>H210/115003</f>
        <v>0.44323191568915593</v>
      </c>
      <c r="J210" s="37">
        <f>IF(D210=0, "-", IF((B210-D210)/D210&lt;10, (B210-D210)/D210, "&gt;999%"))</f>
        <v>0.24565963197837612</v>
      </c>
      <c r="K210" s="38">
        <f>IF(H210=0, "-", IF((F210-H210)/H210&lt;10, (F210-H210)/H210, "&gt;999%"))</f>
        <v>0.11847448649284915</v>
      </c>
    </row>
    <row r="211" spans="1:11" ht="13" x14ac:dyDescent="0.3">
      <c r="A211" s="27"/>
      <c r="B211" s="71"/>
      <c r="C211" s="40"/>
      <c r="D211" s="71"/>
      <c r="E211" s="41"/>
      <c r="F211" s="77"/>
      <c r="G211" s="42"/>
      <c r="H211" s="71"/>
      <c r="I211" s="41"/>
      <c r="J211" s="37"/>
      <c r="K211" s="38"/>
    </row>
    <row r="212" spans="1:11" ht="13" x14ac:dyDescent="0.3">
      <c r="A212" s="27" t="s">
        <v>608</v>
      </c>
      <c r="B212" s="71">
        <v>2924</v>
      </c>
      <c r="C212" s="40">
        <f>B212/28029</f>
        <v>0.10432052517035927</v>
      </c>
      <c r="D212" s="71">
        <v>1410</v>
      </c>
      <c r="E212" s="41">
        <f>D212/21983</f>
        <v>6.4140472183050537E-2</v>
      </c>
      <c r="F212" s="77">
        <v>10539</v>
      </c>
      <c r="G212" s="42">
        <f>F212/127960</f>
        <v>8.236167552360113E-2</v>
      </c>
      <c r="H212" s="71">
        <v>6340</v>
      </c>
      <c r="I212" s="41">
        <f>H212/115003</f>
        <v>5.5128996634870392E-2</v>
      </c>
      <c r="J212" s="37">
        <f>IF(D212=0, "-", IF((B212-D212)/D212&lt;10, (B212-D212)/D212, "&gt;999%"))</f>
        <v>1.0737588652482271</v>
      </c>
      <c r="K212" s="38">
        <f>IF(H212=0, "-", IF((F212-H212)/H212&lt;10, (F212-H212)/H212, "&gt;999%"))</f>
        <v>0.66230283911671928</v>
      </c>
    </row>
    <row r="213" spans="1:11" ht="13" x14ac:dyDescent="0.3">
      <c r="A213" s="27"/>
      <c r="B213" s="71"/>
      <c r="C213" s="40"/>
      <c r="D213" s="71"/>
      <c r="E213" s="41"/>
      <c r="F213" s="77"/>
      <c r="G213" s="42"/>
      <c r="H213" s="71"/>
      <c r="I213" s="41"/>
      <c r="J213" s="37"/>
      <c r="K213" s="38"/>
    </row>
    <row r="214" spans="1:11" ht="13" x14ac:dyDescent="0.3">
      <c r="A214" s="27" t="s">
        <v>606</v>
      </c>
      <c r="B214" s="71">
        <v>14906</v>
      </c>
      <c r="C214" s="40">
        <f>B214/28029</f>
        <v>0.53180634343001887</v>
      </c>
      <c r="D214" s="71">
        <v>11029</v>
      </c>
      <c r="E214" s="41">
        <f>D214/21983</f>
        <v>0.50170586362188963</v>
      </c>
      <c r="F214" s="77">
        <v>67551</v>
      </c>
      <c r="G214" s="42">
        <f>F214/127960</f>
        <v>0.52790715848702718</v>
      </c>
      <c r="H214" s="71">
        <v>57313</v>
      </c>
      <c r="I214" s="41">
        <f>H214/115003</f>
        <v>0.49836091232402635</v>
      </c>
      <c r="J214" s="37">
        <f>IF(D214=0, "-", IF((B214-D214)/D214&lt;10, (B214-D214)/D214, "&gt;999%"))</f>
        <v>0.35152779037084053</v>
      </c>
      <c r="K214" s="38">
        <f>IF(H214=0, "-", IF((F214-H214)/H214&lt;10, (F214-H214)/H214, "&gt;999%"))</f>
        <v>0.17863311988554081</v>
      </c>
    </row>
  </sheetData>
  <mergeCells count="37">
    <mergeCell ref="B1:K1"/>
    <mergeCell ref="B2:K2"/>
    <mergeCell ref="B185:E185"/>
    <mergeCell ref="F185:I185"/>
    <mergeCell ref="J185:K185"/>
    <mergeCell ref="B186:C186"/>
    <mergeCell ref="D186:E186"/>
    <mergeCell ref="F186:G186"/>
    <mergeCell ref="H186:I186"/>
    <mergeCell ref="B128:E128"/>
    <mergeCell ref="F128:I128"/>
    <mergeCell ref="J128:K128"/>
    <mergeCell ref="B129:C129"/>
    <mergeCell ref="D129:E129"/>
    <mergeCell ref="F129:G129"/>
    <mergeCell ref="H129:I129"/>
    <mergeCell ref="B72:E72"/>
    <mergeCell ref="F72:I72"/>
    <mergeCell ref="J72:K72"/>
    <mergeCell ref="B73:C73"/>
    <mergeCell ref="D73:E73"/>
    <mergeCell ref="F73:G73"/>
    <mergeCell ref="H73:I7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0" max="16383" man="1"/>
    <brk id="99" max="16383" man="1"/>
    <brk id="155" max="16383" man="1"/>
    <brk id="21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635</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IF(B49=0, "-", B7/B49)</f>
        <v>0</v>
      </c>
      <c r="D7" s="65">
        <v>3</v>
      </c>
      <c r="E7" s="21">
        <f>IF(D49=0, "-", D7/D49)</f>
        <v>2.7201015504578838E-4</v>
      </c>
      <c r="F7" s="81">
        <v>23</v>
      </c>
      <c r="G7" s="39">
        <f>IF(F49=0, "-", F7/F49)</f>
        <v>3.4048348655090226E-4</v>
      </c>
      <c r="H7" s="65">
        <v>12</v>
      </c>
      <c r="I7" s="21">
        <f>IF(H49=0, "-", H7/H49)</f>
        <v>2.0937658122938948E-4</v>
      </c>
      <c r="J7" s="20">
        <f t="shared" ref="J7:J47" si="0">IF(D7=0, "-", IF((B7-D7)/D7&lt;10, (B7-D7)/D7, "&gt;999%"))</f>
        <v>-1</v>
      </c>
      <c r="K7" s="21">
        <f t="shared" ref="K7:K47" si="1">IF(H7=0, "-", IF((F7-H7)/H7&lt;10, (F7-H7)/H7, "&gt;999%"))</f>
        <v>0.91666666666666663</v>
      </c>
    </row>
    <row r="8" spans="1:11" x14ac:dyDescent="0.25">
      <c r="A8" s="7" t="s">
        <v>33</v>
      </c>
      <c r="B8" s="65">
        <v>5</v>
      </c>
      <c r="C8" s="39">
        <f>IF(B49=0, "-", B8/B49)</f>
        <v>3.3543539514289548E-4</v>
      </c>
      <c r="D8" s="65">
        <v>1</v>
      </c>
      <c r="E8" s="21">
        <f>IF(D49=0, "-", D8/D49)</f>
        <v>9.0670051681929458E-5</v>
      </c>
      <c r="F8" s="81">
        <v>14</v>
      </c>
      <c r="G8" s="39">
        <f>IF(F49=0, "-", F8/F49)</f>
        <v>2.072508179005492E-4</v>
      </c>
      <c r="H8" s="65">
        <v>4</v>
      </c>
      <c r="I8" s="21">
        <f>IF(H49=0, "-", H8/H49)</f>
        <v>6.9792193743129828E-5</v>
      </c>
      <c r="J8" s="20">
        <f t="shared" si="0"/>
        <v>4</v>
      </c>
      <c r="K8" s="21">
        <f t="shared" si="1"/>
        <v>2.5</v>
      </c>
    </row>
    <row r="9" spans="1:11" x14ac:dyDescent="0.25">
      <c r="A9" s="7" t="s">
        <v>34</v>
      </c>
      <c r="B9" s="65">
        <v>206</v>
      </c>
      <c r="C9" s="39">
        <f>IF(B49=0, "-", B9/B49)</f>
        <v>1.3819938279887294E-2</v>
      </c>
      <c r="D9" s="65">
        <v>223</v>
      </c>
      <c r="E9" s="21">
        <f>IF(D49=0, "-", D9/D49)</f>
        <v>2.021942152507027E-2</v>
      </c>
      <c r="F9" s="81">
        <v>1075</v>
      </c>
      <c r="G9" s="39">
        <f>IF(F49=0, "-", F9/F49)</f>
        <v>1.5913902088792172E-2</v>
      </c>
      <c r="H9" s="65">
        <v>756</v>
      </c>
      <c r="I9" s="21">
        <f>IF(H49=0, "-", H9/H49)</f>
        <v>1.3190724617451539E-2</v>
      </c>
      <c r="J9" s="20">
        <f t="shared" si="0"/>
        <v>-7.623318385650224E-2</v>
      </c>
      <c r="K9" s="21">
        <f t="shared" si="1"/>
        <v>0.42195767195767198</v>
      </c>
    </row>
    <row r="10" spans="1:11" x14ac:dyDescent="0.25">
      <c r="A10" s="7" t="s">
        <v>35</v>
      </c>
      <c r="B10" s="65">
        <v>3</v>
      </c>
      <c r="C10" s="39">
        <f>IF(B49=0, "-", B10/B49)</f>
        <v>2.012612370857373E-4</v>
      </c>
      <c r="D10" s="65">
        <v>4</v>
      </c>
      <c r="E10" s="21">
        <f>IF(D49=0, "-", D10/D49)</f>
        <v>3.6268020672771783E-4</v>
      </c>
      <c r="F10" s="81">
        <v>10</v>
      </c>
      <c r="G10" s="39">
        <f>IF(F49=0, "-", F10/F49)</f>
        <v>1.4803629850039231E-4</v>
      </c>
      <c r="H10" s="65">
        <v>12</v>
      </c>
      <c r="I10" s="21">
        <f>IF(H49=0, "-", H10/H49)</f>
        <v>2.0937658122938948E-4</v>
      </c>
      <c r="J10" s="20">
        <f t="shared" si="0"/>
        <v>-0.25</v>
      </c>
      <c r="K10" s="21">
        <f t="shared" si="1"/>
        <v>-0.16666666666666666</v>
      </c>
    </row>
    <row r="11" spans="1:11" x14ac:dyDescent="0.25">
      <c r="A11" s="7" t="s">
        <v>36</v>
      </c>
      <c r="B11" s="65">
        <v>304</v>
      </c>
      <c r="C11" s="39">
        <f>IF(B49=0, "-", B11/B49)</f>
        <v>2.0394472024688044E-2</v>
      </c>
      <c r="D11" s="65">
        <v>223</v>
      </c>
      <c r="E11" s="21">
        <f>IF(D49=0, "-", D11/D49)</f>
        <v>2.021942152507027E-2</v>
      </c>
      <c r="F11" s="81">
        <v>1138</v>
      </c>
      <c r="G11" s="39">
        <f>IF(F49=0, "-", F11/F49)</f>
        <v>1.6846530769344642E-2</v>
      </c>
      <c r="H11" s="65">
        <v>1084</v>
      </c>
      <c r="I11" s="21">
        <f>IF(H49=0, "-", H11/H49)</f>
        <v>1.8913684504388184E-2</v>
      </c>
      <c r="J11" s="20">
        <f t="shared" si="0"/>
        <v>0.3632286995515695</v>
      </c>
      <c r="K11" s="21">
        <f t="shared" si="1"/>
        <v>4.9815498154981548E-2</v>
      </c>
    </row>
    <row r="12" spans="1:11" x14ac:dyDescent="0.25">
      <c r="A12" s="7" t="s">
        <v>37</v>
      </c>
      <c r="B12" s="65">
        <v>337</v>
      </c>
      <c r="C12" s="39">
        <f>IF(B49=0, "-", B12/B49)</f>
        <v>2.2608345632631154E-2</v>
      </c>
      <c r="D12" s="65">
        <v>0</v>
      </c>
      <c r="E12" s="21">
        <f>IF(D49=0, "-", D12/D49)</f>
        <v>0</v>
      </c>
      <c r="F12" s="81">
        <v>1440</v>
      </c>
      <c r="G12" s="39">
        <f>IF(F49=0, "-", F12/F49)</f>
        <v>2.1317226984056491E-2</v>
      </c>
      <c r="H12" s="65">
        <v>0</v>
      </c>
      <c r="I12" s="21">
        <f>IF(H49=0, "-", H12/H49)</f>
        <v>0</v>
      </c>
      <c r="J12" s="20" t="str">
        <f t="shared" si="0"/>
        <v>-</v>
      </c>
      <c r="K12" s="21" t="str">
        <f t="shared" si="1"/>
        <v>-</v>
      </c>
    </row>
    <row r="13" spans="1:11" x14ac:dyDescent="0.25">
      <c r="A13" s="7" t="s">
        <v>38</v>
      </c>
      <c r="B13" s="65">
        <v>126</v>
      </c>
      <c r="C13" s="39">
        <f>IF(B49=0, "-", B13/B49)</f>
        <v>8.4529719576009656E-3</v>
      </c>
      <c r="D13" s="65">
        <v>0</v>
      </c>
      <c r="E13" s="21">
        <f>IF(D49=0, "-", D13/D49)</f>
        <v>0</v>
      </c>
      <c r="F13" s="81">
        <v>287</v>
      </c>
      <c r="G13" s="39">
        <f>IF(F49=0, "-", F13/F49)</f>
        <v>4.2486417669612593E-3</v>
      </c>
      <c r="H13" s="65">
        <v>0</v>
      </c>
      <c r="I13" s="21">
        <f>IF(H49=0, "-", H13/H49)</f>
        <v>0</v>
      </c>
      <c r="J13" s="20" t="str">
        <f t="shared" si="0"/>
        <v>-</v>
      </c>
      <c r="K13" s="21" t="str">
        <f t="shared" si="1"/>
        <v>-</v>
      </c>
    </row>
    <row r="14" spans="1:11" x14ac:dyDescent="0.25">
      <c r="A14" s="7" t="s">
        <v>41</v>
      </c>
      <c r="B14" s="65">
        <v>2</v>
      </c>
      <c r="C14" s="39">
        <f>IF(B49=0, "-", B14/B49)</f>
        <v>1.3417415805715819E-4</v>
      </c>
      <c r="D14" s="65">
        <v>3</v>
      </c>
      <c r="E14" s="21">
        <f>IF(D49=0, "-", D14/D49)</f>
        <v>2.7201015504578838E-4</v>
      </c>
      <c r="F14" s="81">
        <v>7</v>
      </c>
      <c r="G14" s="39">
        <f>IF(F49=0, "-", F14/F49)</f>
        <v>1.036254089502746E-4</v>
      </c>
      <c r="H14" s="65">
        <v>14</v>
      </c>
      <c r="I14" s="21">
        <f>IF(H49=0, "-", H14/H49)</f>
        <v>2.4427267810095442E-4</v>
      </c>
      <c r="J14" s="20">
        <f t="shared" si="0"/>
        <v>-0.33333333333333331</v>
      </c>
      <c r="K14" s="21">
        <f t="shared" si="1"/>
        <v>-0.5</v>
      </c>
    </row>
    <row r="15" spans="1:11" x14ac:dyDescent="0.25">
      <c r="A15" s="7" t="s">
        <v>42</v>
      </c>
      <c r="B15" s="65">
        <v>17</v>
      </c>
      <c r="C15" s="39">
        <f>IF(B49=0, "-", B15/B49)</f>
        <v>1.1404803434858447E-3</v>
      </c>
      <c r="D15" s="65">
        <v>0</v>
      </c>
      <c r="E15" s="21">
        <f>IF(D49=0, "-", D15/D49)</f>
        <v>0</v>
      </c>
      <c r="F15" s="81">
        <v>107</v>
      </c>
      <c r="G15" s="39">
        <f>IF(F49=0, "-", F15/F49)</f>
        <v>1.5839883939541975E-3</v>
      </c>
      <c r="H15" s="65">
        <v>0</v>
      </c>
      <c r="I15" s="21">
        <f>IF(H49=0, "-", H15/H49)</f>
        <v>0</v>
      </c>
      <c r="J15" s="20" t="str">
        <f t="shared" si="0"/>
        <v>-</v>
      </c>
      <c r="K15" s="21" t="str">
        <f t="shared" si="1"/>
        <v>-</v>
      </c>
    </row>
    <row r="16" spans="1:11" x14ac:dyDescent="0.25">
      <c r="A16" s="7" t="s">
        <v>48</v>
      </c>
      <c r="B16" s="65">
        <v>308</v>
      </c>
      <c r="C16" s="39">
        <f>IF(B49=0, "-", B16/B49)</f>
        <v>2.066282034080236E-2</v>
      </c>
      <c r="D16" s="65">
        <v>378</v>
      </c>
      <c r="E16" s="21">
        <f>IF(D49=0, "-", D16/D49)</f>
        <v>3.4273279535769335E-2</v>
      </c>
      <c r="F16" s="81">
        <v>1454</v>
      </c>
      <c r="G16" s="39">
        <f>IF(F49=0, "-", F16/F49)</f>
        <v>2.1524477801957039E-2</v>
      </c>
      <c r="H16" s="65">
        <v>1207</v>
      </c>
      <c r="I16" s="21">
        <f>IF(H49=0, "-", H16/H49)</f>
        <v>2.1059794461989426E-2</v>
      </c>
      <c r="J16" s="20">
        <f t="shared" si="0"/>
        <v>-0.18518518518518517</v>
      </c>
      <c r="K16" s="21">
        <f t="shared" si="1"/>
        <v>0.20463960231980116</v>
      </c>
    </row>
    <row r="17" spans="1:11" x14ac:dyDescent="0.25">
      <c r="A17" s="7" t="s">
        <v>51</v>
      </c>
      <c r="B17" s="65">
        <v>43</v>
      </c>
      <c r="C17" s="39">
        <f>IF(B49=0, "-", B17/B49)</f>
        <v>2.8847443982289011E-3</v>
      </c>
      <c r="D17" s="65">
        <v>31</v>
      </c>
      <c r="E17" s="21">
        <f>IF(D49=0, "-", D17/D49)</f>
        <v>2.8107716021398134E-3</v>
      </c>
      <c r="F17" s="81">
        <v>136</v>
      </c>
      <c r="G17" s="39">
        <f>IF(F49=0, "-", F17/F49)</f>
        <v>2.0132936596053354E-3</v>
      </c>
      <c r="H17" s="65">
        <v>74</v>
      </c>
      <c r="I17" s="21">
        <f>IF(H49=0, "-", H17/H49)</f>
        <v>1.2911555842479018E-3</v>
      </c>
      <c r="J17" s="20">
        <f t="shared" si="0"/>
        <v>0.38709677419354838</v>
      </c>
      <c r="K17" s="21">
        <f t="shared" si="1"/>
        <v>0.83783783783783783</v>
      </c>
    </row>
    <row r="18" spans="1:11" x14ac:dyDescent="0.25">
      <c r="A18" s="7" t="s">
        <v>52</v>
      </c>
      <c r="B18" s="65">
        <v>782</v>
      </c>
      <c r="C18" s="39">
        <f>IF(B49=0, "-", B18/B49)</f>
        <v>5.246209580034885E-2</v>
      </c>
      <c r="D18" s="65">
        <v>346</v>
      </c>
      <c r="E18" s="21">
        <f>IF(D49=0, "-", D18/D49)</f>
        <v>3.1371837881947591E-2</v>
      </c>
      <c r="F18" s="81">
        <v>3726</v>
      </c>
      <c r="G18" s="39">
        <f>IF(F49=0, "-", F18/F49)</f>
        <v>5.515832482124617E-2</v>
      </c>
      <c r="H18" s="65">
        <v>1790</v>
      </c>
      <c r="I18" s="21">
        <f>IF(H49=0, "-", H18/H49)</f>
        <v>3.12320067000506E-2</v>
      </c>
      <c r="J18" s="20">
        <f t="shared" si="0"/>
        <v>1.2601156069364161</v>
      </c>
      <c r="K18" s="21">
        <f t="shared" si="1"/>
        <v>1.0815642458100558</v>
      </c>
    </row>
    <row r="19" spans="1:11" x14ac:dyDescent="0.25">
      <c r="A19" s="7" t="s">
        <v>54</v>
      </c>
      <c r="B19" s="65">
        <v>214</v>
      </c>
      <c r="C19" s="39">
        <f>IF(B49=0, "-", B19/B49)</f>
        <v>1.4356634912115926E-2</v>
      </c>
      <c r="D19" s="65">
        <v>143</v>
      </c>
      <c r="E19" s="21">
        <f>IF(D49=0, "-", D19/D49)</f>
        <v>1.2965817390515912E-2</v>
      </c>
      <c r="F19" s="81">
        <v>1032</v>
      </c>
      <c r="G19" s="39">
        <f>IF(F49=0, "-", F19/F49)</f>
        <v>1.5277346005240486E-2</v>
      </c>
      <c r="H19" s="65">
        <v>1073</v>
      </c>
      <c r="I19" s="21">
        <f>IF(H49=0, "-", H19/H49)</f>
        <v>1.8721755971594579E-2</v>
      </c>
      <c r="J19" s="20">
        <f t="shared" si="0"/>
        <v>0.49650349650349651</v>
      </c>
      <c r="K19" s="21">
        <f t="shared" si="1"/>
        <v>-3.8210624417520968E-2</v>
      </c>
    </row>
    <row r="20" spans="1:11" x14ac:dyDescent="0.25">
      <c r="A20" s="7" t="s">
        <v>55</v>
      </c>
      <c r="B20" s="65">
        <v>1201</v>
      </c>
      <c r="C20" s="39">
        <f>IF(B49=0, "-", B20/B49)</f>
        <v>8.057158191332349E-2</v>
      </c>
      <c r="D20" s="65">
        <v>1348</v>
      </c>
      <c r="E20" s="21">
        <f>IF(D49=0, "-", D20/D49)</f>
        <v>0.1222232296672409</v>
      </c>
      <c r="F20" s="81">
        <v>5252</v>
      </c>
      <c r="G20" s="39">
        <f>IF(F49=0, "-", F20/F49)</f>
        <v>7.774866397240604E-2</v>
      </c>
      <c r="H20" s="65">
        <v>4777</v>
      </c>
      <c r="I20" s="21">
        <f>IF(H49=0, "-", H20/H49)</f>
        <v>8.3349327377732804E-2</v>
      </c>
      <c r="J20" s="20">
        <f t="shared" si="0"/>
        <v>-0.10905044510385757</v>
      </c>
      <c r="K20" s="21">
        <f t="shared" si="1"/>
        <v>9.9434791710278414E-2</v>
      </c>
    </row>
    <row r="21" spans="1:11" x14ac:dyDescent="0.25">
      <c r="A21" s="7" t="s">
        <v>58</v>
      </c>
      <c r="B21" s="65">
        <v>290</v>
      </c>
      <c r="C21" s="39">
        <f>IF(B49=0, "-", B21/B49)</f>
        <v>1.9455252918287938E-2</v>
      </c>
      <c r="D21" s="65">
        <v>229</v>
      </c>
      <c r="E21" s="21">
        <f>IF(D49=0, "-", D21/D49)</f>
        <v>2.0763441835161846E-2</v>
      </c>
      <c r="F21" s="81">
        <v>2018</v>
      </c>
      <c r="G21" s="39">
        <f>IF(F49=0, "-", F21/F49)</f>
        <v>2.9873725037379166E-2</v>
      </c>
      <c r="H21" s="65">
        <v>1380</v>
      </c>
      <c r="I21" s="21">
        <f>IF(H49=0, "-", H21/H49)</f>
        <v>2.4078306841379793E-2</v>
      </c>
      <c r="J21" s="20">
        <f t="shared" si="0"/>
        <v>0.26637554585152839</v>
      </c>
      <c r="K21" s="21">
        <f t="shared" si="1"/>
        <v>0.46231884057971012</v>
      </c>
    </row>
    <row r="22" spans="1:11" x14ac:dyDescent="0.25">
      <c r="A22" s="7" t="s">
        <v>61</v>
      </c>
      <c r="B22" s="65">
        <v>6</v>
      </c>
      <c r="C22" s="39">
        <f>IF(B49=0, "-", B22/B49)</f>
        <v>4.0252247417147459E-4</v>
      </c>
      <c r="D22" s="65">
        <v>8</v>
      </c>
      <c r="E22" s="21">
        <f>IF(D49=0, "-", D22/D49)</f>
        <v>7.2536041345543567E-4</v>
      </c>
      <c r="F22" s="81">
        <v>28</v>
      </c>
      <c r="G22" s="39">
        <f>IF(F49=0, "-", F22/F49)</f>
        <v>4.1450163580109841E-4</v>
      </c>
      <c r="H22" s="65">
        <v>65</v>
      </c>
      <c r="I22" s="21">
        <f>IF(H49=0, "-", H22/H49)</f>
        <v>1.1341231483258597E-3</v>
      </c>
      <c r="J22" s="20">
        <f t="shared" si="0"/>
        <v>-0.25</v>
      </c>
      <c r="K22" s="21">
        <f t="shared" si="1"/>
        <v>-0.56923076923076921</v>
      </c>
    </row>
    <row r="23" spans="1:11" x14ac:dyDescent="0.25">
      <c r="A23" s="7" t="s">
        <v>62</v>
      </c>
      <c r="B23" s="65">
        <v>104</v>
      </c>
      <c r="C23" s="39">
        <f>IF(B49=0, "-", B23/B49)</f>
        <v>6.9770562189722263E-3</v>
      </c>
      <c r="D23" s="65">
        <v>109</v>
      </c>
      <c r="E23" s="21">
        <f>IF(D49=0, "-", D23/D49)</f>
        <v>9.8830356333303102E-3</v>
      </c>
      <c r="F23" s="81">
        <v>429</v>
      </c>
      <c r="G23" s="39">
        <f>IF(F49=0, "-", F23/F49)</f>
        <v>6.3507572056668293E-3</v>
      </c>
      <c r="H23" s="65">
        <v>610</v>
      </c>
      <c r="I23" s="21">
        <f>IF(H49=0, "-", H23/H49)</f>
        <v>1.0643309545827298E-2</v>
      </c>
      <c r="J23" s="20">
        <f t="shared" si="0"/>
        <v>-4.5871559633027525E-2</v>
      </c>
      <c r="K23" s="21">
        <f t="shared" si="1"/>
        <v>-0.29672131147540981</v>
      </c>
    </row>
    <row r="24" spans="1:11" x14ac:dyDescent="0.25">
      <c r="A24" s="7" t="s">
        <v>64</v>
      </c>
      <c r="B24" s="65">
        <v>1041</v>
      </c>
      <c r="C24" s="39">
        <f>IF(B49=0, "-", B24/B49)</f>
        <v>6.9837649268750843E-2</v>
      </c>
      <c r="D24" s="65">
        <v>1048</v>
      </c>
      <c r="E24" s="21">
        <f>IF(D49=0, "-", D24/D49)</f>
        <v>9.5022214162662072E-2</v>
      </c>
      <c r="F24" s="81">
        <v>4862</v>
      </c>
      <c r="G24" s="39">
        <f>IF(F49=0, "-", F24/F49)</f>
        <v>7.1975248330890737E-2</v>
      </c>
      <c r="H24" s="65">
        <v>4075</v>
      </c>
      <c r="I24" s="21">
        <f>IF(H49=0, "-", H24/H49)</f>
        <v>7.1100797375813513E-2</v>
      </c>
      <c r="J24" s="20">
        <f t="shared" si="0"/>
        <v>-6.6793893129770991E-3</v>
      </c>
      <c r="K24" s="21">
        <f t="shared" si="1"/>
        <v>0.19312883435582823</v>
      </c>
    </row>
    <row r="25" spans="1:11" x14ac:dyDescent="0.25">
      <c r="A25" s="7" t="s">
        <v>65</v>
      </c>
      <c r="B25" s="65">
        <v>0</v>
      </c>
      <c r="C25" s="39">
        <f>IF(B49=0, "-", B25/B49)</f>
        <v>0</v>
      </c>
      <c r="D25" s="65">
        <v>4</v>
      </c>
      <c r="E25" s="21">
        <f>IF(D49=0, "-", D25/D49)</f>
        <v>3.6268020672771783E-4</v>
      </c>
      <c r="F25" s="81">
        <v>5</v>
      </c>
      <c r="G25" s="39">
        <f>IF(F49=0, "-", F25/F49)</f>
        <v>7.4018149250196154E-5</v>
      </c>
      <c r="H25" s="65">
        <v>14</v>
      </c>
      <c r="I25" s="21">
        <f>IF(H49=0, "-", H25/H49)</f>
        <v>2.4427267810095442E-4</v>
      </c>
      <c r="J25" s="20">
        <f t="shared" si="0"/>
        <v>-1</v>
      </c>
      <c r="K25" s="21">
        <f t="shared" si="1"/>
        <v>-0.6428571428571429</v>
      </c>
    </row>
    <row r="26" spans="1:11" x14ac:dyDescent="0.25">
      <c r="A26" s="7" t="s">
        <v>66</v>
      </c>
      <c r="B26" s="65">
        <v>224</v>
      </c>
      <c r="C26" s="39">
        <f>IF(B49=0, "-", B26/B49)</f>
        <v>1.5027505702401717E-2</v>
      </c>
      <c r="D26" s="65">
        <v>62</v>
      </c>
      <c r="E26" s="21">
        <f>IF(D49=0, "-", D26/D49)</f>
        <v>5.6215432042796267E-3</v>
      </c>
      <c r="F26" s="81">
        <v>652</v>
      </c>
      <c r="G26" s="39">
        <f>IF(F49=0, "-", F26/F49)</f>
        <v>9.6519666622255779E-3</v>
      </c>
      <c r="H26" s="65">
        <v>432</v>
      </c>
      <c r="I26" s="21">
        <f>IF(H49=0, "-", H26/H49)</f>
        <v>7.5375569242580216E-3</v>
      </c>
      <c r="J26" s="20">
        <f t="shared" si="0"/>
        <v>2.6129032258064515</v>
      </c>
      <c r="K26" s="21">
        <f t="shared" si="1"/>
        <v>0.5092592592592593</v>
      </c>
    </row>
    <row r="27" spans="1:11" x14ac:dyDescent="0.25">
      <c r="A27" s="7" t="s">
        <v>67</v>
      </c>
      <c r="B27" s="65">
        <v>152</v>
      </c>
      <c r="C27" s="39">
        <f>IF(B49=0, "-", B27/B49)</f>
        <v>1.0197236012344022E-2</v>
      </c>
      <c r="D27" s="65">
        <v>66</v>
      </c>
      <c r="E27" s="21">
        <f>IF(D49=0, "-", D27/D49)</f>
        <v>5.9842234110073439E-3</v>
      </c>
      <c r="F27" s="81">
        <v>488</v>
      </c>
      <c r="G27" s="39">
        <f>IF(F49=0, "-", F27/F49)</f>
        <v>7.2241713668191442E-3</v>
      </c>
      <c r="H27" s="65">
        <v>525</v>
      </c>
      <c r="I27" s="21">
        <f>IF(H49=0, "-", H27/H49)</f>
        <v>9.1602254287857909E-3</v>
      </c>
      <c r="J27" s="20">
        <f t="shared" si="0"/>
        <v>1.303030303030303</v>
      </c>
      <c r="K27" s="21">
        <f t="shared" si="1"/>
        <v>-7.047619047619047E-2</v>
      </c>
    </row>
    <row r="28" spans="1:11" x14ac:dyDescent="0.25">
      <c r="A28" s="7" t="s">
        <v>68</v>
      </c>
      <c r="B28" s="65">
        <v>250</v>
      </c>
      <c r="C28" s="39">
        <f>IF(B49=0, "-", B28/B49)</f>
        <v>1.6771769757144773E-2</v>
      </c>
      <c r="D28" s="65">
        <v>115</v>
      </c>
      <c r="E28" s="21">
        <f>IF(D49=0, "-", D28/D49)</f>
        <v>1.0427055943421889E-2</v>
      </c>
      <c r="F28" s="81">
        <v>1126</v>
      </c>
      <c r="G28" s="39">
        <f>IF(F49=0, "-", F28/F49)</f>
        <v>1.6668887211144172E-2</v>
      </c>
      <c r="H28" s="65">
        <v>634</v>
      </c>
      <c r="I28" s="21">
        <f>IF(H49=0, "-", H28/H49)</f>
        <v>1.1062062708286078E-2</v>
      </c>
      <c r="J28" s="20">
        <f t="shared" si="0"/>
        <v>1.173913043478261</v>
      </c>
      <c r="K28" s="21">
        <f t="shared" si="1"/>
        <v>0.77602523659305989</v>
      </c>
    </row>
    <row r="29" spans="1:11" x14ac:dyDescent="0.25">
      <c r="A29" s="7" t="s">
        <v>72</v>
      </c>
      <c r="B29" s="65">
        <v>11</v>
      </c>
      <c r="C29" s="39">
        <f>IF(B49=0, "-", B29/B49)</f>
        <v>7.3795786931437008E-4</v>
      </c>
      <c r="D29" s="65">
        <v>16</v>
      </c>
      <c r="E29" s="21">
        <f>IF(D49=0, "-", D29/D49)</f>
        <v>1.4507208269108713E-3</v>
      </c>
      <c r="F29" s="81">
        <v>50</v>
      </c>
      <c r="G29" s="39">
        <f>IF(F49=0, "-", F29/F49)</f>
        <v>7.4018149250196143E-4</v>
      </c>
      <c r="H29" s="65">
        <v>48</v>
      </c>
      <c r="I29" s="21">
        <f>IF(H49=0, "-", H29/H49)</f>
        <v>8.3750632491755793E-4</v>
      </c>
      <c r="J29" s="20">
        <f t="shared" si="0"/>
        <v>-0.3125</v>
      </c>
      <c r="K29" s="21">
        <f t="shared" si="1"/>
        <v>4.1666666666666664E-2</v>
      </c>
    </row>
    <row r="30" spans="1:11" x14ac:dyDescent="0.25">
      <c r="A30" s="7" t="s">
        <v>73</v>
      </c>
      <c r="B30" s="65">
        <v>1064</v>
      </c>
      <c r="C30" s="39">
        <f>IF(B49=0, "-", B30/B49)</f>
        <v>7.1380652086408161E-2</v>
      </c>
      <c r="D30" s="65">
        <v>932</v>
      </c>
      <c r="E30" s="21">
        <f>IF(D49=0, "-", D30/D49)</f>
        <v>8.4504488167558262E-2</v>
      </c>
      <c r="F30" s="81">
        <v>6338</v>
      </c>
      <c r="G30" s="39">
        <f>IF(F49=0, "-", F30/F49)</f>
        <v>9.3825405989548638E-2</v>
      </c>
      <c r="H30" s="65">
        <v>6899</v>
      </c>
      <c r="I30" s="21">
        <f>IF(H49=0, "-", H30/H49)</f>
        <v>0.12037408615846318</v>
      </c>
      <c r="J30" s="20">
        <f t="shared" si="0"/>
        <v>0.14163090128755365</v>
      </c>
      <c r="K30" s="21">
        <f t="shared" si="1"/>
        <v>-8.1316132772865632E-2</v>
      </c>
    </row>
    <row r="31" spans="1:11" x14ac:dyDescent="0.25">
      <c r="A31" s="7" t="s">
        <v>75</v>
      </c>
      <c r="B31" s="65">
        <v>294</v>
      </c>
      <c r="C31" s="39">
        <f>IF(B49=0, "-", B31/B49)</f>
        <v>1.9723601234402255E-2</v>
      </c>
      <c r="D31" s="65">
        <v>431</v>
      </c>
      <c r="E31" s="21">
        <f>IF(D49=0, "-", D31/D49)</f>
        <v>3.9078792274911595E-2</v>
      </c>
      <c r="F31" s="81">
        <v>1261</v>
      </c>
      <c r="G31" s="39">
        <f>IF(F49=0, "-", F31/F49)</f>
        <v>1.8667377240899469E-2</v>
      </c>
      <c r="H31" s="65">
        <v>1456</v>
      </c>
      <c r="I31" s="21">
        <f>IF(H49=0, "-", H31/H49)</f>
        <v>2.5404358522499258E-2</v>
      </c>
      <c r="J31" s="20">
        <f t="shared" si="0"/>
        <v>-0.31786542923433875</v>
      </c>
      <c r="K31" s="21">
        <f t="shared" si="1"/>
        <v>-0.13392857142857142</v>
      </c>
    </row>
    <row r="32" spans="1:11" x14ac:dyDescent="0.25">
      <c r="A32" s="7" t="s">
        <v>78</v>
      </c>
      <c r="B32" s="65">
        <v>1020</v>
      </c>
      <c r="C32" s="39">
        <f>IF(B49=0, "-", B32/B49)</f>
        <v>6.8428820609150676E-2</v>
      </c>
      <c r="D32" s="65">
        <v>622</v>
      </c>
      <c r="E32" s="21">
        <f>IF(D49=0, "-", D32/D49)</f>
        <v>5.6396772146160123E-2</v>
      </c>
      <c r="F32" s="81">
        <v>4170</v>
      </c>
      <c r="G32" s="39">
        <f>IF(F49=0, "-", F32/F49)</f>
        <v>6.1731136474663585E-2</v>
      </c>
      <c r="H32" s="65">
        <v>3871</v>
      </c>
      <c r="I32" s="21">
        <f>IF(H49=0, "-", H32/H49)</f>
        <v>6.7541395494913892E-2</v>
      </c>
      <c r="J32" s="20">
        <f t="shared" si="0"/>
        <v>0.63987138263665599</v>
      </c>
      <c r="K32" s="21">
        <f t="shared" si="1"/>
        <v>7.7241022991475075E-2</v>
      </c>
    </row>
    <row r="33" spans="1:11" x14ac:dyDescent="0.25">
      <c r="A33" s="7" t="s">
        <v>79</v>
      </c>
      <c r="B33" s="65">
        <v>53</v>
      </c>
      <c r="C33" s="39">
        <f>IF(B49=0, "-", B33/B49)</f>
        <v>3.555615188514692E-3</v>
      </c>
      <c r="D33" s="65">
        <v>26</v>
      </c>
      <c r="E33" s="21">
        <f>IF(D49=0, "-", D33/D49)</f>
        <v>2.357421343730166E-3</v>
      </c>
      <c r="F33" s="81">
        <v>221</v>
      </c>
      <c r="G33" s="39">
        <f>IF(F49=0, "-", F33/F49)</f>
        <v>3.2716021968586697E-3</v>
      </c>
      <c r="H33" s="65">
        <v>130</v>
      </c>
      <c r="I33" s="21">
        <f>IF(H49=0, "-", H33/H49)</f>
        <v>2.2682462966517195E-3</v>
      </c>
      <c r="J33" s="20">
        <f t="shared" si="0"/>
        <v>1.0384615384615385</v>
      </c>
      <c r="K33" s="21">
        <f t="shared" si="1"/>
        <v>0.7</v>
      </c>
    </row>
    <row r="34" spans="1:11" x14ac:dyDescent="0.25">
      <c r="A34" s="7" t="s">
        <v>80</v>
      </c>
      <c r="B34" s="65">
        <v>896</v>
      </c>
      <c r="C34" s="39">
        <f>IF(B49=0, "-", B34/B49)</f>
        <v>6.0110022809606867E-2</v>
      </c>
      <c r="D34" s="65">
        <v>980</v>
      </c>
      <c r="E34" s="21">
        <f>IF(D49=0, "-", D34/D49)</f>
        <v>8.8856650648290875E-2</v>
      </c>
      <c r="F34" s="81">
        <v>5407</v>
      </c>
      <c r="G34" s="39">
        <f>IF(F49=0, "-", F34/F49)</f>
        <v>8.0043226599162118E-2</v>
      </c>
      <c r="H34" s="65">
        <v>5630</v>
      </c>
      <c r="I34" s="21">
        <f>IF(H49=0, "-", H34/H49)</f>
        <v>9.8232512693455232E-2</v>
      </c>
      <c r="J34" s="20">
        <f t="shared" si="0"/>
        <v>-8.5714285714285715E-2</v>
      </c>
      <c r="K34" s="21">
        <f t="shared" si="1"/>
        <v>-3.9609236234458257E-2</v>
      </c>
    </row>
    <row r="35" spans="1:11" x14ac:dyDescent="0.25">
      <c r="A35" s="7" t="s">
        <v>81</v>
      </c>
      <c r="B35" s="65">
        <v>525</v>
      </c>
      <c r="C35" s="39">
        <f>IF(B49=0, "-", B35/B49)</f>
        <v>3.5220716490004023E-2</v>
      </c>
      <c r="D35" s="65">
        <v>228</v>
      </c>
      <c r="E35" s="21">
        <f>IF(D49=0, "-", D35/D49)</f>
        <v>2.0672771783479916E-2</v>
      </c>
      <c r="F35" s="81">
        <v>2850</v>
      </c>
      <c r="G35" s="39">
        <f>IF(F49=0, "-", F35/F49)</f>
        <v>4.2190345072611803E-2</v>
      </c>
      <c r="H35" s="65">
        <v>1589</v>
      </c>
      <c r="I35" s="21">
        <f>IF(H49=0, "-", H35/H49)</f>
        <v>2.7724948964458325E-2</v>
      </c>
      <c r="J35" s="20">
        <f t="shared" si="0"/>
        <v>1.3026315789473684</v>
      </c>
      <c r="K35" s="21">
        <f t="shared" si="1"/>
        <v>0.79358086847073628</v>
      </c>
    </row>
    <row r="36" spans="1:11" x14ac:dyDescent="0.25">
      <c r="A36" s="7" t="s">
        <v>82</v>
      </c>
      <c r="B36" s="65">
        <v>12</v>
      </c>
      <c r="C36" s="39">
        <f>IF(B49=0, "-", B36/B49)</f>
        <v>8.0504494834294919E-4</v>
      </c>
      <c r="D36" s="65">
        <v>19</v>
      </c>
      <c r="E36" s="21">
        <f>IF(D49=0, "-", D36/D49)</f>
        <v>1.7227309819566597E-3</v>
      </c>
      <c r="F36" s="81">
        <v>64</v>
      </c>
      <c r="G36" s="39">
        <f>IF(F49=0, "-", F36/F49)</f>
        <v>9.4743231040251067E-4</v>
      </c>
      <c r="H36" s="65">
        <v>103</v>
      </c>
      <c r="I36" s="21">
        <f>IF(H49=0, "-", H36/H49)</f>
        <v>1.7971489888855931E-3</v>
      </c>
      <c r="J36" s="20">
        <f t="shared" si="0"/>
        <v>-0.36842105263157893</v>
      </c>
      <c r="K36" s="21">
        <f t="shared" si="1"/>
        <v>-0.37864077669902912</v>
      </c>
    </row>
    <row r="37" spans="1:11" x14ac:dyDescent="0.25">
      <c r="A37" s="7" t="s">
        <v>84</v>
      </c>
      <c r="B37" s="65">
        <v>60</v>
      </c>
      <c r="C37" s="39">
        <f>IF(B49=0, "-", B37/B49)</f>
        <v>4.025224741714746E-3</v>
      </c>
      <c r="D37" s="65">
        <v>67</v>
      </c>
      <c r="E37" s="21">
        <f>IF(D49=0, "-", D37/D49)</f>
        <v>6.0748934626892737E-3</v>
      </c>
      <c r="F37" s="81">
        <v>353</v>
      </c>
      <c r="G37" s="39">
        <f>IF(F49=0, "-", F37/F49)</f>
        <v>5.2256813370638484E-3</v>
      </c>
      <c r="H37" s="65">
        <v>364</v>
      </c>
      <c r="I37" s="21">
        <f>IF(H49=0, "-", H37/H49)</f>
        <v>6.3510896306248144E-3</v>
      </c>
      <c r="J37" s="20">
        <f t="shared" si="0"/>
        <v>-0.1044776119402985</v>
      </c>
      <c r="K37" s="21">
        <f t="shared" si="1"/>
        <v>-3.021978021978022E-2</v>
      </c>
    </row>
    <row r="38" spans="1:11" x14ac:dyDescent="0.25">
      <c r="A38" s="7" t="s">
        <v>86</v>
      </c>
      <c r="B38" s="65">
        <v>92</v>
      </c>
      <c r="C38" s="39">
        <f>IF(B49=0, "-", B38/B49)</f>
        <v>6.1720112706292766E-3</v>
      </c>
      <c r="D38" s="65">
        <v>134</v>
      </c>
      <c r="E38" s="21">
        <f>IF(D49=0, "-", D38/D49)</f>
        <v>1.2149786925378547E-2</v>
      </c>
      <c r="F38" s="81">
        <v>902</v>
      </c>
      <c r="G38" s="39">
        <f>IF(F49=0, "-", F38/F49)</f>
        <v>1.3352874124735386E-2</v>
      </c>
      <c r="H38" s="65">
        <v>749</v>
      </c>
      <c r="I38" s="21">
        <f>IF(H49=0, "-", H38/H49)</f>
        <v>1.3068588278401062E-2</v>
      </c>
      <c r="J38" s="20">
        <f t="shared" si="0"/>
        <v>-0.31343283582089554</v>
      </c>
      <c r="K38" s="21">
        <f t="shared" si="1"/>
        <v>0.20427236315086783</v>
      </c>
    </row>
    <row r="39" spans="1:11" x14ac:dyDescent="0.25">
      <c r="A39" s="7" t="s">
        <v>87</v>
      </c>
      <c r="B39" s="65">
        <v>0</v>
      </c>
      <c r="C39" s="39">
        <f>IF(B49=0, "-", B39/B49)</f>
        <v>0</v>
      </c>
      <c r="D39" s="65">
        <v>2</v>
      </c>
      <c r="E39" s="21">
        <f>IF(D49=0, "-", D39/D49)</f>
        <v>1.8134010336385892E-4</v>
      </c>
      <c r="F39" s="81">
        <v>2</v>
      </c>
      <c r="G39" s="39">
        <f>IF(F49=0, "-", F39/F49)</f>
        <v>2.9607259700078458E-5</v>
      </c>
      <c r="H39" s="65">
        <v>6</v>
      </c>
      <c r="I39" s="21">
        <f>IF(H49=0, "-", H39/H49)</f>
        <v>1.0468829061469474E-4</v>
      </c>
      <c r="J39" s="20">
        <f t="shared" si="0"/>
        <v>-1</v>
      </c>
      <c r="K39" s="21">
        <f t="shared" si="1"/>
        <v>-0.66666666666666663</v>
      </c>
    </row>
    <row r="40" spans="1:11" x14ac:dyDescent="0.25">
      <c r="A40" s="7" t="s">
        <v>90</v>
      </c>
      <c r="B40" s="65">
        <v>73</v>
      </c>
      <c r="C40" s="39">
        <f>IF(B49=0, "-", B40/B49)</f>
        <v>4.8973567690862741E-3</v>
      </c>
      <c r="D40" s="65">
        <v>51</v>
      </c>
      <c r="E40" s="21">
        <f>IF(D49=0, "-", D40/D49)</f>
        <v>4.6241726357784023E-3</v>
      </c>
      <c r="F40" s="81">
        <v>369</v>
      </c>
      <c r="G40" s="39">
        <f>IF(F49=0, "-", F40/F49)</f>
        <v>5.4625394146644761E-3</v>
      </c>
      <c r="H40" s="65">
        <v>285</v>
      </c>
      <c r="I40" s="21">
        <f>IF(H49=0, "-", H40/H49)</f>
        <v>4.9726938041980001E-3</v>
      </c>
      <c r="J40" s="20">
        <f t="shared" si="0"/>
        <v>0.43137254901960786</v>
      </c>
      <c r="K40" s="21">
        <f t="shared" si="1"/>
        <v>0.29473684210526313</v>
      </c>
    </row>
    <row r="41" spans="1:11" x14ac:dyDescent="0.25">
      <c r="A41" s="7" t="s">
        <v>91</v>
      </c>
      <c r="B41" s="65">
        <v>68</v>
      </c>
      <c r="C41" s="39">
        <f>IF(B49=0, "-", B41/B49)</f>
        <v>4.5619213739433789E-3</v>
      </c>
      <c r="D41" s="65">
        <v>58</v>
      </c>
      <c r="E41" s="21">
        <f>IF(D49=0, "-", D41/D49)</f>
        <v>5.2588629975519087E-3</v>
      </c>
      <c r="F41" s="81">
        <v>349</v>
      </c>
      <c r="G41" s="39">
        <f>IF(F49=0, "-", F41/F49)</f>
        <v>5.1664668176636909E-3</v>
      </c>
      <c r="H41" s="65">
        <v>287</v>
      </c>
      <c r="I41" s="21">
        <f>IF(H49=0, "-", H41/H49)</f>
        <v>5.0075899010695651E-3</v>
      </c>
      <c r="J41" s="20">
        <f t="shared" si="0"/>
        <v>0.17241379310344829</v>
      </c>
      <c r="K41" s="21">
        <f t="shared" si="1"/>
        <v>0.21602787456445993</v>
      </c>
    </row>
    <row r="42" spans="1:11" x14ac:dyDescent="0.25">
      <c r="A42" s="7" t="s">
        <v>92</v>
      </c>
      <c r="B42" s="65">
        <v>681</v>
      </c>
      <c r="C42" s="39">
        <f>IF(B49=0, "-", B42/B49)</f>
        <v>4.5686300818462366E-2</v>
      </c>
      <c r="D42" s="65">
        <v>474</v>
      </c>
      <c r="E42" s="21">
        <f>IF(D49=0, "-", D42/D49)</f>
        <v>4.2977604497234562E-2</v>
      </c>
      <c r="F42" s="81">
        <v>3197</v>
      </c>
      <c r="G42" s="39">
        <f>IF(F49=0, "-", F42/F49)</f>
        <v>4.7327204630575416E-2</v>
      </c>
      <c r="H42" s="65">
        <v>2509</v>
      </c>
      <c r="I42" s="21">
        <f>IF(H49=0, "-", H42/H49)</f>
        <v>4.3777153525378185E-2</v>
      </c>
      <c r="J42" s="20">
        <f t="shared" si="0"/>
        <v>0.43670886075949367</v>
      </c>
      <c r="K42" s="21">
        <f t="shared" si="1"/>
        <v>0.27421283379832601</v>
      </c>
    </row>
    <row r="43" spans="1:11" x14ac:dyDescent="0.25">
      <c r="A43" s="7" t="s">
        <v>93</v>
      </c>
      <c r="B43" s="65">
        <v>185</v>
      </c>
      <c r="C43" s="39">
        <f>IF(B49=0, "-", B43/B49)</f>
        <v>1.2411109620287132E-2</v>
      </c>
      <c r="D43" s="65">
        <v>224</v>
      </c>
      <c r="E43" s="21">
        <f>IF(D49=0, "-", D43/D49)</f>
        <v>2.03100915767522E-2</v>
      </c>
      <c r="F43" s="81">
        <v>1410</v>
      </c>
      <c r="G43" s="39">
        <f>IF(F49=0, "-", F43/F49)</f>
        <v>2.0873118088555315E-2</v>
      </c>
      <c r="H43" s="65">
        <v>744</v>
      </c>
      <c r="I43" s="21">
        <f>IF(H49=0, "-", H43/H49)</f>
        <v>1.2981348036222149E-2</v>
      </c>
      <c r="J43" s="20">
        <f t="shared" si="0"/>
        <v>-0.17410714285714285</v>
      </c>
      <c r="K43" s="21">
        <f t="shared" si="1"/>
        <v>0.89516129032258063</v>
      </c>
    </row>
    <row r="44" spans="1:11" x14ac:dyDescent="0.25">
      <c r="A44" s="7" t="s">
        <v>94</v>
      </c>
      <c r="B44" s="65">
        <v>1160</v>
      </c>
      <c r="C44" s="39">
        <f>IF(B49=0, "-", B44/B49)</f>
        <v>7.7821011673151752E-2</v>
      </c>
      <c r="D44" s="65">
        <v>0</v>
      </c>
      <c r="E44" s="21">
        <f>IF(D49=0, "-", D44/D49)</f>
        <v>0</v>
      </c>
      <c r="F44" s="81">
        <v>2934</v>
      </c>
      <c r="G44" s="39">
        <f>IF(F49=0, "-", F44/F49)</f>
        <v>4.34338499800151E-2</v>
      </c>
      <c r="H44" s="65">
        <v>0</v>
      </c>
      <c r="I44" s="21">
        <f>IF(H49=0, "-", H44/H49)</f>
        <v>0</v>
      </c>
      <c r="J44" s="20" t="str">
        <f t="shared" si="0"/>
        <v>-</v>
      </c>
      <c r="K44" s="21" t="str">
        <f t="shared" si="1"/>
        <v>-</v>
      </c>
    </row>
    <row r="45" spans="1:11" x14ac:dyDescent="0.25">
      <c r="A45" s="7" t="s">
        <v>95</v>
      </c>
      <c r="B45" s="65">
        <v>2300</v>
      </c>
      <c r="C45" s="39">
        <f>IF(B49=0, "-", B45/B49)</f>
        <v>0.15430028176573193</v>
      </c>
      <c r="D45" s="65">
        <v>2049</v>
      </c>
      <c r="E45" s="21">
        <f>IF(D49=0, "-", D45/D49)</f>
        <v>0.18578293589627345</v>
      </c>
      <c r="F45" s="81">
        <v>9248</v>
      </c>
      <c r="G45" s="39">
        <f>IF(F49=0, "-", F45/F49)</f>
        <v>0.13690396885316281</v>
      </c>
      <c r="H45" s="65">
        <v>12199</v>
      </c>
      <c r="I45" s="21">
        <f>IF(H49=0, "-", H45/H49)</f>
        <v>0.2128487428681102</v>
      </c>
      <c r="J45" s="20">
        <f t="shared" si="0"/>
        <v>0.12249877989263055</v>
      </c>
      <c r="K45" s="21">
        <f t="shared" si="1"/>
        <v>-0.24190507418640872</v>
      </c>
    </row>
    <row r="46" spans="1:11" x14ac:dyDescent="0.25">
      <c r="A46" s="7" t="s">
        <v>97</v>
      </c>
      <c r="B46" s="65">
        <v>609</v>
      </c>
      <c r="C46" s="39">
        <f>IF(B49=0, "-", B46/B49)</f>
        <v>4.085603112840467E-2</v>
      </c>
      <c r="D46" s="65">
        <v>236</v>
      </c>
      <c r="E46" s="21">
        <f>IF(D49=0, "-", D46/D49)</f>
        <v>2.1398132196935354E-2</v>
      </c>
      <c r="F46" s="81">
        <v>2131</v>
      </c>
      <c r="G46" s="39">
        <f>IF(F49=0, "-", F46/F49)</f>
        <v>3.1546535210433602E-2</v>
      </c>
      <c r="H46" s="65">
        <v>1084</v>
      </c>
      <c r="I46" s="21">
        <f>IF(H49=0, "-", H46/H49)</f>
        <v>1.8913684504388184E-2</v>
      </c>
      <c r="J46" s="20">
        <f t="shared" si="0"/>
        <v>1.5805084745762712</v>
      </c>
      <c r="K46" s="21">
        <f t="shared" si="1"/>
        <v>0.96586715867158668</v>
      </c>
    </row>
    <row r="47" spans="1:11" x14ac:dyDescent="0.25">
      <c r="A47" s="7" t="s">
        <v>98</v>
      </c>
      <c r="B47" s="65">
        <v>188</v>
      </c>
      <c r="C47" s="39">
        <f>IF(B49=0, "-", B47/B49)</f>
        <v>1.261237085737287E-2</v>
      </c>
      <c r="D47" s="65">
        <v>136</v>
      </c>
      <c r="E47" s="21">
        <f>IF(D49=0, "-", D47/D49)</f>
        <v>1.2331127028742407E-2</v>
      </c>
      <c r="F47" s="81">
        <v>986</v>
      </c>
      <c r="G47" s="39">
        <f>IF(F49=0, "-", F47/F49)</f>
        <v>1.459637903213868E-2</v>
      </c>
      <c r="H47" s="65">
        <v>822</v>
      </c>
      <c r="I47" s="21">
        <f>IF(H49=0, "-", H47/H49)</f>
        <v>1.4342295814213181E-2</v>
      </c>
      <c r="J47" s="20">
        <f t="shared" si="0"/>
        <v>0.38235294117647056</v>
      </c>
      <c r="K47" s="21">
        <f t="shared" si="1"/>
        <v>0.19951338199513383</v>
      </c>
    </row>
    <row r="48" spans="1:11" x14ac:dyDescent="0.25">
      <c r="A48" s="2"/>
      <c r="B48" s="68"/>
      <c r="C48" s="33"/>
      <c r="D48" s="68"/>
      <c r="E48" s="6"/>
      <c r="F48" s="82"/>
      <c r="G48" s="33"/>
      <c r="H48" s="68"/>
      <c r="I48" s="6"/>
      <c r="J48" s="5"/>
      <c r="K48" s="6"/>
    </row>
    <row r="49" spans="1:11" s="43" customFormat="1" ht="13" x14ac:dyDescent="0.3">
      <c r="A49" s="162" t="s">
        <v>606</v>
      </c>
      <c r="B49" s="71">
        <f>SUM(B7:B48)</f>
        <v>14906</v>
      </c>
      <c r="C49" s="40">
        <v>1</v>
      </c>
      <c r="D49" s="71">
        <f>SUM(D7:D48)</f>
        <v>11029</v>
      </c>
      <c r="E49" s="41">
        <v>1</v>
      </c>
      <c r="F49" s="77">
        <f>SUM(F7:F48)</f>
        <v>67551</v>
      </c>
      <c r="G49" s="42">
        <v>1</v>
      </c>
      <c r="H49" s="71">
        <f>SUM(H7:H48)</f>
        <v>57313</v>
      </c>
      <c r="I49" s="41">
        <v>1</v>
      </c>
      <c r="J49" s="37">
        <f>IF(D49=0, "-", (B49-D49)/D49)</f>
        <v>0.35152779037084053</v>
      </c>
      <c r="K49" s="38">
        <f>IF(H49=0, "-", (F49-H49)/H49)</f>
        <v>0.17863311988554081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129</v>
      </c>
      <c r="B6" s="61" t="s">
        <v>12</v>
      </c>
      <c r="C6" s="62" t="s">
        <v>13</v>
      </c>
      <c r="D6" s="61" t="s">
        <v>12</v>
      </c>
      <c r="E6" s="63" t="s">
        <v>13</v>
      </c>
      <c r="F6" s="62" t="s">
        <v>12</v>
      </c>
      <c r="G6" s="62" t="s">
        <v>13</v>
      </c>
      <c r="H6" s="61" t="s">
        <v>12</v>
      </c>
      <c r="I6" s="63" t="s">
        <v>13</v>
      </c>
      <c r="J6" s="61"/>
      <c r="K6" s="63"/>
    </row>
    <row r="7" spans="1:11" x14ac:dyDescent="0.25">
      <c r="A7" s="7" t="s">
        <v>490</v>
      </c>
      <c r="B7" s="65">
        <v>0</v>
      </c>
      <c r="C7" s="34">
        <f>IF(B15=0, "-", B7/B15)</f>
        <v>0</v>
      </c>
      <c r="D7" s="65">
        <v>0</v>
      </c>
      <c r="E7" s="9">
        <f>IF(D15=0, "-", D7/D15)</f>
        <v>0</v>
      </c>
      <c r="F7" s="81">
        <v>0</v>
      </c>
      <c r="G7" s="34">
        <f>IF(F15=0, "-", F7/F15)</f>
        <v>0</v>
      </c>
      <c r="H7" s="65">
        <v>2</v>
      </c>
      <c r="I7" s="9">
        <f>IF(H15=0, "-", H7/H15)</f>
        <v>4.6728971962616819E-3</v>
      </c>
      <c r="J7" s="8" t="str">
        <f t="shared" ref="J7:J13" si="0">IF(D7=0, "-", IF((B7-D7)/D7&lt;10, (B7-D7)/D7, "&gt;999%"))</f>
        <v>-</v>
      </c>
      <c r="K7" s="9">
        <f t="shared" ref="K7:K13" si="1">IF(H7=0, "-", IF((F7-H7)/H7&lt;10, (F7-H7)/H7, "&gt;999%"))</f>
        <v>-1</v>
      </c>
    </row>
    <row r="8" spans="1:11" x14ac:dyDescent="0.25">
      <c r="A8" s="7" t="s">
        <v>491</v>
      </c>
      <c r="B8" s="65">
        <v>0</v>
      </c>
      <c r="C8" s="34">
        <f>IF(B15=0, "-", B8/B15)</f>
        <v>0</v>
      </c>
      <c r="D8" s="65">
        <v>1</v>
      </c>
      <c r="E8" s="9">
        <f>IF(D15=0, "-", D8/D15)</f>
        <v>2.1276595744680851E-2</v>
      </c>
      <c r="F8" s="81">
        <v>1</v>
      </c>
      <c r="G8" s="34">
        <f>IF(F15=0, "-", F8/F15)</f>
        <v>2.6737967914438501E-3</v>
      </c>
      <c r="H8" s="65">
        <v>2</v>
      </c>
      <c r="I8" s="9">
        <f>IF(H15=0, "-", H8/H15)</f>
        <v>4.6728971962616819E-3</v>
      </c>
      <c r="J8" s="8">
        <f t="shared" si="0"/>
        <v>-1</v>
      </c>
      <c r="K8" s="9">
        <f t="shared" si="1"/>
        <v>-0.5</v>
      </c>
    </row>
    <row r="9" spans="1:11" x14ac:dyDescent="0.25">
      <c r="A9" s="7" t="s">
        <v>492</v>
      </c>
      <c r="B9" s="65">
        <v>14</v>
      </c>
      <c r="C9" s="34">
        <f>IF(B15=0, "-", B9/B15)</f>
        <v>0.15555555555555556</v>
      </c>
      <c r="D9" s="65">
        <v>5</v>
      </c>
      <c r="E9" s="9">
        <f>IF(D15=0, "-", D9/D15)</f>
        <v>0.10638297872340426</v>
      </c>
      <c r="F9" s="81">
        <v>27</v>
      </c>
      <c r="G9" s="34">
        <f>IF(F15=0, "-", F9/F15)</f>
        <v>7.2192513368983954E-2</v>
      </c>
      <c r="H9" s="65">
        <v>24</v>
      </c>
      <c r="I9" s="9">
        <f>IF(H15=0, "-", H9/H15)</f>
        <v>5.6074766355140186E-2</v>
      </c>
      <c r="J9" s="8">
        <f t="shared" si="0"/>
        <v>1.8</v>
      </c>
      <c r="K9" s="9">
        <f t="shared" si="1"/>
        <v>0.125</v>
      </c>
    </row>
    <row r="10" spans="1:11" x14ac:dyDescent="0.25">
      <c r="A10" s="7" t="s">
        <v>493</v>
      </c>
      <c r="B10" s="65">
        <v>0</v>
      </c>
      <c r="C10" s="34">
        <f>IF(B15=0, "-", B10/B15)</f>
        <v>0</v>
      </c>
      <c r="D10" s="65">
        <v>0</v>
      </c>
      <c r="E10" s="9">
        <f>IF(D15=0, "-", D10/D15)</f>
        <v>0</v>
      </c>
      <c r="F10" s="81">
        <v>1</v>
      </c>
      <c r="G10" s="34">
        <f>IF(F15=0, "-", F10/F15)</f>
        <v>2.6737967914438501E-3</v>
      </c>
      <c r="H10" s="65">
        <v>4</v>
      </c>
      <c r="I10" s="9">
        <f>IF(H15=0, "-", H10/H15)</f>
        <v>9.3457943925233638E-3</v>
      </c>
      <c r="J10" s="8" t="str">
        <f t="shared" si="0"/>
        <v>-</v>
      </c>
      <c r="K10" s="9">
        <f t="shared" si="1"/>
        <v>-0.75</v>
      </c>
    </row>
    <row r="11" spans="1:11" x14ac:dyDescent="0.25">
      <c r="A11" s="7" t="s">
        <v>494</v>
      </c>
      <c r="B11" s="65">
        <v>0</v>
      </c>
      <c r="C11" s="34">
        <f>IF(B15=0, "-", B11/B15)</f>
        <v>0</v>
      </c>
      <c r="D11" s="65">
        <v>0</v>
      </c>
      <c r="E11" s="9">
        <f>IF(D15=0, "-", D11/D15)</f>
        <v>0</v>
      </c>
      <c r="F11" s="81">
        <v>0</v>
      </c>
      <c r="G11" s="34">
        <f>IF(F15=0, "-", F11/F15)</f>
        <v>0</v>
      </c>
      <c r="H11" s="65">
        <v>2</v>
      </c>
      <c r="I11" s="9">
        <f>IF(H15=0, "-", H11/H15)</f>
        <v>4.6728971962616819E-3</v>
      </c>
      <c r="J11" s="8" t="str">
        <f t="shared" si="0"/>
        <v>-</v>
      </c>
      <c r="K11" s="9">
        <f t="shared" si="1"/>
        <v>-1</v>
      </c>
    </row>
    <row r="12" spans="1:11" x14ac:dyDescent="0.25">
      <c r="A12" s="7" t="s">
        <v>495</v>
      </c>
      <c r="B12" s="65">
        <v>76</v>
      </c>
      <c r="C12" s="34">
        <f>IF(B15=0, "-", B12/B15)</f>
        <v>0.84444444444444444</v>
      </c>
      <c r="D12" s="65">
        <v>41</v>
      </c>
      <c r="E12" s="9">
        <f>IF(D15=0, "-", D12/D15)</f>
        <v>0.87234042553191493</v>
      </c>
      <c r="F12" s="81">
        <v>345</v>
      </c>
      <c r="G12" s="34">
        <f>IF(F15=0, "-", F12/F15)</f>
        <v>0.92245989304812837</v>
      </c>
      <c r="H12" s="65">
        <v>380</v>
      </c>
      <c r="I12" s="9">
        <f>IF(H15=0, "-", H12/H15)</f>
        <v>0.88785046728971961</v>
      </c>
      <c r="J12" s="8">
        <f t="shared" si="0"/>
        <v>0.85365853658536583</v>
      </c>
      <c r="K12" s="9">
        <f t="shared" si="1"/>
        <v>-9.2105263157894732E-2</v>
      </c>
    </row>
    <row r="13" spans="1:11" x14ac:dyDescent="0.25">
      <c r="A13" s="7" t="s">
        <v>496</v>
      </c>
      <c r="B13" s="65">
        <v>0</v>
      </c>
      <c r="C13" s="34">
        <f>IF(B15=0, "-", B13/B15)</f>
        <v>0</v>
      </c>
      <c r="D13" s="65">
        <v>0</v>
      </c>
      <c r="E13" s="9">
        <f>IF(D15=0, "-", D13/D15)</f>
        <v>0</v>
      </c>
      <c r="F13" s="81">
        <v>0</v>
      </c>
      <c r="G13" s="34">
        <f>IF(F15=0, "-", F13/F15)</f>
        <v>0</v>
      </c>
      <c r="H13" s="65">
        <v>14</v>
      </c>
      <c r="I13" s="9">
        <f>IF(H15=0, "-", H13/H15)</f>
        <v>3.2710280373831772E-2</v>
      </c>
      <c r="J13" s="8" t="str">
        <f t="shared" si="0"/>
        <v>-</v>
      </c>
      <c r="K13" s="9">
        <f t="shared" si="1"/>
        <v>-1</v>
      </c>
    </row>
    <row r="14" spans="1:11" x14ac:dyDescent="0.25">
      <c r="A14" s="2"/>
      <c r="B14" s="68"/>
      <c r="C14" s="33"/>
      <c r="D14" s="68"/>
      <c r="E14" s="6"/>
      <c r="F14" s="82"/>
      <c r="G14" s="33"/>
      <c r="H14" s="68"/>
      <c r="I14" s="6"/>
      <c r="J14" s="5"/>
      <c r="K14" s="6"/>
    </row>
    <row r="15" spans="1:11" s="43" customFormat="1" ht="13" x14ac:dyDescent="0.3">
      <c r="A15" s="162" t="s">
        <v>629</v>
      </c>
      <c r="B15" s="71">
        <f>SUM(B7:B14)</f>
        <v>90</v>
      </c>
      <c r="C15" s="40">
        <f>B15/28029</f>
        <v>3.2109600770630418E-3</v>
      </c>
      <c r="D15" s="71">
        <f>SUM(D7:D14)</f>
        <v>47</v>
      </c>
      <c r="E15" s="41">
        <f>D15/21983</f>
        <v>2.138015739435018E-3</v>
      </c>
      <c r="F15" s="77">
        <f>SUM(F7:F14)</f>
        <v>374</v>
      </c>
      <c r="G15" s="42">
        <f>F15/127960</f>
        <v>2.922788371366052E-3</v>
      </c>
      <c r="H15" s="71">
        <f>SUM(H7:H14)</f>
        <v>428</v>
      </c>
      <c r="I15" s="41">
        <f>H15/115003</f>
        <v>3.7216420441205881E-3</v>
      </c>
      <c r="J15" s="37">
        <f>IF(D15=0, "-", IF((B15-D15)/D15&lt;10, (B15-D15)/D15, "&gt;999%"))</f>
        <v>0.91489361702127658</v>
      </c>
      <c r="K15" s="38">
        <f>IF(H15=0, "-", IF((F15-H15)/H15&lt;10, (F15-H15)/H15, "&gt;999%"))</f>
        <v>-0.12616822429906541</v>
      </c>
    </row>
    <row r="16" spans="1:11" x14ac:dyDescent="0.25">
      <c r="B16" s="83"/>
      <c r="D16" s="83"/>
      <c r="F16" s="83"/>
      <c r="H16" s="83"/>
    </row>
    <row r="17" spans="1:11" ht="13" x14ac:dyDescent="0.3">
      <c r="A17" s="163" t="s">
        <v>130</v>
      </c>
      <c r="B17" s="61" t="s">
        <v>12</v>
      </c>
      <c r="C17" s="62" t="s">
        <v>13</v>
      </c>
      <c r="D17" s="61" t="s">
        <v>12</v>
      </c>
      <c r="E17" s="63" t="s">
        <v>13</v>
      </c>
      <c r="F17" s="62" t="s">
        <v>12</v>
      </c>
      <c r="G17" s="62" t="s">
        <v>13</v>
      </c>
      <c r="H17" s="61" t="s">
        <v>12</v>
      </c>
      <c r="I17" s="63" t="s">
        <v>13</v>
      </c>
      <c r="J17" s="61"/>
      <c r="K17" s="63"/>
    </row>
    <row r="18" spans="1:11" x14ac:dyDescent="0.25">
      <c r="A18" s="7" t="s">
        <v>497</v>
      </c>
      <c r="B18" s="65">
        <v>5</v>
      </c>
      <c r="C18" s="34">
        <f>IF(B20=0, "-", B18/B20)</f>
        <v>1</v>
      </c>
      <c r="D18" s="65">
        <v>6</v>
      </c>
      <c r="E18" s="9">
        <f>IF(D20=0, "-", D18/D20)</f>
        <v>1</v>
      </c>
      <c r="F18" s="81">
        <v>46</v>
      </c>
      <c r="G18" s="34">
        <f>IF(F20=0, "-", F18/F20)</f>
        <v>1</v>
      </c>
      <c r="H18" s="65">
        <v>36</v>
      </c>
      <c r="I18" s="9">
        <f>IF(H20=0, "-", H18/H20)</f>
        <v>1</v>
      </c>
      <c r="J18" s="8">
        <f>IF(D18=0, "-", IF((B18-D18)/D18&lt;10, (B18-D18)/D18, "&gt;999%"))</f>
        <v>-0.16666666666666666</v>
      </c>
      <c r="K18" s="9">
        <f>IF(H18=0, "-", IF((F18-H18)/H18&lt;10, (F18-H18)/H18, "&gt;999%"))</f>
        <v>0.27777777777777779</v>
      </c>
    </row>
    <row r="19" spans="1:11" x14ac:dyDescent="0.25">
      <c r="A19" s="2"/>
      <c r="B19" s="68"/>
      <c r="C19" s="33"/>
      <c r="D19" s="68"/>
      <c r="E19" s="6"/>
      <c r="F19" s="82"/>
      <c r="G19" s="33"/>
      <c r="H19" s="68"/>
      <c r="I19" s="6"/>
      <c r="J19" s="5"/>
      <c r="K19" s="6"/>
    </row>
    <row r="20" spans="1:11" s="43" customFormat="1" ht="13" x14ac:dyDescent="0.3">
      <c r="A20" s="162" t="s">
        <v>628</v>
      </c>
      <c r="B20" s="71">
        <f>SUM(B18:B19)</f>
        <v>5</v>
      </c>
      <c r="C20" s="40">
        <f>B20/28029</f>
        <v>1.7838667094794677E-4</v>
      </c>
      <c r="D20" s="71">
        <f>SUM(D18:D19)</f>
        <v>6</v>
      </c>
      <c r="E20" s="41">
        <f>D20/21983</f>
        <v>2.729381795023427E-4</v>
      </c>
      <c r="F20" s="77">
        <f>SUM(F18:F19)</f>
        <v>46</v>
      </c>
      <c r="G20" s="42">
        <f>F20/127960</f>
        <v>3.5948733979368551E-4</v>
      </c>
      <c r="H20" s="71">
        <f>SUM(H18:H19)</f>
        <v>36</v>
      </c>
      <c r="I20" s="41">
        <f>H20/115003</f>
        <v>3.1303531212229245E-4</v>
      </c>
      <c r="J20" s="37">
        <f>IF(D20=0, "-", IF((B20-D20)/D20&lt;10, (B20-D20)/D20, "&gt;999%"))</f>
        <v>-0.16666666666666666</v>
      </c>
      <c r="K20" s="38">
        <f>IF(H20=0, "-", IF((F20-H20)/H20&lt;10, (F20-H20)/H20, "&gt;999%"))</f>
        <v>0.27777777777777779</v>
      </c>
    </row>
    <row r="21" spans="1:11" x14ac:dyDescent="0.25">
      <c r="B21" s="83"/>
      <c r="D21" s="83"/>
      <c r="F21" s="83"/>
      <c r="H21" s="83"/>
    </row>
    <row r="22" spans="1:11" ht="13" x14ac:dyDescent="0.3">
      <c r="A22" s="163" t="s">
        <v>131</v>
      </c>
      <c r="B22" s="61" t="s">
        <v>12</v>
      </c>
      <c r="C22" s="62" t="s">
        <v>13</v>
      </c>
      <c r="D22" s="61" t="s">
        <v>12</v>
      </c>
      <c r="E22" s="63" t="s">
        <v>13</v>
      </c>
      <c r="F22" s="62" t="s">
        <v>12</v>
      </c>
      <c r="G22" s="62" t="s">
        <v>13</v>
      </c>
      <c r="H22" s="61" t="s">
        <v>12</v>
      </c>
      <c r="I22" s="63" t="s">
        <v>13</v>
      </c>
      <c r="J22" s="61"/>
      <c r="K22" s="63"/>
    </row>
    <row r="23" spans="1:11" x14ac:dyDescent="0.25">
      <c r="A23" s="7" t="s">
        <v>498</v>
      </c>
      <c r="B23" s="65">
        <v>14</v>
      </c>
      <c r="C23" s="34">
        <f>IF(B27=0, "-", B23/B27)</f>
        <v>0.66666666666666663</v>
      </c>
      <c r="D23" s="65">
        <v>6</v>
      </c>
      <c r="E23" s="9">
        <f>IF(D27=0, "-", D23/D27)</f>
        <v>0.46153846153846156</v>
      </c>
      <c r="F23" s="81">
        <v>42</v>
      </c>
      <c r="G23" s="34">
        <f>IF(F27=0, "-", F23/F27)</f>
        <v>0.51851851851851849</v>
      </c>
      <c r="H23" s="65">
        <v>17</v>
      </c>
      <c r="I23" s="9">
        <f>IF(H27=0, "-", H23/H27)</f>
        <v>0.13492063492063491</v>
      </c>
      <c r="J23" s="8">
        <f>IF(D23=0, "-", IF((B23-D23)/D23&lt;10, (B23-D23)/D23, "&gt;999%"))</f>
        <v>1.3333333333333333</v>
      </c>
      <c r="K23" s="9">
        <f>IF(H23=0, "-", IF((F23-H23)/H23&lt;10, (F23-H23)/H23, "&gt;999%"))</f>
        <v>1.4705882352941178</v>
      </c>
    </row>
    <row r="24" spans="1:11" x14ac:dyDescent="0.25">
      <c r="A24" s="7" t="s">
        <v>499</v>
      </c>
      <c r="B24" s="65">
        <v>0</v>
      </c>
      <c r="C24" s="34">
        <f>IF(B27=0, "-", B24/B27)</f>
        <v>0</v>
      </c>
      <c r="D24" s="65">
        <v>2</v>
      </c>
      <c r="E24" s="9">
        <f>IF(D27=0, "-", D24/D27)</f>
        <v>0.15384615384615385</v>
      </c>
      <c r="F24" s="81">
        <v>2</v>
      </c>
      <c r="G24" s="34">
        <f>IF(F27=0, "-", F24/F27)</f>
        <v>2.4691358024691357E-2</v>
      </c>
      <c r="H24" s="65">
        <v>59</v>
      </c>
      <c r="I24" s="9">
        <f>IF(H27=0, "-", H24/H27)</f>
        <v>0.46825396825396826</v>
      </c>
      <c r="J24" s="8">
        <f>IF(D24=0, "-", IF((B24-D24)/D24&lt;10, (B24-D24)/D24, "&gt;999%"))</f>
        <v>-1</v>
      </c>
      <c r="K24" s="9">
        <f>IF(H24=0, "-", IF((F24-H24)/H24&lt;10, (F24-H24)/H24, "&gt;999%"))</f>
        <v>-0.96610169491525422</v>
      </c>
    </row>
    <row r="25" spans="1:11" x14ac:dyDescent="0.25">
      <c r="A25" s="7" t="s">
        <v>500</v>
      </c>
      <c r="B25" s="65">
        <v>7</v>
      </c>
      <c r="C25" s="34">
        <f>IF(B27=0, "-", B25/B27)</f>
        <v>0.33333333333333331</v>
      </c>
      <c r="D25" s="65">
        <v>5</v>
      </c>
      <c r="E25" s="9">
        <f>IF(D27=0, "-", D25/D27)</f>
        <v>0.38461538461538464</v>
      </c>
      <c r="F25" s="81">
        <v>37</v>
      </c>
      <c r="G25" s="34">
        <f>IF(F27=0, "-", F25/F27)</f>
        <v>0.4567901234567901</v>
      </c>
      <c r="H25" s="65">
        <v>50</v>
      </c>
      <c r="I25" s="9">
        <f>IF(H27=0, "-", H25/H27)</f>
        <v>0.3968253968253968</v>
      </c>
      <c r="J25" s="8">
        <f>IF(D25=0, "-", IF((B25-D25)/D25&lt;10, (B25-D25)/D25, "&gt;999%"))</f>
        <v>0.4</v>
      </c>
      <c r="K25" s="9">
        <f>IF(H25=0, "-", IF((F25-H25)/H25&lt;10, (F25-H25)/H25, "&gt;999%"))</f>
        <v>-0.26</v>
      </c>
    </row>
    <row r="26" spans="1:11" x14ac:dyDescent="0.25">
      <c r="A26" s="2"/>
      <c r="B26" s="68"/>
      <c r="C26" s="33"/>
      <c r="D26" s="68"/>
      <c r="E26" s="6"/>
      <c r="F26" s="82"/>
      <c r="G26" s="33"/>
      <c r="H26" s="68"/>
      <c r="I26" s="6"/>
      <c r="J26" s="5"/>
      <c r="K26" s="6"/>
    </row>
    <row r="27" spans="1:11" s="43" customFormat="1" ht="13" x14ac:dyDescent="0.3">
      <c r="A27" s="162" t="s">
        <v>627</v>
      </c>
      <c r="B27" s="71">
        <f>SUM(B23:B26)</f>
        <v>21</v>
      </c>
      <c r="C27" s="40">
        <f>B27/28029</f>
        <v>7.4922401798137642E-4</v>
      </c>
      <c r="D27" s="71">
        <f>SUM(D23:D26)</f>
        <v>13</v>
      </c>
      <c r="E27" s="41">
        <f>D27/21983</f>
        <v>5.9136605558840927E-4</v>
      </c>
      <c r="F27" s="77">
        <f>SUM(F23:F26)</f>
        <v>81</v>
      </c>
      <c r="G27" s="42">
        <f>F27/127960</f>
        <v>6.3301031572366362E-4</v>
      </c>
      <c r="H27" s="71">
        <f>SUM(H23:H26)</f>
        <v>126</v>
      </c>
      <c r="I27" s="41">
        <f>H27/115003</f>
        <v>1.0956235924280235E-3</v>
      </c>
      <c r="J27" s="37">
        <f>IF(D27=0, "-", IF((B27-D27)/D27&lt;10, (B27-D27)/D27, "&gt;999%"))</f>
        <v>0.61538461538461542</v>
      </c>
      <c r="K27" s="38">
        <f>IF(H27=0, "-", IF((F27-H27)/H27&lt;10, (F27-H27)/H27, "&gt;999%"))</f>
        <v>-0.35714285714285715</v>
      </c>
    </row>
    <row r="28" spans="1:11" x14ac:dyDescent="0.25">
      <c r="B28" s="83"/>
      <c r="D28" s="83"/>
      <c r="F28" s="83"/>
      <c r="H28" s="83"/>
    </row>
    <row r="29" spans="1:11" ht="13" x14ac:dyDescent="0.3">
      <c r="A29" s="163" t="s">
        <v>132</v>
      </c>
      <c r="B29" s="61" t="s">
        <v>12</v>
      </c>
      <c r="C29" s="62" t="s">
        <v>13</v>
      </c>
      <c r="D29" s="61" t="s">
        <v>12</v>
      </c>
      <c r="E29" s="63" t="s">
        <v>13</v>
      </c>
      <c r="F29" s="62" t="s">
        <v>12</v>
      </c>
      <c r="G29" s="62" t="s">
        <v>13</v>
      </c>
      <c r="H29" s="61" t="s">
        <v>12</v>
      </c>
      <c r="I29" s="63" t="s">
        <v>13</v>
      </c>
      <c r="J29" s="61"/>
      <c r="K29" s="63"/>
    </row>
    <row r="30" spans="1:11" x14ac:dyDescent="0.25">
      <c r="A30" s="7" t="s">
        <v>501</v>
      </c>
      <c r="B30" s="65">
        <v>75</v>
      </c>
      <c r="C30" s="34">
        <f>IF(B41=0, "-", B30/B41)</f>
        <v>0.16375545851528384</v>
      </c>
      <c r="D30" s="65">
        <v>6</v>
      </c>
      <c r="E30" s="9">
        <f>IF(D41=0, "-", D30/D41)</f>
        <v>1.4388489208633094E-2</v>
      </c>
      <c r="F30" s="81">
        <v>246</v>
      </c>
      <c r="G30" s="34">
        <f>IF(F41=0, "-", F30/F41)</f>
        <v>0.13050397877984085</v>
      </c>
      <c r="H30" s="65">
        <v>75</v>
      </c>
      <c r="I30" s="9">
        <f>IF(H41=0, "-", H30/H41)</f>
        <v>3.4899953466728709E-2</v>
      </c>
      <c r="J30" s="8" t="str">
        <f t="shared" ref="J30:J39" si="2">IF(D30=0, "-", IF((B30-D30)/D30&lt;10, (B30-D30)/D30, "&gt;999%"))</f>
        <v>&gt;999%</v>
      </c>
      <c r="K30" s="9">
        <f t="shared" ref="K30:K39" si="3">IF(H30=0, "-", IF((F30-H30)/H30&lt;10, (F30-H30)/H30, "&gt;999%"))</f>
        <v>2.2799999999999998</v>
      </c>
    </row>
    <row r="31" spans="1:11" x14ac:dyDescent="0.25">
      <c r="A31" s="7" t="s">
        <v>502</v>
      </c>
      <c r="B31" s="65">
        <v>60</v>
      </c>
      <c r="C31" s="34">
        <f>IF(B41=0, "-", B31/B41)</f>
        <v>0.13100436681222707</v>
      </c>
      <c r="D31" s="65">
        <v>116</v>
      </c>
      <c r="E31" s="9">
        <f>IF(D41=0, "-", D31/D41)</f>
        <v>0.27817745803357313</v>
      </c>
      <c r="F31" s="81">
        <v>270</v>
      </c>
      <c r="G31" s="34">
        <f>IF(F41=0, "-", F31/F41)</f>
        <v>0.14323607427055704</v>
      </c>
      <c r="H31" s="65">
        <v>430</v>
      </c>
      <c r="I31" s="9">
        <f>IF(H41=0, "-", H31/H41)</f>
        <v>0.20009306654257794</v>
      </c>
      <c r="J31" s="8">
        <f t="shared" si="2"/>
        <v>-0.48275862068965519</v>
      </c>
      <c r="K31" s="9">
        <f t="shared" si="3"/>
        <v>-0.37209302325581395</v>
      </c>
    </row>
    <row r="32" spans="1:11" x14ac:dyDescent="0.25">
      <c r="A32" s="7" t="s">
        <v>503</v>
      </c>
      <c r="B32" s="65">
        <v>106</v>
      </c>
      <c r="C32" s="34">
        <f>IF(B41=0, "-", B32/B41)</f>
        <v>0.23144104803493451</v>
      </c>
      <c r="D32" s="65">
        <v>58</v>
      </c>
      <c r="E32" s="9">
        <f>IF(D41=0, "-", D32/D41)</f>
        <v>0.13908872901678657</v>
      </c>
      <c r="F32" s="81">
        <v>417</v>
      </c>
      <c r="G32" s="34">
        <f>IF(F41=0, "-", F32/F41)</f>
        <v>0.22122015915119364</v>
      </c>
      <c r="H32" s="65">
        <v>268</v>
      </c>
      <c r="I32" s="9">
        <f>IF(H41=0, "-", H32/H41)</f>
        <v>0.12470916705444393</v>
      </c>
      <c r="J32" s="8">
        <f t="shared" si="2"/>
        <v>0.82758620689655171</v>
      </c>
      <c r="K32" s="9">
        <f t="shared" si="3"/>
        <v>0.55597014925373134</v>
      </c>
    </row>
    <row r="33" spans="1:11" x14ac:dyDescent="0.25">
      <c r="A33" s="7" t="s">
        <v>504</v>
      </c>
      <c r="B33" s="65">
        <v>33</v>
      </c>
      <c r="C33" s="34">
        <f>IF(B41=0, "-", B33/B41)</f>
        <v>7.2052401746724892E-2</v>
      </c>
      <c r="D33" s="65">
        <v>9</v>
      </c>
      <c r="E33" s="9">
        <f>IF(D41=0, "-", D33/D41)</f>
        <v>2.1582733812949641E-2</v>
      </c>
      <c r="F33" s="81">
        <v>114</v>
      </c>
      <c r="G33" s="34">
        <f>IF(F41=0, "-", F33/F41)</f>
        <v>6.0477453580901855E-2</v>
      </c>
      <c r="H33" s="65">
        <v>44</v>
      </c>
      <c r="I33" s="9">
        <f>IF(H41=0, "-", H33/H41)</f>
        <v>2.047463936714751E-2</v>
      </c>
      <c r="J33" s="8">
        <f t="shared" si="2"/>
        <v>2.6666666666666665</v>
      </c>
      <c r="K33" s="9">
        <f t="shared" si="3"/>
        <v>1.5909090909090908</v>
      </c>
    </row>
    <row r="34" spans="1:11" x14ac:dyDescent="0.25">
      <c r="A34" s="7" t="s">
        <v>505</v>
      </c>
      <c r="B34" s="65">
        <v>18</v>
      </c>
      <c r="C34" s="34">
        <f>IF(B41=0, "-", B34/B41)</f>
        <v>3.9301310043668124E-2</v>
      </c>
      <c r="D34" s="65">
        <v>14</v>
      </c>
      <c r="E34" s="9">
        <f>IF(D41=0, "-", D34/D41)</f>
        <v>3.3573141486810551E-2</v>
      </c>
      <c r="F34" s="81">
        <v>63</v>
      </c>
      <c r="G34" s="34">
        <f>IF(F41=0, "-", F34/F41)</f>
        <v>3.3421750663129975E-2</v>
      </c>
      <c r="H34" s="65">
        <v>65</v>
      </c>
      <c r="I34" s="9">
        <f>IF(H41=0, "-", H34/H41)</f>
        <v>3.024662633783155E-2</v>
      </c>
      <c r="J34" s="8">
        <f t="shared" si="2"/>
        <v>0.2857142857142857</v>
      </c>
      <c r="K34" s="9">
        <f t="shared" si="3"/>
        <v>-3.0769230769230771E-2</v>
      </c>
    </row>
    <row r="35" spans="1:11" x14ac:dyDescent="0.25">
      <c r="A35" s="7" t="s">
        <v>506</v>
      </c>
      <c r="B35" s="65">
        <v>0</v>
      </c>
      <c r="C35" s="34">
        <f>IF(B41=0, "-", B35/B41)</f>
        <v>0</v>
      </c>
      <c r="D35" s="65">
        <v>10</v>
      </c>
      <c r="E35" s="9">
        <f>IF(D41=0, "-", D35/D41)</f>
        <v>2.3980815347721823E-2</v>
      </c>
      <c r="F35" s="81">
        <v>3</v>
      </c>
      <c r="G35" s="34">
        <f>IF(F41=0, "-", F35/F41)</f>
        <v>1.5915119363395225E-3</v>
      </c>
      <c r="H35" s="65">
        <v>205</v>
      </c>
      <c r="I35" s="9">
        <f>IF(H41=0, "-", H35/H41)</f>
        <v>9.5393206142391815E-2</v>
      </c>
      <c r="J35" s="8">
        <f t="shared" si="2"/>
        <v>-1</v>
      </c>
      <c r="K35" s="9">
        <f t="shared" si="3"/>
        <v>-0.98536585365853657</v>
      </c>
    </row>
    <row r="36" spans="1:11" x14ac:dyDescent="0.25">
      <c r="A36" s="7" t="s">
        <v>507</v>
      </c>
      <c r="B36" s="65">
        <v>9</v>
      </c>
      <c r="C36" s="34">
        <f>IF(B41=0, "-", B36/B41)</f>
        <v>1.9650655021834062E-2</v>
      </c>
      <c r="D36" s="65">
        <v>5</v>
      </c>
      <c r="E36" s="9">
        <f>IF(D41=0, "-", D36/D41)</f>
        <v>1.1990407673860911E-2</v>
      </c>
      <c r="F36" s="81">
        <v>17</v>
      </c>
      <c r="G36" s="34">
        <f>IF(F41=0, "-", F36/F41)</f>
        <v>9.0185676392572946E-3</v>
      </c>
      <c r="H36" s="65">
        <v>19</v>
      </c>
      <c r="I36" s="9">
        <f>IF(H41=0, "-", H36/H41)</f>
        <v>8.8413215449046068E-3</v>
      </c>
      <c r="J36" s="8">
        <f t="shared" si="2"/>
        <v>0.8</v>
      </c>
      <c r="K36" s="9">
        <f t="shared" si="3"/>
        <v>-0.10526315789473684</v>
      </c>
    </row>
    <row r="37" spans="1:11" x14ac:dyDescent="0.25">
      <c r="A37" s="7" t="s">
        <v>508</v>
      </c>
      <c r="B37" s="65">
        <v>31</v>
      </c>
      <c r="C37" s="34">
        <f>IF(B41=0, "-", B37/B41)</f>
        <v>6.768558951965066E-2</v>
      </c>
      <c r="D37" s="65">
        <v>58</v>
      </c>
      <c r="E37" s="9">
        <f>IF(D41=0, "-", D37/D41)</f>
        <v>0.13908872901678657</v>
      </c>
      <c r="F37" s="81">
        <v>79</v>
      </c>
      <c r="G37" s="34">
        <f>IF(F41=0, "-", F37/F41)</f>
        <v>4.1909814323607429E-2</v>
      </c>
      <c r="H37" s="65">
        <v>146</v>
      </c>
      <c r="I37" s="9">
        <f>IF(H41=0, "-", H37/H41)</f>
        <v>6.7938576081898558E-2</v>
      </c>
      <c r="J37" s="8">
        <f t="shared" si="2"/>
        <v>-0.46551724137931033</v>
      </c>
      <c r="K37" s="9">
        <f t="shared" si="3"/>
        <v>-0.4589041095890411</v>
      </c>
    </row>
    <row r="38" spans="1:11" x14ac:dyDescent="0.25">
      <c r="A38" s="7" t="s">
        <v>509</v>
      </c>
      <c r="B38" s="65">
        <v>110</v>
      </c>
      <c r="C38" s="34">
        <f>IF(B41=0, "-", B38/B41)</f>
        <v>0.24017467248908297</v>
      </c>
      <c r="D38" s="65">
        <v>124</v>
      </c>
      <c r="E38" s="9">
        <f>IF(D41=0, "-", D38/D41)</f>
        <v>0.29736211031175058</v>
      </c>
      <c r="F38" s="81">
        <v>602</v>
      </c>
      <c r="G38" s="34">
        <f>IF(F41=0, "-", F38/F41)</f>
        <v>0.3193633952254642</v>
      </c>
      <c r="H38" s="65">
        <v>809</v>
      </c>
      <c r="I38" s="9">
        <f>IF(H41=0, "-", H38/H41)</f>
        <v>0.37645416472778037</v>
      </c>
      <c r="J38" s="8">
        <f t="shared" si="2"/>
        <v>-0.11290322580645161</v>
      </c>
      <c r="K38" s="9">
        <f t="shared" si="3"/>
        <v>-0.25587144622991348</v>
      </c>
    </row>
    <row r="39" spans="1:11" x14ac:dyDescent="0.25">
      <c r="A39" s="7" t="s">
        <v>510</v>
      </c>
      <c r="B39" s="65">
        <v>16</v>
      </c>
      <c r="C39" s="34">
        <f>IF(B41=0, "-", B39/B41)</f>
        <v>3.4934497816593885E-2</v>
      </c>
      <c r="D39" s="65">
        <v>17</v>
      </c>
      <c r="E39" s="9">
        <f>IF(D41=0, "-", D39/D41)</f>
        <v>4.0767386091127102E-2</v>
      </c>
      <c r="F39" s="81">
        <v>74</v>
      </c>
      <c r="G39" s="34">
        <f>IF(F41=0, "-", F39/F41)</f>
        <v>3.9257294429708225E-2</v>
      </c>
      <c r="H39" s="65">
        <v>88</v>
      </c>
      <c r="I39" s="9">
        <f>IF(H41=0, "-", H39/H41)</f>
        <v>4.0949278734295019E-2</v>
      </c>
      <c r="J39" s="8">
        <f t="shared" si="2"/>
        <v>-5.8823529411764705E-2</v>
      </c>
      <c r="K39" s="9">
        <f t="shared" si="3"/>
        <v>-0.15909090909090909</v>
      </c>
    </row>
    <row r="40" spans="1:11" x14ac:dyDescent="0.25">
      <c r="A40" s="2"/>
      <c r="B40" s="68"/>
      <c r="C40" s="33"/>
      <c r="D40" s="68"/>
      <c r="E40" s="6"/>
      <c r="F40" s="82"/>
      <c r="G40" s="33"/>
      <c r="H40" s="68"/>
      <c r="I40" s="6"/>
      <c r="J40" s="5"/>
      <c r="K40" s="6"/>
    </row>
    <row r="41" spans="1:11" s="43" customFormat="1" ht="13" x14ac:dyDescent="0.3">
      <c r="A41" s="162" t="s">
        <v>626</v>
      </c>
      <c r="B41" s="71">
        <f>SUM(B30:B40)</f>
        <v>458</v>
      </c>
      <c r="C41" s="40">
        <f>B41/28029</f>
        <v>1.6340219058831925E-2</v>
      </c>
      <c r="D41" s="71">
        <f>SUM(D30:D40)</f>
        <v>417</v>
      </c>
      <c r="E41" s="41">
        <f>D41/21983</f>
        <v>1.8969203475412821E-2</v>
      </c>
      <c r="F41" s="77">
        <f>SUM(F30:F40)</f>
        <v>1885</v>
      </c>
      <c r="G41" s="42">
        <f>F41/127960</f>
        <v>1.4731165989371679E-2</v>
      </c>
      <c r="H41" s="71">
        <f>SUM(H30:H40)</f>
        <v>2149</v>
      </c>
      <c r="I41" s="41">
        <f>H41/115003</f>
        <v>1.8686469048633515E-2</v>
      </c>
      <c r="J41" s="37">
        <f>IF(D41=0, "-", IF((B41-D41)/D41&lt;10, (B41-D41)/D41, "&gt;999%"))</f>
        <v>9.8321342925659472E-2</v>
      </c>
      <c r="K41" s="38">
        <f>IF(H41=0, "-", IF((F41-H41)/H41&lt;10, (F41-H41)/H41, "&gt;999%"))</f>
        <v>-0.12284783620288506</v>
      </c>
    </row>
    <row r="42" spans="1:11" x14ac:dyDescent="0.25">
      <c r="B42" s="83"/>
      <c r="D42" s="83"/>
      <c r="F42" s="83"/>
      <c r="H42" s="83"/>
    </row>
    <row r="43" spans="1:11" ht="13" x14ac:dyDescent="0.3">
      <c r="A43" s="163" t="s">
        <v>133</v>
      </c>
      <c r="B43" s="61" t="s">
        <v>12</v>
      </c>
      <c r="C43" s="62" t="s">
        <v>13</v>
      </c>
      <c r="D43" s="61" t="s">
        <v>12</v>
      </c>
      <c r="E43" s="63" t="s">
        <v>13</v>
      </c>
      <c r="F43" s="62" t="s">
        <v>12</v>
      </c>
      <c r="G43" s="62" t="s">
        <v>13</v>
      </c>
      <c r="H43" s="61" t="s">
        <v>12</v>
      </c>
      <c r="I43" s="63" t="s">
        <v>13</v>
      </c>
      <c r="J43" s="61"/>
      <c r="K43" s="63"/>
    </row>
    <row r="44" spans="1:11" x14ac:dyDescent="0.25">
      <c r="A44" s="7" t="s">
        <v>511</v>
      </c>
      <c r="B44" s="65">
        <v>146</v>
      </c>
      <c r="C44" s="34">
        <f>IF(B54=0, "-", B44/B54)</f>
        <v>0.16441441441441443</v>
      </c>
      <c r="D44" s="65">
        <v>75</v>
      </c>
      <c r="E44" s="9">
        <f>IF(D54=0, "-", D44/D54)</f>
        <v>7.2957198443579771E-2</v>
      </c>
      <c r="F44" s="81">
        <v>650</v>
      </c>
      <c r="G44" s="34">
        <f>IF(F54=0, "-", F44/F54)</f>
        <v>0.16692347200821778</v>
      </c>
      <c r="H44" s="65">
        <v>343</v>
      </c>
      <c r="I44" s="9">
        <f>IF(H54=0, "-", H44/H54)</f>
        <v>7.5401187074082221E-2</v>
      </c>
      <c r="J44" s="8">
        <f t="shared" ref="J44:J52" si="4">IF(D44=0, "-", IF((B44-D44)/D44&lt;10, (B44-D44)/D44, "&gt;999%"))</f>
        <v>0.94666666666666666</v>
      </c>
      <c r="K44" s="9">
        <f t="shared" ref="K44:K52" si="5">IF(H44=0, "-", IF((F44-H44)/H44&lt;10, (F44-H44)/H44, "&gt;999%"))</f>
        <v>0.89504373177842567</v>
      </c>
    </row>
    <row r="45" spans="1:11" x14ac:dyDescent="0.25">
      <c r="A45" s="7" t="s">
        <v>512</v>
      </c>
      <c r="B45" s="65">
        <v>0</v>
      </c>
      <c r="C45" s="34">
        <f>IF(B54=0, "-", B45/B54)</f>
        <v>0</v>
      </c>
      <c r="D45" s="65">
        <v>0</v>
      </c>
      <c r="E45" s="9">
        <f>IF(D54=0, "-", D45/D54)</f>
        <v>0</v>
      </c>
      <c r="F45" s="81">
        <v>0</v>
      </c>
      <c r="G45" s="34">
        <f>IF(F54=0, "-", F45/F54)</f>
        <v>0</v>
      </c>
      <c r="H45" s="65">
        <v>1</v>
      </c>
      <c r="I45" s="9">
        <f>IF(H54=0, "-", H45/H54)</f>
        <v>2.1982853374367993E-4</v>
      </c>
      <c r="J45" s="8" t="str">
        <f t="shared" si="4"/>
        <v>-</v>
      </c>
      <c r="K45" s="9">
        <f t="shared" si="5"/>
        <v>-1</v>
      </c>
    </row>
    <row r="46" spans="1:11" x14ac:dyDescent="0.25">
      <c r="A46" s="7" t="s">
        <v>513</v>
      </c>
      <c r="B46" s="65">
        <v>1</v>
      </c>
      <c r="C46" s="34">
        <f>IF(B54=0, "-", B46/B54)</f>
        <v>1.1261261261261261E-3</v>
      </c>
      <c r="D46" s="65">
        <v>13</v>
      </c>
      <c r="E46" s="9">
        <f>IF(D54=0, "-", D46/D54)</f>
        <v>1.264591439688716E-2</v>
      </c>
      <c r="F46" s="81">
        <v>4</v>
      </c>
      <c r="G46" s="34">
        <f>IF(F54=0, "-", F46/F54)</f>
        <v>1.0272213662044171E-3</v>
      </c>
      <c r="H46" s="65">
        <v>55</v>
      </c>
      <c r="I46" s="9">
        <f>IF(H54=0, "-", H46/H54)</f>
        <v>1.2090569355902397E-2</v>
      </c>
      <c r="J46" s="8">
        <f t="shared" si="4"/>
        <v>-0.92307692307692313</v>
      </c>
      <c r="K46" s="9">
        <f t="shared" si="5"/>
        <v>-0.92727272727272725</v>
      </c>
    </row>
    <row r="47" spans="1:11" x14ac:dyDescent="0.25">
      <c r="A47" s="7" t="s">
        <v>514</v>
      </c>
      <c r="B47" s="65">
        <v>118</v>
      </c>
      <c r="C47" s="34">
        <f>IF(B54=0, "-", B47/B54)</f>
        <v>0.13288288288288289</v>
      </c>
      <c r="D47" s="65">
        <v>97</v>
      </c>
      <c r="E47" s="9">
        <f>IF(D54=0, "-", D47/D54)</f>
        <v>9.4357976653696496E-2</v>
      </c>
      <c r="F47" s="81">
        <v>696</v>
      </c>
      <c r="G47" s="34">
        <f>IF(F54=0, "-", F47/F54)</f>
        <v>0.17873651771956856</v>
      </c>
      <c r="H47" s="65">
        <v>795</v>
      </c>
      <c r="I47" s="9">
        <f>IF(H54=0, "-", H47/H54)</f>
        <v>0.17476368432622555</v>
      </c>
      <c r="J47" s="8">
        <f t="shared" si="4"/>
        <v>0.21649484536082475</v>
      </c>
      <c r="K47" s="9">
        <f t="shared" si="5"/>
        <v>-0.12452830188679245</v>
      </c>
    </row>
    <row r="48" spans="1:11" x14ac:dyDescent="0.25">
      <c r="A48" s="7" t="s">
        <v>515</v>
      </c>
      <c r="B48" s="65">
        <v>0</v>
      </c>
      <c r="C48" s="34">
        <f>IF(B54=0, "-", B48/B54)</f>
        <v>0</v>
      </c>
      <c r="D48" s="65">
        <v>0</v>
      </c>
      <c r="E48" s="9">
        <f>IF(D54=0, "-", D48/D54)</f>
        <v>0</v>
      </c>
      <c r="F48" s="81">
        <v>3</v>
      </c>
      <c r="G48" s="34">
        <f>IF(F54=0, "-", F48/F54)</f>
        <v>7.7041602465331282E-4</v>
      </c>
      <c r="H48" s="65">
        <v>0</v>
      </c>
      <c r="I48" s="9">
        <f>IF(H54=0, "-", H48/H54)</f>
        <v>0</v>
      </c>
      <c r="J48" s="8" t="str">
        <f t="shared" si="4"/>
        <v>-</v>
      </c>
      <c r="K48" s="9" t="str">
        <f t="shared" si="5"/>
        <v>-</v>
      </c>
    </row>
    <row r="49" spans="1:11" x14ac:dyDescent="0.25">
      <c r="A49" s="7" t="s">
        <v>516</v>
      </c>
      <c r="B49" s="65">
        <v>138</v>
      </c>
      <c r="C49" s="34">
        <f>IF(B54=0, "-", B49/B54)</f>
        <v>0.1554054054054054</v>
      </c>
      <c r="D49" s="65">
        <v>86</v>
      </c>
      <c r="E49" s="9">
        <f>IF(D54=0, "-", D49/D54)</f>
        <v>8.3657587548638127E-2</v>
      </c>
      <c r="F49" s="81">
        <v>465</v>
      </c>
      <c r="G49" s="34">
        <f>IF(F54=0, "-", F49/F54)</f>
        <v>0.11941448382126348</v>
      </c>
      <c r="H49" s="65">
        <v>521</v>
      </c>
      <c r="I49" s="9">
        <f>IF(H54=0, "-", H49/H54)</f>
        <v>0.11453066608045724</v>
      </c>
      <c r="J49" s="8">
        <f t="shared" si="4"/>
        <v>0.60465116279069764</v>
      </c>
      <c r="K49" s="9">
        <f t="shared" si="5"/>
        <v>-0.10748560460652591</v>
      </c>
    </row>
    <row r="50" spans="1:11" x14ac:dyDescent="0.25">
      <c r="A50" s="7" t="s">
        <v>517</v>
      </c>
      <c r="B50" s="65">
        <v>106</v>
      </c>
      <c r="C50" s="34">
        <f>IF(B54=0, "-", B50/B54)</f>
        <v>0.11936936936936937</v>
      </c>
      <c r="D50" s="65">
        <v>112</v>
      </c>
      <c r="E50" s="9">
        <f>IF(D54=0, "-", D50/D54)</f>
        <v>0.10894941634241245</v>
      </c>
      <c r="F50" s="81">
        <v>357</v>
      </c>
      <c r="G50" s="34">
        <f>IF(F54=0, "-", F50/F54)</f>
        <v>9.1679506933744229E-2</v>
      </c>
      <c r="H50" s="65">
        <v>426</v>
      </c>
      <c r="I50" s="9">
        <f>IF(H54=0, "-", H50/H54)</f>
        <v>9.3646955374807647E-2</v>
      </c>
      <c r="J50" s="8">
        <f t="shared" si="4"/>
        <v>-5.3571428571428568E-2</v>
      </c>
      <c r="K50" s="9">
        <f t="shared" si="5"/>
        <v>-0.1619718309859155</v>
      </c>
    </row>
    <row r="51" spans="1:11" x14ac:dyDescent="0.25">
      <c r="A51" s="7" t="s">
        <v>518</v>
      </c>
      <c r="B51" s="65">
        <v>27</v>
      </c>
      <c r="C51" s="34">
        <f>IF(B54=0, "-", B51/B54)</f>
        <v>3.0405405405405407E-2</v>
      </c>
      <c r="D51" s="65">
        <v>58</v>
      </c>
      <c r="E51" s="9">
        <f>IF(D54=0, "-", D51/D54)</f>
        <v>5.642023346303502E-2</v>
      </c>
      <c r="F51" s="81">
        <v>60</v>
      </c>
      <c r="G51" s="34">
        <f>IF(F54=0, "-", F51/F54)</f>
        <v>1.5408320493066256E-2</v>
      </c>
      <c r="H51" s="65">
        <v>268</v>
      </c>
      <c r="I51" s="9">
        <f>IF(H54=0, "-", H51/H54)</f>
        <v>5.8914047043306224E-2</v>
      </c>
      <c r="J51" s="8">
        <f t="shared" si="4"/>
        <v>-0.53448275862068961</v>
      </c>
      <c r="K51" s="9">
        <f t="shared" si="5"/>
        <v>-0.77611940298507465</v>
      </c>
    </row>
    <row r="52" spans="1:11" x14ac:dyDescent="0.25">
      <c r="A52" s="7" t="s">
        <v>519</v>
      </c>
      <c r="B52" s="65">
        <v>352</v>
      </c>
      <c r="C52" s="34">
        <f>IF(B54=0, "-", B52/B54)</f>
        <v>0.3963963963963964</v>
      </c>
      <c r="D52" s="65">
        <v>587</v>
      </c>
      <c r="E52" s="9">
        <f>IF(D54=0, "-", D52/D54)</f>
        <v>0.57101167315175094</v>
      </c>
      <c r="F52" s="81">
        <v>1659</v>
      </c>
      <c r="G52" s="34">
        <f>IF(F54=0, "-", F52/F54)</f>
        <v>0.42604006163328195</v>
      </c>
      <c r="H52" s="65">
        <v>2140</v>
      </c>
      <c r="I52" s="9">
        <f>IF(H54=0, "-", H52/H54)</f>
        <v>0.47043306221147507</v>
      </c>
      <c r="J52" s="8">
        <f t="shared" si="4"/>
        <v>-0.40034071550255534</v>
      </c>
      <c r="K52" s="9">
        <f t="shared" si="5"/>
        <v>-0.22476635514018692</v>
      </c>
    </row>
    <row r="53" spans="1:11" x14ac:dyDescent="0.25">
      <c r="A53" s="2"/>
      <c r="B53" s="68"/>
      <c r="C53" s="33"/>
      <c r="D53" s="68"/>
      <c r="E53" s="6"/>
      <c r="F53" s="82"/>
      <c r="G53" s="33"/>
      <c r="H53" s="68"/>
      <c r="I53" s="6"/>
      <c r="J53" s="5"/>
      <c r="K53" s="6"/>
    </row>
    <row r="54" spans="1:11" s="43" customFormat="1" ht="13" x14ac:dyDescent="0.3">
      <c r="A54" s="162" t="s">
        <v>625</v>
      </c>
      <c r="B54" s="71">
        <f>SUM(B44:B53)</f>
        <v>888</v>
      </c>
      <c r="C54" s="40">
        <f>B54/28029</f>
        <v>3.1681472760355343E-2</v>
      </c>
      <c r="D54" s="71">
        <f>SUM(D44:D53)</f>
        <v>1028</v>
      </c>
      <c r="E54" s="41">
        <f>D54/21983</f>
        <v>4.6763408088068052E-2</v>
      </c>
      <c r="F54" s="77">
        <f>SUM(F44:F53)</f>
        <v>3894</v>
      </c>
      <c r="G54" s="42">
        <f>F54/127960</f>
        <v>3.0431384807752423E-2</v>
      </c>
      <c r="H54" s="71">
        <f>SUM(H44:H53)</f>
        <v>4549</v>
      </c>
      <c r="I54" s="41">
        <f>H54/115003</f>
        <v>3.9555489856786342E-2</v>
      </c>
      <c r="J54" s="37">
        <f>IF(D54=0, "-", IF((B54-D54)/D54&lt;10, (B54-D54)/D54, "&gt;999%"))</f>
        <v>-0.13618677042801555</v>
      </c>
      <c r="K54" s="38">
        <f>IF(H54=0, "-", IF((F54-H54)/H54&lt;10, (F54-H54)/H54, "&gt;999%"))</f>
        <v>-0.14398768960211036</v>
      </c>
    </row>
    <row r="55" spans="1:11" x14ac:dyDescent="0.25">
      <c r="B55" s="83"/>
      <c r="D55" s="83"/>
      <c r="F55" s="83"/>
      <c r="H55" s="83"/>
    </row>
    <row r="56" spans="1:11" ht="13" x14ac:dyDescent="0.3">
      <c r="A56" s="163" t="s">
        <v>134</v>
      </c>
      <c r="B56" s="61" t="s">
        <v>12</v>
      </c>
      <c r="C56" s="62" t="s">
        <v>13</v>
      </c>
      <c r="D56" s="61" t="s">
        <v>12</v>
      </c>
      <c r="E56" s="63" t="s">
        <v>13</v>
      </c>
      <c r="F56" s="62" t="s">
        <v>12</v>
      </c>
      <c r="G56" s="62" t="s">
        <v>13</v>
      </c>
      <c r="H56" s="61" t="s">
        <v>12</v>
      </c>
      <c r="I56" s="63" t="s">
        <v>13</v>
      </c>
      <c r="J56" s="61"/>
      <c r="K56" s="63"/>
    </row>
    <row r="57" spans="1:11" x14ac:dyDescent="0.25">
      <c r="A57" s="7" t="s">
        <v>520</v>
      </c>
      <c r="B57" s="65">
        <v>1108</v>
      </c>
      <c r="C57" s="34">
        <f>IF(B70=0, "-", B57/B70)</f>
        <v>0.20032543843789549</v>
      </c>
      <c r="D57" s="65">
        <v>582</v>
      </c>
      <c r="E57" s="9">
        <f>IF(D70=0, "-", D57/D70)</f>
        <v>0.13040555680035851</v>
      </c>
      <c r="F57" s="81">
        <v>5161</v>
      </c>
      <c r="G57" s="34">
        <f>IF(F70=0, "-", F57/F70)</f>
        <v>0.20181441363938529</v>
      </c>
      <c r="H57" s="65">
        <v>3398</v>
      </c>
      <c r="I57" s="9">
        <f>IF(H70=0, "-", H57/H70)</f>
        <v>0.14375158642863187</v>
      </c>
      <c r="J57" s="8">
        <f t="shared" ref="J57:J68" si="6">IF(D57=0, "-", IF((B57-D57)/D57&lt;10, (B57-D57)/D57, "&gt;999%"))</f>
        <v>0.90378006872852235</v>
      </c>
      <c r="K57" s="9">
        <f t="shared" ref="K57:K68" si="7">IF(H57=0, "-", IF((F57-H57)/H57&lt;10, (F57-H57)/H57, "&gt;999%"))</f>
        <v>0.51883460859329023</v>
      </c>
    </row>
    <row r="58" spans="1:11" x14ac:dyDescent="0.25">
      <c r="A58" s="7" t="s">
        <v>521</v>
      </c>
      <c r="B58" s="65">
        <v>462</v>
      </c>
      <c r="C58" s="34">
        <f>IF(B70=0, "-", B58/B70)</f>
        <v>8.3529199059844517E-2</v>
      </c>
      <c r="D58" s="65">
        <v>400</v>
      </c>
      <c r="E58" s="9">
        <f>IF(D70=0, "-", D58/D70)</f>
        <v>8.9625812233923366E-2</v>
      </c>
      <c r="F58" s="81">
        <v>1940</v>
      </c>
      <c r="G58" s="34">
        <f>IF(F70=0, "-", F58/F70)</f>
        <v>7.5861259922574587E-2</v>
      </c>
      <c r="H58" s="65">
        <v>957</v>
      </c>
      <c r="I58" s="9">
        <f>IF(H70=0, "-", H58/H70)</f>
        <v>4.0485658685167951E-2</v>
      </c>
      <c r="J58" s="8">
        <f t="shared" si="6"/>
        <v>0.155</v>
      </c>
      <c r="K58" s="9">
        <f t="shared" si="7"/>
        <v>1.0271682340647859</v>
      </c>
    </row>
    <row r="59" spans="1:11" x14ac:dyDescent="0.25">
      <c r="A59" s="7" t="s">
        <v>522</v>
      </c>
      <c r="B59" s="65">
        <v>558</v>
      </c>
      <c r="C59" s="34">
        <f>IF(B70=0, "-", B59/B70)</f>
        <v>0.10088591574760442</v>
      </c>
      <c r="D59" s="65">
        <v>529</v>
      </c>
      <c r="E59" s="9">
        <f>IF(D70=0, "-", D59/D70)</f>
        <v>0.11853013667936366</v>
      </c>
      <c r="F59" s="81">
        <v>2939</v>
      </c>
      <c r="G59" s="34">
        <f>IF(F70=0, "-", F59/F70)</f>
        <v>0.11492589840847769</v>
      </c>
      <c r="H59" s="65">
        <v>2714</v>
      </c>
      <c r="I59" s="9">
        <f>IF(H70=0, "-", H59/H70)</f>
        <v>0.11481512818343345</v>
      </c>
      <c r="J59" s="8">
        <f t="shared" si="6"/>
        <v>5.4820415879017016E-2</v>
      </c>
      <c r="K59" s="9">
        <f t="shared" si="7"/>
        <v>8.2903463522476045E-2</v>
      </c>
    </row>
    <row r="60" spans="1:11" x14ac:dyDescent="0.25">
      <c r="A60" s="7" t="s">
        <v>523</v>
      </c>
      <c r="B60" s="65">
        <v>44</v>
      </c>
      <c r="C60" s="34">
        <f>IF(B70=0, "-", B60/B70)</f>
        <v>7.955161815223287E-3</v>
      </c>
      <c r="D60" s="65">
        <v>54</v>
      </c>
      <c r="E60" s="9">
        <f>IF(D70=0, "-", D60/D70)</f>
        <v>1.2099484651579655E-2</v>
      </c>
      <c r="F60" s="81">
        <v>122</v>
      </c>
      <c r="G60" s="34">
        <f>IF(F70=0, "-", F60/F70)</f>
        <v>4.7706565518320105E-3</v>
      </c>
      <c r="H60" s="65">
        <v>208</v>
      </c>
      <c r="I60" s="9">
        <f>IF(H70=0, "-", H60/H70)</f>
        <v>8.7993908114053637E-3</v>
      </c>
      <c r="J60" s="8">
        <f t="shared" si="6"/>
        <v>-0.18518518518518517</v>
      </c>
      <c r="K60" s="9">
        <f t="shared" si="7"/>
        <v>-0.41346153846153844</v>
      </c>
    </row>
    <row r="61" spans="1:11" x14ac:dyDescent="0.25">
      <c r="A61" s="7" t="s">
        <v>524</v>
      </c>
      <c r="B61" s="65">
        <v>272</v>
      </c>
      <c r="C61" s="34">
        <f>IF(B70=0, "-", B61/B70)</f>
        <v>4.9177363948653047E-2</v>
      </c>
      <c r="D61" s="65">
        <v>99</v>
      </c>
      <c r="E61" s="9">
        <f>IF(D70=0, "-", D61/D70)</f>
        <v>2.2182388527896033E-2</v>
      </c>
      <c r="F61" s="81">
        <v>1195</v>
      </c>
      <c r="G61" s="34">
        <f>IF(F70=0, "-", F61/F70)</f>
        <v>4.6728971962616821E-2</v>
      </c>
      <c r="H61" s="65">
        <v>439</v>
      </c>
      <c r="I61" s="9">
        <f>IF(H70=0, "-", H61/H70)</f>
        <v>1.8571791183687285E-2</v>
      </c>
      <c r="J61" s="8">
        <f t="shared" si="6"/>
        <v>1.7474747474747474</v>
      </c>
      <c r="K61" s="9">
        <f t="shared" si="7"/>
        <v>1.7220956719817768</v>
      </c>
    </row>
    <row r="62" spans="1:11" x14ac:dyDescent="0.25">
      <c r="A62" s="7" t="s">
        <v>525</v>
      </c>
      <c r="B62" s="65">
        <v>635</v>
      </c>
      <c r="C62" s="34">
        <f>IF(B70=0, "-", B62/B70)</f>
        <v>0.11480744892424516</v>
      </c>
      <c r="D62" s="65">
        <v>337</v>
      </c>
      <c r="E62" s="9">
        <f>IF(D70=0, "-", D62/D70)</f>
        <v>7.5509746807080433E-2</v>
      </c>
      <c r="F62" s="81">
        <v>2733</v>
      </c>
      <c r="G62" s="34">
        <f>IF(F70=0, "-", F62/F70)</f>
        <v>0.10687052750948266</v>
      </c>
      <c r="H62" s="65">
        <v>2210</v>
      </c>
      <c r="I62" s="9">
        <f>IF(H70=0, "-", H62/H70)</f>
        <v>9.3493527371181995E-2</v>
      </c>
      <c r="J62" s="8">
        <f t="shared" si="6"/>
        <v>0.88427299703264095</v>
      </c>
      <c r="K62" s="9">
        <f t="shared" si="7"/>
        <v>0.23665158371040723</v>
      </c>
    </row>
    <row r="63" spans="1:11" x14ac:dyDescent="0.25">
      <c r="A63" s="7" t="s">
        <v>526</v>
      </c>
      <c r="B63" s="65">
        <v>526</v>
      </c>
      <c r="C63" s="34">
        <f>IF(B70=0, "-", B63/B70)</f>
        <v>9.5100343518351116E-2</v>
      </c>
      <c r="D63" s="65">
        <v>389</v>
      </c>
      <c r="E63" s="9">
        <f>IF(D70=0, "-", D63/D70)</f>
        <v>8.7161102397490475E-2</v>
      </c>
      <c r="F63" s="81">
        <v>2247</v>
      </c>
      <c r="G63" s="34">
        <f>IF(F70=0, "-", F63/F70)</f>
        <v>8.7866108786610872E-2</v>
      </c>
      <c r="H63" s="65">
        <v>3827</v>
      </c>
      <c r="I63" s="9">
        <f>IF(H70=0, "-", H63/H70)</f>
        <v>0.16190032997715542</v>
      </c>
      <c r="J63" s="8">
        <f t="shared" si="6"/>
        <v>0.35218508997429304</v>
      </c>
      <c r="K63" s="9">
        <f t="shared" si="7"/>
        <v>-0.41285602299451268</v>
      </c>
    </row>
    <row r="64" spans="1:11" x14ac:dyDescent="0.25">
      <c r="A64" s="7" t="s">
        <v>527</v>
      </c>
      <c r="B64" s="65">
        <v>128</v>
      </c>
      <c r="C64" s="34">
        <f>IF(B70=0, "-", B64/B70)</f>
        <v>2.3142288917013198E-2</v>
      </c>
      <c r="D64" s="65">
        <v>188</v>
      </c>
      <c r="E64" s="9">
        <f>IF(D70=0, "-", D64/D70)</f>
        <v>4.2124131749943984E-2</v>
      </c>
      <c r="F64" s="81">
        <v>1023</v>
      </c>
      <c r="G64" s="34">
        <f>IF(F70=0, "-", F64/F70)</f>
        <v>4.000312829937825E-2</v>
      </c>
      <c r="H64" s="65">
        <v>1510</v>
      </c>
      <c r="I64" s="9">
        <f>IF(H70=0, "-", H64/H70)</f>
        <v>6.3880192909721634E-2</v>
      </c>
      <c r="J64" s="8">
        <f t="shared" si="6"/>
        <v>-0.31914893617021278</v>
      </c>
      <c r="K64" s="9">
        <f t="shared" si="7"/>
        <v>-0.32251655629139075</v>
      </c>
    </row>
    <row r="65" spans="1:11" x14ac:dyDescent="0.25">
      <c r="A65" s="7" t="s">
        <v>528</v>
      </c>
      <c r="B65" s="65">
        <v>139</v>
      </c>
      <c r="C65" s="34">
        <f>IF(B70=0, "-", B65/B70)</f>
        <v>2.5131079370819018E-2</v>
      </c>
      <c r="D65" s="65">
        <v>38</v>
      </c>
      <c r="E65" s="9">
        <f>IF(D70=0, "-", D65/D70)</f>
        <v>8.5144521622227201E-3</v>
      </c>
      <c r="F65" s="81">
        <v>631</v>
      </c>
      <c r="G65" s="34">
        <f>IF(F70=0, "-", F65/F70)</f>
        <v>2.4674461345950808E-2</v>
      </c>
      <c r="H65" s="65">
        <v>160</v>
      </c>
      <c r="I65" s="9">
        <f>IF(H70=0, "-", H65/H70)</f>
        <v>6.768762162619511E-3</v>
      </c>
      <c r="J65" s="8">
        <f t="shared" si="6"/>
        <v>2.6578947368421053</v>
      </c>
      <c r="K65" s="9">
        <f t="shared" si="7"/>
        <v>2.9437500000000001</v>
      </c>
    </row>
    <row r="66" spans="1:11" x14ac:dyDescent="0.25">
      <c r="A66" s="7" t="s">
        <v>529</v>
      </c>
      <c r="B66" s="65">
        <v>1065</v>
      </c>
      <c r="C66" s="34">
        <f>IF(B70=0, "-", B66/B70)</f>
        <v>0.19255107575483638</v>
      </c>
      <c r="D66" s="65">
        <v>1434</v>
      </c>
      <c r="E66" s="9">
        <f>IF(D70=0, "-", D66/D70)</f>
        <v>0.32130853685861527</v>
      </c>
      <c r="F66" s="81">
        <v>5566</v>
      </c>
      <c r="G66" s="34">
        <f>IF(F70=0, "-", F66/F70)</f>
        <v>0.21765142924177844</v>
      </c>
      <c r="H66" s="65">
        <v>5934</v>
      </c>
      <c r="I66" s="9">
        <f>IF(H70=0, "-", H66/H70)</f>
        <v>0.2510364667061511</v>
      </c>
      <c r="J66" s="8">
        <f t="shared" si="6"/>
        <v>-0.25732217573221755</v>
      </c>
      <c r="K66" s="9">
        <f t="shared" si="7"/>
        <v>-6.2015503875968991E-2</v>
      </c>
    </row>
    <row r="67" spans="1:11" x14ac:dyDescent="0.25">
      <c r="A67" s="7" t="s">
        <v>530</v>
      </c>
      <c r="B67" s="65">
        <v>375</v>
      </c>
      <c r="C67" s="34">
        <f>IF(B70=0, "-", B67/B70)</f>
        <v>6.7799674561562107E-2</v>
      </c>
      <c r="D67" s="65">
        <v>334</v>
      </c>
      <c r="E67" s="9">
        <f>IF(D70=0, "-", D67/D70)</f>
        <v>7.4837553215326008E-2</v>
      </c>
      <c r="F67" s="81">
        <v>1533</v>
      </c>
      <c r="G67" s="34">
        <f>IF(F70=0, "-", F67/F70)</f>
        <v>5.9946036835725178E-2</v>
      </c>
      <c r="H67" s="65">
        <v>1742</v>
      </c>
      <c r="I67" s="9">
        <f>IF(H70=0, "-", H67/H70)</f>
        <v>7.369489804551993E-2</v>
      </c>
      <c r="J67" s="8">
        <f t="shared" si="6"/>
        <v>0.12275449101796407</v>
      </c>
      <c r="K67" s="9">
        <f t="shared" si="7"/>
        <v>-0.11997703788748565</v>
      </c>
    </row>
    <row r="68" spans="1:11" x14ac:dyDescent="0.25">
      <c r="A68" s="7" t="s">
        <v>531</v>
      </c>
      <c r="B68" s="65">
        <v>219</v>
      </c>
      <c r="C68" s="34">
        <f>IF(B70=0, "-", B68/B70)</f>
        <v>3.9595009943952271E-2</v>
      </c>
      <c r="D68" s="65">
        <v>79</v>
      </c>
      <c r="E68" s="9">
        <f>IF(D70=0, "-", D68/D70)</f>
        <v>1.7701097916199865E-2</v>
      </c>
      <c r="F68" s="81">
        <v>483</v>
      </c>
      <c r="G68" s="34">
        <f>IF(F70=0, "-", F68/F70)</f>
        <v>1.8887107496187387E-2</v>
      </c>
      <c r="H68" s="65">
        <v>539</v>
      </c>
      <c r="I68" s="9">
        <f>IF(H70=0, "-", H68/H70)</f>
        <v>2.2802267535324477E-2</v>
      </c>
      <c r="J68" s="8">
        <f t="shared" si="6"/>
        <v>1.7721518987341771</v>
      </c>
      <c r="K68" s="9">
        <f t="shared" si="7"/>
        <v>-0.1038961038961039</v>
      </c>
    </row>
    <row r="69" spans="1:11" x14ac:dyDescent="0.25">
      <c r="A69" s="2"/>
      <c r="B69" s="68"/>
      <c r="C69" s="33"/>
      <c r="D69" s="68"/>
      <c r="E69" s="6"/>
      <c r="F69" s="82"/>
      <c r="G69" s="33"/>
      <c r="H69" s="68"/>
      <c r="I69" s="6"/>
      <c r="J69" s="5"/>
      <c r="K69" s="6"/>
    </row>
    <row r="70" spans="1:11" s="43" customFormat="1" ht="13" x14ac:dyDescent="0.3">
      <c r="A70" s="162" t="s">
        <v>624</v>
      </c>
      <c r="B70" s="71">
        <f>SUM(B57:B69)</f>
        <v>5531</v>
      </c>
      <c r="C70" s="40">
        <f>B70/28029</f>
        <v>0.19733133540261871</v>
      </c>
      <c r="D70" s="71">
        <f>SUM(D57:D69)</f>
        <v>4463</v>
      </c>
      <c r="E70" s="41">
        <f>D70/21983</f>
        <v>0.20302051585315925</v>
      </c>
      <c r="F70" s="77">
        <f>SUM(F57:F69)</f>
        <v>25573</v>
      </c>
      <c r="G70" s="42">
        <f>F70/127960</f>
        <v>0.19985151609878088</v>
      </c>
      <c r="H70" s="71">
        <f>SUM(H57:H69)</f>
        <v>23638</v>
      </c>
      <c r="I70" s="41">
        <f>H70/115003</f>
        <v>0.20554246410963192</v>
      </c>
      <c r="J70" s="37">
        <f>IF(D70=0, "-", IF((B70-D70)/D70&lt;10, (B70-D70)/D70, "&gt;999%"))</f>
        <v>0.2393009186645754</v>
      </c>
      <c r="K70" s="38">
        <f>IF(H70=0, "-", IF((F70-H70)/H70&lt;10, (F70-H70)/H70, "&gt;999%"))</f>
        <v>8.1859717404179716E-2</v>
      </c>
    </row>
    <row r="71" spans="1:11" x14ac:dyDescent="0.25">
      <c r="B71" s="83"/>
      <c r="D71" s="83"/>
      <c r="F71" s="83"/>
      <c r="H71" s="83"/>
    </row>
    <row r="72" spans="1:11" ht="13" x14ac:dyDescent="0.3">
      <c r="A72" s="163" t="s">
        <v>135</v>
      </c>
      <c r="B72" s="61" t="s">
        <v>12</v>
      </c>
      <c r="C72" s="62" t="s">
        <v>13</v>
      </c>
      <c r="D72" s="61" t="s">
        <v>12</v>
      </c>
      <c r="E72" s="63" t="s">
        <v>13</v>
      </c>
      <c r="F72" s="62" t="s">
        <v>12</v>
      </c>
      <c r="G72" s="62" t="s">
        <v>13</v>
      </c>
      <c r="H72" s="61" t="s">
        <v>12</v>
      </c>
      <c r="I72" s="63" t="s">
        <v>13</v>
      </c>
      <c r="J72" s="61"/>
      <c r="K72" s="63"/>
    </row>
    <row r="73" spans="1:11" x14ac:dyDescent="0.25">
      <c r="A73" s="7" t="s">
        <v>532</v>
      </c>
      <c r="B73" s="65">
        <v>50</v>
      </c>
      <c r="C73" s="34">
        <f>IF(B79=0, "-", B73/B79)</f>
        <v>0.11961722488038277</v>
      </c>
      <c r="D73" s="65">
        <v>15</v>
      </c>
      <c r="E73" s="9">
        <f>IF(D79=0, "-", D73/D79)</f>
        <v>7.0754716981132074E-2</v>
      </c>
      <c r="F73" s="81">
        <v>240</v>
      </c>
      <c r="G73" s="34">
        <f>IF(F79=0, "-", F73/F79)</f>
        <v>0.16032064128256512</v>
      </c>
      <c r="H73" s="65">
        <v>155</v>
      </c>
      <c r="I73" s="9">
        <f>IF(H79=0, "-", H73/H79)</f>
        <v>0.16793066088840736</v>
      </c>
      <c r="J73" s="8">
        <f>IF(D73=0, "-", IF((B73-D73)/D73&lt;10, (B73-D73)/D73, "&gt;999%"))</f>
        <v>2.3333333333333335</v>
      </c>
      <c r="K73" s="9">
        <f>IF(H73=0, "-", IF((F73-H73)/H73&lt;10, (F73-H73)/H73, "&gt;999%"))</f>
        <v>0.54838709677419351</v>
      </c>
    </row>
    <row r="74" spans="1:11" x14ac:dyDescent="0.25">
      <c r="A74" s="7" t="s">
        <v>533</v>
      </c>
      <c r="B74" s="65">
        <v>30</v>
      </c>
      <c r="C74" s="34">
        <f>IF(B79=0, "-", B74/B79)</f>
        <v>7.1770334928229665E-2</v>
      </c>
      <c r="D74" s="65">
        <v>13</v>
      </c>
      <c r="E74" s="9">
        <f>IF(D79=0, "-", D74/D79)</f>
        <v>6.1320754716981132E-2</v>
      </c>
      <c r="F74" s="81">
        <v>123</v>
      </c>
      <c r="G74" s="34">
        <f>IF(F79=0, "-", F74/F79)</f>
        <v>8.2164328657314628E-2</v>
      </c>
      <c r="H74" s="65">
        <v>55</v>
      </c>
      <c r="I74" s="9">
        <f>IF(H79=0, "-", H74/H79)</f>
        <v>5.9588299024918745E-2</v>
      </c>
      <c r="J74" s="8">
        <f>IF(D74=0, "-", IF((B74-D74)/D74&lt;10, (B74-D74)/D74, "&gt;999%"))</f>
        <v>1.3076923076923077</v>
      </c>
      <c r="K74" s="9">
        <f>IF(H74=0, "-", IF((F74-H74)/H74&lt;10, (F74-H74)/H74, "&gt;999%"))</f>
        <v>1.2363636363636363</v>
      </c>
    </row>
    <row r="75" spans="1:11" x14ac:dyDescent="0.25">
      <c r="A75" s="7" t="s">
        <v>534</v>
      </c>
      <c r="B75" s="65">
        <v>267</v>
      </c>
      <c r="C75" s="34">
        <f>IF(B79=0, "-", B75/B79)</f>
        <v>0.63875598086124397</v>
      </c>
      <c r="D75" s="65">
        <v>143</v>
      </c>
      <c r="E75" s="9">
        <f>IF(D79=0, "-", D75/D79)</f>
        <v>0.67452830188679247</v>
      </c>
      <c r="F75" s="81">
        <v>991</v>
      </c>
      <c r="G75" s="34">
        <f>IF(F79=0, "-", F75/F79)</f>
        <v>0.66199064796259188</v>
      </c>
      <c r="H75" s="65">
        <v>603</v>
      </c>
      <c r="I75" s="9">
        <f>IF(H79=0, "-", H75/H79)</f>
        <v>0.65330444203683635</v>
      </c>
      <c r="J75" s="8">
        <f>IF(D75=0, "-", IF((B75-D75)/D75&lt;10, (B75-D75)/D75, "&gt;999%"))</f>
        <v>0.86713286713286708</v>
      </c>
      <c r="K75" s="9">
        <f>IF(H75=0, "-", IF((F75-H75)/H75&lt;10, (F75-H75)/H75, "&gt;999%"))</f>
        <v>0.64344941956882251</v>
      </c>
    </row>
    <row r="76" spans="1:11" x14ac:dyDescent="0.25">
      <c r="A76" s="7" t="s">
        <v>535</v>
      </c>
      <c r="B76" s="65">
        <v>66</v>
      </c>
      <c r="C76" s="34">
        <f>IF(B79=0, "-", B76/B79)</f>
        <v>0.15789473684210525</v>
      </c>
      <c r="D76" s="65">
        <v>38</v>
      </c>
      <c r="E76" s="9">
        <f>IF(D79=0, "-", D76/D79)</f>
        <v>0.17924528301886791</v>
      </c>
      <c r="F76" s="81">
        <v>136</v>
      </c>
      <c r="G76" s="34">
        <f>IF(F79=0, "-", F76/F79)</f>
        <v>9.0848363393453577E-2</v>
      </c>
      <c r="H76" s="65">
        <v>100</v>
      </c>
      <c r="I76" s="9">
        <f>IF(H79=0, "-", H76/H79)</f>
        <v>0.10834236186348863</v>
      </c>
      <c r="J76" s="8">
        <f>IF(D76=0, "-", IF((B76-D76)/D76&lt;10, (B76-D76)/D76, "&gt;999%"))</f>
        <v>0.73684210526315785</v>
      </c>
      <c r="K76" s="9">
        <f>IF(H76=0, "-", IF((F76-H76)/H76&lt;10, (F76-H76)/H76, "&gt;999%"))</f>
        <v>0.36</v>
      </c>
    </row>
    <row r="77" spans="1:11" x14ac:dyDescent="0.25">
      <c r="A77" s="7" t="s">
        <v>536</v>
      </c>
      <c r="B77" s="65">
        <v>5</v>
      </c>
      <c r="C77" s="34">
        <f>IF(B79=0, "-", B77/B79)</f>
        <v>1.1961722488038277E-2</v>
      </c>
      <c r="D77" s="65">
        <v>3</v>
      </c>
      <c r="E77" s="9">
        <f>IF(D79=0, "-", D77/D79)</f>
        <v>1.4150943396226415E-2</v>
      </c>
      <c r="F77" s="81">
        <v>7</v>
      </c>
      <c r="G77" s="34">
        <f>IF(F79=0, "-", F77/F79)</f>
        <v>4.6760187040748163E-3</v>
      </c>
      <c r="H77" s="65">
        <v>10</v>
      </c>
      <c r="I77" s="9">
        <f>IF(H79=0, "-", H77/H79)</f>
        <v>1.0834236186348862E-2</v>
      </c>
      <c r="J77" s="8">
        <f>IF(D77=0, "-", IF((B77-D77)/D77&lt;10, (B77-D77)/D77, "&gt;999%"))</f>
        <v>0.66666666666666663</v>
      </c>
      <c r="K77" s="9">
        <f>IF(H77=0, "-", IF((F77-H77)/H77&lt;10, (F77-H77)/H77, "&gt;999%"))</f>
        <v>-0.3</v>
      </c>
    </row>
    <row r="78" spans="1:11" x14ac:dyDescent="0.25">
      <c r="A78" s="2"/>
      <c r="B78" s="68"/>
      <c r="C78" s="33"/>
      <c r="D78" s="68"/>
      <c r="E78" s="6"/>
      <c r="F78" s="82"/>
      <c r="G78" s="33"/>
      <c r="H78" s="68"/>
      <c r="I78" s="6"/>
      <c r="J78" s="5"/>
      <c r="K78" s="6"/>
    </row>
    <row r="79" spans="1:11" s="43" customFormat="1" ht="13" x14ac:dyDescent="0.3">
      <c r="A79" s="162" t="s">
        <v>623</v>
      </c>
      <c r="B79" s="71">
        <f>SUM(B73:B78)</f>
        <v>418</v>
      </c>
      <c r="C79" s="40">
        <f>B79/28029</f>
        <v>1.491312569124835E-2</v>
      </c>
      <c r="D79" s="71">
        <f>SUM(D73:D78)</f>
        <v>212</v>
      </c>
      <c r="E79" s="41">
        <f>D79/21983</f>
        <v>9.6438156757494425E-3</v>
      </c>
      <c r="F79" s="77">
        <f>SUM(F73:F78)</f>
        <v>1497</v>
      </c>
      <c r="G79" s="42">
        <f>F79/127960</f>
        <v>1.1698968427633636E-2</v>
      </c>
      <c r="H79" s="71">
        <f>SUM(H73:H78)</f>
        <v>923</v>
      </c>
      <c r="I79" s="41">
        <f>H79/115003</f>
        <v>8.0258775858021089E-3</v>
      </c>
      <c r="J79" s="37">
        <f>IF(D79=0, "-", IF((B79-D79)/D79&lt;10, (B79-D79)/D79, "&gt;999%"))</f>
        <v>0.97169811320754718</v>
      </c>
      <c r="K79" s="38">
        <f>IF(H79=0, "-", IF((F79-H79)/H79&lt;10, (F79-H79)/H79, "&gt;999%"))</f>
        <v>0.62188515709642467</v>
      </c>
    </row>
    <row r="80" spans="1:11" x14ac:dyDescent="0.25">
      <c r="B80" s="83"/>
      <c r="D80" s="83"/>
      <c r="F80" s="83"/>
      <c r="H80" s="83"/>
    </row>
    <row r="81" spans="1:11" ht="13" x14ac:dyDescent="0.3">
      <c r="A81" s="27" t="s">
        <v>622</v>
      </c>
      <c r="B81" s="71">
        <v>7411</v>
      </c>
      <c r="C81" s="40">
        <f>B81/28029</f>
        <v>0.26440472367904672</v>
      </c>
      <c r="D81" s="71">
        <v>6186</v>
      </c>
      <c r="E81" s="41">
        <f>D81/21983</f>
        <v>0.28139926306691532</v>
      </c>
      <c r="F81" s="77">
        <v>33350</v>
      </c>
      <c r="G81" s="42">
        <f>F81/127960</f>
        <v>0.26062832135042202</v>
      </c>
      <c r="H81" s="71">
        <v>31849</v>
      </c>
      <c r="I81" s="41">
        <f>H81/115003</f>
        <v>0.27694060154952477</v>
      </c>
      <c r="J81" s="37">
        <f>IF(D81=0, "-", IF((B81-D81)/D81&lt;10, (B81-D81)/D81, "&gt;999%"))</f>
        <v>0.19802780472033624</v>
      </c>
      <c r="K81" s="38">
        <f>IF(H81=0, "-", IF((F81-H81)/H81&lt;10, (F81-H81)/H81, "&gt;999%"))</f>
        <v>4.7128638261797862E-2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636</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39</v>
      </c>
      <c r="B7" s="65">
        <v>80</v>
      </c>
      <c r="C7" s="39">
        <f>IF(B26=0, "-", B7/B26)</f>
        <v>1.0794764539198488E-2</v>
      </c>
      <c r="D7" s="65">
        <v>28</v>
      </c>
      <c r="E7" s="21">
        <f>IF(D26=0, "-", D7/D26)</f>
        <v>4.5263498221791145E-3</v>
      </c>
      <c r="F7" s="81">
        <v>363</v>
      </c>
      <c r="G7" s="39">
        <f>IF(F26=0, "-", F7/F26)</f>
        <v>1.0884557721139431E-2</v>
      </c>
      <c r="H7" s="65">
        <v>210</v>
      </c>
      <c r="I7" s="21">
        <f>IF(H26=0, "-", H7/H26)</f>
        <v>6.5936136142422056E-3</v>
      </c>
      <c r="J7" s="20">
        <f t="shared" ref="J7:J24" si="0">IF(D7=0, "-", IF((B7-D7)/D7&lt;10, (B7-D7)/D7, "&gt;999%"))</f>
        <v>1.8571428571428572</v>
      </c>
      <c r="K7" s="21">
        <f t="shared" ref="K7:K24" si="1">IF(H7=0, "-", IF((F7-H7)/H7&lt;10, (F7-H7)/H7, "&gt;999%"))</f>
        <v>0.72857142857142854</v>
      </c>
    </row>
    <row r="8" spans="1:11" x14ac:dyDescent="0.25">
      <c r="A8" s="7" t="s">
        <v>48</v>
      </c>
      <c r="B8" s="65">
        <v>1329</v>
      </c>
      <c r="C8" s="39">
        <f>IF(B26=0, "-", B8/B26)</f>
        <v>0.17932802590743491</v>
      </c>
      <c r="D8" s="65">
        <v>663</v>
      </c>
      <c r="E8" s="21">
        <f>IF(D26=0, "-", D8/D26)</f>
        <v>0.10717749757516974</v>
      </c>
      <c r="F8" s="81">
        <v>6057</v>
      </c>
      <c r="G8" s="39">
        <f>IF(F26=0, "-", F8/F26)</f>
        <v>0.1816191904047976</v>
      </c>
      <c r="H8" s="65">
        <v>3818</v>
      </c>
      <c r="I8" s="21">
        <f>IF(H26=0, "-", H8/H26)</f>
        <v>0.11987817513893685</v>
      </c>
      <c r="J8" s="20">
        <f t="shared" si="0"/>
        <v>1.004524886877828</v>
      </c>
      <c r="K8" s="21">
        <f t="shared" si="1"/>
        <v>0.58643268727082243</v>
      </c>
    </row>
    <row r="9" spans="1:11" x14ac:dyDescent="0.25">
      <c r="A9" s="7" t="s">
        <v>52</v>
      </c>
      <c r="B9" s="65">
        <v>463</v>
      </c>
      <c r="C9" s="39">
        <f>IF(B26=0, "-", B9/B26)</f>
        <v>6.2474699770611257E-2</v>
      </c>
      <c r="D9" s="65">
        <v>413</v>
      </c>
      <c r="E9" s="21">
        <f>IF(D26=0, "-", D9/D26)</f>
        <v>6.6763659877141932E-2</v>
      </c>
      <c r="F9" s="81">
        <v>1944</v>
      </c>
      <c r="G9" s="39">
        <f>IF(F26=0, "-", F9/F26)</f>
        <v>5.8290854572713643E-2</v>
      </c>
      <c r="H9" s="65">
        <v>1013</v>
      </c>
      <c r="I9" s="21">
        <f>IF(H26=0, "-", H9/H26)</f>
        <v>3.1806336148701687E-2</v>
      </c>
      <c r="J9" s="20">
        <f t="shared" si="0"/>
        <v>0.12106537530266344</v>
      </c>
      <c r="K9" s="21">
        <f t="shared" si="1"/>
        <v>0.91905231984205327</v>
      </c>
    </row>
    <row r="10" spans="1:11" x14ac:dyDescent="0.25">
      <c r="A10" s="7" t="s">
        <v>55</v>
      </c>
      <c r="B10" s="65">
        <v>60</v>
      </c>
      <c r="C10" s="39">
        <f>IF(B26=0, "-", B10/B26)</f>
        <v>8.0960734043988673E-3</v>
      </c>
      <c r="D10" s="65">
        <v>116</v>
      </c>
      <c r="E10" s="21">
        <f>IF(D26=0, "-", D10/D26)</f>
        <v>1.8752020691884901E-2</v>
      </c>
      <c r="F10" s="81">
        <v>270</v>
      </c>
      <c r="G10" s="39">
        <f>IF(F26=0, "-", F10/F26)</f>
        <v>8.095952023988006E-3</v>
      </c>
      <c r="H10" s="65">
        <v>430</v>
      </c>
      <c r="I10" s="21">
        <f>IF(H26=0, "-", H10/H26)</f>
        <v>1.3501208829162611E-2</v>
      </c>
      <c r="J10" s="20">
        <f t="shared" si="0"/>
        <v>-0.48275862068965519</v>
      </c>
      <c r="K10" s="21">
        <f t="shared" si="1"/>
        <v>-0.37209302325581395</v>
      </c>
    </row>
    <row r="11" spans="1:11" x14ac:dyDescent="0.25">
      <c r="A11" s="7" t="s">
        <v>58</v>
      </c>
      <c r="B11" s="65">
        <v>676</v>
      </c>
      <c r="C11" s="39">
        <f>IF(B26=0, "-", B11/B26)</f>
        <v>9.1215760356227235E-2</v>
      </c>
      <c r="D11" s="65">
        <v>626</v>
      </c>
      <c r="E11" s="21">
        <f>IF(D26=0, "-", D11/D26)</f>
        <v>0.10119624959586163</v>
      </c>
      <c r="F11" s="81">
        <v>3635</v>
      </c>
      <c r="G11" s="39">
        <f>IF(F26=0, "-", F11/F26)</f>
        <v>0.10899550224887557</v>
      </c>
      <c r="H11" s="65">
        <v>3509</v>
      </c>
      <c r="I11" s="21">
        <f>IF(H26=0, "-", H11/H26)</f>
        <v>0.11017614367798047</v>
      </c>
      <c r="J11" s="20">
        <f t="shared" si="0"/>
        <v>7.9872204472843447E-2</v>
      </c>
      <c r="K11" s="21">
        <f t="shared" si="1"/>
        <v>3.5907666001709887E-2</v>
      </c>
    </row>
    <row r="12" spans="1:11" x14ac:dyDescent="0.25">
      <c r="A12" s="7" t="s">
        <v>59</v>
      </c>
      <c r="B12" s="65">
        <v>0</v>
      </c>
      <c r="C12" s="39">
        <f>IF(B26=0, "-", B12/B26)</f>
        <v>0</v>
      </c>
      <c r="D12" s="65">
        <v>1</v>
      </c>
      <c r="E12" s="21">
        <f>IF(D26=0, "-", D12/D26)</f>
        <v>1.6165535079211123E-4</v>
      </c>
      <c r="F12" s="81">
        <v>1</v>
      </c>
      <c r="G12" s="39">
        <f>IF(F26=0, "-", F12/F26)</f>
        <v>2.9985007496251875E-5</v>
      </c>
      <c r="H12" s="65">
        <v>2</v>
      </c>
      <c r="I12" s="21">
        <f>IF(H26=0, "-", H12/H26)</f>
        <v>6.2796320135640057E-5</v>
      </c>
      <c r="J12" s="20">
        <f t="shared" si="0"/>
        <v>-1</v>
      </c>
      <c r="K12" s="21">
        <f t="shared" si="1"/>
        <v>-0.5</v>
      </c>
    </row>
    <row r="13" spans="1:11" x14ac:dyDescent="0.25">
      <c r="A13" s="7" t="s">
        <v>62</v>
      </c>
      <c r="B13" s="65">
        <v>44</v>
      </c>
      <c r="C13" s="39">
        <f>IF(B26=0, "-", B13/B26)</f>
        <v>5.9371204965591685E-3</v>
      </c>
      <c r="D13" s="65">
        <v>54</v>
      </c>
      <c r="E13" s="21">
        <f>IF(D26=0, "-", D13/D26)</f>
        <v>8.7293889427740058E-3</v>
      </c>
      <c r="F13" s="81">
        <v>122</v>
      </c>
      <c r="G13" s="39">
        <f>IF(F26=0, "-", F13/F26)</f>
        <v>3.6581709145427285E-3</v>
      </c>
      <c r="H13" s="65">
        <v>208</v>
      </c>
      <c r="I13" s="21">
        <f>IF(H26=0, "-", H13/H26)</f>
        <v>6.530817294106565E-3</v>
      </c>
      <c r="J13" s="20">
        <f t="shared" si="0"/>
        <v>-0.18518518518518517</v>
      </c>
      <c r="K13" s="21">
        <f t="shared" si="1"/>
        <v>-0.41346153846153844</v>
      </c>
    </row>
    <row r="14" spans="1:11" x14ac:dyDescent="0.25">
      <c r="A14" s="7" t="s">
        <v>67</v>
      </c>
      <c r="B14" s="65">
        <v>425</v>
      </c>
      <c r="C14" s="39">
        <f>IF(B26=0, "-", B14/B26)</f>
        <v>5.7347186614491973E-2</v>
      </c>
      <c r="D14" s="65">
        <v>171</v>
      </c>
      <c r="E14" s="21">
        <f>IF(D26=0, "-", D14/D26)</f>
        <v>2.7643064985451018E-2</v>
      </c>
      <c r="F14" s="81">
        <v>1756</v>
      </c>
      <c r="G14" s="39">
        <f>IF(F26=0, "-", F14/F26)</f>
        <v>5.2653673163418291E-2</v>
      </c>
      <c r="H14" s="65">
        <v>775</v>
      </c>
      <c r="I14" s="21">
        <f>IF(H26=0, "-", H14/H26)</f>
        <v>2.4333574052560519E-2</v>
      </c>
      <c r="J14" s="20">
        <f t="shared" si="0"/>
        <v>1.4853801169590644</v>
      </c>
      <c r="K14" s="21">
        <f t="shared" si="1"/>
        <v>1.2658064516129033</v>
      </c>
    </row>
    <row r="15" spans="1:11" x14ac:dyDescent="0.25">
      <c r="A15" s="7" t="s">
        <v>73</v>
      </c>
      <c r="B15" s="65">
        <v>773</v>
      </c>
      <c r="C15" s="39">
        <f>IF(B26=0, "-", B15/B26)</f>
        <v>0.1043044123600054</v>
      </c>
      <c r="D15" s="65">
        <v>423</v>
      </c>
      <c r="E15" s="21">
        <f>IF(D26=0, "-", D15/D26)</f>
        <v>6.8380213385063046E-2</v>
      </c>
      <c r="F15" s="81">
        <v>3198</v>
      </c>
      <c r="G15" s="39">
        <f>IF(F26=0, "-", F15/F26)</f>
        <v>9.5892053973013494E-2</v>
      </c>
      <c r="H15" s="65">
        <v>2731</v>
      </c>
      <c r="I15" s="21">
        <f>IF(H26=0, "-", H15/H26)</f>
        <v>8.5748375145216493E-2</v>
      </c>
      <c r="J15" s="20">
        <f t="shared" si="0"/>
        <v>0.82742316784869974</v>
      </c>
      <c r="K15" s="21">
        <f t="shared" si="1"/>
        <v>0.17099963383376052</v>
      </c>
    </row>
    <row r="16" spans="1:11" x14ac:dyDescent="0.25">
      <c r="A16" s="7" t="s">
        <v>77</v>
      </c>
      <c r="B16" s="65">
        <v>18</v>
      </c>
      <c r="C16" s="39">
        <f>IF(B26=0, "-", B16/B26)</f>
        <v>2.4288220213196598E-3</v>
      </c>
      <c r="D16" s="65">
        <v>14</v>
      </c>
      <c r="E16" s="21">
        <f>IF(D26=0, "-", D16/D26)</f>
        <v>2.2631749110895573E-3</v>
      </c>
      <c r="F16" s="81">
        <v>64</v>
      </c>
      <c r="G16" s="39">
        <f>IF(F26=0, "-", F16/F26)</f>
        <v>1.91904047976012E-3</v>
      </c>
      <c r="H16" s="65">
        <v>69</v>
      </c>
      <c r="I16" s="21">
        <f>IF(H26=0, "-", H16/H26)</f>
        <v>2.1664730446795816E-3</v>
      </c>
      <c r="J16" s="20">
        <f t="shared" si="0"/>
        <v>0.2857142857142857</v>
      </c>
      <c r="K16" s="21">
        <f t="shared" si="1"/>
        <v>-7.2463768115942032E-2</v>
      </c>
    </row>
    <row r="17" spans="1:11" x14ac:dyDescent="0.25">
      <c r="A17" s="7" t="s">
        <v>80</v>
      </c>
      <c r="B17" s="65">
        <v>632</v>
      </c>
      <c r="C17" s="39">
        <f>IF(B26=0, "-", B17/B26)</f>
        <v>8.5278639859668062E-2</v>
      </c>
      <c r="D17" s="65">
        <v>511</v>
      </c>
      <c r="E17" s="21">
        <f>IF(D26=0, "-", D17/D26)</f>
        <v>8.2605884254768835E-2</v>
      </c>
      <c r="F17" s="81">
        <v>2607</v>
      </c>
      <c r="G17" s="39">
        <f>IF(F26=0, "-", F17/F26)</f>
        <v>7.8170914542728634E-2</v>
      </c>
      <c r="H17" s="65">
        <v>4458</v>
      </c>
      <c r="I17" s="21">
        <f>IF(H26=0, "-", H17/H26)</f>
        <v>0.13997299758234166</v>
      </c>
      <c r="J17" s="20">
        <f t="shared" si="0"/>
        <v>0.23679060665362034</v>
      </c>
      <c r="K17" s="21">
        <f t="shared" si="1"/>
        <v>-0.41520861372812923</v>
      </c>
    </row>
    <row r="18" spans="1:11" x14ac:dyDescent="0.25">
      <c r="A18" s="7" t="s">
        <v>81</v>
      </c>
      <c r="B18" s="65">
        <v>155</v>
      </c>
      <c r="C18" s="39">
        <f>IF(B26=0, "-", B18/B26)</f>
        <v>2.0914856294697071E-2</v>
      </c>
      <c r="D18" s="65">
        <v>246</v>
      </c>
      <c r="E18" s="21">
        <f>IF(D26=0, "-", D18/D26)</f>
        <v>3.976721629485936E-2</v>
      </c>
      <c r="F18" s="81">
        <v>1083</v>
      </c>
      <c r="G18" s="39">
        <f>IF(F26=0, "-", F18/F26)</f>
        <v>3.2473763118440781E-2</v>
      </c>
      <c r="H18" s="65">
        <v>1778</v>
      </c>
      <c r="I18" s="21">
        <f>IF(H26=0, "-", H18/H26)</f>
        <v>5.5825928600584003E-2</v>
      </c>
      <c r="J18" s="20">
        <f t="shared" si="0"/>
        <v>-0.36991869918699188</v>
      </c>
      <c r="K18" s="21">
        <f t="shared" si="1"/>
        <v>-0.39088863892013498</v>
      </c>
    </row>
    <row r="19" spans="1:11" x14ac:dyDescent="0.25">
      <c r="A19" s="7" t="s">
        <v>82</v>
      </c>
      <c r="B19" s="65">
        <v>23</v>
      </c>
      <c r="C19" s="39">
        <f>IF(B26=0, "-", B19/B26)</f>
        <v>3.1034948050195654E-3</v>
      </c>
      <c r="D19" s="65">
        <v>11</v>
      </c>
      <c r="E19" s="21">
        <f>IF(D26=0, "-", D19/D26)</f>
        <v>1.7782088587132234E-3</v>
      </c>
      <c r="F19" s="81">
        <v>59</v>
      </c>
      <c r="G19" s="39">
        <f>IF(F26=0, "-", F19/F26)</f>
        <v>1.7691154422788606E-3</v>
      </c>
      <c r="H19" s="65">
        <v>36</v>
      </c>
      <c r="I19" s="21">
        <f>IF(H26=0, "-", H19/H26)</f>
        <v>1.130333762441521E-3</v>
      </c>
      <c r="J19" s="20">
        <f t="shared" si="0"/>
        <v>1.0909090909090908</v>
      </c>
      <c r="K19" s="21">
        <f t="shared" si="1"/>
        <v>0.63888888888888884</v>
      </c>
    </row>
    <row r="20" spans="1:11" x14ac:dyDescent="0.25">
      <c r="A20" s="7" t="s">
        <v>85</v>
      </c>
      <c r="B20" s="65">
        <v>338</v>
      </c>
      <c r="C20" s="39">
        <f>IF(B26=0, "-", B20/B26)</f>
        <v>4.5607880178113618E-2</v>
      </c>
      <c r="D20" s="65">
        <v>184</v>
      </c>
      <c r="E20" s="21">
        <f>IF(D26=0, "-", D20/D26)</f>
        <v>2.9744584545748465E-2</v>
      </c>
      <c r="F20" s="81">
        <v>1134</v>
      </c>
      <c r="G20" s="39">
        <f>IF(F26=0, "-", F20/F26)</f>
        <v>3.4002998500749622E-2</v>
      </c>
      <c r="H20" s="65">
        <v>713</v>
      </c>
      <c r="I20" s="21">
        <f>IF(H26=0, "-", H20/H26)</f>
        <v>2.2386888128355677E-2</v>
      </c>
      <c r="J20" s="20">
        <f t="shared" si="0"/>
        <v>0.83695652173913049</v>
      </c>
      <c r="K20" s="21">
        <f t="shared" si="1"/>
        <v>0.59046283309957925</v>
      </c>
    </row>
    <row r="21" spans="1:11" x14ac:dyDescent="0.25">
      <c r="A21" s="7" t="s">
        <v>86</v>
      </c>
      <c r="B21" s="65">
        <v>31</v>
      </c>
      <c r="C21" s="39">
        <f>IF(B26=0, "-", B21/B26)</f>
        <v>4.1829712589394148E-3</v>
      </c>
      <c r="D21" s="65">
        <v>60</v>
      </c>
      <c r="E21" s="21">
        <f>IF(D26=0, "-", D21/D26)</f>
        <v>9.6993210475266739E-3</v>
      </c>
      <c r="F21" s="81">
        <v>81</v>
      </c>
      <c r="G21" s="39">
        <f>IF(F26=0, "-", F21/F26)</f>
        <v>2.4287856071964018E-3</v>
      </c>
      <c r="H21" s="65">
        <v>207</v>
      </c>
      <c r="I21" s="21">
        <f>IF(H26=0, "-", H21/H26)</f>
        <v>6.4994191340387456E-3</v>
      </c>
      <c r="J21" s="20">
        <f t="shared" si="0"/>
        <v>-0.48333333333333334</v>
      </c>
      <c r="K21" s="21">
        <f t="shared" si="1"/>
        <v>-0.60869565217391308</v>
      </c>
    </row>
    <row r="22" spans="1:11" x14ac:dyDescent="0.25">
      <c r="A22" s="7" t="s">
        <v>91</v>
      </c>
      <c r="B22" s="65">
        <v>139</v>
      </c>
      <c r="C22" s="39">
        <f>IF(B26=0, "-", B22/B26)</f>
        <v>1.8755903386857373E-2</v>
      </c>
      <c r="D22" s="65">
        <v>38</v>
      </c>
      <c r="E22" s="21">
        <f>IF(D26=0, "-", D22/D26)</f>
        <v>6.1429033301002266E-3</v>
      </c>
      <c r="F22" s="81">
        <v>631</v>
      </c>
      <c r="G22" s="39">
        <f>IF(F26=0, "-", F22/F26)</f>
        <v>1.8920539730134932E-2</v>
      </c>
      <c r="H22" s="65">
        <v>160</v>
      </c>
      <c r="I22" s="21">
        <f>IF(H26=0, "-", H22/H26)</f>
        <v>5.0237056108512045E-3</v>
      </c>
      <c r="J22" s="20">
        <f t="shared" si="0"/>
        <v>2.6578947368421053</v>
      </c>
      <c r="K22" s="21">
        <f t="shared" si="1"/>
        <v>2.9437500000000001</v>
      </c>
    </row>
    <row r="23" spans="1:11" x14ac:dyDescent="0.25">
      <c r="A23" s="7" t="s">
        <v>95</v>
      </c>
      <c r="B23" s="65">
        <v>1983</v>
      </c>
      <c r="C23" s="39">
        <f>IF(B26=0, "-", B23/B26)</f>
        <v>0.26757522601538253</v>
      </c>
      <c r="D23" s="65">
        <v>2526</v>
      </c>
      <c r="E23" s="21">
        <f>IF(D26=0, "-", D23/D26)</f>
        <v>0.40834141610087293</v>
      </c>
      <c r="F23" s="81">
        <v>9751</v>
      </c>
      <c r="G23" s="39">
        <f>IF(F26=0, "-", F23/F26)</f>
        <v>0.29238380809595205</v>
      </c>
      <c r="H23" s="65">
        <v>11041</v>
      </c>
      <c r="I23" s="21">
        <f>IF(H26=0, "-", H23/H26)</f>
        <v>0.34666708530880092</v>
      </c>
      <c r="J23" s="20">
        <f t="shared" si="0"/>
        <v>-0.21496437054631828</v>
      </c>
      <c r="K23" s="21">
        <f t="shared" si="1"/>
        <v>-0.11683724300335115</v>
      </c>
    </row>
    <row r="24" spans="1:11" x14ac:dyDescent="0.25">
      <c r="A24" s="7" t="s">
        <v>97</v>
      </c>
      <c r="B24" s="65">
        <v>242</v>
      </c>
      <c r="C24" s="39">
        <f>IF(B26=0, "-", B24/B26)</f>
        <v>3.265416273107543E-2</v>
      </c>
      <c r="D24" s="65">
        <v>101</v>
      </c>
      <c r="E24" s="21">
        <f>IF(D26=0, "-", D24/D26)</f>
        <v>1.6327190430003233E-2</v>
      </c>
      <c r="F24" s="81">
        <v>594</v>
      </c>
      <c r="G24" s="39">
        <f>IF(F26=0, "-", F24/F26)</f>
        <v>1.7811094452773613E-2</v>
      </c>
      <c r="H24" s="65">
        <v>691</v>
      </c>
      <c r="I24" s="21">
        <f>IF(H26=0, "-", H24/H26)</f>
        <v>2.1696128606863638E-2</v>
      </c>
      <c r="J24" s="20">
        <f t="shared" si="0"/>
        <v>1.3960396039603959</v>
      </c>
      <c r="K24" s="21">
        <f t="shared" si="1"/>
        <v>-0.14037626628075253</v>
      </c>
    </row>
    <row r="25" spans="1:11" x14ac:dyDescent="0.25">
      <c r="A25" s="2"/>
      <c r="B25" s="68"/>
      <c r="C25" s="33"/>
      <c r="D25" s="68"/>
      <c r="E25" s="6"/>
      <c r="F25" s="82"/>
      <c r="G25" s="33"/>
      <c r="H25" s="68"/>
      <c r="I25" s="6"/>
      <c r="J25" s="5"/>
      <c r="K25" s="6"/>
    </row>
    <row r="26" spans="1:11" s="43" customFormat="1" ht="13" x14ac:dyDescent="0.3">
      <c r="A26" s="162" t="s">
        <v>622</v>
      </c>
      <c r="B26" s="71">
        <f>SUM(B7:B25)</f>
        <v>7411</v>
      </c>
      <c r="C26" s="40">
        <v>1</v>
      </c>
      <c r="D26" s="71">
        <f>SUM(D7:D25)</f>
        <v>6186</v>
      </c>
      <c r="E26" s="41">
        <v>1</v>
      </c>
      <c r="F26" s="77">
        <f>SUM(F7:F25)</f>
        <v>33350</v>
      </c>
      <c r="G26" s="42">
        <v>1</v>
      </c>
      <c r="H26" s="71">
        <f>SUM(H7:H25)</f>
        <v>31849</v>
      </c>
      <c r="I26" s="41">
        <v>1</v>
      </c>
      <c r="J26" s="37">
        <f>IF(D26=0, "-", (B26-D26)/D26)</f>
        <v>0.19802780472033624</v>
      </c>
      <c r="K26" s="38">
        <f>IF(H26=0, "-", (F26-H26)/H26)</f>
        <v>4.7128638261797862E-2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136</v>
      </c>
      <c r="B6" s="61" t="s">
        <v>12</v>
      </c>
      <c r="C6" s="62" t="s">
        <v>13</v>
      </c>
      <c r="D6" s="61" t="s">
        <v>12</v>
      </c>
      <c r="E6" s="63" t="s">
        <v>13</v>
      </c>
      <c r="F6" s="62" t="s">
        <v>12</v>
      </c>
      <c r="G6" s="62" t="s">
        <v>13</v>
      </c>
      <c r="H6" s="61" t="s">
        <v>12</v>
      </c>
      <c r="I6" s="63" t="s">
        <v>13</v>
      </c>
      <c r="J6" s="61"/>
      <c r="K6" s="63"/>
    </row>
    <row r="7" spans="1:11" x14ac:dyDescent="0.25">
      <c r="A7" s="7" t="s">
        <v>537</v>
      </c>
      <c r="B7" s="65">
        <v>13</v>
      </c>
      <c r="C7" s="34">
        <f>IF(B23=0, "-", B7/B23)</f>
        <v>1.5970515970515971E-2</v>
      </c>
      <c r="D7" s="65">
        <v>8</v>
      </c>
      <c r="E7" s="9">
        <f>IF(D23=0, "-", D7/D23)</f>
        <v>1.3937282229965157E-2</v>
      </c>
      <c r="F7" s="81">
        <v>112</v>
      </c>
      <c r="G7" s="34">
        <f>IF(F23=0, "-", F7/F23)</f>
        <v>3.3542976939203356E-2</v>
      </c>
      <c r="H7" s="65">
        <v>64</v>
      </c>
      <c r="I7" s="9">
        <f>IF(H23=0, "-", H7/H23)</f>
        <v>2.464381979206777E-2</v>
      </c>
      <c r="J7" s="8">
        <f t="shared" ref="J7:J21" si="0">IF(D7=0, "-", IF((B7-D7)/D7&lt;10, (B7-D7)/D7, "&gt;999%"))</f>
        <v>0.625</v>
      </c>
      <c r="K7" s="9">
        <f t="shared" ref="K7:K21" si="1">IF(H7=0, "-", IF((F7-H7)/H7&lt;10, (F7-H7)/H7, "&gt;999%"))</f>
        <v>0.75</v>
      </c>
    </row>
    <row r="8" spans="1:11" x14ac:dyDescent="0.25">
      <c r="A8" s="7" t="s">
        <v>538</v>
      </c>
      <c r="B8" s="65">
        <v>5</v>
      </c>
      <c r="C8" s="34">
        <f>IF(B23=0, "-", B8/B23)</f>
        <v>6.1425061425061421E-3</v>
      </c>
      <c r="D8" s="65">
        <v>4</v>
      </c>
      <c r="E8" s="9">
        <f>IF(D23=0, "-", D8/D23)</f>
        <v>6.9686411149825784E-3</v>
      </c>
      <c r="F8" s="81">
        <v>8</v>
      </c>
      <c r="G8" s="34">
        <f>IF(F23=0, "-", F8/F23)</f>
        <v>2.3959269242288112E-3</v>
      </c>
      <c r="H8" s="65">
        <v>36</v>
      </c>
      <c r="I8" s="9">
        <f>IF(H23=0, "-", H8/H23)</f>
        <v>1.3862148633038121E-2</v>
      </c>
      <c r="J8" s="8">
        <f t="shared" si="0"/>
        <v>0.25</v>
      </c>
      <c r="K8" s="9">
        <f t="shared" si="1"/>
        <v>-0.77777777777777779</v>
      </c>
    </row>
    <row r="9" spans="1:11" x14ac:dyDescent="0.25">
      <c r="A9" s="7" t="s">
        <v>539</v>
      </c>
      <c r="B9" s="65">
        <v>148</v>
      </c>
      <c r="C9" s="34">
        <f>IF(B23=0, "-", B9/B23)</f>
        <v>0.18181818181818182</v>
      </c>
      <c r="D9" s="65">
        <v>68</v>
      </c>
      <c r="E9" s="9">
        <f>IF(D23=0, "-", D9/D23)</f>
        <v>0.11846689895470383</v>
      </c>
      <c r="F9" s="81">
        <v>442</v>
      </c>
      <c r="G9" s="34">
        <f>IF(F23=0, "-", F9/F23)</f>
        <v>0.13237496256364181</v>
      </c>
      <c r="H9" s="65">
        <v>328</v>
      </c>
      <c r="I9" s="9">
        <f>IF(H23=0, "-", H9/H23)</f>
        <v>0.12629957643434733</v>
      </c>
      <c r="J9" s="8">
        <f t="shared" si="0"/>
        <v>1.1764705882352942</v>
      </c>
      <c r="K9" s="9">
        <f t="shared" si="1"/>
        <v>0.34756097560975607</v>
      </c>
    </row>
    <row r="10" spans="1:11" x14ac:dyDescent="0.25">
      <c r="A10" s="7" t="s">
        <v>540</v>
      </c>
      <c r="B10" s="65">
        <v>84</v>
      </c>
      <c r="C10" s="34">
        <f>IF(B23=0, "-", B10/B23)</f>
        <v>0.10319410319410319</v>
      </c>
      <c r="D10" s="65">
        <v>103</v>
      </c>
      <c r="E10" s="9">
        <f>IF(D23=0, "-", D10/D23)</f>
        <v>0.17944250871080139</v>
      </c>
      <c r="F10" s="81">
        <v>325</v>
      </c>
      <c r="G10" s="34">
        <f>IF(F23=0, "-", F10/F23)</f>
        <v>9.7334531296795451E-2</v>
      </c>
      <c r="H10" s="65">
        <v>391</v>
      </c>
      <c r="I10" s="9">
        <f>IF(H23=0, "-", H10/H23)</f>
        <v>0.15055833654216402</v>
      </c>
      <c r="J10" s="8">
        <f t="shared" si="0"/>
        <v>-0.18446601941747573</v>
      </c>
      <c r="K10" s="9">
        <f t="shared" si="1"/>
        <v>-0.16879795396419436</v>
      </c>
    </row>
    <row r="11" spans="1:11" x14ac:dyDescent="0.25">
      <c r="A11" s="7" t="s">
        <v>541</v>
      </c>
      <c r="B11" s="65">
        <v>8</v>
      </c>
      <c r="C11" s="34">
        <f>IF(B23=0, "-", B11/B23)</f>
        <v>9.8280098280098278E-3</v>
      </c>
      <c r="D11" s="65">
        <v>7</v>
      </c>
      <c r="E11" s="9">
        <f>IF(D23=0, "-", D11/D23)</f>
        <v>1.2195121951219513E-2</v>
      </c>
      <c r="F11" s="81">
        <v>38</v>
      </c>
      <c r="G11" s="34">
        <f>IF(F23=0, "-", F11/F23)</f>
        <v>1.1380652890086853E-2</v>
      </c>
      <c r="H11" s="65">
        <v>24</v>
      </c>
      <c r="I11" s="9">
        <f>IF(H23=0, "-", H11/H23)</f>
        <v>9.2414324220254137E-3</v>
      </c>
      <c r="J11" s="8">
        <f t="shared" si="0"/>
        <v>0.14285714285714285</v>
      </c>
      <c r="K11" s="9">
        <f t="shared" si="1"/>
        <v>0.58333333333333337</v>
      </c>
    </row>
    <row r="12" spans="1:11" x14ac:dyDescent="0.25">
      <c r="A12" s="7" t="s">
        <v>542</v>
      </c>
      <c r="B12" s="65">
        <v>1</v>
      </c>
      <c r="C12" s="34">
        <f>IF(B23=0, "-", B12/B23)</f>
        <v>1.2285012285012285E-3</v>
      </c>
      <c r="D12" s="65">
        <v>1</v>
      </c>
      <c r="E12" s="9">
        <f>IF(D23=0, "-", D12/D23)</f>
        <v>1.7421602787456446E-3</v>
      </c>
      <c r="F12" s="81">
        <v>5</v>
      </c>
      <c r="G12" s="34">
        <f>IF(F23=0, "-", F12/F23)</f>
        <v>1.497454327643007E-3</v>
      </c>
      <c r="H12" s="65">
        <v>3</v>
      </c>
      <c r="I12" s="9">
        <f>IF(H23=0, "-", H12/H23)</f>
        <v>1.1551790527531767E-3</v>
      </c>
      <c r="J12" s="8">
        <f t="shared" si="0"/>
        <v>0</v>
      </c>
      <c r="K12" s="9">
        <f t="shared" si="1"/>
        <v>0.66666666666666663</v>
      </c>
    </row>
    <row r="13" spans="1:11" x14ac:dyDescent="0.25">
      <c r="A13" s="7" t="s">
        <v>543</v>
      </c>
      <c r="B13" s="65">
        <v>2</v>
      </c>
      <c r="C13" s="34">
        <f>IF(B23=0, "-", B13/B23)</f>
        <v>2.4570024570024569E-3</v>
      </c>
      <c r="D13" s="65">
        <v>0</v>
      </c>
      <c r="E13" s="9">
        <f>IF(D23=0, "-", D13/D23)</f>
        <v>0</v>
      </c>
      <c r="F13" s="81">
        <v>2</v>
      </c>
      <c r="G13" s="34">
        <f>IF(F23=0, "-", F13/F23)</f>
        <v>5.9898173105720279E-4</v>
      </c>
      <c r="H13" s="65">
        <v>0</v>
      </c>
      <c r="I13" s="9">
        <f>IF(H23=0, "-", H13/H23)</f>
        <v>0</v>
      </c>
      <c r="J13" s="8" t="str">
        <f t="shared" si="0"/>
        <v>-</v>
      </c>
      <c r="K13" s="9" t="str">
        <f t="shared" si="1"/>
        <v>-</v>
      </c>
    </row>
    <row r="14" spans="1:11" x14ac:dyDescent="0.25">
      <c r="A14" s="7" t="s">
        <v>544</v>
      </c>
      <c r="B14" s="65">
        <v>233</v>
      </c>
      <c r="C14" s="34">
        <f>IF(B23=0, "-", B14/B23)</f>
        <v>0.28624078624078625</v>
      </c>
      <c r="D14" s="65">
        <v>203</v>
      </c>
      <c r="E14" s="9">
        <f>IF(D23=0, "-", D14/D23)</f>
        <v>0.35365853658536583</v>
      </c>
      <c r="F14" s="81">
        <v>1001</v>
      </c>
      <c r="G14" s="34">
        <f>IF(F23=0, "-", F14/F23)</f>
        <v>0.29979035639412999</v>
      </c>
      <c r="H14" s="65">
        <v>783</v>
      </c>
      <c r="I14" s="9">
        <f>IF(H23=0, "-", H14/H23)</f>
        <v>0.30150173276857911</v>
      </c>
      <c r="J14" s="8">
        <f t="shared" si="0"/>
        <v>0.14778325123152711</v>
      </c>
      <c r="K14" s="9">
        <f t="shared" si="1"/>
        <v>0.2784163473818646</v>
      </c>
    </row>
    <row r="15" spans="1:11" x14ac:dyDescent="0.25">
      <c r="A15" s="7" t="s">
        <v>545</v>
      </c>
      <c r="B15" s="65">
        <v>24</v>
      </c>
      <c r="C15" s="34">
        <f>IF(B23=0, "-", B15/B23)</f>
        <v>2.9484029484029485E-2</v>
      </c>
      <c r="D15" s="65">
        <v>26</v>
      </c>
      <c r="E15" s="9">
        <f>IF(D23=0, "-", D15/D23)</f>
        <v>4.5296167247386762E-2</v>
      </c>
      <c r="F15" s="81">
        <v>177</v>
      </c>
      <c r="G15" s="34">
        <f>IF(F23=0, "-", F15/F23)</f>
        <v>5.3009883198562445E-2</v>
      </c>
      <c r="H15" s="65">
        <v>104</v>
      </c>
      <c r="I15" s="9">
        <f>IF(H23=0, "-", H15/H23)</f>
        <v>4.0046207162110124E-2</v>
      </c>
      <c r="J15" s="8">
        <f t="shared" si="0"/>
        <v>-7.6923076923076927E-2</v>
      </c>
      <c r="K15" s="9">
        <f t="shared" si="1"/>
        <v>0.70192307692307687</v>
      </c>
    </row>
    <row r="16" spans="1:11" x14ac:dyDescent="0.25">
      <c r="A16" s="7" t="s">
        <v>546</v>
      </c>
      <c r="B16" s="65">
        <v>7</v>
      </c>
      <c r="C16" s="34">
        <f>IF(B23=0, "-", B16/B23)</f>
        <v>8.5995085995085995E-3</v>
      </c>
      <c r="D16" s="65">
        <v>12</v>
      </c>
      <c r="E16" s="9">
        <f>IF(D23=0, "-", D16/D23)</f>
        <v>2.0905923344947737E-2</v>
      </c>
      <c r="F16" s="81">
        <v>41</v>
      </c>
      <c r="G16" s="34">
        <f>IF(F23=0, "-", F16/F23)</f>
        <v>1.2279125486672657E-2</v>
      </c>
      <c r="H16" s="65">
        <v>26</v>
      </c>
      <c r="I16" s="9">
        <f>IF(H23=0, "-", H16/H23)</f>
        <v>1.0011551790527531E-2</v>
      </c>
      <c r="J16" s="8">
        <f t="shared" si="0"/>
        <v>-0.41666666666666669</v>
      </c>
      <c r="K16" s="9">
        <f t="shared" si="1"/>
        <v>0.57692307692307687</v>
      </c>
    </row>
    <row r="17" spans="1:11" x14ac:dyDescent="0.25">
      <c r="A17" s="7" t="s">
        <v>547</v>
      </c>
      <c r="B17" s="65">
        <v>138</v>
      </c>
      <c r="C17" s="34">
        <f>IF(B23=0, "-", B17/B23)</f>
        <v>0.16953316953316952</v>
      </c>
      <c r="D17" s="65">
        <v>42</v>
      </c>
      <c r="E17" s="9">
        <f>IF(D23=0, "-", D17/D23)</f>
        <v>7.3170731707317069E-2</v>
      </c>
      <c r="F17" s="81">
        <v>540</v>
      </c>
      <c r="G17" s="34">
        <f>IF(F23=0, "-", F17/F23)</f>
        <v>0.16172506738544473</v>
      </c>
      <c r="H17" s="65">
        <v>309</v>
      </c>
      <c r="I17" s="9">
        <f>IF(H23=0, "-", H17/H23)</f>
        <v>0.11898344243357721</v>
      </c>
      <c r="J17" s="8">
        <f t="shared" si="0"/>
        <v>2.2857142857142856</v>
      </c>
      <c r="K17" s="9">
        <f t="shared" si="1"/>
        <v>0.74757281553398058</v>
      </c>
    </row>
    <row r="18" spans="1:11" x14ac:dyDescent="0.25">
      <c r="A18" s="7" t="s">
        <v>548</v>
      </c>
      <c r="B18" s="65">
        <v>101</v>
      </c>
      <c r="C18" s="34">
        <f>IF(B23=0, "-", B18/B23)</f>
        <v>0.12407862407862408</v>
      </c>
      <c r="D18" s="65">
        <v>46</v>
      </c>
      <c r="E18" s="9">
        <f>IF(D23=0, "-", D18/D23)</f>
        <v>8.0139372822299645E-2</v>
      </c>
      <c r="F18" s="81">
        <v>399</v>
      </c>
      <c r="G18" s="34">
        <f>IF(F23=0, "-", F18/F23)</f>
        <v>0.11949685534591195</v>
      </c>
      <c r="H18" s="65">
        <v>295</v>
      </c>
      <c r="I18" s="9">
        <f>IF(H23=0, "-", H18/H23)</f>
        <v>0.11359260685406238</v>
      </c>
      <c r="J18" s="8">
        <f t="shared" si="0"/>
        <v>1.1956521739130435</v>
      </c>
      <c r="K18" s="9">
        <f t="shared" si="1"/>
        <v>0.35254237288135593</v>
      </c>
    </row>
    <row r="19" spans="1:11" x14ac:dyDescent="0.25">
      <c r="A19" s="7" t="s">
        <v>549</v>
      </c>
      <c r="B19" s="65">
        <v>1</v>
      </c>
      <c r="C19" s="34">
        <f>IF(B23=0, "-", B19/B23)</f>
        <v>1.2285012285012285E-3</v>
      </c>
      <c r="D19" s="65">
        <v>0</v>
      </c>
      <c r="E19" s="9">
        <f>IF(D23=0, "-", D19/D23)</f>
        <v>0</v>
      </c>
      <c r="F19" s="81">
        <v>4</v>
      </c>
      <c r="G19" s="34">
        <f>IF(F23=0, "-", F19/F23)</f>
        <v>1.1979634621144056E-3</v>
      </c>
      <c r="H19" s="65">
        <v>0</v>
      </c>
      <c r="I19" s="9">
        <f>IF(H23=0, "-", H19/H23)</f>
        <v>0</v>
      </c>
      <c r="J19" s="8" t="str">
        <f t="shared" si="0"/>
        <v>-</v>
      </c>
      <c r="K19" s="9" t="str">
        <f t="shared" si="1"/>
        <v>-</v>
      </c>
    </row>
    <row r="20" spans="1:11" x14ac:dyDescent="0.25">
      <c r="A20" s="7" t="s">
        <v>550</v>
      </c>
      <c r="B20" s="65">
        <v>12</v>
      </c>
      <c r="C20" s="34">
        <f>IF(B23=0, "-", B20/B23)</f>
        <v>1.4742014742014743E-2</v>
      </c>
      <c r="D20" s="65">
        <v>44</v>
      </c>
      <c r="E20" s="9">
        <f>IF(D23=0, "-", D20/D23)</f>
        <v>7.6655052264808357E-2</v>
      </c>
      <c r="F20" s="81">
        <v>96</v>
      </c>
      <c r="G20" s="34">
        <f>IF(F23=0, "-", F20/F23)</f>
        <v>2.8751123090745734E-2</v>
      </c>
      <c r="H20" s="65">
        <v>169</v>
      </c>
      <c r="I20" s="9">
        <f>IF(H23=0, "-", H20/H23)</f>
        <v>6.5075086638428953E-2</v>
      </c>
      <c r="J20" s="8">
        <f t="shared" si="0"/>
        <v>-0.72727272727272729</v>
      </c>
      <c r="K20" s="9">
        <f t="shared" si="1"/>
        <v>-0.43195266272189348</v>
      </c>
    </row>
    <row r="21" spans="1:11" x14ac:dyDescent="0.25">
      <c r="A21" s="7" t="s">
        <v>551</v>
      </c>
      <c r="B21" s="65">
        <v>37</v>
      </c>
      <c r="C21" s="34">
        <f>IF(B23=0, "-", B21/B23)</f>
        <v>4.5454545454545456E-2</v>
      </c>
      <c r="D21" s="65">
        <v>10</v>
      </c>
      <c r="E21" s="9">
        <f>IF(D23=0, "-", D21/D23)</f>
        <v>1.7421602787456445E-2</v>
      </c>
      <c r="F21" s="81">
        <v>149</v>
      </c>
      <c r="G21" s="34">
        <f>IF(F23=0, "-", F21/F23)</f>
        <v>4.4624138963761606E-2</v>
      </c>
      <c r="H21" s="65">
        <v>65</v>
      </c>
      <c r="I21" s="9">
        <f>IF(H23=0, "-", H21/H23)</f>
        <v>2.5028879476318829E-2</v>
      </c>
      <c r="J21" s="8">
        <f t="shared" si="0"/>
        <v>2.7</v>
      </c>
      <c r="K21" s="9">
        <f t="shared" si="1"/>
        <v>1.2923076923076924</v>
      </c>
    </row>
    <row r="22" spans="1:11" x14ac:dyDescent="0.25">
      <c r="A22" s="2"/>
      <c r="B22" s="68"/>
      <c r="C22" s="33"/>
      <c r="D22" s="68"/>
      <c r="E22" s="6"/>
      <c r="F22" s="82"/>
      <c r="G22" s="33"/>
      <c r="H22" s="68"/>
      <c r="I22" s="6"/>
      <c r="J22" s="5"/>
      <c r="K22" s="6"/>
    </row>
    <row r="23" spans="1:11" s="43" customFormat="1" ht="13" x14ac:dyDescent="0.3">
      <c r="A23" s="162" t="s">
        <v>633</v>
      </c>
      <c r="B23" s="71">
        <f>SUM(B7:B22)</f>
        <v>814</v>
      </c>
      <c r="C23" s="40">
        <f>B23/28029</f>
        <v>2.9041350030325735E-2</v>
      </c>
      <c r="D23" s="71">
        <f>SUM(D7:D22)</f>
        <v>574</v>
      </c>
      <c r="E23" s="41">
        <f>D23/21983</f>
        <v>2.6111085839057455E-2</v>
      </c>
      <c r="F23" s="77">
        <f>SUM(F7:F22)</f>
        <v>3339</v>
      </c>
      <c r="G23" s="42">
        <f>F23/127960</f>
        <v>2.6094091903719911E-2</v>
      </c>
      <c r="H23" s="71">
        <f>SUM(H7:H22)</f>
        <v>2597</v>
      </c>
      <c r="I23" s="41">
        <f>H23/115003</f>
        <v>2.258201959948871E-2</v>
      </c>
      <c r="J23" s="37">
        <f>IF(D23=0, "-", IF((B23-D23)/D23&lt;10, (B23-D23)/D23, "&gt;999%"))</f>
        <v>0.41811846689895471</v>
      </c>
      <c r="K23" s="38">
        <f>IF(H23=0, "-", IF((F23-H23)/H23&lt;10, (F23-H23)/H23, "&gt;999%"))</f>
        <v>0.2857142857142857</v>
      </c>
    </row>
    <row r="24" spans="1:11" x14ac:dyDescent="0.25">
      <c r="B24" s="83"/>
      <c r="D24" s="83"/>
      <c r="F24" s="83"/>
      <c r="H24" s="83"/>
    </row>
    <row r="25" spans="1:11" ht="13" x14ac:dyDescent="0.3">
      <c r="A25" s="163" t="s">
        <v>137</v>
      </c>
      <c r="B25" s="61" t="s">
        <v>12</v>
      </c>
      <c r="C25" s="62" t="s">
        <v>13</v>
      </c>
      <c r="D25" s="61" t="s">
        <v>12</v>
      </c>
      <c r="E25" s="63" t="s">
        <v>13</v>
      </c>
      <c r="F25" s="62" t="s">
        <v>12</v>
      </c>
      <c r="G25" s="62" t="s">
        <v>13</v>
      </c>
      <c r="H25" s="61" t="s">
        <v>12</v>
      </c>
      <c r="I25" s="63" t="s">
        <v>13</v>
      </c>
      <c r="J25" s="61"/>
      <c r="K25" s="63"/>
    </row>
    <row r="26" spans="1:11" x14ac:dyDescent="0.25">
      <c r="A26" s="7" t="s">
        <v>552</v>
      </c>
      <c r="B26" s="65">
        <v>0</v>
      </c>
      <c r="C26" s="34">
        <f>IF(B40=0, "-", B26/B40)</f>
        <v>0</v>
      </c>
      <c r="D26" s="65">
        <v>0</v>
      </c>
      <c r="E26" s="9">
        <f>IF(D40=0, "-", D26/D40)</f>
        <v>0</v>
      </c>
      <c r="F26" s="81">
        <v>2</v>
      </c>
      <c r="G26" s="34">
        <f>IF(F40=0, "-", F26/F40)</f>
        <v>1.7921146953405018E-3</v>
      </c>
      <c r="H26" s="65">
        <v>1</v>
      </c>
      <c r="I26" s="9">
        <f>IF(H40=0, "-", H26/H40)</f>
        <v>1.1600928074245939E-3</v>
      </c>
      <c r="J26" s="8" t="str">
        <f t="shared" ref="J26:J38" si="2">IF(D26=0, "-", IF((B26-D26)/D26&lt;10, (B26-D26)/D26, "&gt;999%"))</f>
        <v>-</v>
      </c>
      <c r="K26" s="9">
        <f t="shared" ref="K26:K38" si="3">IF(H26=0, "-", IF((F26-H26)/H26&lt;10, (F26-H26)/H26, "&gt;999%"))</f>
        <v>1</v>
      </c>
    </row>
    <row r="27" spans="1:11" x14ac:dyDescent="0.25">
      <c r="A27" s="7" t="s">
        <v>553</v>
      </c>
      <c r="B27" s="65">
        <v>51</v>
      </c>
      <c r="C27" s="34">
        <f>IF(B40=0, "-", B27/B40)</f>
        <v>0.15937499999999999</v>
      </c>
      <c r="D27" s="65">
        <v>30</v>
      </c>
      <c r="E27" s="9">
        <f>IF(D40=0, "-", D27/D40)</f>
        <v>0.14492753623188406</v>
      </c>
      <c r="F27" s="81">
        <v>175</v>
      </c>
      <c r="G27" s="34">
        <f>IF(F40=0, "-", F27/F40)</f>
        <v>0.15681003584229392</v>
      </c>
      <c r="H27" s="65">
        <v>139</v>
      </c>
      <c r="I27" s="9">
        <f>IF(H40=0, "-", H27/H40)</f>
        <v>0.16125290023201855</v>
      </c>
      <c r="J27" s="8">
        <f t="shared" si="2"/>
        <v>0.7</v>
      </c>
      <c r="K27" s="9">
        <f t="shared" si="3"/>
        <v>0.25899280575539568</v>
      </c>
    </row>
    <row r="28" spans="1:11" x14ac:dyDescent="0.25">
      <c r="A28" s="7" t="s">
        <v>554</v>
      </c>
      <c r="B28" s="65">
        <v>108</v>
      </c>
      <c r="C28" s="34">
        <f>IF(B40=0, "-", B28/B40)</f>
        <v>0.33750000000000002</v>
      </c>
      <c r="D28" s="65">
        <v>68</v>
      </c>
      <c r="E28" s="9">
        <f>IF(D40=0, "-", D28/D40)</f>
        <v>0.32850241545893721</v>
      </c>
      <c r="F28" s="81">
        <v>295</v>
      </c>
      <c r="G28" s="34">
        <f>IF(F40=0, "-", F28/F40)</f>
        <v>0.26433691756272404</v>
      </c>
      <c r="H28" s="65">
        <v>261</v>
      </c>
      <c r="I28" s="9">
        <f>IF(H40=0, "-", H28/H40)</f>
        <v>0.30278422273781902</v>
      </c>
      <c r="J28" s="8">
        <f t="shared" si="2"/>
        <v>0.58823529411764708</v>
      </c>
      <c r="K28" s="9">
        <f t="shared" si="3"/>
        <v>0.13026819923371646</v>
      </c>
    </row>
    <row r="29" spans="1:11" x14ac:dyDescent="0.25">
      <c r="A29" s="7" t="s">
        <v>555</v>
      </c>
      <c r="B29" s="65">
        <v>0</v>
      </c>
      <c r="C29" s="34">
        <f>IF(B40=0, "-", B29/B40)</f>
        <v>0</v>
      </c>
      <c r="D29" s="65">
        <v>2</v>
      </c>
      <c r="E29" s="9">
        <f>IF(D40=0, "-", D29/D40)</f>
        <v>9.6618357487922701E-3</v>
      </c>
      <c r="F29" s="81">
        <v>3</v>
      </c>
      <c r="G29" s="34">
        <f>IF(F40=0, "-", F29/F40)</f>
        <v>2.6881720430107529E-3</v>
      </c>
      <c r="H29" s="65">
        <v>3</v>
      </c>
      <c r="I29" s="9">
        <f>IF(H40=0, "-", H29/H40)</f>
        <v>3.4802784222737818E-3</v>
      </c>
      <c r="J29" s="8">
        <f t="shared" si="2"/>
        <v>-1</v>
      </c>
      <c r="K29" s="9">
        <f t="shared" si="3"/>
        <v>0</v>
      </c>
    </row>
    <row r="30" spans="1:11" x14ac:dyDescent="0.25">
      <c r="A30" s="7" t="s">
        <v>556</v>
      </c>
      <c r="B30" s="65">
        <v>3</v>
      </c>
      <c r="C30" s="34">
        <f>IF(B40=0, "-", B30/B40)</f>
        <v>9.3749999999999997E-3</v>
      </c>
      <c r="D30" s="65">
        <v>5</v>
      </c>
      <c r="E30" s="9">
        <f>IF(D40=0, "-", D30/D40)</f>
        <v>2.4154589371980676E-2</v>
      </c>
      <c r="F30" s="81">
        <v>9</v>
      </c>
      <c r="G30" s="34">
        <f>IF(F40=0, "-", F30/F40)</f>
        <v>8.0645161290322578E-3</v>
      </c>
      <c r="H30" s="65">
        <v>7</v>
      </c>
      <c r="I30" s="9">
        <f>IF(H40=0, "-", H30/H40)</f>
        <v>8.1206496519721574E-3</v>
      </c>
      <c r="J30" s="8">
        <f t="shared" si="2"/>
        <v>-0.4</v>
      </c>
      <c r="K30" s="9">
        <f t="shared" si="3"/>
        <v>0.2857142857142857</v>
      </c>
    </row>
    <row r="31" spans="1:11" x14ac:dyDescent="0.25">
      <c r="A31" s="7" t="s">
        <v>557</v>
      </c>
      <c r="B31" s="65">
        <v>4</v>
      </c>
      <c r="C31" s="34">
        <f>IF(B40=0, "-", B31/B40)</f>
        <v>1.2500000000000001E-2</v>
      </c>
      <c r="D31" s="65">
        <v>1</v>
      </c>
      <c r="E31" s="9">
        <f>IF(D40=0, "-", D31/D40)</f>
        <v>4.830917874396135E-3</v>
      </c>
      <c r="F31" s="81">
        <v>8</v>
      </c>
      <c r="G31" s="34">
        <f>IF(F40=0, "-", F31/F40)</f>
        <v>7.1684587813620072E-3</v>
      </c>
      <c r="H31" s="65">
        <v>1</v>
      </c>
      <c r="I31" s="9">
        <f>IF(H40=0, "-", H31/H40)</f>
        <v>1.1600928074245939E-3</v>
      </c>
      <c r="J31" s="8">
        <f t="shared" si="2"/>
        <v>3</v>
      </c>
      <c r="K31" s="9">
        <f t="shared" si="3"/>
        <v>7</v>
      </c>
    </row>
    <row r="32" spans="1:11" x14ac:dyDescent="0.25">
      <c r="A32" s="7" t="s">
        <v>558</v>
      </c>
      <c r="B32" s="65">
        <v>136</v>
      </c>
      <c r="C32" s="34">
        <f>IF(B40=0, "-", B32/B40)</f>
        <v>0.42499999999999999</v>
      </c>
      <c r="D32" s="65">
        <v>86</v>
      </c>
      <c r="E32" s="9">
        <f>IF(D40=0, "-", D32/D40)</f>
        <v>0.41545893719806765</v>
      </c>
      <c r="F32" s="81">
        <v>569</v>
      </c>
      <c r="G32" s="34">
        <f>IF(F40=0, "-", F32/F40)</f>
        <v>0.50985663082437271</v>
      </c>
      <c r="H32" s="65">
        <v>389</v>
      </c>
      <c r="I32" s="9">
        <f>IF(H40=0, "-", H32/H40)</f>
        <v>0.45127610208816704</v>
      </c>
      <c r="J32" s="8">
        <f t="shared" si="2"/>
        <v>0.58139534883720934</v>
      </c>
      <c r="K32" s="9">
        <f t="shared" si="3"/>
        <v>0.46272493573264784</v>
      </c>
    </row>
    <row r="33" spans="1:11" x14ac:dyDescent="0.25">
      <c r="A33" s="7" t="s">
        <v>559</v>
      </c>
      <c r="B33" s="65">
        <v>3</v>
      </c>
      <c r="C33" s="34">
        <f>IF(B40=0, "-", B33/B40)</f>
        <v>9.3749999999999997E-3</v>
      </c>
      <c r="D33" s="65">
        <v>2</v>
      </c>
      <c r="E33" s="9">
        <f>IF(D40=0, "-", D33/D40)</f>
        <v>9.6618357487922701E-3</v>
      </c>
      <c r="F33" s="81">
        <v>10</v>
      </c>
      <c r="G33" s="34">
        <f>IF(F40=0, "-", F33/F40)</f>
        <v>8.9605734767025085E-3</v>
      </c>
      <c r="H33" s="65">
        <v>12</v>
      </c>
      <c r="I33" s="9">
        <f>IF(H40=0, "-", H33/H40)</f>
        <v>1.3921113689095127E-2</v>
      </c>
      <c r="J33" s="8">
        <f t="shared" si="2"/>
        <v>0.5</v>
      </c>
      <c r="K33" s="9">
        <f t="shared" si="3"/>
        <v>-0.16666666666666666</v>
      </c>
    </row>
    <row r="34" spans="1:11" x14ac:dyDescent="0.25">
      <c r="A34" s="7" t="s">
        <v>560</v>
      </c>
      <c r="B34" s="65">
        <v>1</v>
      </c>
      <c r="C34" s="34">
        <f>IF(B40=0, "-", B34/B40)</f>
        <v>3.1250000000000002E-3</v>
      </c>
      <c r="D34" s="65">
        <v>0</v>
      </c>
      <c r="E34" s="9">
        <f>IF(D40=0, "-", D34/D40)</f>
        <v>0</v>
      </c>
      <c r="F34" s="81">
        <v>4</v>
      </c>
      <c r="G34" s="34">
        <f>IF(F40=0, "-", F34/F40)</f>
        <v>3.5842293906810036E-3</v>
      </c>
      <c r="H34" s="65">
        <v>0</v>
      </c>
      <c r="I34" s="9">
        <f>IF(H40=0, "-", H34/H40)</f>
        <v>0</v>
      </c>
      <c r="J34" s="8" t="str">
        <f t="shared" si="2"/>
        <v>-</v>
      </c>
      <c r="K34" s="9" t="str">
        <f t="shared" si="3"/>
        <v>-</v>
      </c>
    </row>
    <row r="35" spans="1:11" x14ac:dyDescent="0.25">
      <c r="A35" s="7" t="s">
        <v>561</v>
      </c>
      <c r="B35" s="65">
        <v>1</v>
      </c>
      <c r="C35" s="34">
        <f>IF(B40=0, "-", B35/B40)</f>
        <v>3.1250000000000002E-3</v>
      </c>
      <c r="D35" s="65">
        <v>1</v>
      </c>
      <c r="E35" s="9">
        <f>IF(D40=0, "-", D35/D40)</f>
        <v>4.830917874396135E-3</v>
      </c>
      <c r="F35" s="81">
        <v>6</v>
      </c>
      <c r="G35" s="34">
        <f>IF(F40=0, "-", F35/F40)</f>
        <v>5.3763440860215058E-3</v>
      </c>
      <c r="H35" s="65">
        <v>6</v>
      </c>
      <c r="I35" s="9">
        <f>IF(H40=0, "-", H35/H40)</f>
        <v>6.9605568445475635E-3</v>
      </c>
      <c r="J35" s="8">
        <f t="shared" si="2"/>
        <v>0</v>
      </c>
      <c r="K35" s="9">
        <f t="shared" si="3"/>
        <v>0</v>
      </c>
    </row>
    <row r="36" spans="1:11" x14ac:dyDescent="0.25">
      <c r="A36" s="7" t="s">
        <v>562</v>
      </c>
      <c r="B36" s="65">
        <v>0</v>
      </c>
      <c r="C36" s="34">
        <f>IF(B40=0, "-", B36/B40)</f>
        <v>0</v>
      </c>
      <c r="D36" s="65">
        <v>0</v>
      </c>
      <c r="E36" s="9">
        <f>IF(D40=0, "-", D36/D40)</f>
        <v>0</v>
      </c>
      <c r="F36" s="81">
        <v>1</v>
      </c>
      <c r="G36" s="34">
        <f>IF(F40=0, "-", F36/F40)</f>
        <v>8.960573476702509E-4</v>
      </c>
      <c r="H36" s="65">
        <v>1</v>
      </c>
      <c r="I36" s="9">
        <f>IF(H40=0, "-", H36/H40)</f>
        <v>1.1600928074245939E-3</v>
      </c>
      <c r="J36" s="8" t="str">
        <f t="shared" si="2"/>
        <v>-</v>
      </c>
      <c r="K36" s="9">
        <f t="shared" si="3"/>
        <v>0</v>
      </c>
    </row>
    <row r="37" spans="1:11" x14ac:dyDescent="0.25">
      <c r="A37" s="7" t="s">
        <v>563</v>
      </c>
      <c r="B37" s="65">
        <v>9</v>
      </c>
      <c r="C37" s="34">
        <f>IF(B40=0, "-", B37/B40)</f>
        <v>2.8125000000000001E-2</v>
      </c>
      <c r="D37" s="65">
        <v>8</v>
      </c>
      <c r="E37" s="9">
        <f>IF(D40=0, "-", D37/D40)</f>
        <v>3.864734299516908E-2</v>
      </c>
      <c r="F37" s="81">
        <v>28</v>
      </c>
      <c r="G37" s="34">
        <f>IF(F40=0, "-", F37/F40)</f>
        <v>2.5089605734767026E-2</v>
      </c>
      <c r="H37" s="65">
        <v>29</v>
      </c>
      <c r="I37" s="9">
        <f>IF(H40=0, "-", H37/H40)</f>
        <v>3.3642691415313224E-2</v>
      </c>
      <c r="J37" s="8">
        <f t="shared" si="2"/>
        <v>0.125</v>
      </c>
      <c r="K37" s="9">
        <f t="shared" si="3"/>
        <v>-3.4482758620689655E-2</v>
      </c>
    </row>
    <row r="38" spans="1:11" x14ac:dyDescent="0.25">
      <c r="A38" s="7" t="s">
        <v>564</v>
      </c>
      <c r="B38" s="65">
        <v>4</v>
      </c>
      <c r="C38" s="34">
        <f>IF(B40=0, "-", B38/B40)</f>
        <v>1.2500000000000001E-2</v>
      </c>
      <c r="D38" s="65">
        <v>4</v>
      </c>
      <c r="E38" s="9">
        <f>IF(D40=0, "-", D38/D40)</f>
        <v>1.932367149758454E-2</v>
      </c>
      <c r="F38" s="81">
        <v>6</v>
      </c>
      <c r="G38" s="34">
        <f>IF(F40=0, "-", F38/F40)</f>
        <v>5.3763440860215058E-3</v>
      </c>
      <c r="H38" s="65">
        <v>13</v>
      </c>
      <c r="I38" s="9">
        <f>IF(H40=0, "-", H38/H40)</f>
        <v>1.5081206496519721E-2</v>
      </c>
      <c r="J38" s="8">
        <f t="shared" si="2"/>
        <v>0</v>
      </c>
      <c r="K38" s="9">
        <f t="shared" si="3"/>
        <v>-0.53846153846153844</v>
      </c>
    </row>
    <row r="39" spans="1:11" x14ac:dyDescent="0.25">
      <c r="A39" s="2"/>
      <c r="B39" s="68"/>
      <c r="C39" s="33"/>
      <c r="D39" s="68"/>
      <c r="E39" s="6"/>
      <c r="F39" s="82"/>
      <c r="G39" s="33"/>
      <c r="H39" s="68"/>
      <c r="I39" s="6"/>
      <c r="J39" s="5"/>
      <c r="K39" s="6"/>
    </row>
    <row r="40" spans="1:11" s="43" customFormat="1" ht="13" x14ac:dyDescent="0.3">
      <c r="A40" s="162" t="s">
        <v>632</v>
      </c>
      <c r="B40" s="71">
        <f>SUM(B26:B39)</f>
        <v>320</v>
      </c>
      <c r="C40" s="40">
        <f>B40/28029</f>
        <v>1.1416746940668594E-2</v>
      </c>
      <c r="D40" s="71">
        <f>SUM(D26:D39)</f>
        <v>207</v>
      </c>
      <c r="E40" s="41">
        <f>D40/21983</f>
        <v>9.4163671928308244E-3</v>
      </c>
      <c r="F40" s="77">
        <f>SUM(F26:F39)</f>
        <v>1116</v>
      </c>
      <c r="G40" s="42">
        <f>F40/127960</f>
        <v>8.7214754610815872E-3</v>
      </c>
      <c r="H40" s="71">
        <f>SUM(H26:H39)</f>
        <v>862</v>
      </c>
      <c r="I40" s="41">
        <f>H40/115003</f>
        <v>7.4954566402615583E-3</v>
      </c>
      <c r="J40" s="37">
        <f>IF(D40=0, "-", IF((B40-D40)/D40&lt;10, (B40-D40)/D40, "&gt;999%"))</f>
        <v>0.54589371980676327</v>
      </c>
      <c r="K40" s="38">
        <f>IF(H40=0, "-", IF((F40-H40)/H40&lt;10, (F40-H40)/H40, "&gt;999%"))</f>
        <v>0.29466357308584684</v>
      </c>
    </row>
    <row r="41" spans="1:11" x14ac:dyDescent="0.25">
      <c r="B41" s="83"/>
      <c r="D41" s="83"/>
      <c r="F41" s="83"/>
      <c r="H41" s="83"/>
    </row>
    <row r="42" spans="1:11" ht="13" x14ac:dyDescent="0.3">
      <c r="A42" s="163" t="s">
        <v>138</v>
      </c>
      <c r="B42" s="61" t="s">
        <v>12</v>
      </c>
      <c r="C42" s="62" t="s">
        <v>13</v>
      </c>
      <c r="D42" s="61" t="s">
        <v>12</v>
      </c>
      <c r="E42" s="63" t="s">
        <v>13</v>
      </c>
      <c r="F42" s="62" t="s">
        <v>12</v>
      </c>
      <c r="G42" s="62" t="s">
        <v>13</v>
      </c>
      <c r="H42" s="61" t="s">
        <v>12</v>
      </c>
      <c r="I42" s="63" t="s">
        <v>13</v>
      </c>
      <c r="J42" s="61"/>
      <c r="K42" s="63"/>
    </row>
    <row r="43" spans="1:11" x14ac:dyDescent="0.25">
      <c r="A43" s="7" t="s">
        <v>565</v>
      </c>
      <c r="B43" s="65">
        <v>23</v>
      </c>
      <c r="C43" s="34">
        <f>IF(B60=0, "-", B43/B60)</f>
        <v>4.1144901610017888E-2</v>
      </c>
      <c r="D43" s="65">
        <v>20</v>
      </c>
      <c r="E43" s="9">
        <f>IF(D60=0, "-", D43/D60)</f>
        <v>4.8543689320388349E-2</v>
      </c>
      <c r="F43" s="81">
        <v>80</v>
      </c>
      <c r="G43" s="34">
        <f>IF(F60=0, "-", F43/F60)</f>
        <v>3.669724770642202E-2</v>
      </c>
      <c r="H43" s="65">
        <v>77</v>
      </c>
      <c r="I43" s="9">
        <f>IF(H60=0, "-", H43/H60)</f>
        <v>4.770755885997522E-2</v>
      </c>
      <c r="J43" s="8">
        <f t="shared" ref="J43:J58" si="4">IF(D43=0, "-", IF((B43-D43)/D43&lt;10, (B43-D43)/D43, "&gt;999%"))</f>
        <v>0.15</v>
      </c>
      <c r="K43" s="9">
        <f t="shared" ref="K43:K58" si="5">IF(H43=0, "-", IF((F43-H43)/H43&lt;10, (F43-H43)/H43, "&gt;999%"))</f>
        <v>3.896103896103896E-2</v>
      </c>
    </row>
    <row r="44" spans="1:11" x14ac:dyDescent="0.25">
      <c r="A44" s="7" t="s">
        <v>566</v>
      </c>
      <c r="B44" s="65">
        <v>0</v>
      </c>
      <c r="C44" s="34">
        <f>IF(B60=0, "-", B44/B60)</f>
        <v>0</v>
      </c>
      <c r="D44" s="65">
        <v>1</v>
      </c>
      <c r="E44" s="9">
        <f>IF(D60=0, "-", D44/D60)</f>
        <v>2.4271844660194173E-3</v>
      </c>
      <c r="F44" s="81">
        <v>2</v>
      </c>
      <c r="G44" s="34">
        <f>IF(F60=0, "-", F44/F60)</f>
        <v>9.1743119266055051E-4</v>
      </c>
      <c r="H44" s="65">
        <v>4</v>
      </c>
      <c r="I44" s="9">
        <f>IF(H60=0, "-", H44/H60)</f>
        <v>2.4783147459727386E-3</v>
      </c>
      <c r="J44" s="8">
        <f t="shared" si="4"/>
        <v>-1</v>
      </c>
      <c r="K44" s="9">
        <f t="shared" si="5"/>
        <v>-0.5</v>
      </c>
    </row>
    <row r="45" spans="1:11" x14ac:dyDescent="0.25">
      <c r="A45" s="7" t="s">
        <v>567</v>
      </c>
      <c r="B45" s="65">
        <v>14</v>
      </c>
      <c r="C45" s="34">
        <f>IF(B60=0, "-", B45/B60)</f>
        <v>2.5044722719141325E-2</v>
      </c>
      <c r="D45" s="65">
        <v>5</v>
      </c>
      <c r="E45" s="9">
        <f>IF(D60=0, "-", D45/D60)</f>
        <v>1.2135922330097087E-2</v>
      </c>
      <c r="F45" s="81">
        <v>32</v>
      </c>
      <c r="G45" s="34">
        <f>IF(F60=0, "-", F45/F60)</f>
        <v>1.4678899082568808E-2</v>
      </c>
      <c r="H45" s="65">
        <v>29</v>
      </c>
      <c r="I45" s="9">
        <f>IF(H60=0, "-", H45/H60)</f>
        <v>1.7967781908302356E-2</v>
      </c>
      <c r="J45" s="8">
        <f t="shared" si="4"/>
        <v>1.8</v>
      </c>
      <c r="K45" s="9">
        <f t="shared" si="5"/>
        <v>0.10344827586206896</v>
      </c>
    </row>
    <row r="46" spans="1:11" x14ac:dyDescent="0.25">
      <c r="A46" s="7" t="s">
        <v>568</v>
      </c>
      <c r="B46" s="65">
        <v>25</v>
      </c>
      <c r="C46" s="34">
        <f>IF(B60=0, "-", B46/B60)</f>
        <v>4.4722719141323794E-2</v>
      </c>
      <c r="D46" s="65">
        <v>20</v>
      </c>
      <c r="E46" s="9">
        <f>IF(D60=0, "-", D46/D60)</f>
        <v>4.8543689320388349E-2</v>
      </c>
      <c r="F46" s="81">
        <v>114</v>
      </c>
      <c r="G46" s="34">
        <f>IF(F60=0, "-", F46/F60)</f>
        <v>5.2293577981651379E-2</v>
      </c>
      <c r="H46" s="65">
        <v>80</v>
      </c>
      <c r="I46" s="9">
        <f>IF(H60=0, "-", H46/H60)</f>
        <v>4.9566294919454773E-2</v>
      </c>
      <c r="J46" s="8">
        <f t="shared" si="4"/>
        <v>0.25</v>
      </c>
      <c r="K46" s="9">
        <f t="shared" si="5"/>
        <v>0.42499999999999999</v>
      </c>
    </row>
    <row r="47" spans="1:11" x14ac:dyDescent="0.25">
      <c r="A47" s="7" t="s">
        <v>569</v>
      </c>
      <c r="B47" s="65">
        <v>32</v>
      </c>
      <c r="C47" s="34">
        <f>IF(B60=0, "-", B47/B60)</f>
        <v>5.7245080500894455E-2</v>
      </c>
      <c r="D47" s="65">
        <v>30</v>
      </c>
      <c r="E47" s="9">
        <f>IF(D60=0, "-", D47/D60)</f>
        <v>7.281553398058252E-2</v>
      </c>
      <c r="F47" s="81">
        <v>130</v>
      </c>
      <c r="G47" s="34">
        <f>IF(F60=0, "-", F47/F60)</f>
        <v>5.9633027522935783E-2</v>
      </c>
      <c r="H47" s="65">
        <v>89</v>
      </c>
      <c r="I47" s="9">
        <f>IF(H60=0, "-", H47/H60)</f>
        <v>5.5142503097893432E-2</v>
      </c>
      <c r="J47" s="8">
        <f t="shared" si="4"/>
        <v>6.6666666666666666E-2</v>
      </c>
      <c r="K47" s="9">
        <f t="shared" si="5"/>
        <v>0.4606741573033708</v>
      </c>
    </row>
    <row r="48" spans="1:11" x14ac:dyDescent="0.25">
      <c r="A48" s="7" t="s">
        <v>570</v>
      </c>
      <c r="B48" s="65">
        <v>0</v>
      </c>
      <c r="C48" s="34">
        <f>IF(B60=0, "-", B48/B60)</f>
        <v>0</v>
      </c>
      <c r="D48" s="65">
        <v>0</v>
      </c>
      <c r="E48" s="9">
        <f>IF(D60=0, "-", D48/D60)</f>
        <v>0</v>
      </c>
      <c r="F48" s="81">
        <v>0</v>
      </c>
      <c r="G48" s="34">
        <f>IF(F60=0, "-", F48/F60)</f>
        <v>0</v>
      </c>
      <c r="H48" s="65">
        <v>1</v>
      </c>
      <c r="I48" s="9">
        <f>IF(H60=0, "-", H48/H60)</f>
        <v>6.1957868649318464E-4</v>
      </c>
      <c r="J48" s="8" t="str">
        <f t="shared" si="4"/>
        <v>-</v>
      </c>
      <c r="K48" s="9">
        <f t="shared" si="5"/>
        <v>-1</v>
      </c>
    </row>
    <row r="49" spans="1:11" x14ac:dyDescent="0.25">
      <c r="A49" s="7" t="s">
        <v>571</v>
      </c>
      <c r="B49" s="65">
        <v>82</v>
      </c>
      <c r="C49" s="34">
        <f>IF(B60=0, "-", B49/B60)</f>
        <v>0.14669051878354203</v>
      </c>
      <c r="D49" s="65">
        <v>69</v>
      </c>
      <c r="E49" s="9">
        <f>IF(D60=0, "-", D49/D60)</f>
        <v>0.16747572815533981</v>
      </c>
      <c r="F49" s="81">
        <v>367</v>
      </c>
      <c r="G49" s="34">
        <f>IF(F60=0, "-", F49/F60)</f>
        <v>0.168348623853211</v>
      </c>
      <c r="H49" s="65">
        <v>268</v>
      </c>
      <c r="I49" s="9">
        <f>IF(H60=0, "-", H49/H60)</f>
        <v>0.16604708798017348</v>
      </c>
      <c r="J49" s="8">
        <f t="shared" si="4"/>
        <v>0.18840579710144928</v>
      </c>
      <c r="K49" s="9">
        <f t="shared" si="5"/>
        <v>0.36940298507462688</v>
      </c>
    </row>
    <row r="50" spans="1:11" x14ac:dyDescent="0.25">
      <c r="A50" s="7" t="s">
        <v>572</v>
      </c>
      <c r="B50" s="65">
        <v>6</v>
      </c>
      <c r="C50" s="34">
        <f>IF(B60=0, "-", B50/B60)</f>
        <v>1.0733452593917709E-2</v>
      </c>
      <c r="D50" s="65">
        <v>12</v>
      </c>
      <c r="E50" s="9">
        <f>IF(D60=0, "-", D50/D60)</f>
        <v>2.9126213592233011E-2</v>
      </c>
      <c r="F50" s="81">
        <v>26</v>
      </c>
      <c r="G50" s="34">
        <f>IF(F60=0, "-", F50/F60)</f>
        <v>1.1926605504587157E-2</v>
      </c>
      <c r="H50" s="65">
        <v>37</v>
      </c>
      <c r="I50" s="9">
        <f>IF(H60=0, "-", H50/H60)</f>
        <v>2.292441140024783E-2</v>
      </c>
      <c r="J50" s="8">
        <f t="shared" si="4"/>
        <v>-0.5</v>
      </c>
      <c r="K50" s="9">
        <f t="shared" si="5"/>
        <v>-0.29729729729729731</v>
      </c>
    </row>
    <row r="51" spans="1:11" x14ac:dyDescent="0.25">
      <c r="A51" s="7" t="s">
        <v>63</v>
      </c>
      <c r="B51" s="65">
        <v>106</v>
      </c>
      <c r="C51" s="34">
        <f>IF(B60=0, "-", B51/B60)</f>
        <v>0.18962432915921287</v>
      </c>
      <c r="D51" s="65">
        <v>80</v>
      </c>
      <c r="E51" s="9">
        <f>IF(D60=0, "-", D51/D60)</f>
        <v>0.1941747572815534</v>
      </c>
      <c r="F51" s="81">
        <v>406</v>
      </c>
      <c r="G51" s="34">
        <f>IF(F60=0, "-", F51/F60)</f>
        <v>0.18623853211009175</v>
      </c>
      <c r="H51" s="65">
        <v>334</v>
      </c>
      <c r="I51" s="9">
        <f>IF(H60=0, "-", H51/H60)</f>
        <v>0.20693928128872366</v>
      </c>
      <c r="J51" s="8">
        <f t="shared" si="4"/>
        <v>0.32500000000000001</v>
      </c>
      <c r="K51" s="9">
        <f t="shared" si="5"/>
        <v>0.21556886227544911</v>
      </c>
    </row>
    <row r="52" spans="1:11" x14ac:dyDescent="0.25">
      <c r="A52" s="7" t="s">
        <v>573</v>
      </c>
      <c r="B52" s="65">
        <v>59</v>
      </c>
      <c r="C52" s="34">
        <f>IF(B60=0, "-", B52/B60)</f>
        <v>0.10554561717352415</v>
      </c>
      <c r="D52" s="65">
        <v>32</v>
      </c>
      <c r="E52" s="9">
        <f>IF(D60=0, "-", D52/D60)</f>
        <v>7.7669902912621352E-2</v>
      </c>
      <c r="F52" s="81">
        <v>172</v>
      </c>
      <c r="G52" s="34">
        <f>IF(F60=0, "-", F52/F60)</f>
        <v>7.8899082568807344E-2</v>
      </c>
      <c r="H52" s="65">
        <v>106</v>
      </c>
      <c r="I52" s="9">
        <f>IF(H60=0, "-", H52/H60)</f>
        <v>6.5675340768277565E-2</v>
      </c>
      <c r="J52" s="8">
        <f t="shared" si="4"/>
        <v>0.84375</v>
      </c>
      <c r="K52" s="9">
        <f t="shared" si="5"/>
        <v>0.62264150943396224</v>
      </c>
    </row>
    <row r="53" spans="1:11" x14ac:dyDescent="0.25">
      <c r="A53" s="7" t="s">
        <v>574</v>
      </c>
      <c r="B53" s="65">
        <v>7</v>
      </c>
      <c r="C53" s="34">
        <f>IF(B60=0, "-", B53/B60)</f>
        <v>1.2522361359570662E-2</v>
      </c>
      <c r="D53" s="65">
        <v>10</v>
      </c>
      <c r="E53" s="9">
        <f>IF(D60=0, "-", D53/D60)</f>
        <v>2.4271844660194174E-2</v>
      </c>
      <c r="F53" s="81">
        <v>34</v>
      </c>
      <c r="G53" s="34">
        <f>IF(F60=0, "-", F53/F60)</f>
        <v>1.5596330275229359E-2</v>
      </c>
      <c r="H53" s="65">
        <v>44</v>
      </c>
      <c r="I53" s="9">
        <f>IF(H60=0, "-", H53/H60)</f>
        <v>2.7261462205700124E-2</v>
      </c>
      <c r="J53" s="8">
        <f t="shared" si="4"/>
        <v>-0.3</v>
      </c>
      <c r="K53" s="9">
        <f t="shared" si="5"/>
        <v>-0.22727272727272727</v>
      </c>
    </row>
    <row r="54" spans="1:11" x14ac:dyDescent="0.25">
      <c r="A54" s="7" t="s">
        <v>575</v>
      </c>
      <c r="B54" s="65">
        <v>33</v>
      </c>
      <c r="C54" s="34">
        <f>IF(B60=0, "-", B54/B60)</f>
        <v>5.9033989266547404E-2</v>
      </c>
      <c r="D54" s="65">
        <v>17</v>
      </c>
      <c r="E54" s="9">
        <f>IF(D60=0, "-", D54/D60)</f>
        <v>4.12621359223301E-2</v>
      </c>
      <c r="F54" s="81">
        <v>102</v>
      </c>
      <c r="G54" s="34">
        <f>IF(F60=0, "-", F54/F60)</f>
        <v>4.6788990825688076E-2</v>
      </c>
      <c r="H54" s="65">
        <v>105</v>
      </c>
      <c r="I54" s="9">
        <f>IF(H60=0, "-", H54/H60)</f>
        <v>6.5055762081784388E-2</v>
      </c>
      <c r="J54" s="8">
        <f t="shared" si="4"/>
        <v>0.94117647058823528</v>
      </c>
      <c r="K54" s="9">
        <f t="shared" si="5"/>
        <v>-2.8571428571428571E-2</v>
      </c>
    </row>
    <row r="55" spans="1:11" x14ac:dyDescent="0.25">
      <c r="A55" s="7" t="s">
        <v>576</v>
      </c>
      <c r="B55" s="65">
        <v>30</v>
      </c>
      <c r="C55" s="34">
        <f>IF(B60=0, "-", B55/B60)</f>
        <v>5.3667262969588549E-2</v>
      </c>
      <c r="D55" s="65">
        <v>14</v>
      </c>
      <c r="E55" s="9">
        <f>IF(D60=0, "-", D55/D60)</f>
        <v>3.3980582524271843E-2</v>
      </c>
      <c r="F55" s="81">
        <v>124</v>
      </c>
      <c r="G55" s="34">
        <f>IF(F60=0, "-", F55/F60)</f>
        <v>5.6880733944954132E-2</v>
      </c>
      <c r="H55" s="65">
        <v>53</v>
      </c>
      <c r="I55" s="9">
        <f>IF(H60=0, "-", H55/H60)</f>
        <v>3.2837670384138783E-2</v>
      </c>
      <c r="J55" s="8">
        <f t="shared" si="4"/>
        <v>1.1428571428571428</v>
      </c>
      <c r="K55" s="9">
        <f t="shared" si="5"/>
        <v>1.3396226415094339</v>
      </c>
    </row>
    <row r="56" spans="1:11" x14ac:dyDescent="0.25">
      <c r="A56" s="7" t="s">
        <v>577</v>
      </c>
      <c r="B56" s="65">
        <v>34</v>
      </c>
      <c r="C56" s="34">
        <f>IF(B60=0, "-", B56/B60)</f>
        <v>6.0822898032200361E-2</v>
      </c>
      <c r="D56" s="65">
        <v>30</v>
      </c>
      <c r="E56" s="9">
        <f>IF(D60=0, "-", D56/D60)</f>
        <v>7.281553398058252E-2</v>
      </c>
      <c r="F56" s="81">
        <v>118</v>
      </c>
      <c r="G56" s="34">
        <f>IF(F60=0, "-", F56/F60)</f>
        <v>5.412844036697248E-2</v>
      </c>
      <c r="H56" s="65">
        <v>105</v>
      </c>
      <c r="I56" s="9">
        <f>IF(H60=0, "-", H56/H60)</f>
        <v>6.5055762081784388E-2</v>
      </c>
      <c r="J56" s="8">
        <f t="shared" si="4"/>
        <v>0.13333333333333333</v>
      </c>
      <c r="K56" s="9">
        <f t="shared" si="5"/>
        <v>0.12380952380952381</v>
      </c>
    </row>
    <row r="57" spans="1:11" x14ac:dyDescent="0.25">
      <c r="A57" s="7" t="s">
        <v>578</v>
      </c>
      <c r="B57" s="65">
        <v>97</v>
      </c>
      <c r="C57" s="34">
        <f>IF(B60=0, "-", B57/B60)</f>
        <v>0.17352415026833631</v>
      </c>
      <c r="D57" s="65">
        <v>57</v>
      </c>
      <c r="E57" s="9">
        <f>IF(D60=0, "-", D57/D60)</f>
        <v>0.13834951456310679</v>
      </c>
      <c r="F57" s="81">
        <v>432</v>
      </c>
      <c r="G57" s="34">
        <f>IF(F60=0, "-", F57/F60)</f>
        <v>0.19816513761467891</v>
      </c>
      <c r="H57" s="65">
        <v>220</v>
      </c>
      <c r="I57" s="9">
        <f>IF(H60=0, "-", H57/H60)</f>
        <v>0.13630731102850063</v>
      </c>
      <c r="J57" s="8">
        <f t="shared" si="4"/>
        <v>0.70175438596491224</v>
      </c>
      <c r="K57" s="9">
        <f t="shared" si="5"/>
        <v>0.96363636363636362</v>
      </c>
    </row>
    <row r="58" spans="1:11" x14ac:dyDescent="0.25">
      <c r="A58" s="7" t="s">
        <v>579</v>
      </c>
      <c r="B58" s="65">
        <v>11</v>
      </c>
      <c r="C58" s="34">
        <f>IF(B60=0, "-", B58/B60)</f>
        <v>1.9677996422182469E-2</v>
      </c>
      <c r="D58" s="65">
        <v>15</v>
      </c>
      <c r="E58" s="9">
        <f>IF(D60=0, "-", D58/D60)</f>
        <v>3.640776699029126E-2</v>
      </c>
      <c r="F58" s="81">
        <v>41</v>
      </c>
      <c r="G58" s="34">
        <f>IF(F60=0, "-", F58/F60)</f>
        <v>1.8807339449541285E-2</v>
      </c>
      <c r="H58" s="65">
        <v>62</v>
      </c>
      <c r="I58" s="9">
        <f>IF(H60=0, "-", H58/H60)</f>
        <v>3.8413878562577448E-2</v>
      </c>
      <c r="J58" s="8">
        <f t="shared" si="4"/>
        <v>-0.26666666666666666</v>
      </c>
      <c r="K58" s="9">
        <f t="shared" si="5"/>
        <v>-0.33870967741935482</v>
      </c>
    </row>
    <row r="59" spans="1:11" x14ac:dyDescent="0.25">
      <c r="A59" s="2"/>
      <c r="B59" s="68"/>
      <c r="C59" s="33"/>
      <c r="D59" s="68"/>
      <c r="E59" s="6"/>
      <c r="F59" s="82"/>
      <c r="G59" s="33"/>
      <c r="H59" s="68"/>
      <c r="I59" s="6"/>
      <c r="J59" s="5"/>
      <c r="K59" s="6"/>
    </row>
    <row r="60" spans="1:11" s="43" customFormat="1" ht="13" x14ac:dyDescent="0.3">
      <c r="A60" s="162" t="s">
        <v>631</v>
      </c>
      <c r="B60" s="71">
        <f>SUM(B43:B59)</f>
        <v>559</v>
      </c>
      <c r="C60" s="40">
        <f>B60/28029</f>
        <v>1.9943629811980449E-2</v>
      </c>
      <c r="D60" s="71">
        <f>SUM(D43:D59)</f>
        <v>412</v>
      </c>
      <c r="E60" s="41">
        <f>D60/21983</f>
        <v>1.8741754992494201E-2</v>
      </c>
      <c r="F60" s="77">
        <f>SUM(F43:F59)</f>
        <v>2180</v>
      </c>
      <c r="G60" s="42">
        <f>F60/127960</f>
        <v>1.7036573929352924E-2</v>
      </c>
      <c r="H60" s="71">
        <f>SUM(H43:H59)</f>
        <v>1614</v>
      </c>
      <c r="I60" s="41">
        <f>H60/115003</f>
        <v>1.4034416493482778E-2</v>
      </c>
      <c r="J60" s="37">
        <f>IF(D60=0, "-", IF((B60-D60)/D60&lt;10, (B60-D60)/D60, "&gt;999%"))</f>
        <v>0.35679611650485438</v>
      </c>
      <c r="K60" s="38">
        <f>IF(H60=0, "-", IF((F60-H60)/H60&lt;10, (F60-H60)/H60, "&gt;999%"))</f>
        <v>0.3506815365551425</v>
      </c>
    </row>
    <row r="61" spans="1:11" x14ac:dyDescent="0.25">
      <c r="B61" s="83"/>
      <c r="D61" s="83"/>
      <c r="F61" s="83"/>
      <c r="H61" s="83"/>
    </row>
    <row r="62" spans="1:11" ht="13" x14ac:dyDescent="0.3">
      <c r="A62" s="27" t="s">
        <v>630</v>
      </c>
      <c r="B62" s="71">
        <v>1693</v>
      </c>
      <c r="C62" s="40">
        <f>B62/28029</f>
        <v>6.0401726782974778E-2</v>
      </c>
      <c r="D62" s="71">
        <v>1193</v>
      </c>
      <c r="E62" s="41">
        <f>D62/21983</f>
        <v>5.4269208024382475E-2</v>
      </c>
      <c r="F62" s="77">
        <v>6635</v>
      </c>
      <c r="G62" s="42">
        <f>F62/127960</f>
        <v>5.185214129415442E-2</v>
      </c>
      <c r="H62" s="71">
        <v>5073</v>
      </c>
      <c r="I62" s="41">
        <f>H62/115003</f>
        <v>4.4111892733233043E-2</v>
      </c>
      <c r="J62" s="37">
        <f>IF(D62=0, "-", IF((B62-D62)/D62&lt;10, (B62-D62)/D62, "&gt;999%"))</f>
        <v>0.41911148365465212</v>
      </c>
      <c r="K62" s="38">
        <f>IF(H62=0, "-", IF((F62-H62)/H62&lt;10, (F62-H62)/H62, "&gt;999%"))</f>
        <v>0.30790459294303174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637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43</v>
      </c>
      <c r="B7" s="65">
        <v>23</v>
      </c>
      <c r="C7" s="39">
        <f>IF(B33=0, "-", B7/B33)</f>
        <v>1.3585351447135264E-2</v>
      </c>
      <c r="D7" s="65">
        <v>20</v>
      </c>
      <c r="E7" s="21">
        <f>IF(D33=0, "-", D7/D33)</f>
        <v>1.6764459346186086E-2</v>
      </c>
      <c r="F7" s="81">
        <v>82</v>
      </c>
      <c r="G7" s="39">
        <f>IF(F33=0, "-", F7/F33)</f>
        <v>1.2358703843255464E-2</v>
      </c>
      <c r="H7" s="65">
        <v>78</v>
      </c>
      <c r="I7" s="21">
        <f>IF(H33=0, "-", H7/H33)</f>
        <v>1.537551744529864E-2</v>
      </c>
      <c r="J7" s="20">
        <f t="shared" ref="J7:J31" si="0">IF(D7=0, "-", IF((B7-D7)/D7&lt;10, (B7-D7)/D7, "&gt;999%"))</f>
        <v>0.15</v>
      </c>
      <c r="K7" s="21">
        <f t="shared" ref="K7:K31" si="1">IF(H7=0, "-", IF((F7-H7)/H7&lt;10, (F7-H7)/H7, "&gt;999%"))</f>
        <v>5.128205128205128E-2</v>
      </c>
    </row>
    <row r="8" spans="1:11" x14ac:dyDescent="0.25">
      <c r="A8" s="7" t="s">
        <v>44</v>
      </c>
      <c r="B8" s="65">
        <v>0</v>
      </c>
      <c r="C8" s="39">
        <f>IF(B33=0, "-", B8/B33)</f>
        <v>0</v>
      </c>
      <c r="D8" s="65">
        <v>1</v>
      </c>
      <c r="E8" s="21">
        <f>IF(D33=0, "-", D8/D33)</f>
        <v>8.3822296730930428E-4</v>
      </c>
      <c r="F8" s="81">
        <v>2</v>
      </c>
      <c r="G8" s="39">
        <f>IF(F33=0, "-", F8/F33)</f>
        <v>3.0143180105501129E-4</v>
      </c>
      <c r="H8" s="65">
        <v>4</v>
      </c>
      <c r="I8" s="21">
        <f>IF(H33=0, "-", H8/H33)</f>
        <v>7.8848807411787899E-4</v>
      </c>
      <c r="J8" s="20">
        <f t="shared" si="0"/>
        <v>-1</v>
      </c>
      <c r="K8" s="21">
        <f t="shared" si="1"/>
        <v>-0.5</v>
      </c>
    </row>
    <row r="9" spans="1:11" x14ac:dyDescent="0.25">
      <c r="A9" s="7" t="s">
        <v>47</v>
      </c>
      <c r="B9" s="65">
        <v>13</v>
      </c>
      <c r="C9" s="39">
        <f>IF(B33=0, "-", B9/B33)</f>
        <v>7.6786769049025398E-3</v>
      </c>
      <c r="D9" s="65">
        <v>8</v>
      </c>
      <c r="E9" s="21">
        <f>IF(D33=0, "-", D9/D33)</f>
        <v>6.7057837384744343E-3</v>
      </c>
      <c r="F9" s="81">
        <v>112</v>
      </c>
      <c r="G9" s="39">
        <f>IF(F33=0, "-", F9/F33)</f>
        <v>1.6880180859080635E-2</v>
      </c>
      <c r="H9" s="65">
        <v>64</v>
      </c>
      <c r="I9" s="21">
        <f>IF(H33=0, "-", H9/H33)</f>
        <v>1.2615809185886064E-2</v>
      </c>
      <c r="J9" s="20">
        <f t="shared" si="0"/>
        <v>0.625</v>
      </c>
      <c r="K9" s="21">
        <f t="shared" si="1"/>
        <v>0.75</v>
      </c>
    </row>
    <row r="10" spans="1:11" x14ac:dyDescent="0.25">
      <c r="A10" s="7" t="s">
        <v>48</v>
      </c>
      <c r="B10" s="65">
        <v>5</v>
      </c>
      <c r="C10" s="39">
        <f>IF(B33=0, "-", B10/B33)</f>
        <v>2.9533372711163615E-3</v>
      </c>
      <c r="D10" s="65">
        <v>4</v>
      </c>
      <c r="E10" s="21">
        <f>IF(D33=0, "-", D10/D33)</f>
        <v>3.3528918692372171E-3</v>
      </c>
      <c r="F10" s="81">
        <v>8</v>
      </c>
      <c r="G10" s="39">
        <f>IF(F33=0, "-", F10/F33)</f>
        <v>1.2057272042200451E-3</v>
      </c>
      <c r="H10" s="65">
        <v>36</v>
      </c>
      <c r="I10" s="21">
        <f>IF(H33=0, "-", H10/H33)</f>
        <v>7.0963926670609108E-3</v>
      </c>
      <c r="J10" s="20">
        <f t="shared" si="0"/>
        <v>0.25</v>
      </c>
      <c r="K10" s="21">
        <f t="shared" si="1"/>
        <v>-0.77777777777777779</v>
      </c>
    </row>
    <row r="11" spans="1:11" x14ac:dyDescent="0.25">
      <c r="A11" s="7" t="s">
        <v>49</v>
      </c>
      <c r="B11" s="65">
        <v>14</v>
      </c>
      <c r="C11" s="39">
        <f>IF(B33=0, "-", B11/B33)</f>
        <v>8.2693443591258121E-3</v>
      </c>
      <c r="D11" s="65">
        <v>5</v>
      </c>
      <c r="E11" s="21">
        <f>IF(D33=0, "-", D11/D33)</f>
        <v>4.1911148365465214E-3</v>
      </c>
      <c r="F11" s="81">
        <v>32</v>
      </c>
      <c r="G11" s="39">
        <f>IF(F33=0, "-", F11/F33)</f>
        <v>4.8229088168801806E-3</v>
      </c>
      <c r="H11" s="65">
        <v>29</v>
      </c>
      <c r="I11" s="21">
        <f>IF(H33=0, "-", H11/H33)</f>
        <v>5.7165385373546228E-3</v>
      </c>
      <c r="J11" s="20">
        <f t="shared" si="0"/>
        <v>1.8</v>
      </c>
      <c r="K11" s="21">
        <f t="shared" si="1"/>
        <v>0.10344827586206896</v>
      </c>
    </row>
    <row r="12" spans="1:11" x14ac:dyDescent="0.25">
      <c r="A12" s="7" t="s">
        <v>50</v>
      </c>
      <c r="B12" s="65">
        <v>224</v>
      </c>
      <c r="C12" s="39">
        <f>IF(B33=0, "-", B12/B33)</f>
        <v>0.13230950974601299</v>
      </c>
      <c r="D12" s="65">
        <v>118</v>
      </c>
      <c r="E12" s="21">
        <f>IF(D33=0, "-", D12/D33)</f>
        <v>9.8910310142497904E-2</v>
      </c>
      <c r="F12" s="81">
        <v>731</v>
      </c>
      <c r="G12" s="39">
        <f>IF(F33=0, "-", F12/F33)</f>
        <v>0.11017332328560663</v>
      </c>
      <c r="H12" s="65">
        <v>547</v>
      </c>
      <c r="I12" s="21">
        <f>IF(H33=0, "-", H12/H33)</f>
        <v>0.10782574413561995</v>
      </c>
      <c r="J12" s="20">
        <f t="shared" si="0"/>
        <v>0.89830508474576276</v>
      </c>
      <c r="K12" s="21">
        <f t="shared" si="1"/>
        <v>0.33638025594149906</v>
      </c>
    </row>
    <row r="13" spans="1:11" x14ac:dyDescent="0.25">
      <c r="A13" s="7" t="s">
        <v>53</v>
      </c>
      <c r="B13" s="65">
        <v>224</v>
      </c>
      <c r="C13" s="39">
        <f>IF(B33=0, "-", B13/B33)</f>
        <v>0.13230950974601299</v>
      </c>
      <c r="D13" s="65">
        <v>201</v>
      </c>
      <c r="E13" s="21">
        <f>IF(D33=0, "-", D13/D33)</f>
        <v>0.16848281642917015</v>
      </c>
      <c r="F13" s="81">
        <v>750</v>
      </c>
      <c r="G13" s="39">
        <f>IF(F33=0, "-", F13/F33)</f>
        <v>0.11303692539562923</v>
      </c>
      <c r="H13" s="65">
        <v>741</v>
      </c>
      <c r="I13" s="21">
        <f>IF(H33=0, "-", H13/H33)</f>
        <v>0.14606741573033707</v>
      </c>
      <c r="J13" s="20">
        <f t="shared" si="0"/>
        <v>0.11442786069651742</v>
      </c>
      <c r="K13" s="21">
        <f t="shared" si="1"/>
        <v>1.2145748987854251E-2</v>
      </c>
    </row>
    <row r="14" spans="1:11" x14ac:dyDescent="0.25">
      <c r="A14" s="7" t="s">
        <v>55</v>
      </c>
      <c r="B14" s="65">
        <v>2</v>
      </c>
      <c r="C14" s="39">
        <f>IF(B33=0, "-", B14/B33)</f>
        <v>1.1813349084465446E-3</v>
      </c>
      <c r="D14" s="65">
        <v>0</v>
      </c>
      <c r="E14" s="21">
        <f>IF(D33=0, "-", D14/D33)</f>
        <v>0</v>
      </c>
      <c r="F14" s="81">
        <v>2</v>
      </c>
      <c r="G14" s="39">
        <f>IF(F33=0, "-", F14/F33)</f>
        <v>3.0143180105501129E-4</v>
      </c>
      <c r="H14" s="65">
        <v>0</v>
      </c>
      <c r="I14" s="21">
        <f>IF(H33=0, "-", H14/H33)</f>
        <v>0</v>
      </c>
      <c r="J14" s="20" t="str">
        <f t="shared" si="0"/>
        <v>-</v>
      </c>
      <c r="K14" s="21" t="str">
        <f t="shared" si="1"/>
        <v>-</v>
      </c>
    </row>
    <row r="15" spans="1:11" x14ac:dyDescent="0.25">
      <c r="A15" s="7" t="s">
        <v>56</v>
      </c>
      <c r="B15" s="65">
        <v>16</v>
      </c>
      <c r="C15" s="39">
        <f>IF(B33=0, "-", B15/B33)</f>
        <v>9.4506792675723567E-3</v>
      </c>
      <c r="D15" s="65">
        <v>16</v>
      </c>
      <c r="E15" s="21">
        <f>IF(D33=0, "-", D15/D33)</f>
        <v>1.3411567476948869E-2</v>
      </c>
      <c r="F15" s="81">
        <v>63</v>
      </c>
      <c r="G15" s="39">
        <f>IF(F33=0, "-", F15/F33)</f>
        <v>9.4951017332328552E-3</v>
      </c>
      <c r="H15" s="65">
        <v>39</v>
      </c>
      <c r="I15" s="21">
        <f>IF(H33=0, "-", H15/H33)</f>
        <v>7.68775872264932E-3</v>
      </c>
      <c r="J15" s="20">
        <f t="shared" si="0"/>
        <v>0</v>
      </c>
      <c r="K15" s="21">
        <f t="shared" si="1"/>
        <v>0.61538461538461542</v>
      </c>
    </row>
    <row r="16" spans="1:11" x14ac:dyDescent="0.25">
      <c r="A16" s="7" t="s">
        <v>57</v>
      </c>
      <c r="B16" s="65">
        <v>451</v>
      </c>
      <c r="C16" s="39">
        <f>IF(B33=0, "-", B16/B33)</f>
        <v>0.26639102185469582</v>
      </c>
      <c r="D16" s="65">
        <v>358</v>
      </c>
      <c r="E16" s="21">
        <f>IF(D33=0, "-", D16/D33)</f>
        <v>0.30008382229673092</v>
      </c>
      <c r="F16" s="81">
        <v>1937</v>
      </c>
      <c r="G16" s="39">
        <f>IF(F33=0, "-", F16/F33)</f>
        <v>0.29193669932177846</v>
      </c>
      <c r="H16" s="65">
        <v>1440</v>
      </c>
      <c r="I16" s="21">
        <f>IF(H33=0, "-", H16/H33)</f>
        <v>0.28385570668243643</v>
      </c>
      <c r="J16" s="20">
        <f t="shared" si="0"/>
        <v>0.25977653631284914</v>
      </c>
      <c r="K16" s="21">
        <f t="shared" si="1"/>
        <v>0.34513888888888888</v>
      </c>
    </row>
    <row r="17" spans="1:11" x14ac:dyDescent="0.25">
      <c r="A17" s="7" t="s">
        <v>60</v>
      </c>
      <c r="B17" s="65">
        <v>40</v>
      </c>
      <c r="C17" s="39">
        <f>IF(B33=0, "-", B17/B33)</f>
        <v>2.3626698168930892E-2</v>
      </c>
      <c r="D17" s="65">
        <v>52</v>
      </c>
      <c r="E17" s="21">
        <f>IF(D33=0, "-", D17/D33)</f>
        <v>4.3587594300083819E-2</v>
      </c>
      <c r="F17" s="81">
        <v>254</v>
      </c>
      <c r="G17" s="39">
        <f>IF(F33=0, "-", F17/F33)</f>
        <v>3.8281838733986433E-2</v>
      </c>
      <c r="H17" s="65">
        <v>179</v>
      </c>
      <c r="I17" s="21">
        <f>IF(H33=0, "-", H17/H33)</f>
        <v>3.5284841316775083E-2</v>
      </c>
      <c r="J17" s="20">
        <f t="shared" si="0"/>
        <v>-0.23076923076923078</v>
      </c>
      <c r="K17" s="21">
        <f t="shared" si="1"/>
        <v>0.41899441340782123</v>
      </c>
    </row>
    <row r="18" spans="1:11" x14ac:dyDescent="0.25">
      <c r="A18" s="7" t="s">
        <v>63</v>
      </c>
      <c r="B18" s="65">
        <v>106</v>
      </c>
      <c r="C18" s="39">
        <f>IF(B33=0, "-", B18/B33)</f>
        <v>6.2610750147666858E-2</v>
      </c>
      <c r="D18" s="65">
        <v>80</v>
      </c>
      <c r="E18" s="21">
        <f>IF(D33=0, "-", D18/D33)</f>
        <v>6.7057837384744343E-2</v>
      </c>
      <c r="F18" s="81">
        <v>406</v>
      </c>
      <c r="G18" s="39">
        <f>IF(F33=0, "-", F18/F33)</f>
        <v>6.1190655614167297E-2</v>
      </c>
      <c r="H18" s="65">
        <v>334</v>
      </c>
      <c r="I18" s="21">
        <f>IF(H33=0, "-", H18/H33)</f>
        <v>6.5838754188842899E-2</v>
      </c>
      <c r="J18" s="20">
        <f t="shared" si="0"/>
        <v>0.32500000000000001</v>
      </c>
      <c r="K18" s="21">
        <f t="shared" si="1"/>
        <v>0.21556886227544911</v>
      </c>
    </row>
    <row r="19" spans="1:11" x14ac:dyDescent="0.25">
      <c r="A19" s="7" t="s">
        <v>67</v>
      </c>
      <c r="B19" s="65">
        <v>138</v>
      </c>
      <c r="C19" s="39">
        <f>IF(B33=0, "-", B19/B33)</f>
        <v>8.1512108682811571E-2</v>
      </c>
      <c r="D19" s="65">
        <v>42</v>
      </c>
      <c r="E19" s="21">
        <f>IF(D33=0, "-", D19/D33)</f>
        <v>3.5205364626990782E-2</v>
      </c>
      <c r="F19" s="81">
        <v>540</v>
      </c>
      <c r="G19" s="39">
        <f>IF(F33=0, "-", F19/F33)</f>
        <v>8.1386586284853055E-2</v>
      </c>
      <c r="H19" s="65">
        <v>309</v>
      </c>
      <c r="I19" s="21">
        <f>IF(H33=0, "-", H19/H33)</f>
        <v>6.0910703725606148E-2</v>
      </c>
      <c r="J19" s="20">
        <f t="shared" si="0"/>
        <v>2.2857142857142856</v>
      </c>
      <c r="K19" s="21">
        <f t="shared" si="1"/>
        <v>0.74757281553398058</v>
      </c>
    </row>
    <row r="20" spans="1:11" x14ac:dyDescent="0.25">
      <c r="A20" s="7" t="s">
        <v>70</v>
      </c>
      <c r="B20" s="65">
        <v>59</v>
      </c>
      <c r="C20" s="39">
        <f>IF(B33=0, "-", B20/B33)</f>
        <v>3.4849379799173068E-2</v>
      </c>
      <c r="D20" s="65">
        <v>32</v>
      </c>
      <c r="E20" s="21">
        <f>IF(D33=0, "-", D20/D33)</f>
        <v>2.6823134953897737E-2</v>
      </c>
      <c r="F20" s="81">
        <v>172</v>
      </c>
      <c r="G20" s="39">
        <f>IF(F33=0, "-", F20/F33)</f>
        <v>2.5923134890730972E-2</v>
      </c>
      <c r="H20" s="65">
        <v>106</v>
      </c>
      <c r="I20" s="21">
        <f>IF(H33=0, "-", H20/H33)</f>
        <v>2.0894933964123792E-2</v>
      </c>
      <c r="J20" s="20">
        <f t="shared" si="0"/>
        <v>0.84375</v>
      </c>
      <c r="K20" s="21">
        <f t="shared" si="1"/>
        <v>0.62264150943396224</v>
      </c>
    </row>
    <row r="21" spans="1:11" x14ac:dyDescent="0.25">
      <c r="A21" s="7" t="s">
        <v>71</v>
      </c>
      <c r="B21" s="65">
        <v>8</v>
      </c>
      <c r="C21" s="39">
        <f>IF(B33=0, "-", B21/B33)</f>
        <v>4.7253396337861783E-3</v>
      </c>
      <c r="D21" s="65">
        <v>10</v>
      </c>
      <c r="E21" s="21">
        <f>IF(D33=0, "-", D21/D33)</f>
        <v>8.3822296730930428E-3</v>
      </c>
      <c r="F21" s="81">
        <v>38</v>
      </c>
      <c r="G21" s="39">
        <f>IF(F33=0, "-", F21/F33)</f>
        <v>5.7272042200452152E-3</v>
      </c>
      <c r="H21" s="65">
        <v>44</v>
      </c>
      <c r="I21" s="21">
        <f>IF(H33=0, "-", H21/H33)</f>
        <v>8.6733688152966695E-3</v>
      </c>
      <c r="J21" s="20">
        <f t="shared" si="0"/>
        <v>-0.2</v>
      </c>
      <c r="K21" s="21">
        <f t="shared" si="1"/>
        <v>-0.13636363636363635</v>
      </c>
    </row>
    <row r="22" spans="1:11" x14ac:dyDescent="0.25">
      <c r="A22" s="7" t="s">
        <v>76</v>
      </c>
      <c r="B22" s="65">
        <v>34</v>
      </c>
      <c r="C22" s="39">
        <f>IF(B33=0, "-", B22/B33)</f>
        <v>2.008269344359126E-2</v>
      </c>
      <c r="D22" s="65">
        <v>18</v>
      </c>
      <c r="E22" s="21">
        <f>IF(D33=0, "-", D22/D33)</f>
        <v>1.5088013411567477E-2</v>
      </c>
      <c r="F22" s="81">
        <v>108</v>
      </c>
      <c r="G22" s="39">
        <f>IF(F33=0, "-", F22/F33)</f>
        <v>1.6277317256970611E-2</v>
      </c>
      <c r="H22" s="65">
        <v>111</v>
      </c>
      <c r="I22" s="21">
        <f>IF(H33=0, "-", H22/H33)</f>
        <v>2.1880544056771142E-2</v>
      </c>
      <c r="J22" s="20">
        <f t="shared" si="0"/>
        <v>0.88888888888888884</v>
      </c>
      <c r="K22" s="21">
        <f t="shared" si="1"/>
        <v>-2.7027027027027029E-2</v>
      </c>
    </row>
    <row r="23" spans="1:11" x14ac:dyDescent="0.25">
      <c r="A23" s="7" t="s">
        <v>77</v>
      </c>
      <c r="B23" s="65">
        <v>101</v>
      </c>
      <c r="C23" s="39">
        <f>IF(B33=0, "-", B23/B33)</f>
        <v>5.9657412876550499E-2</v>
      </c>
      <c r="D23" s="65">
        <v>46</v>
      </c>
      <c r="E23" s="21">
        <f>IF(D33=0, "-", D23/D33)</f>
        <v>3.8558256496227995E-2</v>
      </c>
      <c r="F23" s="81">
        <v>399</v>
      </c>
      <c r="G23" s="39">
        <f>IF(F33=0, "-", F23/F33)</f>
        <v>6.0135644310474752E-2</v>
      </c>
      <c r="H23" s="65">
        <v>295</v>
      </c>
      <c r="I23" s="21">
        <f>IF(H33=0, "-", H23/H33)</f>
        <v>5.8150995466193574E-2</v>
      </c>
      <c r="J23" s="20">
        <f t="shared" si="0"/>
        <v>1.1956521739130435</v>
      </c>
      <c r="K23" s="21">
        <f t="shared" si="1"/>
        <v>0.35254237288135593</v>
      </c>
    </row>
    <row r="24" spans="1:11" x14ac:dyDescent="0.25">
      <c r="A24" s="7" t="s">
        <v>82</v>
      </c>
      <c r="B24" s="65">
        <v>1</v>
      </c>
      <c r="C24" s="39">
        <f>IF(B33=0, "-", B24/B33)</f>
        <v>5.9066745422327229E-4</v>
      </c>
      <c r="D24" s="65">
        <v>0</v>
      </c>
      <c r="E24" s="21">
        <f>IF(D33=0, "-", D24/D33)</f>
        <v>0</v>
      </c>
      <c r="F24" s="81">
        <v>4</v>
      </c>
      <c r="G24" s="39">
        <f>IF(F33=0, "-", F24/F33)</f>
        <v>6.0286360211002257E-4</v>
      </c>
      <c r="H24" s="65">
        <v>0</v>
      </c>
      <c r="I24" s="21">
        <f>IF(H33=0, "-", H24/H33)</f>
        <v>0</v>
      </c>
      <c r="J24" s="20" t="str">
        <f t="shared" si="0"/>
        <v>-</v>
      </c>
      <c r="K24" s="21" t="str">
        <f t="shared" si="1"/>
        <v>-</v>
      </c>
    </row>
    <row r="25" spans="1:11" x14ac:dyDescent="0.25">
      <c r="A25" s="7" t="s">
        <v>86</v>
      </c>
      <c r="B25" s="65">
        <v>12</v>
      </c>
      <c r="C25" s="39">
        <f>IF(B33=0, "-", B25/B33)</f>
        <v>7.0880094506792675E-3</v>
      </c>
      <c r="D25" s="65">
        <v>44</v>
      </c>
      <c r="E25" s="21">
        <f>IF(D33=0, "-", D25/D33)</f>
        <v>3.6881810561609385E-2</v>
      </c>
      <c r="F25" s="81">
        <v>96</v>
      </c>
      <c r="G25" s="39">
        <f>IF(F33=0, "-", F25/F33)</f>
        <v>1.4468726450640543E-2</v>
      </c>
      <c r="H25" s="65">
        <v>169</v>
      </c>
      <c r="I25" s="21">
        <f>IF(H33=0, "-", H25/H33)</f>
        <v>3.3313621131480384E-2</v>
      </c>
      <c r="J25" s="20">
        <f t="shared" si="0"/>
        <v>-0.72727272727272729</v>
      </c>
      <c r="K25" s="21">
        <f t="shared" si="1"/>
        <v>-0.43195266272189348</v>
      </c>
    </row>
    <row r="26" spans="1:11" x14ac:dyDescent="0.25">
      <c r="A26" s="7" t="s">
        <v>88</v>
      </c>
      <c r="B26" s="65">
        <v>30</v>
      </c>
      <c r="C26" s="39">
        <f>IF(B33=0, "-", B26/B33)</f>
        <v>1.772002362669817E-2</v>
      </c>
      <c r="D26" s="65">
        <v>14</v>
      </c>
      <c r="E26" s="21">
        <f>IF(D33=0, "-", D26/D33)</f>
        <v>1.173512154233026E-2</v>
      </c>
      <c r="F26" s="81">
        <v>124</v>
      </c>
      <c r="G26" s="39">
        <f>IF(F33=0, "-", F26/F33)</f>
        <v>1.8688771665410702E-2</v>
      </c>
      <c r="H26" s="65">
        <v>53</v>
      </c>
      <c r="I26" s="21">
        <f>IF(H33=0, "-", H26/H33)</f>
        <v>1.0447466982061896E-2</v>
      </c>
      <c r="J26" s="20">
        <f t="shared" si="0"/>
        <v>1.1428571428571428</v>
      </c>
      <c r="K26" s="21">
        <f t="shared" si="1"/>
        <v>1.3396226415094339</v>
      </c>
    </row>
    <row r="27" spans="1:11" x14ac:dyDescent="0.25">
      <c r="A27" s="7" t="s">
        <v>89</v>
      </c>
      <c r="B27" s="65">
        <v>0</v>
      </c>
      <c r="C27" s="39">
        <f>IF(B33=0, "-", B27/B33)</f>
        <v>0</v>
      </c>
      <c r="D27" s="65">
        <v>0</v>
      </c>
      <c r="E27" s="21">
        <f>IF(D33=0, "-", D27/D33)</f>
        <v>0</v>
      </c>
      <c r="F27" s="81">
        <v>1</v>
      </c>
      <c r="G27" s="39">
        <f>IF(F33=0, "-", F27/F33)</f>
        <v>1.5071590052750564E-4</v>
      </c>
      <c r="H27" s="65">
        <v>1</v>
      </c>
      <c r="I27" s="21">
        <f>IF(H33=0, "-", H27/H33)</f>
        <v>1.9712201852946975E-4</v>
      </c>
      <c r="J27" s="20" t="str">
        <f t="shared" si="0"/>
        <v>-</v>
      </c>
      <c r="K27" s="21">
        <f t="shared" si="1"/>
        <v>0</v>
      </c>
    </row>
    <row r="28" spans="1:11" x14ac:dyDescent="0.25">
      <c r="A28" s="7" t="s">
        <v>96</v>
      </c>
      <c r="B28" s="65">
        <v>43</v>
      </c>
      <c r="C28" s="39">
        <f>IF(B33=0, "-", B28/B33)</f>
        <v>2.5398700531600708E-2</v>
      </c>
      <c r="D28" s="65">
        <v>38</v>
      </c>
      <c r="E28" s="21">
        <f>IF(D33=0, "-", D28/D33)</f>
        <v>3.1852472757753561E-2</v>
      </c>
      <c r="F28" s="81">
        <v>146</v>
      </c>
      <c r="G28" s="39">
        <f>IF(F33=0, "-", F28/F33)</f>
        <v>2.2004521477015825E-2</v>
      </c>
      <c r="H28" s="65">
        <v>134</v>
      </c>
      <c r="I28" s="21">
        <f>IF(H33=0, "-", H28/H33)</f>
        <v>2.6414350482948944E-2</v>
      </c>
      <c r="J28" s="20">
        <f t="shared" si="0"/>
        <v>0.13157894736842105</v>
      </c>
      <c r="K28" s="21">
        <f t="shared" si="1"/>
        <v>8.9552238805970144E-2</v>
      </c>
    </row>
    <row r="29" spans="1:11" x14ac:dyDescent="0.25">
      <c r="A29" s="7" t="s">
        <v>97</v>
      </c>
      <c r="B29" s="65">
        <v>37</v>
      </c>
      <c r="C29" s="39">
        <f>IF(B33=0, "-", B29/B33)</f>
        <v>2.1854695806261076E-2</v>
      </c>
      <c r="D29" s="65">
        <v>10</v>
      </c>
      <c r="E29" s="21">
        <f>IF(D33=0, "-", D29/D33)</f>
        <v>8.3822296730930428E-3</v>
      </c>
      <c r="F29" s="81">
        <v>149</v>
      </c>
      <c r="G29" s="39">
        <f>IF(F33=0, "-", F29/F33)</f>
        <v>2.2456669178598343E-2</v>
      </c>
      <c r="H29" s="65">
        <v>65</v>
      </c>
      <c r="I29" s="21">
        <f>IF(H33=0, "-", H29/H33)</f>
        <v>1.2812931204415533E-2</v>
      </c>
      <c r="J29" s="20">
        <f t="shared" si="0"/>
        <v>2.7</v>
      </c>
      <c r="K29" s="21">
        <f t="shared" si="1"/>
        <v>1.2923076923076924</v>
      </c>
    </row>
    <row r="30" spans="1:11" x14ac:dyDescent="0.25">
      <c r="A30" s="7" t="s">
        <v>99</v>
      </c>
      <c r="B30" s="65">
        <v>101</v>
      </c>
      <c r="C30" s="39">
        <f>IF(B33=0, "-", B30/B33)</f>
        <v>5.9657412876550499E-2</v>
      </c>
      <c r="D30" s="65">
        <v>61</v>
      </c>
      <c r="E30" s="21">
        <f>IF(D33=0, "-", D30/D33)</f>
        <v>5.1131601005867562E-2</v>
      </c>
      <c r="F30" s="81">
        <v>438</v>
      </c>
      <c r="G30" s="39">
        <f>IF(F33=0, "-", F30/F33)</f>
        <v>6.6013564431047472E-2</v>
      </c>
      <c r="H30" s="65">
        <v>233</v>
      </c>
      <c r="I30" s="21">
        <f>IF(H33=0, "-", H30/H33)</f>
        <v>4.5929430317366453E-2</v>
      </c>
      <c r="J30" s="20">
        <f t="shared" si="0"/>
        <v>0.65573770491803274</v>
      </c>
      <c r="K30" s="21">
        <f t="shared" si="1"/>
        <v>0.87982832618025753</v>
      </c>
    </row>
    <row r="31" spans="1:11" x14ac:dyDescent="0.25">
      <c r="A31" s="7" t="s">
        <v>100</v>
      </c>
      <c r="B31" s="65">
        <v>11</v>
      </c>
      <c r="C31" s="39">
        <f>IF(B33=0, "-", B31/B33)</f>
        <v>6.4973419964559952E-3</v>
      </c>
      <c r="D31" s="65">
        <v>15</v>
      </c>
      <c r="E31" s="21">
        <f>IF(D33=0, "-", D31/D33)</f>
        <v>1.2573344509639563E-2</v>
      </c>
      <c r="F31" s="81">
        <v>41</v>
      </c>
      <c r="G31" s="39">
        <f>IF(F33=0, "-", F31/F33)</f>
        <v>6.1793519216277321E-3</v>
      </c>
      <c r="H31" s="65">
        <v>62</v>
      </c>
      <c r="I31" s="21">
        <f>IF(H33=0, "-", H31/H33)</f>
        <v>1.2221565148827124E-2</v>
      </c>
      <c r="J31" s="20">
        <f t="shared" si="0"/>
        <v>-0.26666666666666666</v>
      </c>
      <c r="K31" s="21">
        <f t="shared" si="1"/>
        <v>-0.33870967741935482</v>
      </c>
    </row>
    <row r="32" spans="1:11" x14ac:dyDescent="0.25">
      <c r="A32" s="2"/>
      <c r="B32" s="68"/>
      <c r="C32" s="33"/>
      <c r="D32" s="68"/>
      <c r="E32" s="6"/>
      <c r="F32" s="82"/>
      <c r="G32" s="33"/>
      <c r="H32" s="68"/>
      <c r="I32" s="6"/>
      <c r="J32" s="5"/>
      <c r="K32" s="6"/>
    </row>
    <row r="33" spans="1:11" s="43" customFormat="1" ht="13" x14ac:dyDescent="0.3">
      <c r="A33" s="162" t="s">
        <v>630</v>
      </c>
      <c r="B33" s="71">
        <f>SUM(B7:B32)</f>
        <v>1693</v>
      </c>
      <c r="C33" s="40">
        <v>1</v>
      </c>
      <c r="D33" s="71">
        <f>SUM(D7:D32)</f>
        <v>1193</v>
      </c>
      <c r="E33" s="41">
        <v>1</v>
      </c>
      <c r="F33" s="77">
        <f>SUM(F7:F32)</f>
        <v>6635</v>
      </c>
      <c r="G33" s="42">
        <v>1</v>
      </c>
      <c r="H33" s="71">
        <f>SUM(H7:H32)</f>
        <v>5073</v>
      </c>
      <c r="I33" s="41">
        <v>1</v>
      </c>
      <c r="J33" s="37">
        <f>IF(D33=0, "-", (B33-D33)/D33)</f>
        <v>0.41911148365465212</v>
      </c>
      <c r="K33" s="38">
        <f>IF(H33=0, "-", (F33-H33)/H33)</f>
        <v>0.30790459294303174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8"/>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246</v>
      </c>
      <c r="B8" s="143">
        <v>0</v>
      </c>
      <c r="C8" s="144">
        <v>1</v>
      </c>
      <c r="D8" s="143">
        <v>13</v>
      </c>
      <c r="E8" s="144">
        <v>8</v>
      </c>
      <c r="F8" s="145"/>
      <c r="G8" s="143">
        <f>B8-C8</f>
        <v>-1</v>
      </c>
      <c r="H8" s="144">
        <f>D8-E8</f>
        <v>5</v>
      </c>
      <c r="I8" s="151">
        <f>IF(C8=0, "-", IF(G8/C8&lt;10, G8/C8, "&gt;999%"))</f>
        <v>-1</v>
      </c>
      <c r="J8" s="152">
        <f>IF(E8=0, "-", IF(H8/E8&lt;10, H8/E8, "&gt;999%"))</f>
        <v>0.625</v>
      </c>
    </row>
    <row r="9" spans="1:10" x14ac:dyDescent="0.25">
      <c r="A9" s="158" t="s">
        <v>411</v>
      </c>
      <c r="B9" s="65">
        <v>0</v>
      </c>
      <c r="C9" s="66">
        <v>3</v>
      </c>
      <c r="D9" s="65">
        <v>17</v>
      </c>
      <c r="E9" s="66">
        <v>12</v>
      </c>
      <c r="F9" s="67"/>
      <c r="G9" s="65">
        <f>B9-C9</f>
        <v>-3</v>
      </c>
      <c r="H9" s="66">
        <f>D9-E9</f>
        <v>5</v>
      </c>
      <c r="I9" s="20">
        <f>IF(C9=0, "-", IF(G9/C9&lt;10, G9/C9, "&gt;999%"))</f>
        <v>-1</v>
      </c>
      <c r="J9" s="21">
        <f>IF(E9=0, "-", IF(H9/E9&lt;10, H9/E9, "&gt;999%"))</f>
        <v>0.41666666666666669</v>
      </c>
    </row>
    <row r="10" spans="1:10" x14ac:dyDescent="0.25">
      <c r="A10" s="158" t="s">
        <v>374</v>
      </c>
      <c r="B10" s="65">
        <v>0</v>
      </c>
      <c r="C10" s="66">
        <v>0</v>
      </c>
      <c r="D10" s="65">
        <v>6</v>
      </c>
      <c r="E10" s="66">
        <v>0</v>
      </c>
      <c r="F10" s="67"/>
      <c r="G10" s="65">
        <f>B10-C10</f>
        <v>0</v>
      </c>
      <c r="H10" s="66">
        <f>D10-E10</f>
        <v>6</v>
      </c>
      <c r="I10" s="20" t="str">
        <f>IF(C10=0, "-", IF(G10/C10&lt;10, G10/C10, "&gt;999%"))</f>
        <v>-</v>
      </c>
      <c r="J10" s="21" t="str">
        <f>IF(E10=0, "-", IF(H10/E10&lt;10, H10/E10, "&gt;999%"))</f>
        <v>-</v>
      </c>
    </row>
    <row r="11" spans="1:10" s="160" customFormat="1" ht="13" x14ac:dyDescent="0.3">
      <c r="A11" s="178" t="s">
        <v>638</v>
      </c>
      <c r="B11" s="71">
        <v>0</v>
      </c>
      <c r="C11" s="72">
        <v>4</v>
      </c>
      <c r="D11" s="71">
        <v>36</v>
      </c>
      <c r="E11" s="72">
        <v>20</v>
      </c>
      <c r="F11" s="73"/>
      <c r="G11" s="71">
        <f>B11-C11</f>
        <v>-4</v>
      </c>
      <c r="H11" s="72">
        <f>D11-E11</f>
        <v>16</v>
      </c>
      <c r="I11" s="37">
        <f>IF(C11=0, "-", IF(G11/C11&lt;10, G11/C11, "&gt;999%"))</f>
        <v>-1</v>
      </c>
      <c r="J11" s="38">
        <f>IF(E11=0, "-", IF(H11/E11&lt;10, H11/E11, "&gt;999%"))</f>
        <v>0.8</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314</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ht="13" x14ac:dyDescent="0.3">
      <c r="A15" s="178" t="s">
        <v>639</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ht="13" x14ac:dyDescent="0.3">
      <c r="A17" s="159" t="s">
        <v>33</v>
      </c>
      <c r="B17" s="65"/>
      <c r="C17" s="66"/>
      <c r="D17" s="65"/>
      <c r="E17" s="66"/>
      <c r="F17" s="67"/>
      <c r="G17" s="65"/>
      <c r="H17" s="66"/>
      <c r="I17" s="20"/>
      <c r="J17" s="21"/>
    </row>
    <row r="18" spans="1:10" x14ac:dyDescent="0.25">
      <c r="A18" s="158" t="s">
        <v>331</v>
      </c>
      <c r="B18" s="65">
        <v>4</v>
      </c>
      <c r="C18" s="66">
        <v>5</v>
      </c>
      <c r="D18" s="65">
        <v>9</v>
      </c>
      <c r="E18" s="66">
        <v>11</v>
      </c>
      <c r="F18" s="67"/>
      <c r="G18" s="65">
        <f>B18-C18</f>
        <v>-1</v>
      </c>
      <c r="H18" s="66">
        <f>D18-E18</f>
        <v>-2</v>
      </c>
      <c r="I18" s="20">
        <f>IF(C18=0, "-", IF(G18/C18&lt;10, G18/C18, "&gt;999%"))</f>
        <v>-0.2</v>
      </c>
      <c r="J18" s="21">
        <f>IF(E18=0, "-", IF(H18/E18&lt;10, H18/E18, "&gt;999%"))</f>
        <v>-0.18181818181818182</v>
      </c>
    </row>
    <row r="19" spans="1:10" x14ac:dyDescent="0.25">
      <c r="A19" s="158" t="s">
        <v>480</v>
      </c>
      <c r="B19" s="65">
        <v>5</v>
      </c>
      <c r="C19" s="66">
        <v>1</v>
      </c>
      <c r="D19" s="65">
        <v>14</v>
      </c>
      <c r="E19" s="66">
        <v>4</v>
      </c>
      <c r="F19" s="67"/>
      <c r="G19" s="65">
        <f>B19-C19</f>
        <v>4</v>
      </c>
      <c r="H19" s="66">
        <f>D19-E19</f>
        <v>10</v>
      </c>
      <c r="I19" s="20">
        <f>IF(C19=0, "-", IF(G19/C19&lt;10, G19/C19, "&gt;999%"))</f>
        <v>4</v>
      </c>
      <c r="J19" s="21">
        <f>IF(E19=0, "-", IF(H19/E19&lt;10, H19/E19, "&gt;999%"))</f>
        <v>2.5</v>
      </c>
    </row>
    <row r="20" spans="1:10" s="160" customFormat="1" ht="13" x14ac:dyDescent="0.3">
      <c r="A20" s="178" t="s">
        <v>640</v>
      </c>
      <c r="B20" s="71">
        <v>9</v>
      </c>
      <c r="C20" s="72">
        <v>6</v>
      </c>
      <c r="D20" s="71">
        <v>23</v>
      </c>
      <c r="E20" s="72">
        <v>15</v>
      </c>
      <c r="F20" s="73"/>
      <c r="G20" s="71">
        <f>B20-C20</f>
        <v>3</v>
      </c>
      <c r="H20" s="72">
        <f>D20-E20</f>
        <v>8</v>
      </c>
      <c r="I20" s="37">
        <f>IF(C20=0, "-", IF(G20/C20&lt;10, G20/C20, "&gt;999%"))</f>
        <v>0.5</v>
      </c>
      <c r="J20" s="38">
        <f>IF(E20=0, "-", IF(H20/E20&lt;10, H20/E20, "&gt;999%"))</f>
        <v>0.53333333333333333</v>
      </c>
    </row>
    <row r="21" spans="1:10" x14ac:dyDescent="0.25">
      <c r="A21" s="177"/>
      <c r="B21" s="143"/>
      <c r="C21" s="144"/>
      <c r="D21" s="143"/>
      <c r="E21" s="144"/>
      <c r="F21" s="145"/>
      <c r="G21" s="143"/>
      <c r="H21" s="144"/>
      <c r="I21" s="151"/>
      <c r="J21" s="152"/>
    </row>
    <row r="22" spans="1:10" s="139" customFormat="1" ht="13" x14ac:dyDescent="0.3">
      <c r="A22" s="159" t="s">
        <v>34</v>
      </c>
      <c r="B22" s="65"/>
      <c r="C22" s="66"/>
      <c r="D22" s="65"/>
      <c r="E22" s="66"/>
      <c r="F22" s="67"/>
      <c r="G22" s="65"/>
      <c r="H22" s="66"/>
      <c r="I22" s="20"/>
      <c r="J22" s="21"/>
    </row>
    <row r="23" spans="1:10" x14ac:dyDescent="0.25">
      <c r="A23" s="158" t="s">
        <v>212</v>
      </c>
      <c r="B23" s="65">
        <v>9</v>
      </c>
      <c r="C23" s="66">
        <v>7</v>
      </c>
      <c r="D23" s="65">
        <v>38</v>
      </c>
      <c r="E23" s="66">
        <v>49</v>
      </c>
      <c r="F23" s="67"/>
      <c r="G23" s="65">
        <f t="shared" ref="G23:G39" si="0">B23-C23</f>
        <v>2</v>
      </c>
      <c r="H23" s="66">
        <f t="shared" ref="H23:H39" si="1">D23-E23</f>
        <v>-11</v>
      </c>
      <c r="I23" s="20">
        <f t="shared" ref="I23:I39" si="2">IF(C23=0, "-", IF(G23/C23&lt;10, G23/C23, "&gt;999%"))</f>
        <v>0.2857142857142857</v>
      </c>
      <c r="J23" s="21">
        <f t="shared" ref="J23:J39" si="3">IF(E23=0, "-", IF(H23/E23&lt;10, H23/E23, "&gt;999%"))</f>
        <v>-0.22448979591836735</v>
      </c>
    </row>
    <row r="24" spans="1:10" x14ac:dyDescent="0.25">
      <c r="A24" s="158" t="s">
        <v>224</v>
      </c>
      <c r="B24" s="65">
        <v>44</v>
      </c>
      <c r="C24" s="66">
        <v>46</v>
      </c>
      <c r="D24" s="65">
        <v>215</v>
      </c>
      <c r="E24" s="66">
        <v>121</v>
      </c>
      <c r="F24" s="67"/>
      <c r="G24" s="65">
        <f t="shared" si="0"/>
        <v>-2</v>
      </c>
      <c r="H24" s="66">
        <f t="shared" si="1"/>
        <v>94</v>
      </c>
      <c r="I24" s="20">
        <f t="shared" si="2"/>
        <v>-4.3478260869565216E-2</v>
      </c>
      <c r="J24" s="21">
        <f t="shared" si="3"/>
        <v>0.77685950413223137</v>
      </c>
    </row>
    <row r="25" spans="1:10" x14ac:dyDescent="0.25">
      <c r="A25" s="158" t="s">
        <v>247</v>
      </c>
      <c r="B25" s="65">
        <v>15</v>
      </c>
      <c r="C25" s="66">
        <v>7</v>
      </c>
      <c r="D25" s="65">
        <v>56</v>
      </c>
      <c r="E25" s="66">
        <v>43</v>
      </c>
      <c r="F25" s="67"/>
      <c r="G25" s="65">
        <f t="shared" si="0"/>
        <v>8</v>
      </c>
      <c r="H25" s="66">
        <f t="shared" si="1"/>
        <v>13</v>
      </c>
      <c r="I25" s="20">
        <f t="shared" si="2"/>
        <v>1.1428571428571428</v>
      </c>
      <c r="J25" s="21">
        <f t="shared" si="3"/>
        <v>0.30232558139534882</v>
      </c>
    </row>
    <row r="26" spans="1:10" x14ac:dyDescent="0.25">
      <c r="A26" s="158" t="s">
        <v>315</v>
      </c>
      <c r="B26" s="65">
        <v>6</v>
      </c>
      <c r="C26" s="66">
        <v>3</v>
      </c>
      <c r="D26" s="65">
        <v>12</v>
      </c>
      <c r="E26" s="66">
        <v>16</v>
      </c>
      <c r="F26" s="67"/>
      <c r="G26" s="65">
        <f t="shared" si="0"/>
        <v>3</v>
      </c>
      <c r="H26" s="66">
        <f t="shared" si="1"/>
        <v>-4</v>
      </c>
      <c r="I26" s="20">
        <f t="shared" si="2"/>
        <v>1</v>
      </c>
      <c r="J26" s="21">
        <f t="shared" si="3"/>
        <v>-0.25</v>
      </c>
    </row>
    <row r="27" spans="1:10" x14ac:dyDescent="0.25">
      <c r="A27" s="158" t="s">
        <v>248</v>
      </c>
      <c r="B27" s="65">
        <v>6</v>
      </c>
      <c r="C27" s="66">
        <v>4</v>
      </c>
      <c r="D27" s="65">
        <v>41</v>
      </c>
      <c r="E27" s="66">
        <v>28</v>
      </c>
      <c r="F27" s="67"/>
      <c r="G27" s="65">
        <f t="shared" si="0"/>
        <v>2</v>
      </c>
      <c r="H27" s="66">
        <f t="shared" si="1"/>
        <v>13</v>
      </c>
      <c r="I27" s="20">
        <f t="shared" si="2"/>
        <v>0.5</v>
      </c>
      <c r="J27" s="21">
        <f t="shared" si="3"/>
        <v>0.4642857142857143</v>
      </c>
    </row>
    <row r="28" spans="1:10" x14ac:dyDescent="0.25">
      <c r="A28" s="158" t="s">
        <v>268</v>
      </c>
      <c r="B28" s="65">
        <v>3</v>
      </c>
      <c r="C28" s="66">
        <v>9</v>
      </c>
      <c r="D28" s="65">
        <v>16</v>
      </c>
      <c r="E28" s="66">
        <v>20</v>
      </c>
      <c r="F28" s="67"/>
      <c r="G28" s="65">
        <f t="shared" si="0"/>
        <v>-6</v>
      </c>
      <c r="H28" s="66">
        <f t="shared" si="1"/>
        <v>-4</v>
      </c>
      <c r="I28" s="20">
        <f t="shared" si="2"/>
        <v>-0.66666666666666663</v>
      </c>
      <c r="J28" s="21">
        <f t="shared" si="3"/>
        <v>-0.2</v>
      </c>
    </row>
    <row r="29" spans="1:10" x14ac:dyDescent="0.25">
      <c r="A29" s="158" t="s">
        <v>269</v>
      </c>
      <c r="B29" s="65">
        <v>0</v>
      </c>
      <c r="C29" s="66">
        <v>2</v>
      </c>
      <c r="D29" s="65">
        <v>3</v>
      </c>
      <c r="E29" s="66">
        <v>10</v>
      </c>
      <c r="F29" s="67"/>
      <c r="G29" s="65">
        <f t="shared" si="0"/>
        <v>-2</v>
      </c>
      <c r="H29" s="66">
        <f t="shared" si="1"/>
        <v>-7</v>
      </c>
      <c r="I29" s="20">
        <f t="shared" si="2"/>
        <v>-1</v>
      </c>
      <c r="J29" s="21">
        <f t="shared" si="3"/>
        <v>-0.7</v>
      </c>
    </row>
    <row r="30" spans="1:10" x14ac:dyDescent="0.25">
      <c r="A30" s="158" t="s">
        <v>280</v>
      </c>
      <c r="B30" s="65">
        <v>0</v>
      </c>
      <c r="C30" s="66">
        <v>0</v>
      </c>
      <c r="D30" s="65">
        <v>2</v>
      </c>
      <c r="E30" s="66">
        <v>0</v>
      </c>
      <c r="F30" s="67"/>
      <c r="G30" s="65">
        <f t="shared" si="0"/>
        <v>0</v>
      </c>
      <c r="H30" s="66">
        <f t="shared" si="1"/>
        <v>2</v>
      </c>
      <c r="I30" s="20" t="str">
        <f t="shared" si="2"/>
        <v>-</v>
      </c>
      <c r="J30" s="21" t="str">
        <f t="shared" si="3"/>
        <v>-</v>
      </c>
    </row>
    <row r="31" spans="1:10" x14ac:dyDescent="0.25">
      <c r="A31" s="158" t="s">
        <v>455</v>
      </c>
      <c r="B31" s="65">
        <v>0</v>
      </c>
      <c r="C31" s="66">
        <v>1</v>
      </c>
      <c r="D31" s="65">
        <v>11</v>
      </c>
      <c r="E31" s="66">
        <v>8</v>
      </c>
      <c r="F31" s="67"/>
      <c r="G31" s="65">
        <f t="shared" si="0"/>
        <v>-1</v>
      </c>
      <c r="H31" s="66">
        <f t="shared" si="1"/>
        <v>3</v>
      </c>
      <c r="I31" s="20">
        <f t="shared" si="2"/>
        <v>-1</v>
      </c>
      <c r="J31" s="21">
        <f t="shared" si="3"/>
        <v>0.375</v>
      </c>
    </row>
    <row r="32" spans="1:10" x14ac:dyDescent="0.25">
      <c r="A32" s="158" t="s">
        <v>270</v>
      </c>
      <c r="B32" s="65">
        <v>6</v>
      </c>
      <c r="C32" s="66">
        <v>0</v>
      </c>
      <c r="D32" s="65">
        <v>44</v>
      </c>
      <c r="E32" s="66">
        <v>0</v>
      </c>
      <c r="F32" s="67"/>
      <c r="G32" s="65">
        <f t="shared" si="0"/>
        <v>6</v>
      </c>
      <c r="H32" s="66">
        <f t="shared" si="1"/>
        <v>44</v>
      </c>
      <c r="I32" s="20" t="str">
        <f t="shared" si="2"/>
        <v>-</v>
      </c>
      <c r="J32" s="21" t="str">
        <f t="shared" si="3"/>
        <v>-</v>
      </c>
    </row>
    <row r="33" spans="1:10" x14ac:dyDescent="0.25">
      <c r="A33" s="158" t="s">
        <v>375</v>
      </c>
      <c r="B33" s="65">
        <v>25</v>
      </c>
      <c r="C33" s="66">
        <v>29</v>
      </c>
      <c r="D33" s="65">
        <v>89</v>
      </c>
      <c r="E33" s="66">
        <v>62</v>
      </c>
      <c r="F33" s="67"/>
      <c r="G33" s="65">
        <f t="shared" si="0"/>
        <v>-4</v>
      </c>
      <c r="H33" s="66">
        <f t="shared" si="1"/>
        <v>27</v>
      </c>
      <c r="I33" s="20">
        <f t="shared" si="2"/>
        <v>-0.13793103448275862</v>
      </c>
      <c r="J33" s="21">
        <f t="shared" si="3"/>
        <v>0.43548387096774194</v>
      </c>
    </row>
    <row r="34" spans="1:10" x14ac:dyDescent="0.25">
      <c r="A34" s="158" t="s">
        <v>376</v>
      </c>
      <c r="B34" s="65">
        <v>91</v>
      </c>
      <c r="C34" s="66">
        <v>99</v>
      </c>
      <c r="D34" s="65">
        <v>466</v>
      </c>
      <c r="E34" s="66">
        <v>332</v>
      </c>
      <c r="F34" s="67"/>
      <c r="G34" s="65">
        <f t="shared" si="0"/>
        <v>-8</v>
      </c>
      <c r="H34" s="66">
        <f t="shared" si="1"/>
        <v>134</v>
      </c>
      <c r="I34" s="20">
        <f t="shared" si="2"/>
        <v>-8.0808080808080815E-2</v>
      </c>
      <c r="J34" s="21">
        <f t="shared" si="3"/>
        <v>0.40361445783132532</v>
      </c>
    </row>
    <row r="35" spans="1:10" x14ac:dyDescent="0.25">
      <c r="A35" s="158" t="s">
        <v>412</v>
      </c>
      <c r="B35" s="65">
        <v>67</v>
      </c>
      <c r="C35" s="66">
        <v>69</v>
      </c>
      <c r="D35" s="65">
        <v>367</v>
      </c>
      <c r="E35" s="66">
        <v>247</v>
      </c>
      <c r="F35" s="67"/>
      <c r="G35" s="65">
        <f t="shared" si="0"/>
        <v>-2</v>
      </c>
      <c r="H35" s="66">
        <f t="shared" si="1"/>
        <v>120</v>
      </c>
      <c r="I35" s="20">
        <f t="shared" si="2"/>
        <v>-2.8985507246376812E-2</v>
      </c>
      <c r="J35" s="21">
        <f t="shared" si="3"/>
        <v>0.48582995951417002</v>
      </c>
    </row>
    <row r="36" spans="1:10" x14ac:dyDescent="0.25">
      <c r="A36" s="158" t="s">
        <v>456</v>
      </c>
      <c r="B36" s="65">
        <v>16</v>
      </c>
      <c r="C36" s="66">
        <v>14</v>
      </c>
      <c r="D36" s="65">
        <v>119</v>
      </c>
      <c r="E36" s="66">
        <v>76</v>
      </c>
      <c r="F36" s="67"/>
      <c r="G36" s="65">
        <f t="shared" si="0"/>
        <v>2</v>
      </c>
      <c r="H36" s="66">
        <f t="shared" si="1"/>
        <v>43</v>
      </c>
      <c r="I36" s="20">
        <f t="shared" si="2"/>
        <v>0.14285714285714285</v>
      </c>
      <c r="J36" s="21">
        <f t="shared" si="3"/>
        <v>0.56578947368421051</v>
      </c>
    </row>
    <row r="37" spans="1:10" x14ac:dyDescent="0.25">
      <c r="A37" s="158" t="s">
        <v>457</v>
      </c>
      <c r="B37" s="65">
        <v>7</v>
      </c>
      <c r="C37" s="66">
        <v>11</v>
      </c>
      <c r="D37" s="65">
        <v>23</v>
      </c>
      <c r="E37" s="66">
        <v>31</v>
      </c>
      <c r="F37" s="67"/>
      <c r="G37" s="65">
        <f t="shared" si="0"/>
        <v>-4</v>
      </c>
      <c r="H37" s="66">
        <f t="shared" si="1"/>
        <v>-8</v>
      </c>
      <c r="I37" s="20">
        <f t="shared" si="2"/>
        <v>-0.36363636363636365</v>
      </c>
      <c r="J37" s="21">
        <f t="shared" si="3"/>
        <v>-0.25806451612903225</v>
      </c>
    </row>
    <row r="38" spans="1:10" x14ac:dyDescent="0.25">
      <c r="A38" s="158" t="s">
        <v>316</v>
      </c>
      <c r="B38" s="65">
        <v>3</v>
      </c>
      <c r="C38" s="66">
        <v>0</v>
      </c>
      <c r="D38" s="65">
        <v>10</v>
      </c>
      <c r="E38" s="66">
        <v>1</v>
      </c>
      <c r="F38" s="67"/>
      <c r="G38" s="65">
        <f t="shared" si="0"/>
        <v>3</v>
      </c>
      <c r="H38" s="66">
        <f t="shared" si="1"/>
        <v>9</v>
      </c>
      <c r="I38" s="20" t="str">
        <f t="shared" si="2"/>
        <v>-</v>
      </c>
      <c r="J38" s="21">
        <f t="shared" si="3"/>
        <v>9</v>
      </c>
    </row>
    <row r="39" spans="1:10" s="160" customFormat="1" ht="13" x14ac:dyDescent="0.3">
      <c r="A39" s="178" t="s">
        <v>641</v>
      </c>
      <c r="B39" s="71">
        <v>298</v>
      </c>
      <c r="C39" s="72">
        <v>301</v>
      </c>
      <c r="D39" s="71">
        <v>1512</v>
      </c>
      <c r="E39" s="72">
        <v>1044</v>
      </c>
      <c r="F39" s="73"/>
      <c r="G39" s="71">
        <f t="shared" si="0"/>
        <v>-3</v>
      </c>
      <c r="H39" s="72">
        <f t="shared" si="1"/>
        <v>468</v>
      </c>
      <c r="I39" s="37">
        <f t="shared" si="2"/>
        <v>-9.9667774086378731E-3</v>
      </c>
      <c r="J39" s="38">
        <f t="shared" si="3"/>
        <v>0.44827586206896552</v>
      </c>
    </row>
    <row r="40" spans="1:10" x14ac:dyDescent="0.25">
      <c r="A40" s="177"/>
      <c r="B40" s="143"/>
      <c r="C40" s="144"/>
      <c r="D40" s="143"/>
      <c r="E40" s="144"/>
      <c r="F40" s="145"/>
      <c r="G40" s="143"/>
      <c r="H40" s="144"/>
      <c r="I40" s="151"/>
      <c r="J40" s="152"/>
    </row>
    <row r="41" spans="1:10" s="139" customFormat="1" ht="13" x14ac:dyDescent="0.3">
      <c r="A41" s="159" t="s">
        <v>35</v>
      </c>
      <c r="B41" s="65"/>
      <c r="C41" s="66"/>
      <c r="D41" s="65"/>
      <c r="E41" s="66"/>
      <c r="F41" s="67"/>
      <c r="G41" s="65"/>
      <c r="H41" s="66"/>
      <c r="I41" s="20"/>
      <c r="J41" s="21"/>
    </row>
    <row r="42" spans="1:10" x14ac:dyDescent="0.25">
      <c r="A42" s="158" t="s">
        <v>481</v>
      </c>
      <c r="B42" s="65">
        <v>3</v>
      </c>
      <c r="C42" s="66">
        <v>4</v>
      </c>
      <c r="D42" s="65">
        <v>10</v>
      </c>
      <c r="E42" s="66">
        <v>12</v>
      </c>
      <c r="F42" s="67"/>
      <c r="G42" s="65">
        <f>B42-C42</f>
        <v>-1</v>
      </c>
      <c r="H42" s="66">
        <f>D42-E42</f>
        <v>-2</v>
      </c>
      <c r="I42" s="20">
        <f>IF(C42=0, "-", IF(G42/C42&lt;10, G42/C42, "&gt;999%"))</f>
        <v>-0.25</v>
      </c>
      <c r="J42" s="21">
        <f>IF(E42=0, "-", IF(H42/E42&lt;10, H42/E42, "&gt;999%"))</f>
        <v>-0.16666666666666666</v>
      </c>
    </row>
    <row r="43" spans="1:10" x14ac:dyDescent="0.25">
      <c r="A43" s="158" t="s">
        <v>332</v>
      </c>
      <c r="B43" s="65">
        <v>1</v>
      </c>
      <c r="C43" s="66">
        <v>2</v>
      </c>
      <c r="D43" s="65">
        <v>15</v>
      </c>
      <c r="E43" s="66">
        <v>10</v>
      </c>
      <c r="F43" s="67"/>
      <c r="G43" s="65">
        <f>B43-C43</f>
        <v>-1</v>
      </c>
      <c r="H43" s="66">
        <f>D43-E43</f>
        <v>5</v>
      </c>
      <c r="I43" s="20">
        <f>IF(C43=0, "-", IF(G43/C43&lt;10, G43/C43, "&gt;999%"))</f>
        <v>-0.5</v>
      </c>
      <c r="J43" s="21">
        <f>IF(E43=0, "-", IF(H43/E43&lt;10, H43/E43, "&gt;999%"))</f>
        <v>0.5</v>
      </c>
    </row>
    <row r="44" spans="1:10" x14ac:dyDescent="0.25">
      <c r="A44" s="158" t="s">
        <v>281</v>
      </c>
      <c r="B44" s="65">
        <v>1</v>
      </c>
      <c r="C44" s="66">
        <v>1</v>
      </c>
      <c r="D44" s="65">
        <v>2</v>
      </c>
      <c r="E44" s="66">
        <v>4</v>
      </c>
      <c r="F44" s="67"/>
      <c r="G44" s="65">
        <f>B44-C44</f>
        <v>0</v>
      </c>
      <c r="H44" s="66">
        <f>D44-E44</f>
        <v>-2</v>
      </c>
      <c r="I44" s="20">
        <f>IF(C44=0, "-", IF(G44/C44&lt;10, G44/C44, "&gt;999%"))</f>
        <v>0</v>
      </c>
      <c r="J44" s="21">
        <f>IF(E44=0, "-", IF(H44/E44&lt;10, H44/E44, "&gt;999%"))</f>
        <v>-0.5</v>
      </c>
    </row>
    <row r="45" spans="1:10" s="160" customFormat="1" ht="13" x14ac:dyDescent="0.3">
      <c r="A45" s="178" t="s">
        <v>642</v>
      </c>
      <c r="B45" s="71">
        <v>5</v>
      </c>
      <c r="C45" s="72">
        <v>7</v>
      </c>
      <c r="D45" s="71">
        <v>27</v>
      </c>
      <c r="E45" s="72">
        <v>26</v>
      </c>
      <c r="F45" s="73"/>
      <c r="G45" s="71">
        <f>B45-C45</f>
        <v>-2</v>
      </c>
      <c r="H45" s="72">
        <f>D45-E45</f>
        <v>1</v>
      </c>
      <c r="I45" s="37">
        <f>IF(C45=0, "-", IF(G45/C45&lt;10, G45/C45, "&gt;999%"))</f>
        <v>-0.2857142857142857</v>
      </c>
      <c r="J45" s="38">
        <f>IF(E45=0, "-", IF(H45/E45&lt;10, H45/E45, "&gt;999%"))</f>
        <v>3.8461538461538464E-2</v>
      </c>
    </row>
    <row r="46" spans="1:10" x14ac:dyDescent="0.25">
      <c r="A46" s="177"/>
      <c r="B46" s="143"/>
      <c r="C46" s="144"/>
      <c r="D46" s="143"/>
      <c r="E46" s="144"/>
      <c r="F46" s="145"/>
      <c r="G46" s="143"/>
      <c r="H46" s="144"/>
      <c r="I46" s="151"/>
      <c r="J46" s="152"/>
    </row>
    <row r="47" spans="1:10" s="139" customFormat="1" ht="13" x14ac:dyDescent="0.3">
      <c r="A47" s="159" t="s">
        <v>36</v>
      </c>
      <c r="B47" s="65"/>
      <c r="C47" s="66"/>
      <c r="D47" s="65"/>
      <c r="E47" s="66"/>
      <c r="F47" s="67"/>
      <c r="G47" s="65"/>
      <c r="H47" s="66"/>
      <c r="I47" s="20"/>
      <c r="J47" s="21"/>
    </row>
    <row r="48" spans="1:10" x14ac:dyDescent="0.25">
      <c r="A48" s="158" t="s">
        <v>225</v>
      </c>
      <c r="B48" s="65">
        <v>43</v>
      </c>
      <c r="C48" s="66">
        <v>14</v>
      </c>
      <c r="D48" s="65">
        <v>158</v>
      </c>
      <c r="E48" s="66">
        <v>97</v>
      </c>
      <c r="F48" s="67"/>
      <c r="G48" s="65">
        <f t="shared" ref="G48:G70" si="4">B48-C48</f>
        <v>29</v>
      </c>
      <c r="H48" s="66">
        <f t="shared" ref="H48:H70" si="5">D48-E48</f>
        <v>61</v>
      </c>
      <c r="I48" s="20">
        <f t="shared" ref="I48:I70" si="6">IF(C48=0, "-", IF(G48/C48&lt;10, G48/C48, "&gt;999%"))</f>
        <v>2.0714285714285716</v>
      </c>
      <c r="J48" s="21">
        <f t="shared" ref="J48:J70" si="7">IF(E48=0, "-", IF(H48/E48&lt;10, H48/E48, "&gt;999%"))</f>
        <v>0.62886597938144329</v>
      </c>
    </row>
    <row r="49" spans="1:10" x14ac:dyDescent="0.25">
      <c r="A49" s="158" t="s">
        <v>306</v>
      </c>
      <c r="B49" s="65">
        <v>17</v>
      </c>
      <c r="C49" s="66">
        <v>7</v>
      </c>
      <c r="D49" s="65">
        <v>97</v>
      </c>
      <c r="E49" s="66">
        <v>64</v>
      </c>
      <c r="F49" s="67"/>
      <c r="G49" s="65">
        <f t="shared" si="4"/>
        <v>10</v>
      </c>
      <c r="H49" s="66">
        <f t="shared" si="5"/>
        <v>33</v>
      </c>
      <c r="I49" s="20">
        <f t="shared" si="6"/>
        <v>1.4285714285714286</v>
      </c>
      <c r="J49" s="21">
        <f t="shared" si="7"/>
        <v>0.515625</v>
      </c>
    </row>
    <row r="50" spans="1:10" x14ac:dyDescent="0.25">
      <c r="A50" s="158" t="s">
        <v>226</v>
      </c>
      <c r="B50" s="65">
        <v>16</v>
      </c>
      <c r="C50" s="66">
        <v>29</v>
      </c>
      <c r="D50" s="65">
        <v>75</v>
      </c>
      <c r="E50" s="66">
        <v>78</v>
      </c>
      <c r="F50" s="67"/>
      <c r="G50" s="65">
        <f t="shared" si="4"/>
        <v>-13</v>
      </c>
      <c r="H50" s="66">
        <f t="shared" si="5"/>
        <v>-3</v>
      </c>
      <c r="I50" s="20">
        <f t="shared" si="6"/>
        <v>-0.44827586206896552</v>
      </c>
      <c r="J50" s="21">
        <f t="shared" si="7"/>
        <v>-3.8461538461538464E-2</v>
      </c>
    </row>
    <row r="51" spans="1:10" x14ac:dyDescent="0.25">
      <c r="A51" s="158" t="s">
        <v>249</v>
      </c>
      <c r="B51" s="65">
        <v>50</v>
      </c>
      <c r="C51" s="66">
        <v>21</v>
      </c>
      <c r="D51" s="65">
        <v>194</v>
      </c>
      <c r="E51" s="66">
        <v>189</v>
      </c>
      <c r="F51" s="67"/>
      <c r="G51" s="65">
        <f t="shared" si="4"/>
        <v>29</v>
      </c>
      <c r="H51" s="66">
        <f t="shared" si="5"/>
        <v>5</v>
      </c>
      <c r="I51" s="20">
        <f t="shared" si="6"/>
        <v>1.3809523809523809</v>
      </c>
      <c r="J51" s="21">
        <f t="shared" si="7"/>
        <v>2.6455026455026454E-2</v>
      </c>
    </row>
    <row r="52" spans="1:10" x14ac:dyDescent="0.25">
      <c r="A52" s="158" t="s">
        <v>317</v>
      </c>
      <c r="B52" s="65">
        <v>21</v>
      </c>
      <c r="C52" s="66">
        <v>13</v>
      </c>
      <c r="D52" s="65">
        <v>62</v>
      </c>
      <c r="E52" s="66">
        <v>68</v>
      </c>
      <c r="F52" s="67"/>
      <c r="G52" s="65">
        <f t="shared" si="4"/>
        <v>8</v>
      </c>
      <c r="H52" s="66">
        <f t="shared" si="5"/>
        <v>-6</v>
      </c>
      <c r="I52" s="20">
        <f t="shared" si="6"/>
        <v>0.61538461538461542</v>
      </c>
      <c r="J52" s="21">
        <f t="shared" si="7"/>
        <v>-8.8235294117647065E-2</v>
      </c>
    </row>
    <row r="53" spans="1:10" x14ac:dyDescent="0.25">
      <c r="A53" s="158" t="s">
        <v>250</v>
      </c>
      <c r="B53" s="65">
        <v>24</v>
      </c>
      <c r="C53" s="66">
        <v>18</v>
      </c>
      <c r="D53" s="65">
        <v>62</v>
      </c>
      <c r="E53" s="66">
        <v>69</v>
      </c>
      <c r="F53" s="67"/>
      <c r="G53" s="65">
        <f t="shared" si="4"/>
        <v>6</v>
      </c>
      <c r="H53" s="66">
        <f t="shared" si="5"/>
        <v>-7</v>
      </c>
      <c r="I53" s="20">
        <f t="shared" si="6"/>
        <v>0.33333333333333331</v>
      </c>
      <c r="J53" s="21">
        <f t="shared" si="7"/>
        <v>-0.10144927536231885</v>
      </c>
    </row>
    <row r="54" spans="1:10" x14ac:dyDescent="0.25">
      <c r="A54" s="158" t="s">
        <v>271</v>
      </c>
      <c r="B54" s="65">
        <v>4</v>
      </c>
      <c r="C54" s="66">
        <v>4</v>
      </c>
      <c r="D54" s="65">
        <v>11</v>
      </c>
      <c r="E54" s="66">
        <v>22</v>
      </c>
      <c r="F54" s="67"/>
      <c r="G54" s="65">
        <f t="shared" si="4"/>
        <v>0</v>
      </c>
      <c r="H54" s="66">
        <f t="shared" si="5"/>
        <v>-11</v>
      </c>
      <c r="I54" s="20">
        <f t="shared" si="6"/>
        <v>0</v>
      </c>
      <c r="J54" s="21">
        <f t="shared" si="7"/>
        <v>-0.5</v>
      </c>
    </row>
    <row r="55" spans="1:10" x14ac:dyDescent="0.25">
      <c r="A55" s="158" t="s">
        <v>282</v>
      </c>
      <c r="B55" s="65">
        <v>0</v>
      </c>
      <c r="C55" s="66">
        <v>1</v>
      </c>
      <c r="D55" s="65">
        <v>4</v>
      </c>
      <c r="E55" s="66">
        <v>4</v>
      </c>
      <c r="F55" s="67"/>
      <c r="G55" s="65">
        <f t="shared" si="4"/>
        <v>-1</v>
      </c>
      <c r="H55" s="66">
        <f t="shared" si="5"/>
        <v>0</v>
      </c>
      <c r="I55" s="20">
        <f t="shared" si="6"/>
        <v>-1</v>
      </c>
      <c r="J55" s="21">
        <f t="shared" si="7"/>
        <v>0</v>
      </c>
    </row>
    <row r="56" spans="1:10" x14ac:dyDescent="0.25">
      <c r="A56" s="158" t="s">
        <v>333</v>
      </c>
      <c r="B56" s="65">
        <v>1</v>
      </c>
      <c r="C56" s="66">
        <v>1</v>
      </c>
      <c r="D56" s="65">
        <v>5</v>
      </c>
      <c r="E56" s="66">
        <v>5</v>
      </c>
      <c r="F56" s="67"/>
      <c r="G56" s="65">
        <f t="shared" si="4"/>
        <v>0</v>
      </c>
      <c r="H56" s="66">
        <f t="shared" si="5"/>
        <v>0</v>
      </c>
      <c r="I56" s="20">
        <f t="shared" si="6"/>
        <v>0</v>
      </c>
      <c r="J56" s="21">
        <f t="shared" si="7"/>
        <v>0</v>
      </c>
    </row>
    <row r="57" spans="1:10" x14ac:dyDescent="0.25">
      <c r="A57" s="158" t="s">
        <v>283</v>
      </c>
      <c r="B57" s="65">
        <v>1</v>
      </c>
      <c r="C57" s="66">
        <v>1</v>
      </c>
      <c r="D57" s="65">
        <v>1</v>
      </c>
      <c r="E57" s="66">
        <v>5</v>
      </c>
      <c r="F57" s="67"/>
      <c r="G57" s="65">
        <f t="shared" si="4"/>
        <v>0</v>
      </c>
      <c r="H57" s="66">
        <f t="shared" si="5"/>
        <v>-4</v>
      </c>
      <c r="I57" s="20">
        <f t="shared" si="6"/>
        <v>0</v>
      </c>
      <c r="J57" s="21">
        <f t="shared" si="7"/>
        <v>-0.8</v>
      </c>
    </row>
    <row r="58" spans="1:10" x14ac:dyDescent="0.25">
      <c r="A58" s="158" t="s">
        <v>251</v>
      </c>
      <c r="B58" s="65">
        <v>15</v>
      </c>
      <c r="C58" s="66">
        <v>6</v>
      </c>
      <c r="D58" s="65">
        <v>29</v>
      </c>
      <c r="E58" s="66">
        <v>20</v>
      </c>
      <c r="F58" s="67"/>
      <c r="G58" s="65">
        <f t="shared" si="4"/>
        <v>9</v>
      </c>
      <c r="H58" s="66">
        <f t="shared" si="5"/>
        <v>9</v>
      </c>
      <c r="I58" s="20">
        <f t="shared" si="6"/>
        <v>1.5</v>
      </c>
      <c r="J58" s="21">
        <f t="shared" si="7"/>
        <v>0.45</v>
      </c>
    </row>
    <row r="59" spans="1:10" x14ac:dyDescent="0.25">
      <c r="A59" s="158" t="s">
        <v>284</v>
      </c>
      <c r="B59" s="65">
        <v>1</v>
      </c>
      <c r="C59" s="66">
        <v>0</v>
      </c>
      <c r="D59" s="65">
        <v>5</v>
      </c>
      <c r="E59" s="66">
        <v>0</v>
      </c>
      <c r="F59" s="67"/>
      <c r="G59" s="65">
        <f t="shared" si="4"/>
        <v>1</v>
      </c>
      <c r="H59" s="66">
        <f t="shared" si="5"/>
        <v>5</v>
      </c>
      <c r="I59" s="20" t="str">
        <f t="shared" si="6"/>
        <v>-</v>
      </c>
      <c r="J59" s="21" t="str">
        <f t="shared" si="7"/>
        <v>-</v>
      </c>
    </row>
    <row r="60" spans="1:10" x14ac:dyDescent="0.25">
      <c r="A60" s="158" t="s">
        <v>458</v>
      </c>
      <c r="B60" s="65">
        <v>24</v>
      </c>
      <c r="C60" s="66">
        <v>5</v>
      </c>
      <c r="D60" s="65">
        <v>93</v>
      </c>
      <c r="E60" s="66">
        <v>42</v>
      </c>
      <c r="F60" s="67"/>
      <c r="G60" s="65">
        <f t="shared" si="4"/>
        <v>19</v>
      </c>
      <c r="H60" s="66">
        <f t="shared" si="5"/>
        <v>51</v>
      </c>
      <c r="I60" s="20">
        <f t="shared" si="6"/>
        <v>3.8</v>
      </c>
      <c r="J60" s="21">
        <f t="shared" si="7"/>
        <v>1.2142857142857142</v>
      </c>
    </row>
    <row r="61" spans="1:10" x14ac:dyDescent="0.25">
      <c r="A61" s="158" t="s">
        <v>377</v>
      </c>
      <c r="B61" s="65">
        <v>117</v>
      </c>
      <c r="C61" s="66">
        <v>52</v>
      </c>
      <c r="D61" s="65">
        <v>338</v>
      </c>
      <c r="E61" s="66">
        <v>226</v>
      </c>
      <c r="F61" s="67"/>
      <c r="G61" s="65">
        <f t="shared" si="4"/>
        <v>65</v>
      </c>
      <c r="H61" s="66">
        <f t="shared" si="5"/>
        <v>112</v>
      </c>
      <c r="I61" s="20">
        <f t="shared" si="6"/>
        <v>1.25</v>
      </c>
      <c r="J61" s="21">
        <f t="shared" si="7"/>
        <v>0.49557522123893805</v>
      </c>
    </row>
    <row r="62" spans="1:10" x14ac:dyDescent="0.25">
      <c r="A62" s="158" t="s">
        <v>378</v>
      </c>
      <c r="B62" s="65">
        <v>3</v>
      </c>
      <c r="C62" s="66">
        <v>5</v>
      </c>
      <c r="D62" s="65">
        <v>36</v>
      </c>
      <c r="E62" s="66">
        <v>37</v>
      </c>
      <c r="F62" s="67"/>
      <c r="G62" s="65">
        <f t="shared" si="4"/>
        <v>-2</v>
      </c>
      <c r="H62" s="66">
        <f t="shared" si="5"/>
        <v>-1</v>
      </c>
      <c r="I62" s="20">
        <f t="shared" si="6"/>
        <v>-0.4</v>
      </c>
      <c r="J62" s="21">
        <f t="shared" si="7"/>
        <v>-2.7027027027027029E-2</v>
      </c>
    </row>
    <row r="63" spans="1:10" x14ac:dyDescent="0.25">
      <c r="A63" s="158" t="s">
        <v>413</v>
      </c>
      <c r="B63" s="65">
        <v>37</v>
      </c>
      <c r="C63" s="66">
        <v>64</v>
      </c>
      <c r="D63" s="65">
        <v>233</v>
      </c>
      <c r="E63" s="66">
        <v>353</v>
      </c>
      <c r="F63" s="67"/>
      <c r="G63" s="65">
        <f t="shared" si="4"/>
        <v>-27</v>
      </c>
      <c r="H63" s="66">
        <f t="shared" si="5"/>
        <v>-120</v>
      </c>
      <c r="I63" s="20">
        <f t="shared" si="6"/>
        <v>-0.421875</v>
      </c>
      <c r="J63" s="21">
        <f t="shared" si="7"/>
        <v>-0.33994334277620397</v>
      </c>
    </row>
    <row r="64" spans="1:10" x14ac:dyDescent="0.25">
      <c r="A64" s="158" t="s">
        <v>414</v>
      </c>
      <c r="B64" s="65">
        <v>16</v>
      </c>
      <c r="C64" s="66">
        <v>15</v>
      </c>
      <c r="D64" s="65">
        <v>57</v>
      </c>
      <c r="E64" s="66">
        <v>74</v>
      </c>
      <c r="F64" s="67"/>
      <c r="G64" s="65">
        <f t="shared" si="4"/>
        <v>1</v>
      </c>
      <c r="H64" s="66">
        <f t="shared" si="5"/>
        <v>-17</v>
      </c>
      <c r="I64" s="20">
        <f t="shared" si="6"/>
        <v>6.6666666666666666E-2</v>
      </c>
      <c r="J64" s="21">
        <f t="shared" si="7"/>
        <v>-0.22972972972972974</v>
      </c>
    </row>
    <row r="65" spans="1:10" x14ac:dyDescent="0.25">
      <c r="A65" s="158" t="s">
        <v>459</v>
      </c>
      <c r="B65" s="65">
        <v>79</v>
      </c>
      <c r="C65" s="66">
        <v>43</v>
      </c>
      <c r="D65" s="65">
        <v>256</v>
      </c>
      <c r="E65" s="66">
        <v>215</v>
      </c>
      <c r="F65" s="67"/>
      <c r="G65" s="65">
        <f t="shared" si="4"/>
        <v>36</v>
      </c>
      <c r="H65" s="66">
        <f t="shared" si="5"/>
        <v>41</v>
      </c>
      <c r="I65" s="20">
        <f t="shared" si="6"/>
        <v>0.83720930232558144</v>
      </c>
      <c r="J65" s="21">
        <f t="shared" si="7"/>
        <v>0.19069767441860466</v>
      </c>
    </row>
    <row r="66" spans="1:10" x14ac:dyDescent="0.25">
      <c r="A66" s="158" t="s">
        <v>460</v>
      </c>
      <c r="B66" s="65">
        <v>10</v>
      </c>
      <c r="C66" s="66">
        <v>18</v>
      </c>
      <c r="D66" s="65">
        <v>34</v>
      </c>
      <c r="E66" s="66">
        <v>57</v>
      </c>
      <c r="F66" s="67"/>
      <c r="G66" s="65">
        <f t="shared" si="4"/>
        <v>-8</v>
      </c>
      <c r="H66" s="66">
        <f t="shared" si="5"/>
        <v>-23</v>
      </c>
      <c r="I66" s="20">
        <f t="shared" si="6"/>
        <v>-0.44444444444444442</v>
      </c>
      <c r="J66" s="21">
        <f t="shared" si="7"/>
        <v>-0.40350877192982454</v>
      </c>
    </row>
    <row r="67" spans="1:10" x14ac:dyDescent="0.25">
      <c r="A67" s="158" t="s">
        <v>482</v>
      </c>
      <c r="B67" s="65">
        <v>15</v>
      </c>
      <c r="C67" s="66">
        <v>21</v>
      </c>
      <c r="D67" s="65">
        <v>87</v>
      </c>
      <c r="E67" s="66">
        <v>80</v>
      </c>
      <c r="F67" s="67"/>
      <c r="G67" s="65">
        <f t="shared" si="4"/>
        <v>-6</v>
      </c>
      <c r="H67" s="66">
        <f t="shared" si="5"/>
        <v>7</v>
      </c>
      <c r="I67" s="20">
        <f t="shared" si="6"/>
        <v>-0.2857142857142857</v>
      </c>
      <c r="J67" s="21">
        <f t="shared" si="7"/>
        <v>8.7499999999999994E-2</v>
      </c>
    </row>
    <row r="68" spans="1:10" x14ac:dyDescent="0.25">
      <c r="A68" s="158" t="s">
        <v>483</v>
      </c>
      <c r="B68" s="65">
        <v>3</v>
      </c>
      <c r="C68" s="66">
        <v>0</v>
      </c>
      <c r="D68" s="65">
        <v>4</v>
      </c>
      <c r="E68" s="66">
        <v>0</v>
      </c>
      <c r="F68" s="67"/>
      <c r="G68" s="65">
        <f t="shared" si="4"/>
        <v>3</v>
      </c>
      <c r="H68" s="66">
        <f t="shared" si="5"/>
        <v>4</v>
      </c>
      <c r="I68" s="20" t="str">
        <f t="shared" si="6"/>
        <v>-</v>
      </c>
      <c r="J68" s="21" t="str">
        <f t="shared" si="7"/>
        <v>-</v>
      </c>
    </row>
    <row r="69" spans="1:10" x14ac:dyDescent="0.25">
      <c r="A69" s="158" t="s">
        <v>318</v>
      </c>
      <c r="B69" s="65">
        <v>5</v>
      </c>
      <c r="C69" s="66">
        <v>0</v>
      </c>
      <c r="D69" s="65">
        <v>6</v>
      </c>
      <c r="E69" s="66">
        <v>8</v>
      </c>
      <c r="F69" s="67"/>
      <c r="G69" s="65">
        <f t="shared" si="4"/>
        <v>5</v>
      </c>
      <c r="H69" s="66">
        <f t="shared" si="5"/>
        <v>-2</v>
      </c>
      <c r="I69" s="20" t="str">
        <f t="shared" si="6"/>
        <v>-</v>
      </c>
      <c r="J69" s="21">
        <f t="shared" si="7"/>
        <v>-0.25</v>
      </c>
    </row>
    <row r="70" spans="1:10" s="160" customFormat="1" ht="13" x14ac:dyDescent="0.3">
      <c r="A70" s="178" t="s">
        <v>643</v>
      </c>
      <c r="B70" s="71">
        <v>502</v>
      </c>
      <c r="C70" s="72">
        <v>338</v>
      </c>
      <c r="D70" s="71">
        <v>1847</v>
      </c>
      <c r="E70" s="72">
        <v>1713</v>
      </c>
      <c r="F70" s="73"/>
      <c r="G70" s="71">
        <f t="shared" si="4"/>
        <v>164</v>
      </c>
      <c r="H70" s="72">
        <f t="shared" si="5"/>
        <v>134</v>
      </c>
      <c r="I70" s="37">
        <f t="shared" si="6"/>
        <v>0.48520710059171596</v>
      </c>
      <c r="J70" s="38">
        <f t="shared" si="7"/>
        <v>7.8225335668417981E-2</v>
      </c>
    </row>
    <row r="71" spans="1:10" x14ac:dyDescent="0.25">
      <c r="A71" s="177"/>
      <c r="B71" s="143"/>
      <c r="C71" s="144"/>
      <c r="D71" s="143"/>
      <c r="E71" s="144"/>
      <c r="F71" s="145"/>
      <c r="G71" s="143"/>
      <c r="H71" s="144"/>
      <c r="I71" s="151"/>
      <c r="J71" s="152"/>
    </row>
    <row r="72" spans="1:10" s="139" customFormat="1" ht="13" x14ac:dyDescent="0.3">
      <c r="A72" s="159" t="s">
        <v>37</v>
      </c>
      <c r="B72" s="65"/>
      <c r="C72" s="66"/>
      <c r="D72" s="65"/>
      <c r="E72" s="66"/>
      <c r="F72" s="67"/>
      <c r="G72" s="65"/>
      <c r="H72" s="66"/>
      <c r="I72" s="20"/>
      <c r="J72" s="21"/>
    </row>
    <row r="73" spans="1:10" x14ac:dyDescent="0.25">
      <c r="A73" s="158" t="s">
        <v>388</v>
      </c>
      <c r="B73" s="65">
        <v>337</v>
      </c>
      <c r="C73" s="66">
        <v>0</v>
      </c>
      <c r="D73" s="65">
        <v>1440</v>
      </c>
      <c r="E73" s="66">
        <v>0</v>
      </c>
      <c r="F73" s="67"/>
      <c r="G73" s="65">
        <f>B73-C73</f>
        <v>337</v>
      </c>
      <c r="H73" s="66">
        <f>D73-E73</f>
        <v>1440</v>
      </c>
      <c r="I73" s="20" t="str">
        <f>IF(C73=0, "-", IF(G73/C73&lt;10, G73/C73, "&gt;999%"))</f>
        <v>-</v>
      </c>
      <c r="J73" s="21" t="str">
        <f>IF(E73=0, "-", IF(H73/E73&lt;10, H73/E73, "&gt;999%"))</f>
        <v>-</v>
      </c>
    </row>
    <row r="74" spans="1:10" s="160" customFormat="1" ht="13" x14ac:dyDescent="0.3">
      <c r="A74" s="178" t="s">
        <v>644</v>
      </c>
      <c r="B74" s="71">
        <v>337</v>
      </c>
      <c r="C74" s="72">
        <v>0</v>
      </c>
      <c r="D74" s="71">
        <v>1440</v>
      </c>
      <c r="E74" s="72">
        <v>0</v>
      </c>
      <c r="F74" s="73"/>
      <c r="G74" s="71">
        <f>B74-C74</f>
        <v>337</v>
      </c>
      <c r="H74" s="72">
        <f>D74-E74</f>
        <v>1440</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ht="13" x14ac:dyDescent="0.3">
      <c r="A76" s="159" t="s">
        <v>38</v>
      </c>
      <c r="B76" s="65"/>
      <c r="C76" s="66"/>
      <c r="D76" s="65"/>
      <c r="E76" s="66"/>
      <c r="F76" s="67"/>
      <c r="G76" s="65"/>
      <c r="H76" s="66"/>
      <c r="I76" s="20"/>
      <c r="J76" s="21"/>
    </row>
    <row r="77" spans="1:10" x14ac:dyDescent="0.25">
      <c r="A77" s="158" t="s">
        <v>350</v>
      </c>
      <c r="B77" s="65">
        <v>126</v>
      </c>
      <c r="C77" s="66">
        <v>0</v>
      </c>
      <c r="D77" s="65">
        <v>287</v>
      </c>
      <c r="E77" s="66">
        <v>0</v>
      </c>
      <c r="F77" s="67"/>
      <c r="G77" s="65">
        <f>B77-C77</f>
        <v>126</v>
      </c>
      <c r="H77" s="66">
        <f>D77-E77</f>
        <v>287</v>
      </c>
      <c r="I77" s="20" t="str">
        <f>IF(C77=0, "-", IF(G77/C77&lt;10, G77/C77, "&gt;999%"))</f>
        <v>-</v>
      </c>
      <c r="J77" s="21" t="str">
        <f>IF(E77=0, "-", IF(H77/E77&lt;10, H77/E77, "&gt;999%"))</f>
        <v>-</v>
      </c>
    </row>
    <row r="78" spans="1:10" s="160" customFormat="1" ht="13" x14ac:dyDescent="0.3">
      <c r="A78" s="178" t="s">
        <v>645</v>
      </c>
      <c r="B78" s="71">
        <v>126</v>
      </c>
      <c r="C78" s="72">
        <v>0</v>
      </c>
      <c r="D78" s="71">
        <v>287</v>
      </c>
      <c r="E78" s="72">
        <v>0</v>
      </c>
      <c r="F78" s="73"/>
      <c r="G78" s="71">
        <f>B78-C78</f>
        <v>126</v>
      </c>
      <c r="H78" s="72">
        <f>D78-E78</f>
        <v>287</v>
      </c>
      <c r="I78" s="37" t="str">
        <f>IF(C78=0, "-", IF(G78/C78&lt;10, G78/C78, "&gt;999%"))</f>
        <v>-</v>
      </c>
      <c r="J78" s="38" t="str">
        <f>IF(E78=0, "-", IF(H78/E78&lt;10, H78/E78, "&gt;999%"))</f>
        <v>-</v>
      </c>
    </row>
    <row r="79" spans="1:10" x14ac:dyDescent="0.25">
      <c r="A79" s="177"/>
      <c r="B79" s="143"/>
      <c r="C79" s="144"/>
      <c r="D79" s="143"/>
      <c r="E79" s="144"/>
      <c r="F79" s="145"/>
      <c r="G79" s="143"/>
      <c r="H79" s="144"/>
      <c r="I79" s="151"/>
      <c r="J79" s="152"/>
    </row>
    <row r="80" spans="1:10" s="139" customFormat="1" ht="13" x14ac:dyDescent="0.3">
      <c r="A80" s="159" t="s">
        <v>39</v>
      </c>
      <c r="B80" s="65"/>
      <c r="C80" s="66"/>
      <c r="D80" s="65"/>
      <c r="E80" s="66"/>
      <c r="F80" s="67"/>
      <c r="G80" s="65"/>
      <c r="H80" s="66"/>
      <c r="I80" s="20"/>
      <c r="J80" s="21"/>
    </row>
    <row r="81" spans="1:10" x14ac:dyDescent="0.25">
      <c r="A81" s="158" t="s">
        <v>319</v>
      </c>
      <c r="B81" s="65">
        <v>7</v>
      </c>
      <c r="C81" s="66">
        <v>6</v>
      </c>
      <c r="D81" s="65">
        <v>36</v>
      </c>
      <c r="E81" s="66">
        <v>30</v>
      </c>
      <c r="F81" s="67"/>
      <c r="G81" s="65">
        <f>B81-C81</f>
        <v>1</v>
      </c>
      <c r="H81" s="66">
        <f>D81-E81</f>
        <v>6</v>
      </c>
      <c r="I81" s="20">
        <f>IF(C81=0, "-", IF(G81/C81&lt;10, G81/C81, "&gt;999%"))</f>
        <v>0.16666666666666666</v>
      </c>
      <c r="J81" s="21">
        <f>IF(E81=0, "-", IF(H81/E81&lt;10, H81/E81, "&gt;999%"))</f>
        <v>0.2</v>
      </c>
    </row>
    <row r="82" spans="1:10" x14ac:dyDescent="0.25">
      <c r="A82" s="158" t="s">
        <v>532</v>
      </c>
      <c r="B82" s="65">
        <v>50</v>
      </c>
      <c r="C82" s="66">
        <v>15</v>
      </c>
      <c r="D82" s="65">
        <v>240</v>
      </c>
      <c r="E82" s="66">
        <v>155</v>
      </c>
      <c r="F82" s="67"/>
      <c r="G82" s="65">
        <f>B82-C82</f>
        <v>35</v>
      </c>
      <c r="H82" s="66">
        <f>D82-E82</f>
        <v>85</v>
      </c>
      <c r="I82" s="20">
        <f>IF(C82=0, "-", IF(G82/C82&lt;10, G82/C82, "&gt;999%"))</f>
        <v>2.3333333333333335</v>
      </c>
      <c r="J82" s="21">
        <f>IF(E82=0, "-", IF(H82/E82&lt;10, H82/E82, "&gt;999%"))</f>
        <v>0.54838709677419351</v>
      </c>
    </row>
    <row r="83" spans="1:10" x14ac:dyDescent="0.25">
      <c r="A83" s="158" t="s">
        <v>533</v>
      </c>
      <c r="B83" s="65">
        <v>30</v>
      </c>
      <c r="C83" s="66">
        <v>13</v>
      </c>
      <c r="D83" s="65">
        <v>123</v>
      </c>
      <c r="E83" s="66">
        <v>55</v>
      </c>
      <c r="F83" s="67"/>
      <c r="G83" s="65">
        <f>B83-C83</f>
        <v>17</v>
      </c>
      <c r="H83" s="66">
        <f>D83-E83</f>
        <v>68</v>
      </c>
      <c r="I83" s="20">
        <f>IF(C83=0, "-", IF(G83/C83&lt;10, G83/C83, "&gt;999%"))</f>
        <v>1.3076923076923077</v>
      </c>
      <c r="J83" s="21">
        <f>IF(E83=0, "-", IF(H83/E83&lt;10, H83/E83, "&gt;999%"))</f>
        <v>1.2363636363636363</v>
      </c>
    </row>
    <row r="84" spans="1:10" s="160" customFormat="1" ht="13" x14ac:dyDescent="0.3">
      <c r="A84" s="178" t="s">
        <v>646</v>
      </c>
      <c r="B84" s="71">
        <v>87</v>
      </c>
      <c r="C84" s="72">
        <v>34</v>
      </c>
      <c r="D84" s="71">
        <v>399</v>
      </c>
      <c r="E84" s="72">
        <v>240</v>
      </c>
      <c r="F84" s="73"/>
      <c r="G84" s="71">
        <f>B84-C84</f>
        <v>53</v>
      </c>
      <c r="H84" s="72">
        <f>D84-E84</f>
        <v>159</v>
      </c>
      <c r="I84" s="37">
        <f>IF(C84=0, "-", IF(G84/C84&lt;10, G84/C84, "&gt;999%"))</f>
        <v>1.5588235294117647</v>
      </c>
      <c r="J84" s="38">
        <f>IF(E84=0, "-", IF(H84/E84&lt;10, H84/E84, "&gt;999%"))</f>
        <v>0.66249999999999998</v>
      </c>
    </row>
    <row r="85" spans="1:10" x14ac:dyDescent="0.25">
      <c r="A85" s="177"/>
      <c r="B85" s="143"/>
      <c r="C85" s="144"/>
      <c r="D85" s="143"/>
      <c r="E85" s="144"/>
      <c r="F85" s="145"/>
      <c r="G85" s="143"/>
      <c r="H85" s="144"/>
      <c r="I85" s="151"/>
      <c r="J85" s="152"/>
    </row>
    <row r="86" spans="1:10" s="139" customFormat="1" ht="13" x14ac:dyDescent="0.3">
      <c r="A86" s="159" t="s">
        <v>40</v>
      </c>
      <c r="B86" s="65"/>
      <c r="C86" s="66"/>
      <c r="D86" s="65"/>
      <c r="E86" s="66"/>
      <c r="F86" s="67"/>
      <c r="G86" s="65"/>
      <c r="H86" s="66"/>
      <c r="I86" s="20"/>
      <c r="J86" s="21"/>
    </row>
    <row r="87" spans="1:10" x14ac:dyDescent="0.25">
      <c r="A87" s="158" t="s">
        <v>279</v>
      </c>
      <c r="B87" s="65">
        <v>0</v>
      </c>
      <c r="C87" s="66">
        <v>0</v>
      </c>
      <c r="D87" s="65">
        <v>0</v>
      </c>
      <c r="E87" s="66">
        <v>7</v>
      </c>
      <c r="F87" s="67"/>
      <c r="G87" s="65">
        <f>B87-C87</f>
        <v>0</v>
      </c>
      <c r="H87" s="66">
        <f>D87-E87</f>
        <v>-7</v>
      </c>
      <c r="I87" s="20" t="str">
        <f>IF(C87=0, "-", IF(G87/C87&lt;10, G87/C87, "&gt;999%"))</f>
        <v>-</v>
      </c>
      <c r="J87" s="21">
        <f>IF(E87=0, "-", IF(H87/E87&lt;10, H87/E87, "&gt;999%"))</f>
        <v>-1</v>
      </c>
    </row>
    <row r="88" spans="1:10" s="160" customFormat="1" ht="13" x14ac:dyDescent="0.3">
      <c r="A88" s="178" t="s">
        <v>647</v>
      </c>
      <c r="B88" s="71">
        <v>0</v>
      </c>
      <c r="C88" s="72">
        <v>0</v>
      </c>
      <c r="D88" s="71">
        <v>0</v>
      </c>
      <c r="E88" s="72">
        <v>7</v>
      </c>
      <c r="F88" s="73"/>
      <c r="G88" s="71">
        <f>B88-C88</f>
        <v>0</v>
      </c>
      <c r="H88" s="72">
        <f>D88-E88</f>
        <v>-7</v>
      </c>
      <c r="I88" s="37" t="str">
        <f>IF(C88=0, "-", IF(G88/C88&lt;10, G88/C88, "&gt;999%"))</f>
        <v>-</v>
      </c>
      <c r="J88" s="38">
        <f>IF(E88=0, "-", IF(H88/E88&lt;10, H88/E88, "&gt;999%"))</f>
        <v>-1</v>
      </c>
    </row>
    <row r="89" spans="1:10" x14ac:dyDescent="0.25">
      <c r="A89" s="177"/>
      <c r="B89" s="143"/>
      <c r="C89" s="144"/>
      <c r="D89" s="143"/>
      <c r="E89" s="144"/>
      <c r="F89" s="145"/>
      <c r="G89" s="143"/>
      <c r="H89" s="144"/>
      <c r="I89" s="151"/>
      <c r="J89" s="152"/>
    </row>
    <row r="90" spans="1:10" s="139" customFormat="1" ht="13" x14ac:dyDescent="0.3">
      <c r="A90" s="159" t="s">
        <v>41</v>
      </c>
      <c r="B90" s="65"/>
      <c r="C90" s="66"/>
      <c r="D90" s="65"/>
      <c r="E90" s="66"/>
      <c r="F90" s="67"/>
      <c r="G90" s="65"/>
      <c r="H90" s="66"/>
      <c r="I90" s="20"/>
      <c r="J90" s="21"/>
    </row>
    <row r="91" spans="1:10" x14ac:dyDescent="0.25">
      <c r="A91" s="158" t="s">
        <v>213</v>
      </c>
      <c r="B91" s="65">
        <v>1</v>
      </c>
      <c r="C91" s="66">
        <v>3</v>
      </c>
      <c r="D91" s="65">
        <v>6</v>
      </c>
      <c r="E91" s="66">
        <v>7</v>
      </c>
      <c r="F91" s="67"/>
      <c r="G91" s="65">
        <f>B91-C91</f>
        <v>-2</v>
      </c>
      <c r="H91" s="66">
        <f>D91-E91</f>
        <v>-1</v>
      </c>
      <c r="I91" s="20">
        <f>IF(C91=0, "-", IF(G91/C91&lt;10, G91/C91, "&gt;999%"))</f>
        <v>-0.66666666666666663</v>
      </c>
      <c r="J91" s="21">
        <f>IF(E91=0, "-", IF(H91/E91&lt;10, H91/E91, "&gt;999%"))</f>
        <v>-0.14285714285714285</v>
      </c>
    </row>
    <row r="92" spans="1:10" x14ac:dyDescent="0.25">
      <c r="A92" s="158" t="s">
        <v>351</v>
      </c>
      <c r="B92" s="65">
        <v>1</v>
      </c>
      <c r="C92" s="66">
        <v>3</v>
      </c>
      <c r="D92" s="65">
        <v>4</v>
      </c>
      <c r="E92" s="66">
        <v>10</v>
      </c>
      <c r="F92" s="67"/>
      <c r="G92" s="65">
        <f>B92-C92</f>
        <v>-2</v>
      </c>
      <c r="H92" s="66">
        <f>D92-E92</f>
        <v>-6</v>
      </c>
      <c r="I92" s="20">
        <f>IF(C92=0, "-", IF(G92/C92&lt;10, G92/C92, "&gt;999%"))</f>
        <v>-0.66666666666666663</v>
      </c>
      <c r="J92" s="21">
        <f>IF(E92=0, "-", IF(H92/E92&lt;10, H92/E92, "&gt;999%"))</f>
        <v>-0.6</v>
      </c>
    </row>
    <row r="93" spans="1:10" x14ac:dyDescent="0.25">
      <c r="A93" s="158" t="s">
        <v>389</v>
      </c>
      <c r="B93" s="65">
        <v>1</v>
      </c>
      <c r="C93" s="66">
        <v>0</v>
      </c>
      <c r="D93" s="65">
        <v>3</v>
      </c>
      <c r="E93" s="66">
        <v>4</v>
      </c>
      <c r="F93" s="67"/>
      <c r="G93" s="65">
        <f>B93-C93</f>
        <v>1</v>
      </c>
      <c r="H93" s="66">
        <f>D93-E93</f>
        <v>-1</v>
      </c>
      <c r="I93" s="20" t="str">
        <f>IF(C93=0, "-", IF(G93/C93&lt;10, G93/C93, "&gt;999%"))</f>
        <v>-</v>
      </c>
      <c r="J93" s="21">
        <f>IF(E93=0, "-", IF(H93/E93&lt;10, H93/E93, "&gt;999%"))</f>
        <v>-0.25</v>
      </c>
    </row>
    <row r="94" spans="1:10" x14ac:dyDescent="0.25">
      <c r="A94" s="158" t="s">
        <v>265</v>
      </c>
      <c r="B94" s="65">
        <v>0</v>
      </c>
      <c r="C94" s="66">
        <v>0</v>
      </c>
      <c r="D94" s="65">
        <v>3</v>
      </c>
      <c r="E94" s="66">
        <v>0</v>
      </c>
      <c r="F94" s="67"/>
      <c r="G94" s="65">
        <f>B94-C94</f>
        <v>0</v>
      </c>
      <c r="H94" s="66">
        <f>D94-E94</f>
        <v>3</v>
      </c>
      <c r="I94" s="20" t="str">
        <f>IF(C94=0, "-", IF(G94/C94&lt;10, G94/C94, "&gt;999%"))</f>
        <v>-</v>
      </c>
      <c r="J94" s="21" t="str">
        <f>IF(E94=0, "-", IF(H94/E94&lt;10, H94/E94, "&gt;999%"))</f>
        <v>-</v>
      </c>
    </row>
    <row r="95" spans="1:10" s="160" customFormat="1" ht="13" x14ac:dyDescent="0.3">
      <c r="A95" s="178" t="s">
        <v>648</v>
      </c>
      <c r="B95" s="71">
        <v>3</v>
      </c>
      <c r="C95" s="72">
        <v>6</v>
      </c>
      <c r="D95" s="71">
        <v>16</v>
      </c>
      <c r="E95" s="72">
        <v>21</v>
      </c>
      <c r="F95" s="73"/>
      <c r="G95" s="71">
        <f>B95-C95</f>
        <v>-3</v>
      </c>
      <c r="H95" s="72">
        <f>D95-E95</f>
        <v>-5</v>
      </c>
      <c r="I95" s="37">
        <f>IF(C95=0, "-", IF(G95/C95&lt;10, G95/C95, "&gt;999%"))</f>
        <v>-0.5</v>
      </c>
      <c r="J95" s="38">
        <f>IF(E95=0, "-", IF(H95/E95&lt;10, H95/E95, "&gt;999%"))</f>
        <v>-0.23809523809523808</v>
      </c>
    </row>
    <row r="96" spans="1:10" x14ac:dyDescent="0.25">
      <c r="A96" s="177"/>
      <c r="B96" s="143"/>
      <c r="C96" s="144"/>
      <c r="D96" s="143"/>
      <c r="E96" s="144"/>
      <c r="F96" s="145"/>
      <c r="G96" s="143"/>
      <c r="H96" s="144"/>
      <c r="I96" s="151"/>
      <c r="J96" s="152"/>
    </row>
    <row r="97" spans="1:10" s="139" customFormat="1" ht="13" x14ac:dyDescent="0.3">
      <c r="A97" s="159" t="s">
        <v>42</v>
      </c>
      <c r="B97" s="65"/>
      <c r="C97" s="66"/>
      <c r="D97" s="65"/>
      <c r="E97" s="66"/>
      <c r="F97" s="67"/>
      <c r="G97" s="65"/>
      <c r="H97" s="66"/>
      <c r="I97" s="20"/>
      <c r="J97" s="21"/>
    </row>
    <row r="98" spans="1:10" x14ac:dyDescent="0.25">
      <c r="A98" s="158" t="s">
        <v>415</v>
      </c>
      <c r="B98" s="65">
        <v>3</v>
      </c>
      <c r="C98" s="66">
        <v>0</v>
      </c>
      <c r="D98" s="65">
        <v>9</v>
      </c>
      <c r="E98" s="66">
        <v>0</v>
      </c>
      <c r="F98" s="67"/>
      <c r="G98" s="65">
        <f>B98-C98</f>
        <v>3</v>
      </c>
      <c r="H98" s="66">
        <f>D98-E98</f>
        <v>9</v>
      </c>
      <c r="I98" s="20" t="str">
        <f>IF(C98=0, "-", IF(G98/C98&lt;10, G98/C98, "&gt;999%"))</f>
        <v>-</v>
      </c>
      <c r="J98" s="21" t="str">
        <f>IF(E98=0, "-", IF(H98/E98&lt;10, H98/E98, "&gt;999%"))</f>
        <v>-</v>
      </c>
    </row>
    <row r="99" spans="1:10" x14ac:dyDescent="0.25">
      <c r="A99" s="158" t="s">
        <v>227</v>
      </c>
      <c r="B99" s="65">
        <v>9</v>
      </c>
      <c r="C99" s="66">
        <v>0</v>
      </c>
      <c r="D99" s="65">
        <v>14</v>
      </c>
      <c r="E99" s="66">
        <v>0</v>
      </c>
      <c r="F99" s="67"/>
      <c r="G99" s="65">
        <f>B99-C99</f>
        <v>9</v>
      </c>
      <c r="H99" s="66">
        <f>D99-E99</f>
        <v>14</v>
      </c>
      <c r="I99" s="20" t="str">
        <f>IF(C99=0, "-", IF(G99/C99&lt;10, G99/C99, "&gt;999%"))</f>
        <v>-</v>
      </c>
      <c r="J99" s="21" t="str">
        <f>IF(E99=0, "-", IF(H99/E99&lt;10, H99/E99, "&gt;999%"))</f>
        <v>-</v>
      </c>
    </row>
    <row r="100" spans="1:10" x14ac:dyDescent="0.25">
      <c r="A100" s="158" t="s">
        <v>390</v>
      </c>
      <c r="B100" s="65">
        <v>14</v>
      </c>
      <c r="C100" s="66">
        <v>0</v>
      </c>
      <c r="D100" s="65">
        <v>98</v>
      </c>
      <c r="E100" s="66">
        <v>0</v>
      </c>
      <c r="F100" s="67"/>
      <c r="G100" s="65">
        <f>B100-C100</f>
        <v>14</v>
      </c>
      <c r="H100" s="66">
        <f>D100-E100</f>
        <v>98</v>
      </c>
      <c r="I100" s="20" t="str">
        <f>IF(C100=0, "-", IF(G100/C100&lt;10, G100/C100, "&gt;999%"))</f>
        <v>-</v>
      </c>
      <c r="J100" s="21" t="str">
        <f>IF(E100=0, "-", IF(H100/E100&lt;10, H100/E100, "&gt;999%"))</f>
        <v>-</v>
      </c>
    </row>
    <row r="101" spans="1:10" x14ac:dyDescent="0.25">
      <c r="A101" s="158" t="s">
        <v>228</v>
      </c>
      <c r="B101" s="65">
        <v>8</v>
      </c>
      <c r="C101" s="66">
        <v>0</v>
      </c>
      <c r="D101" s="65">
        <v>23</v>
      </c>
      <c r="E101" s="66">
        <v>0</v>
      </c>
      <c r="F101" s="67"/>
      <c r="G101" s="65">
        <f>B101-C101</f>
        <v>8</v>
      </c>
      <c r="H101" s="66">
        <f>D101-E101</f>
        <v>23</v>
      </c>
      <c r="I101" s="20" t="str">
        <f>IF(C101=0, "-", IF(G101/C101&lt;10, G101/C101, "&gt;999%"))</f>
        <v>-</v>
      </c>
      <c r="J101" s="21" t="str">
        <f>IF(E101=0, "-", IF(H101/E101&lt;10, H101/E101, "&gt;999%"))</f>
        <v>-</v>
      </c>
    </row>
    <row r="102" spans="1:10" s="160" customFormat="1" ht="13" x14ac:dyDescent="0.3">
      <c r="A102" s="178" t="s">
        <v>649</v>
      </c>
      <c r="B102" s="71">
        <v>34</v>
      </c>
      <c r="C102" s="72">
        <v>0</v>
      </c>
      <c r="D102" s="71">
        <v>144</v>
      </c>
      <c r="E102" s="72">
        <v>0</v>
      </c>
      <c r="F102" s="73"/>
      <c r="G102" s="71">
        <f>B102-C102</f>
        <v>34</v>
      </c>
      <c r="H102" s="72">
        <f>D102-E102</f>
        <v>144</v>
      </c>
      <c r="I102" s="37" t="str">
        <f>IF(C102=0, "-", IF(G102/C102&lt;10, G102/C102, "&gt;999%"))</f>
        <v>-</v>
      </c>
      <c r="J102" s="38" t="str">
        <f>IF(E102=0, "-", IF(H102/E102&lt;10, H102/E102, "&gt;999%"))</f>
        <v>-</v>
      </c>
    </row>
    <row r="103" spans="1:10" x14ac:dyDescent="0.25">
      <c r="A103" s="177"/>
      <c r="B103" s="143"/>
      <c r="C103" s="144"/>
      <c r="D103" s="143"/>
      <c r="E103" s="144"/>
      <c r="F103" s="145"/>
      <c r="G103" s="143"/>
      <c r="H103" s="144"/>
      <c r="I103" s="151"/>
      <c r="J103" s="152"/>
    </row>
    <row r="104" spans="1:10" s="139" customFormat="1" ht="13" x14ac:dyDescent="0.3">
      <c r="A104" s="159" t="s">
        <v>43</v>
      </c>
      <c r="B104" s="65"/>
      <c r="C104" s="66"/>
      <c r="D104" s="65"/>
      <c r="E104" s="66"/>
      <c r="F104" s="67"/>
      <c r="G104" s="65"/>
      <c r="H104" s="66"/>
      <c r="I104" s="20"/>
      <c r="J104" s="21"/>
    </row>
    <row r="105" spans="1:10" x14ac:dyDescent="0.25">
      <c r="A105" s="158" t="s">
        <v>565</v>
      </c>
      <c r="B105" s="65">
        <v>23</v>
      </c>
      <c r="C105" s="66">
        <v>20</v>
      </c>
      <c r="D105" s="65">
        <v>80</v>
      </c>
      <c r="E105" s="66">
        <v>77</v>
      </c>
      <c r="F105" s="67"/>
      <c r="G105" s="65">
        <f>B105-C105</f>
        <v>3</v>
      </c>
      <c r="H105" s="66">
        <f>D105-E105</f>
        <v>3</v>
      </c>
      <c r="I105" s="20">
        <f>IF(C105=0, "-", IF(G105/C105&lt;10, G105/C105, "&gt;999%"))</f>
        <v>0.15</v>
      </c>
      <c r="J105" s="21">
        <f>IF(E105=0, "-", IF(H105/E105&lt;10, H105/E105, "&gt;999%"))</f>
        <v>3.896103896103896E-2</v>
      </c>
    </row>
    <row r="106" spans="1:10" x14ac:dyDescent="0.25">
      <c r="A106" s="158" t="s">
        <v>552</v>
      </c>
      <c r="B106" s="65">
        <v>0</v>
      </c>
      <c r="C106" s="66">
        <v>0</v>
      </c>
      <c r="D106" s="65">
        <v>2</v>
      </c>
      <c r="E106" s="66">
        <v>1</v>
      </c>
      <c r="F106" s="67"/>
      <c r="G106" s="65">
        <f>B106-C106</f>
        <v>0</v>
      </c>
      <c r="H106" s="66">
        <f>D106-E106</f>
        <v>1</v>
      </c>
      <c r="I106" s="20" t="str">
        <f>IF(C106=0, "-", IF(G106/C106&lt;10, G106/C106, "&gt;999%"))</f>
        <v>-</v>
      </c>
      <c r="J106" s="21">
        <f>IF(E106=0, "-", IF(H106/E106&lt;10, H106/E106, "&gt;999%"))</f>
        <v>1</v>
      </c>
    </row>
    <row r="107" spans="1:10" s="160" customFormat="1" ht="13" x14ac:dyDescent="0.3">
      <c r="A107" s="178" t="s">
        <v>650</v>
      </c>
      <c r="B107" s="71">
        <v>23</v>
      </c>
      <c r="C107" s="72">
        <v>20</v>
      </c>
      <c r="D107" s="71">
        <v>82</v>
      </c>
      <c r="E107" s="72">
        <v>78</v>
      </c>
      <c r="F107" s="73"/>
      <c r="G107" s="71">
        <f>B107-C107</f>
        <v>3</v>
      </c>
      <c r="H107" s="72">
        <f>D107-E107</f>
        <v>4</v>
      </c>
      <c r="I107" s="37">
        <f>IF(C107=0, "-", IF(G107/C107&lt;10, G107/C107, "&gt;999%"))</f>
        <v>0.15</v>
      </c>
      <c r="J107" s="38">
        <f>IF(E107=0, "-", IF(H107/E107&lt;10, H107/E107, "&gt;999%"))</f>
        <v>5.128205128205128E-2</v>
      </c>
    </row>
    <row r="108" spans="1:10" x14ac:dyDescent="0.25">
      <c r="A108" s="177"/>
      <c r="B108" s="143"/>
      <c r="C108" s="144"/>
      <c r="D108" s="143"/>
      <c r="E108" s="144"/>
      <c r="F108" s="145"/>
      <c r="G108" s="143"/>
      <c r="H108" s="144"/>
      <c r="I108" s="151"/>
      <c r="J108" s="152"/>
    </row>
    <row r="109" spans="1:10" s="139" customFormat="1" ht="13" x14ac:dyDescent="0.3">
      <c r="A109" s="159" t="s">
        <v>44</v>
      </c>
      <c r="B109" s="65"/>
      <c r="C109" s="66"/>
      <c r="D109" s="65"/>
      <c r="E109" s="66"/>
      <c r="F109" s="67"/>
      <c r="G109" s="65"/>
      <c r="H109" s="66"/>
      <c r="I109" s="20"/>
      <c r="J109" s="21"/>
    </row>
    <row r="110" spans="1:10" x14ac:dyDescent="0.25">
      <c r="A110" s="158" t="s">
        <v>566</v>
      </c>
      <c r="B110" s="65">
        <v>0</v>
      </c>
      <c r="C110" s="66">
        <v>1</v>
      </c>
      <c r="D110" s="65">
        <v>2</v>
      </c>
      <c r="E110" s="66">
        <v>4</v>
      </c>
      <c r="F110" s="67"/>
      <c r="G110" s="65">
        <f>B110-C110</f>
        <v>-1</v>
      </c>
      <c r="H110" s="66">
        <f>D110-E110</f>
        <v>-2</v>
      </c>
      <c r="I110" s="20">
        <f>IF(C110=0, "-", IF(G110/C110&lt;10, G110/C110, "&gt;999%"))</f>
        <v>-1</v>
      </c>
      <c r="J110" s="21">
        <f>IF(E110=0, "-", IF(H110/E110&lt;10, H110/E110, "&gt;999%"))</f>
        <v>-0.5</v>
      </c>
    </row>
    <row r="111" spans="1:10" s="160" customFormat="1" ht="13" x14ac:dyDescent="0.3">
      <c r="A111" s="178" t="s">
        <v>651</v>
      </c>
      <c r="B111" s="71">
        <v>0</v>
      </c>
      <c r="C111" s="72">
        <v>1</v>
      </c>
      <c r="D111" s="71">
        <v>2</v>
      </c>
      <c r="E111" s="72">
        <v>4</v>
      </c>
      <c r="F111" s="73"/>
      <c r="G111" s="71">
        <f>B111-C111</f>
        <v>-1</v>
      </c>
      <c r="H111" s="72">
        <f>D111-E111</f>
        <v>-2</v>
      </c>
      <c r="I111" s="37">
        <f>IF(C111=0, "-", IF(G111/C111&lt;10, G111/C111, "&gt;999%"))</f>
        <v>-1</v>
      </c>
      <c r="J111" s="38">
        <f>IF(E111=0, "-", IF(H111/E111&lt;10, H111/E111, "&gt;999%"))</f>
        <v>-0.5</v>
      </c>
    </row>
    <row r="112" spans="1:10" x14ac:dyDescent="0.25">
      <c r="A112" s="177"/>
      <c r="B112" s="143"/>
      <c r="C112" s="144"/>
      <c r="D112" s="143"/>
      <c r="E112" s="144"/>
      <c r="F112" s="145"/>
      <c r="G112" s="143"/>
      <c r="H112" s="144"/>
      <c r="I112" s="151"/>
      <c r="J112" s="152"/>
    </row>
    <row r="113" spans="1:10" s="139" customFormat="1" ht="13" x14ac:dyDescent="0.3">
      <c r="A113" s="159" t="s">
        <v>45</v>
      </c>
      <c r="B113" s="65"/>
      <c r="C113" s="66"/>
      <c r="D113" s="65"/>
      <c r="E113" s="66"/>
      <c r="F113" s="67"/>
      <c r="G113" s="65"/>
      <c r="H113" s="66"/>
      <c r="I113" s="20"/>
      <c r="J113" s="21"/>
    </row>
    <row r="114" spans="1:10" x14ac:dyDescent="0.25">
      <c r="A114" s="158" t="s">
        <v>334</v>
      </c>
      <c r="B114" s="65">
        <v>4</v>
      </c>
      <c r="C114" s="66">
        <v>4</v>
      </c>
      <c r="D114" s="65">
        <v>24</v>
      </c>
      <c r="E114" s="66">
        <v>26</v>
      </c>
      <c r="F114" s="67"/>
      <c r="G114" s="65">
        <f>B114-C114</f>
        <v>0</v>
      </c>
      <c r="H114" s="66">
        <f>D114-E114</f>
        <v>-2</v>
      </c>
      <c r="I114" s="20">
        <f>IF(C114=0, "-", IF(G114/C114&lt;10, G114/C114, "&gt;999%"))</f>
        <v>0</v>
      </c>
      <c r="J114" s="21">
        <f>IF(E114=0, "-", IF(H114/E114&lt;10, H114/E114, "&gt;999%"))</f>
        <v>-7.6923076923076927E-2</v>
      </c>
    </row>
    <row r="115" spans="1:10" s="160" customFormat="1" ht="13" x14ac:dyDescent="0.3">
      <c r="A115" s="178" t="s">
        <v>652</v>
      </c>
      <c r="B115" s="71">
        <v>4</v>
      </c>
      <c r="C115" s="72">
        <v>4</v>
      </c>
      <c r="D115" s="71">
        <v>24</v>
      </c>
      <c r="E115" s="72">
        <v>26</v>
      </c>
      <c r="F115" s="73"/>
      <c r="G115" s="71">
        <f>B115-C115</f>
        <v>0</v>
      </c>
      <c r="H115" s="72">
        <f>D115-E115</f>
        <v>-2</v>
      </c>
      <c r="I115" s="37">
        <f>IF(C115=0, "-", IF(G115/C115&lt;10, G115/C115, "&gt;999%"))</f>
        <v>0</v>
      </c>
      <c r="J115" s="38">
        <f>IF(E115=0, "-", IF(H115/E115&lt;10, H115/E115, "&gt;999%"))</f>
        <v>-7.6923076923076927E-2</v>
      </c>
    </row>
    <row r="116" spans="1:10" x14ac:dyDescent="0.25">
      <c r="A116" s="177"/>
      <c r="B116" s="143"/>
      <c r="C116" s="144"/>
      <c r="D116" s="143"/>
      <c r="E116" s="144"/>
      <c r="F116" s="145"/>
      <c r="G116" s="143"/>
      <c r="H116" s="144"/>
      <c r="I116" s="151"/>
      <c r="J116" s="152"/>
    </row>
    <row r="117" spans="1:10" s="139" customFormat="1" ht="13" x14ac:dyDescent="0.3">
      <c r="A117" s="159" t="s">
        <v>46</v>
      </c>
      <c r="B117" s="65"/>
      <c r="C117" s="66"/>
      <c r="D117" s="65"/>
      <c r="E117" s="66"/>
      <c r="F117" s="67"/>
      <c r="G117" s="65"/>
      <c r="H117" s="66"/>
      <c r="I117" s="20"/>
      <c r="J117" s="21"/>
    </row>
    <row r="118" spans="1:10" x14ac:dyDescent="0.25">
      <c r="A118" s="158" t="s">
        <v>200</v>
      </c>
      <c r="B118" s="65">
        <v>9</v>
      </c>
      <c r="C118" s="66">
        <v>3</v>
      </c>
      <c r="D118" s="65">
        <v>53</v>
      </c>
      <c r="E118" s="66">
        <v>24</v>
      </c>
      <c r="F118" s="67"/>
      <c r="G118" s="65">
        <f>B118-C118</f>
        <v>6</v>
      </c>
      <c r="H118" s="66">
        <f>D118-E118</f>
        <v>29</v>
      </c>
      <c r="I118" s="20">
        <f>IF(C118=0, "-", IF(G118/C118&lt;10, G118/C118, "&gt;999%"))</f>
        <v>2</v>
      </c>
      <c r="J118" s="21">
        <f>IF(E118=0, "-", IF(H118/E118&lt;10, H118/E118, "&gt;999%"))</f>
        <v>1.2083333333333333</v>
      </c>
    </row>
    <row r="119" spans="1:10" s="160" customFormat="1" ht="13" x14ac:dyDescent="0.3">
      <c r="A119" s="178" t="s">
        <v>653</v>
      </c>
      <c r="B119" s="71">
        <v>9</v>
      </c>
      <c r="C119" s="72">
        <v>3</v>
      </c>
      <c r="D119" s="71">
        <v>53</v>
      </c>
      <c r="E119" s="72">
        <v>24</v>
      </c>
      <c r="F119" s="73"/>
      <c r="G119" s="71">
        <f>B119-C119</f>
        <v>6</v>
      </c>
      <c r="H119" s="72">
        <f>D119-E119</f>
        <v>29</v>
      </c>
      <c r="I119" s="37">
        <f>IF(C119=0, "-", IF(G119/C119&lt;10, G119/C119, "&gt;999%"))</f>
        <v>2</v>
      </c>
      <c r="J119" s="38">
        <f>IF(E119=0, "-", IF(H119/E119&lt;10, H119/E119, "&gt;999%"))</f>
        <v>1.2083333333333333</v>
      </c>
    </row>
    <row r="120" spans="1:10" x14ac:dyDescent="0.25">
      <c r="A120" s="177"/>
      <c r="B120" s="143"/>
      <c r="C120" s="144"/>
      <c r="D120" s="143"/>
      <c r="E120" s="144"/>
      <c r="F120" s="145"/>
      <c r="G120" s="143"/>
      <c r="H120" s="144"/>
      <c r="I120" s="151"/>
      <c r="J120" s="152"/>
    </row>
    <row r="121" spans="1:10" s="139" customFormat="1" ht="13" x14ac:dyDescent="0.3">
      <c r="A121" s="159" t="s">
        <v>47</v>
      </c>
      <c r="B121" s="65"/>
      <c r="C121" s="66"/>
      <c r="D121" s="65"/>
      <c r="E121" s="66"/>
      <c r="F121" s="67"/>
      <c r="G121" s="65"/>
      <c r="H121" s="66"/>
      <c r="I121" s="20"/>
      <c r="J121" s="21"/>
    </row>
    <row r="122" spans="1:10" x14ac:dyDescent="0.25">
      <c r="A122" s="158" t="s">
        <v>537</v>
      </c>
      <c r="B122" s="65">
        <v>13</v>
      </c>
      <c r="C122" s="66">
        <v>8</v>
      </c>
      <c r="D122" s="65">
        <v>112</v>
      </c>
      <c r="E122" s="66">
        <v>64</v>
      </c>
      <c r="F122" s="67"/>
      <c r="G122" s="65">
        <f>B122-C122</f>
        <v>5</v>
      </c>
      <c r="H122" s="66">
        <f>D122-E122</f>
        <v>48</v>
      </c>
      <c r="I122" s="20">
        <f>IF(C122=0, "-", IF(G122/C122&lt;10, G122/C122, "&gt;999%"))</f>
        <v>0.625</v>
      </c>
      <c r="J122" s="21">
        <f>IF(E122=0, "-", IF(H122/E122&lt;10, H122/E122, "&gt;999%"))</f>
        <v>0.75</v>
      </c>
    </row>
    <row r="123" spans="1:10" s="160" customFormat="1" ht="13" x14ac:dyDescent="0.3">
      <c r="A123" s="178" t="s">
        <v>654</v>
      </c>
      <c r="B123" s="71">
        <v>13</v>
      </c>
      <c r="C123" s="72">
        <v>8</v>
      </c>
      <c r="D123" s="71">
        <v>112</v>
      </c>
      <c r="E123" s="72">
        <v>64</v>
      </c>
      <c r="F123" s="73"/>
      <c r="G123" s="71">
        <f>B123-C123</f>
        <v>5</v>
      </c>
      <c r="H123" s="72">
        <f>D123-E123</f>
        <v>48</v>
      </c>
      <c r="I123" s="37">
        <f>IF(C123=0, "-", IF(G123/C123&lt;10, G123/C123, "&gt;999%"))</f>
        <v>0.625</v>
      </c>
      <c r="J123" s="38">
        <f>IF(E123=0, "-", IF(H123/E123&lt;10, H123/E123, "&gt;999%"))</f>
        <v>0.75</v>
      </c>
    </row>
    <row r="124" spans="1:10" x14ac:dyDescent="0.25">
      <c r="A124" s="177"/>
      <c r="B124" s="143"/>
      <c r="C124" s="144"/>
      <c r="D124" s="143"/>
      <c r="E124" s="144"/>
      <c r="F124" s="145"/>
      <c r="G124" s="143"/>
      <c r="H124" s="144"/>
      <c r="I124" s="151"/>
      <c r="J124" s="152"/>
    </row>
    <row r="125" spans="1:10" s="139" customFormat="1" ht="13" x14ac:dyDescent="0.3">
      <c r="A125" s="159" t="s">
        <v>48</v>
      </c>
      <c r="B125" s="65"/>
      <c r="C125" s="66"/>
      <c r="D125" s="65"/>
      <c r="E125" s="66"/>
      <c r="F125" s="67"/>
      <c r="G125" s="65"/>
      <c r="H125" s="66"/>
      <c r="I125" s="20"/>
      <c r="J125" s="21"/>
    </row>
    <row r="126" spans="1:10" x14ac:dyDescent="0.25">
      <c r="A126" s="158" t="s">
        <v>391</v>
      </c>
      <c r="B126" s="65">
        <v>76</v>
      </c>
      <c r="C126" s="66">
        <v>79</v>
      </c>
      <c r="D126" s="65">
        <v>202</v>
      </c>
      <c r="E126" s="66">
        <v>190</v>
      </c>
      <c r="F126" s="67"/>
      <c r="G126" s="65">
        <f t="shared" ref="G126:G137" si="8">B126-C126</f>
        <v>-3</v>
      </c>
      <c r="H126" s="66">
        <f t="shared" ref="H126:H137" si="9">D126-E126</f>
        <v>12</v>
      </c>
      <c r="I126" s="20">
        <f t="shared" ref="I126:I137" si="10">IF(C126=0, "-", IF(G126/C126&lt;10, G126/C126, "&gt;999%"))</f>
        <v>-3.7974683544303799E-2</v>
      </c>
      <c r="J126" s="21">
        <f t="shared" ref="J126:J137" si="11">IF(E126=0, "-", IF(H126/E126&lt;10, H126/E126, "&gt;999%"))</f>
        <v>6.3157894736842107E-2</v>
      </c>
    </row>
    <row r="127" spans="1:10" x14ac:dyDescent="0.25">
      <c r="A127" s="158" t="s">
        <v>432</v>
      </c>
      <c r="B127" s="65">
        <v>204</v>
      </c>
      <c r="C127" s="66">
        <v>229</v>
      </c>
      <c r="D127" s="65">
        <v>1046</v>
      </c>
      <c r="E127" s="66">
        <v>856</v>
      </c>
      <c r="F127" s="67"/>
      <c r="G127" s="65">
        <f t="shared" si="8"/>
        <v>-25</v>
      </c>
      <c r="H127" s="66">
        <f t="shared" si="9"/>
        <v>190</v>
      </c>
      <c r="I127" s="20">
        <f t="shared" si="10"/>
        <v>-0.1091703056768559</v>
      </c>
      <c r="J127" s="21">
        <f t="shared" si="11"/>
        <v>0.2219626168224299</v>
      </c>
    </row>
    <row r="128" spans="1:10" x14ac:dyDescent="0.25">
      <c r="A128" s="158" t="s">
        <v>203</v>
      </c>
      <c r="B128" s="65">
        <v>3</v>
      </c>
      <c r="C128" s="66">
        <v>6</v>
      </c>
      <c r="D128" s="65">
        <v>32</v>
      </c>
      <c r="E128" s="66">
        <v>8</v>
      </c>
      <c r="F128" s="67"/>
      <c r="G128" s="65">
        <f t="shared" si="8"/>
        <v>-3</v>
      </c>
      <c r="H128" s="66">
        <f t="shared" si="9"/>
        <v>24</v>
      </c>
      <c r="I128" s="20">
        <f t="shared" si="10"/>
        <v>-0.5</v>
      </c>
      <c r="J128" s="21">
        <f t="shared" si="11"/>
        <v>3</v>
      </c>
    </row>
    <row r="129" spans="1:10" x14ac:dyDescent="0.25">
      <c r="A129" s="158" t="s">
        <v>229</v>
      </c>
      <c r="B129" s="65">
        <v>1</v>
      </c>
      <c r="C129" s="66">
        <v>0</v>
      </c>
      <c r="D129" s="65">
        <v>8</v>
      </c>
      <c r="E129" s="66">
        <v>15</v>
      </c>
      <c r="F129" s="67"/>
      <c r="G129" s="65">
        <f t="shared" si="8"/>
        <v>1</v>
      </c>
      <c r="H129" s="66">
        <f t="shared" si="9"/>
        <v>-7</v>
      </c>
      <c r="I129" s="20" t="str">
        <f t="shared" si="10"/>
        <v>-</v>
      </c>
      <c r="J129" s="21">
        <f t="shared" si="11"/>
        <v>-0.46666666666666667</v>
      </c>
    </row>
    <row r="130" spans="1:10" x14ac:dyDescent="0.25">
      <c r="A130" s="158" t="s">
        <v>307</v>
      </c>
      <c r="B130" s="65">
        <v>57</v>
      </c>
      <c r="C130" s="66">
        <v>41</v>
      </c>
      <c r="D130" s="65">
        <v>224</v>
      </c>
      <c r="E130" s="66">
        <v>154</v>
      </c>
      <c r="F130" s="67"/>
      <c r="G130" s="65">
        <f t="shared" si="8"/>
        <v>16</v>
      </c>
      <c r="H130" s="66">
        <f t="shared" si="9"/>
        <v>70</v>
      </c>
      <c r="I130" s="20">
        <f t="shared" si="10"/>
        <v>0.3902439024390244</v>
      </c>
      <c r="J130" s="21">
        <f t="shared" si="11"/>
        <v>0.45454545454545453</v>
      </c>
    </row>
    <row r="131" spans="1:10" x14ac:dyDescent="0.25">
      <c r="A131" s="158" t="s">
        <v>340</v>
      </c>
      <c r="B131" s="65">
        <v>28</v>
      </c>
      <c r="C131" s="66">
        <v>70</v>
      </c>
      <c r="D131" s="65">
        <v>206</v>
      </c>
      <c r="E131" s="66">
        <v>161</v>
      </c>
      <c r="F131" s="67"/>
      <c r="G131" s="65">
        <f t="shared" si="8"/>
        <v>-42</v>
      </c>
      <c r="H131" s="66">
        <f t="shared" si="9"/>
        <v>45</v>
      </c>
      <c r="I131" s="20">
        <f t="shared" si="10"/>
        <v>-0.6</v>
      </c>
      <c r="J131" s="21">
        <f t="shared" si="11"/>
        <v>0.27950310559006208</v>
      </c>
    </row>
    <row r="132" spans="1:10" x14ac:dyDescent="0.25">
      <c r="A132" s="158" t="s">
        <v>511</v>
      </c>
      <c r="B132" s="65">
        <v>146</v>
      </c>
      <c r="C132" s="66">
        <v>75</v>
      </c>
      <c r="D132" s="65">
        <v>650</v>
      </c>
      <c r="E132" s="66">
        <v>343</v>
      </c>
      <c r="F132" s="67"/>
      <c r="G132" s="65">
        <f t="shared" si="8"/>
        <v>71</v>
      </c>
      <c r="H132" s="66">
        <f t="shared" si="9"/>
        <v>307</v>
      </c>
      <c r="I132" s="20">
        <f t="shared" si="10"/>
        <v>0.94666666666666666</v>
      </c>
      <c r="J132" s="21">
        <f t="shared" si="11"/>
        <v>0.89504373177842567</v>
      </c>
    </row>
    <row r="133" spans="1:10" x14ac:dyDescent="0.25">
      <c r="A133" s="158" t="s">
        <v>520</v>
      </c>
      <c r="B133" s="65">
        <v>1108</v>
      </c>
      <c r="C133" s="66">
        <v>582</v>
      </c>
      <c r="D133" s="65">
        <v>5161</v>
      </c>
      <c r="E133" s="66">
        <v>3398</v>
      </c>
      <c r="F133" s="67"/>
      <c r="G133" s="65">
        <f t="shared" si="8"/>
        <v>526</v>
      </c>
      <c r="H133" s="66">
        <f t="shared" si="9"/>
        <v>1763</v>
      </c>
      <c r="I133" s="20">
        <f t="shared" si="10"/>
        <v>0.90378006872852235</v>
      </c>
      <c r="J133" s="21">
        <f t="shared" si="11"/>
        <v>0.51883460859329023</v>
      </c>
    </row>
    <row r="134" spans="1:10" x14ac:dyDescent="0.25">
      <c r="A134" s="158" t="s">
        <v>490</v>
      </c>
      <c r="B134" s="65">
        <v>0</v>
      </c>
      <c r="C134" s="66">
        <v>0</v>
      </c>
      <c r="D134" s="65">
        <v>0</v>
      </c>
      <c r="E134" s="66">
        <v>2</v>
      </c>
      <c r="F134" s="67"/>
      <c r="G134" s="65">
        <f t="shared" si="8"/>
        <v>0</v>
      </c>
      <c r="H134" s="66">
        <f t="shared" si="9"/>
        <v>-2</v>
      </c>
      <c r="I134" s="20" t="str">
        <f t="shared" si="10"/>
        <v>-</v>
      </c>
      <c r="J134" s="21">
        <f t="shared" si="11"/>
        <v>-1</v>
      </c>
    </row>
    <row r="135" spans="1:10" x14ac:dyDescent="0.25">
      <c r="A135" s="158" t="s">
        <v>501</v>
      </c>
      <c r="B135" s="65">
        <v>75</v>
      </c>
      <c r="C135" s="66">
        <v>6</v>
      </c>
      <c r="D135" s="65">
        <v>246</v>
      </c>
      <c r="E135" s="66">
        <v>75</v>
      </c>
      <c r="F135" s="67"/>
      <c r="G135" s="65">
        <f t="shared" si="8"/>
        <v>69</v>
      </c>
      <c r="H135" s="66">
        <f t="shared" si="9"/>
        <v>171</v>
      </c>
      <c r="I135" s="20" t="str">
        <f t="shared" si="10"/>
        <v>&gt;999%</v>
      </c>
      <c r="J135" s="21">
        <f t="shared" si="11"/>
        <v>2.2799999999999998</v>
      </c>
    </row>
    <row r="136" spans="1:10" x14ac:dyDescent="0.25">
      <c r="A136" s="158" t="s">
        <v>538</v>
      </c>
      <c r="B136" s="65">
        <v>5</v>
      </c>
      <c r="C136" s="66">
        <v>4</v>
      </c>
      <c r="D136" s="65">
        <v>8</v>
      </c>
      <c r="E136" s="66">
        <v>36</v>
      </c>
      <c r="F136" s="67"/>
      <c r="G136" s="65">
        <f t="shared" si="8"/>
        <v>1</v>
      </c>
      <c r="H136" s="66">
        <f t="shared" si="9"/>
        <v>-28</v>
      </c>
      <c r="I136" s="20">
        <f t="shared" si="10"/>
        <v>0.25</v>
      </c>
      <c r="J136" s="21">
        <f t="shared" si="11"/>
        <v>-0.77777777777777779</v>
      </c>
    </row>
    <row r="137" spans="1:10" s="160" customFormat="1" ht="13" x14ac:dyDescent="0.3">
      <c r="A137" s="178" t="s">
        <v>655</v>
      </c>
      <c r="B137" s="71">
        <v>1703</v>
      </c>
      <c r="C137" s="72">
        <v>1092</v>
      </c>
      <c r="D137" s="71">
        <v>7783</v>
      </c>
      <c r="E137" s="72">
        <v>5238</v>
      </c>
      <c r="F137" s="73"/>
      <c r="G137" s="71">
        <f t="shared" si="8"/>
        <v>611</v>
      </c>
      <c r="H137" s="72">
        <f t="shared" si="9"/>
        <v>2545</v>
      </c>
      <c r="I137" s="37">
        <f t="shared" si="10"/>
        <v>0.55952380952380953</v>
      </c>
      <c r="J137" s="38">
        <f t="shared" si="11"/>
        <v>0.48587247040855286</v>
      </c>
    </row>
    <row r="138" spans="1:10" x14ac:dyDescent="0.25">
      <c r="A138" s="177"/>
      <c r="B138" s="143"/>
      <c r="C138" s="144"/>
      <c r="D138" s="143"/>
      <c r="E138" s="144"/>
      <c r="F138" s="145"/>
      <c r="G138" s="143"/>
      <c r="H138" s="144"/>
      <c r="I138" s="151"/>
      <c r="J138" s="152"/>
    </row>
    <row r="139" spans="1:10" s="139" customFormat="1" ht="13" x14ac:dyDescent="0.3">
      <c r="A139" s="159" t="s">
        <v>49</v>
      </c>
      <c r="B139" s="65"/>
      <c r="C139" s="66"/>
      <c r="D139" s="65"/>
      <c r="E139" s="66"/>
      <c r="F139" s="67"/>
      <c r="G139" s="65"/>
      <c r="H139" s="66"/>
      <c r="I139" s="20"/>
      <c r="J139" s="21"/>
    </row>
    <row r="140" spans="1:10" x14ac:dyDescent="0.25">
      <c r="A140" s="158" t="s">
        <v>567</v>
      </c>
      <c r="B140" s="65">
        <v>14</v>
      </c>
      <c r="C140" s="66">
        <v>5</v>
      </c>
      <c r="D140" s="65">
        <v>32</v>
      </c>
      <c r="E140" s="66">
        <v>29</v>
      </c>
      <c r="F140" s="67"/>
      <c r="G140" s="65">
        <f>B140-C140</f>
        <v>9</v>
      </c>
      <c r="H140" s="66">
        <f>D140-E140</f>
        <v>3</v>
      </c>
      <c r="I140" s="20">
        <f>IF(C140=0, "-", IF(G140/C140&lt;10, G140/C140, "&gt;999%"))</f>
        <v>1.8</v>
      </c>
      <c r="J140" s="21">
        <f>IF(E140=0, "-", IF(H140/E140&lt;10, H140/E140, "&gt;999%"))</f>
        <v>0.10344827586206896</v>
      </c>
    </row>
    <row r="141" spans="1:10" s="160" customFormat="1" ht="13" x14ac:dyDescent="0.3">
      <c r="A141" s="178" t="s">
        <v>656</v>
      </c>
      <c r="B141" s="71">
        <v>14</v>
      </c>
      <c r="C141" s="72">
        <v>5</v>
      </c>
      <c r="D141" s="71">
        <v>32</v>
      </c>
      <c r="E141" s="72">
        <v>29</v>
      </c>
      <c r="F141" s="73"/>
      <c r="G141" s="71">
        <f>B141-C141</f>
        <v>9</v>
      </c>
      <c r="H141" s="72">
        <f>D141-E141</f>
        <v>3</v>
      </c>
      <c r="I141" s="37">
        <f>IF(C141=0, "-", IF(G141/C141&lt;10, G141/C141, "&gt;999%"))</f>
        <v>1.8</v>
      </c>
      <c r="J141" s="38">
        <f>IF(E141=0, "-", IF(H141/E141&lt;10, H141/E141, "&gt;999%"))</f>
        <v>0.10344827586206896</v>
      </c>
    </row>
    <row r="142" spans="1:10" x14ac:dyDescent="0.25">
      <c r="A142" s="177"/>
      <c r="B142" s="143"/>
      <c r="C142" s="144"/>
      <c r="D142" s="143"/>
      <c r="E142" s="144"/>
      <c r="F142" s="145"/>
      <c r="G142" s="143"/>
      <c r="H142" s="144"/>
      <c r="I142" s="151"/>
      <c r="J142" s="152"/>
    </row>
    <row r="143" spans="1:10" s="139" customFormat="1" ht="13" x14ac:dyDescent="0.3">
      <c r="A143" s="159" t="s">
        <v>50</v>
      </c>
      <c r="B143" s="65"/>
      <c r="C143" s="66"/>
      <c r="D143" s="65"/>
      <c r="E143" s="66"/>
      <c r="F143" s="67"/>
      <c r="G143" s="65"/>
      <c r="H143" s="66"/>
      <c r="I143" s="20"/>
      <c r="J143" s="21"/>
    </row>
    <row r="144" spans="1:10" x14ac:dyDescent="0.25">
      <c r="A144" s="158" t="s">
        <v>539</v>
      </c>
      <c r="B144" s="65">
        <v>148</v>
      </c>
      <c r="C144" s="66">
        <v>68</v>
      </c>
      <c r="D144" s="65">
        <v>442</v>
      </c>
      <c r="E144" s="66">
        <v>328</v>
      </c>
      <c r="F144" s="67"/>
      <c r="G144" s="65">
        <f>B144-C144</f>
        <v>80</v>
      </c>
      <c r="H144" s="66">
        <f>D144-E144</f>
        <v>114</v>
      </c>
      <c r="I144" s="20">
        <f>IF(C144=0, "-", IF(G144/C144&lt;10, G144/C144, "&gt;999%"))</f>
        <v>1.1764705882352942</v>
      </c>
      <c r="J144" s="21">
        <f>IF(E144=0, "-", IF(H144/E144&lt;10, H144/E144, "&gt;999%"))</f>
        <v>0.34756097560975607</v>
      </c>
    </row>
    <row r="145" spans="1:10" x14ac:dyDescent="0.25">
      <c r="A145" s="158" t="s">
        <v>553</v>
      </c>
      <c r="B145" s="65">
        <v>51</v>
      </c>
      <c r="C145" s="66">
        <v>30</v>
      </c>
      <c r="D145" s="65">
        <v>175</v>
      </c>
      <c r="E145" s="66">
        <v>139</v>
      </c>
      <c r="F145" s="67"/>
      <c r="G145" s="65">
        <f>B145-C145</f>
        <v>21</v>
      </c>
      <c r="H145" s="66">
        <f>D145-E145</f>
        <v>36</v>
      </c>
      <c r="I145" s="20">
        <f>IF(C145=0, "-", IF(G145/C145&lt;10, G145/C145, "&gt;999%"))</f>
        <v>0.7</v>
      </c>
      <c r="J145" s="21">
        <f>IF(E145=0, "-", IF(H145/E145&lt;10, H145/E145, "&gt;999%"))</f>
        <v>0.25899280575539568</v>
      </c>
    </row>
    <row r="146" spans="1:10" x14ac:dyDescent="0.25">
      <c r="A146" s="158" t="s">
        <v>568</v>
      </c>
      <c r="B146" s="65">
        <v>25</v>
      </c>
      <c r="C146" s="66">
        <v>20</v>
      </c>
      <c r="D146" s="65">
        <v>114</v>
      </c>
      <c r="E146" s="66">
        <v>80</v>
      </c>
      <c r="F146" s="67"/>
      <c r="G146" s="65">
        <f>B146-C146</f>
        <v>5</v>
      </c>
      <c r="H146" s="66">
        <f>D146-E146</f>
        <v>34</v>
      </c>
      <c r="I146" s="20">
        <f>IF(C146=0, "-", IF(G146/C146&lt;10, G146/C146, "&gt;999%"))</f>
        <v>0.25</v>
      </c>
      <c r="J146" s="21">
        <f>IF(E146=0, "-", IF(H146/E146&lt;10, H146/E146, "&gt;999%"))</f>
        <v>0.42499999999999999</v>
      </c>
    </row>
    <row r="147" spans="1:10" s="160" customFormat="1" ht="13" x14ac:dyDescent="0.3">
      <c r="A147" s="178" t="s">
        <v>657</v>
      </c>
      <c r="B147" s="71">
        <v>224</v>
      </c>
      <c r="C147" s="72">
        <v>118</v>
      </c>
      <c r="D147" s="71">
        <v>731</v>
      </c>
      <c r="E147" s="72">
        <v>547</v>
      </c>
      <c r="F147" s="73"/>
      <c r="G147" s="71">
        <f>B147-C147</f>
        <v>106</v>
      </c>
      <c r="H147" s="72">
        <f>D147-E147</f>
        <v>184</v>
      </c>
      <c r="I147" s="37">
        <f>IF(C147=0, "-", IF(G147/C147&lt;10, G147/C147, "&gt;999%"))</f>
        <v>0.89830508474576276</v>
      </c>
      <c r="J147" s="38">
        <f>IF(E147=0, "-", IF(H147/E147&lt;10, H147/E147, "&gt;999%"))</f>
        <v>0.33638025594149906</v>
      </c>
    </row>
    <row r="148" spans="1:10" x14ac:dyDescent="0.25">
      <c r="A148" s="177"/>
      <c r="B148" s="143"/>
      <c r="C148" s="144"/>
      <c r="D148" s="143"/>
      <c r="E148" s="144"/>
      <c r="F148" s="145"/>
      <c r="G148" s="143"/>
      <c r="H148" s="144"/>
      <c r="I148" s="151"/>
      <c r="J148" s="152"/>
    </row>
    <row r="149" spans="1:10" s="139" customFormat="1" ht="13" x14ac:dyDescent="0.3">
      <c r="A149" s="159" t="s">
        <v>51</v>
      </c>
      <c r="B149" s="65"/>
      <c r="C149" s="66"/>
      <c r="D149" s="65"/>
      <c r="E149" s="66"/>
      <c r="F149" s="67"/>
      <c r="G149" s="65"/>
      <c r="H149" s="66"/>
      <c r="I149" s="20"/>
      <c r="J149" s="21"/>
    </row>
    <row r="150" spans="1:10" x14ac:dyDescent="0.25">
      <c r="A150" s="158" t="s">
        <v>252</v>
      </c>
      <c r="B150" s="65">
        <v>0</v>
      </c>
      <c r="C150" s="66">
        <v>4</v>
      </c>
      <c r="D150" s="65">
        <v>4</v>
      </c>
      <c r="E150" s="66">
        <v>7</v>
      </c>
      <c r="F150" s="67"/>
      <c r="G150" s="65">
        <f t="shared" ref="G150:G155" si="12">B150-C150</f>
        <v>-4</v>
      </c>
      <c r="H150" s="66">
        <f t="shared" ref="H150:H155" si="13">D150-E150</f>
        <v>-3</v>
      </c>
      <c r="I150" s="20">
        <f t="shared" ref="I150:I155" si="14">IF(C150=0, "-", IF(G150/C150&lt;10, G150/C150, "&gt;999%"))</f>
        <v>-1</v>
      </c>
      <c r="J150" s="21">
        <f t="shared" ref="J150:J155" si="15">IF(E150=0, "-", IF(H150/E150&lt;10, H150/E150, "&gt;999%"))</f>
        <v>-0.42857142857142855</v>
      </c>
    </row>
    <row r="151" spans="1:10" x14ac:dyDescent="0.25">
      <c r="A151" s="158" t="s">
        <v>272</v>
      </c>
      <c r="B151" s="65">
        <v>0</v>
      </c>
      <c r="C151" s="66">
        <v>3</v>
      </c>
      <c r="D151" s="65">
        <v>1</v>
      </c>
      <c r="E151" s="66">
        <v>11</v>
      </c>
      <c r="F151" s="67"/>
      <c r="G151" s="65">
        <f t="shared" si="12"/>
        <v>-3</v>
      </c>
      <c r="H151" s="66">
        <f t="shared" si="13"/>
        <v>-10</v>
      </c>
      <c r="I151" s="20">
        <f t="shared" si="14"/>
        <v>-1</v>
      </c>
      <c r="J151" s="21">
        <f t="shared" si="15"/>
        <v>-0.90909090909090906</v>
      </c>
    </row>
    <row r="152" spans="1:10" x14ac:dyDescent="0.25">
      <c r="A152" s="158" t="s">
        <v>379</v>
      </c>
      <c r="B152" s="65">
        <v>3</v>
      </c>
      <c r="C152" s="66">
        <v>1</v>
      </c>
      <c r="D152" s="65">
        <v>22</v>
      </c>
      <c r="E152" s="66">
        <v>1</v>
      </c>
      <c r="F152" s="67"/>
      <c r="G152" s="65">
        <f t="shared" si="12"/>
        <v>2</v>
      </c>
      <c r="H152" s="66">
        <f t="shared" si="13"/>
        <v>21</v>
      </c>
      <c r="I152" s="20">
        <f t="shared" si="14"/>
        <v>2</v>
      </c>
      <c r="J152" s="21" t="str">
        <f t="shared" si="15"/>
        <v>&gt;999%</v>
      </c>
    </row>
    <row r="153" spans="1:10" x14ac:dyDescent="0.25">
      <c r="A153" s="158" t="s">
        <v>416</v>
      </c>
      <c r="B153" s="65">
        <v>32</v>
      </c>
      <c r="C153" s="66">
        <v>29</v>
      </c>
      <c r="D153" s="65">
        <v>89</v>
      </c>
      <c r="E153" s="66">
        <v>58</v>
      </c>
      <c r="F153" s="67"/>
      <c r="G153" s="65">
        <f t="shared" si="12"/>
        <v>3</v>
      </c>
      <c r="H153" s="66">
        <f t="shared" si="13"/>
        <v>31</v>
      </c>
      <c r="I153" s="20">
        <f t="shared" si="14"/>
        <v>0.10344827586206896</v>
      </c>
      <c r="J153" s="21">
        <f t="shared" si="15"/>
        <v>0.53448275862068961</v>
      </c>
    </row>
    <row r="154" spans="1:10" x14ac:dyDescent="0.25">
      <c r="A154" s="158" t="s">
        <v>461</v>
      </c>
      <c r="B154" s="65">
        <v>8</v>
      </c>
      <c r="C154" s="66">
        <v>1</v>
      </c>
      <c r="D154" s="65">
        <v>25</v>
      </c>
      <c r="E154" s="66">
        <v>15</v>
      </c>
      <c r="F154" s="67"/>
      <c r="G154" s="65">
        <f t="shared" si="12"/>
        <v>7</v>
      </c>
      <c r="H154" s="66">
        <f t="shared" si="13"/>
        <v>10</v>
      </c>
      <c r="I154" s="20">
        <f t="shared" si="14"/>
        <v>7</v>
      </c>
      <c r="J154" s="21">
        <f t="shared" si="15"/>
        <v>0.66666666666666663</v>
      </c>
    </row>
    <row r="155" spans="1:10" s="160" customFormat="1" ht="13" x14ac:dyDescent="0.3">
      <c r="A155" s="178" t="s">
        <v>658</v>
      </c>
      <c r="B155" s="71">
        <v>43</v>
      </c>
      <c r="C155" s="72">
        <v>38</v>
      </c>
      <c r="D155" s="71">
        <v>141</v>
      </c>
      <c r="E155" s="72">
        <v>92</v>
      </c>
      <c r="F155" s="73"/>
      <c r="G155" s="71">
        <f t="shared" si="12"/>
        <v>5</v>
      </c>
      <c r="H155" s="72">
        <f t="shared" si="13"/>
        <v>49</v>
      </c>
      <c r="I155" s="37">
        <f t="shared" si="14"/>
        <v>0.13157894736842105</v>
      </c>
      <c r="J155" s="38">
        <f t="shared" si="15"/>
        <v>0.53260869565217395</v>
      </c>
    </row>
    <row r="156" spans="1:10" x14ac:dyDescent="0.25">
      <c r="A156" s="177"/>
      <c r="B156" s="143"/>
      <c r="C156" s="144"/>
      <c r="D156" s="143"/>
      <c r="E156" s="144"/>
      <c r="F156" s="145"/>
      <c r="G156" s="143"/>
      <c r="H156" s="144"/>
      <c r="I156" s="151"/>
      <c r="J156" s="152"/>
    </row>
    <row r="157" spans="1:10" s="139" customFormat="1" ht="13" x14ac:dyDescent="0.3">
      <c r="A157" s="159" t="s">
        <v>52</v>
      </c>
      <c r="B157" s="65"/>
      <c r="C157" s="66"/>
      <c r="D157" s="65"/>
      <c r="E157" s="66"/>
      <c r="F157" s="67"/>
      <c r="G157" s="65"/>
      <c r="H157" s="66"/>
      <c r="I157" s="20"/>
      <c r="J157" s="21"/>
    </row>
    <row r="158" spans="1:10" x14ac:dyDescent="0.25">
      <c r="A158" s="158" t="s">
        <v>352</v>
      </c>
      <c r="B158" s="65">
        <v>0</v>
      </c>
      <c r="C158" s="66">
        <v>0</v>
      </c>
      <c r="D158" s="65">
        <v>0</v>
      </c>
      <c r="E158" s="66">
        <v>2</v>
      </c>
      <c r="F158" s="67"/>
      <c r="G158" s="65">
        <f t="shared" ref="G158:G168" si="16">B158-C158</f>
        <v>0</v>
      </c>
      <c r="H158" s="66">
        <f t="shared" ref="H158:H168" si="17">D158-E158</f>
        <v>-2</v>
      </c>
      <c r="I158" s="20" t="str">
        <f t="shared" ref="I158:I168" si="18">IF(C158=0, "-", IF(G158/C158&lt;10, G158/C158, "&gt;999%"))</f>
        <v>-</v>
      </c>
      <c r="J158" s="21">
        <f t="shared" ref="J158:J168" si="19">IF(E158=0, "-", IF(H158/E158&lt;10, H158/E158, "&gt;999%"))</f>
        <v>-1</v>
      </c>
    </row>
    <row r="159" spans="1:10" x14ac:dyDescent="0.25">
      <c r="A159" s="158" t="s">
        <v>392</v>
      </c>
      <c r="B159" s="65">
        <v>255</v>
      </c>
      <c r="C159" s="66">
        <v>166</v>
      </c>
      <c r="D159" s="65">
        <v>1323</v>
      </c>
      <c r="E159" s="66">
        <v>800</v>
      </c>
      <c r="F159" s="67"/>
      <c r="G159" s="65">
        <f t="shared" si="16"/>
        <v>89</v>
      </c>
      <c r="H159" s="66">
        <f t="shared" si="17"/>
        <v>523</v>
      </c>
      <c r="I159" s="20">
        <f t="shared" si="18"/>
        <v>0.53614457831325302</v>
      </c>
      <c r="J159" s="21">
        <f t="shared" si="19"/>
        <v>0.65375000000000005</v>
      </c>
    </row>
    <row r="160" spans="1:10" x14ac:dyDescent="0.25">
      <c r="A160" s="158" t="s">
        <v>393</v>
      </c>
      <c r="B160" s="65">
        <v>131</v>
      </c>
      <c r="C160" s="66">
        <v>0</v>
      </c>
      <c r="D160" s="65">
        <v>593</v>
      </c>
      <c r="E160" s="66">
        <v>0</v>
      </c>
      <c r="F160" s="67"/>
      <c r="G160" s="65">
        <f t="shared" si="16"/>
        <v>131</v>
      </c>
      <c r="H160" s="66">
        <f t="shared" si="17"/>
        <v>593</v>
      </c>
      <c r="I160" s="20" t="str">
        <f t="shared" si="18"/>
        <v>-</v>
      </c>
      <c r="J160" s="21" t="str">
        <f t="shared" si="19"/>
        <v>-</v>
      </c>
    </row>
    <row r="161" spans="1:10" x14ac:dyDescent="0.25">
      <c r="A161" s="158" t="s">
        <v>433</v>
      </c>
      <c r="B161" s="65">
        <v>0</v>
      </c>
      <c r="C161" s="66">
        <v>0</v>
      </c>
      <c r="D161" s="65">
        <v>0</v>
      </c>
      <c r="E161" s="66">
        <v>4</v>
      </c>
      <c r="F161" s="67"/>
      <c r="G161" s="65">
        <f t="shared" si="16"/>
        <v>0</v>
      </c>
      <c r="H161" s="66">
        <f t="shared" si="17"/>
        <v>-4</v>
      </c>
      <c r="I161" s="20" t="str">
        <f t="shared" si="18"/>
        <v>-</v>
      </c>
      <c r="J161" s="21">
        <f t="shared" si="19"/>
        <v>-1</v>
      </c>
    </row>
    <row r="162" spans="1:10" x14ac:dyDescent="0.25">
      <c r="A162" s="158" t="s">
        <v>353</v>
      </c>
      <c r="B162" s="65">
        <v>334</v>
      </c>
      <c r="C162" s="66">
        <v>180</v>
      </c>
      <c r="D162" s="65">
        <v>1747</v>
      </c>
      <c r="E162" s="66">
        <v>984</v>
      </c>
      <c r="F162" s="67"/>
      <c r="G162" s="65">
        <f t="shared" si="16"/>
        <v>154</v>
      </c>
      <c r="H162" s="66">
        <f t="shared" si="17"/>
        <v>763</v>
      </c>
      <c r="I162" s="20">
        <f t="shared" si="18"/>
        <v>0.85555555555555551</v>
      </c>
      <c r="J162" s="21">
        <f t="shared" si="19"/>
        <v>0.77540650406504064</v>
      </c>
    </row>
    <row r="163" spans="1:10" x14ac:dyDescent="0.25">
      <c r="A163" s="158" t="s">
        <v>230</v>
      </c>
      <c r="B163" s="65">
        <v>26</v>
      </c>
      <c r="C163" s="66">
        <v>0</v>
      </c>
      <c r="D163" s="65">
        <v>26</v>
      </c>
      <c r="E163" s="66">
        <v>0</v>
      </c>
      <c r="F163" s="67"/>
      <c r="G163" s="65">
        <f t="shared" si="16"/>
        <v>26</v>
      </c>
      <c r="H163" s="66">
        <f t="shared" si="17"/>
        <v>26</v>
      </c>
      <c r="I163" s="20" t="str">
        <f t="shared" si="18"/>
        <v>-</v>
      </c>
      <c r="J163" s="21" t="str">
        <f t="shared" si="19"/>
        <v>-</v>
      </c>
    </row>
    <row r="164" spans="1:10" x14ac:dyDescent="0.25">
      <c r="A164" s="158" t="s">
        <v>512</v>
      </c>
      <c r="B164" s="65">
        <v>0</v>
      </c>
      <c r="C164" s="66">
        <v>0</v>
      </c>
      <c r="D164" s="65">
        <v>0</v>
      </c>
      <c r="E164" s="66">
        <v>1</v>
      </c>
      <c r="F164" s="67"/>
      <c r="G164" s="65">
        <f t="shared" si="16"/>
        <v>0</v>
      </c>
      <c r="H164" s="66">
        <f t="shared" si="17"/>
        <v>-1</v>
      </c>
      <c r="I164" s="20" t="str">
        <f t="shared" si="18"/>
        <v>-</v>
      </c>
      <c r="J164" s="21">
        <f t="shared" si="19"/>
        <v>-1</v>
      </c>
    </row>
    <row r="165" spans="1:10" x14ac:dyDescent="0.25">
      <c r="A165" s="158" t="s">
        <v>434</v>
      </c>
      <c r="B165" s="65">
        <v>62</v>
      </c>
      <c r="C165" s="66">
        <v>0</v>
      </c>
      <c r="D165" s="65">
        <v>63</v>
      </c>
      <c r="E165" s="66">
        <v>0</v>
      </c>
      <c r="F165" s="67"/>
      <c r="G165" s="65">
        <f t="shared" si="16"/>
        <v>62</v>
      </c>
      <c r="H165" s="66">
        <f t="shared" si="17"/>
        <v>63</v>
      </c>
      <c r="I165" s="20" t="str">
        <f t="shared" si="18"/>
        <v>-</v>
      </c>
      <c r="J165" s="21" t="str">
        <f t="shared" si="19"/>
        <v>-</v>
      </c>
    </row>
    <row r="166" spans="1:10" x14ac:dyDescent="0.25">
      <c r="A166" s="158" t="s">
        <v>513</v>
      </c>
      <c r="B166" s="65">
        <v>1</v>
      </c>
      <c r="C166" s="66">
        <v>13</v>
      </c>
      <c r="D166" s="65">
        <v>4</v>
      </c>
      <c r="E166" s="66">
        <v>55</v>
      </c>
      <c r="F166" s="67"/>
      <c r="G166" s="65">
        <f t="shared" si="16"/>
        <v>-12</v>
      </c>
      <c r="H166" s="66">
        <f t="shared" si="17"/>
        <v>-51</v>
      </c>
      <c r="I166" s="20">
        <f t="shared" si="18"/>
        <v>-0.92307692307692313</v>
      </c>
      <c r="J166" s="21">
        <f t="shared" si="19"/>
        <v>-0.92727272727272725</v>
      </c>
    </row>
    <row r="167" spans="1:10" x14ac:dyDescent="0.25">
      <c r="A167" s="158" t="s">
        <v>521</v>
      </c>
      <c r="B167" s="65">
        <v>462</v>
      </c>
      <c r="C167" s="66">
        <v>400</v>
      </c>
      <c r="D167" s="65">
        <v>1940</v>
      </c>
      <c r="E167" s="66">
        <v>957</v>
      </c>
      <c r="F167" s="67"/>
      <c r="G167" s="65">
        <f t="shared" si="16"/>
        <v>62</v>
      </c>
      <c r="H167" s="66">
        <f t="shared" si="17"/>
        <v>983</v>
      </c>
      <c r="I167" s="20">
        <f t="shared" si="18"/>
        <v>0.155</v>
      </c>
      <c r="J167" s="21">
        <f t="shared" si="19"/>
        <v>1.0271682340647859</v>
      </c>
    </row>
    <row r="168" spans="1:10" s="160" customFormat="1" ht="13" x14ac:dyDescent="0.3">
      <c r="A168" s="178" t="s">
        <v>659</v>
      </c>
      <c r="B168" s="71">
        <v>1271</v>
      </c>
      <c r="C168" s="72">
        <v>759</v>
      </c>
      <c r="D168" s="71">
        <v>5696</v>
      </c>
      <c r="E168" s="72">
        <v>2803</v>
      </c>
      <c r="F168" s="73"/>
      <c r="G168" s="71">
        <f t="shared" si="16"/>
        <v>512</v>
      </c>
      <c r="H168" s="72">
        <f t="shared" si="17"/>
        <v>2893</v>
      </c>
      <c r="I168" s="37">
        <f t="shared" si="18"/>
        <v>0.67457180500658764</v>
      </c>
      <c r="J168" s="38">
        <f t="shared" si="19"/>
        <v>1.0321084552265429</v>
      </c>
    </row>
    <row r="169" spans="1:10" x14ac:dyDescent="0.25">
      <c r="A169" s="177"/>
      <c r="B169" s="143"/>
      <c r="C169" s="144"/>
      <c r="D169" s="143"/>
      <c r="E169" s="144"/>
      <c r="F169" s="145"/>
      <c r="G169" s="143"/>
      <c r="H169" s="144"/>
      <c r="I169" s="151"/>
      <c r="J169" s="152"/>
    </row>
    <row r="170" spans="1:10" s="139" customFormat="1" ht="13" x14ac:dyDescent="0.3">
      <c r="A170" s="159" t="s">
        <v>53</v>
      </c>
      <c r="B170" s="65"/>
      <c r="C170" s="66"/>
      <c r="D170" s="65"/>
      <c r="E170" s="66"/>
      <c r="F170" s="67"/>
      <c r="G170" s="65"/>
      <c r="H170" s="66"/>
      <c r="I170" s="20"/>
      <c r="J170" s="21"/>
    </row>
    <row r="171" spans="1:10" x14ac:dyDescent="0.25">
      <c r="A171" s="158" t="s">
        <v>569</v>
      </c>
      <c r="B171" s="65">
        <v>32</v>
      </c>
      <c r="C171" s="66">
        <v>30</v>
      </c>
      <c r="D171" s="65">
        <v>130</v>
      </c>
      <c r="E171" s="66">
        <v>89</v>
      </c>
      <c r="F171" s="67"/>
      <c r="G171" s="65">
        <f>B171-C171</f>
        <v>2</v>
      </c>
      <c r="H171" s="66">
        <f>D171-E171</f>
        <v>41</v>
      </c>
      <c r="I171" s="20">
        <f>IF(C171=0, "-", IF(G171/C171&lt;10, G171/C171, "&gt;999%"))</f>
        <v>6.6666666666666666E-2</v>
      </c>
      <c r="J171" s="21">
        <f>IF(E171=0, "-", IF(H171/E171&lt;10, H171/E171, "&gt;999%"))</f>
        <v>0.4606741573033708</v>
      </c>
    </row>
    <row r="172" spans="1:10" x14ac:dyDescent="0.25">
      <c r="A172" s="158" t="s">
        <v>540</v>
      </c>
      <c r="B172" s="65">
        <v>84</v>
      </c>
      <c r="C172" s="66">
        <v>103</v>
      </c>
      <c r="D172" s="65">
        <v>325</v>
      </c>
      <c r="E172" s="66">
        <v>391</v>
      </c>
      <c r="F172" s="67"/>
      <c r="G172" s="65">
        <f>B172-C172</f>
        <v>-19</v>
      </c>
      <c r="H172" s="66">
        <f>D172-E172</f>
        <v>-66</v>
      </c>
      <c r="I172" s="20">
        <f>IF(C172=0, "-", IF(G172/C172&lt;10, G172/C172, "&gt;999%"))</f>
        <v>-0.18446601941747573</v>
      </c>
      <c r="J172" s="21">
        <f>IF(E172=0, "-", IF(H172/E172&lt;10, H172/E172, "&gt;999%"))</f>
        <v>-0.16879795396419436</v>
      </c>
    </row>
    <row r="173" spans="1:10" x14ac:dyDescent="0.25">
      <c r="A173" s="158" t="s">
        <v>554</v>
      </c>
      <c r="B173" s="65">
        <v>108</v>
      </c>
      <c r="C173" s="66">
        <v>68</v>
      </c>
      <c r="D173" s="65">
        <v>295</v>
      </c>
      <c r="E173" s="66">
        <v>261</v>
      </c>
      <c r="F173" s="67"/>
      <c r="G173" s="65">
        <f>B173-C173</f>
        <v>40</v>
      </c>
      <c r="H173" s="66">
        <f>D173-E173</f>
        <v>34</v>
      </c>
      <c r="I173" s="20">
        <f>IF(C173=0, "-", IF(G173/C173&lt;10, G173/C173, "&gt;999%"))</f>
        <v>0.58823529411764708</v>
      </c>
      <c r="J173" s="21">
        <f>IF(E173=0, "-", IF(H173/E173&lt;10, H173/E173, "&gt;999%"))</f>
        <v>0.13026819923371646</v>
      </c>
    </row>
    <row r="174" spans="1:10" s="160" customFormat="1" ht="13" x14ac:dyDescent="0.3">
      <c r="A174" s="178" t="s">
        <v>660</v>
      </c>
      <c r="B174" s="71">
        <v>224</v>
      </c>
      <c r="C174" s="72">
        <v>201</v>
      </c>
      <c r="D174" s="71">
        <v>750</v>
      </c>
      <c r="E174" s="72">
        <v>741</v>
      </c>
      <c r="F174" s="73"/>
      <c r="G174" s="71">
        <f>B174-C174</f>
        <v>23</v>
      </c>
      <c r="H174" s="72">
        <f>D174-E174</f>
        <v>9</v>
      </c>
      <c r="I174" s="37">
        <f>IF(C174=0, "-", IF(G174/C174&lt;10, G174/C174, "&gt;999%"))</f>
        <v>0.11442786069651742</v>
      </c>
      <c r="J174" s="38">
        <f>IF(E174=0, "-", IF(H174/E174&lt;10, H174/E174, "&gt;999%"))</f>
        <v>1.2145748987854251E-2</v>
      </c>
    </row>
    <row r="175" spans="1:10" x14ac:dyDescent="0.25">
      <c r="A175" s="177"/>
      <c r="B175" s="143"/>
      <c r="C175" s="144"/>
      <c r="D175" s="143"/>
      <c r="E175" s="144"/>
      <c r="F175" s="145"/>
      <c r="G175" s="143"/>
      <c r="H175" s="144"/>
      <c r="I175" s="151"/>
      <c r="J175" s="152"/>
    </row>
    <row r="176" spans="1:10" s="139" customFormat="1" ht="13" x14ac:dyDescent="0.3">
      <c r="A176" s="159" t="s">
        <v>54</v>
      </c>
      <c r="B176" s="65"/>
      <c r="C176" s="66"/>
      <c r="D176" s="65"/>
      <c r="E176" s="66"/>
      <c r="F176" s="67"/>
      <c r="G176" s="65"/>
      <c r="H176" s="66"/>
      <c r="I176" s="20"/>
      <c r="J176" s="21"/>
    </row>
    <row r="177" spans="1:10" x14ac:dyDescent="0.25">
      <c r="A177" s="158" t="s">
        <v>240</v>
      </c>
      <c r="B177" s="65">
        <v>1</v>
      </c>
      <c r="C177" s="66">
        <v>1</v>
      </c>
      <c r="D177" s="65">
        <v>4</v>
      </c>
      <c r="E177" s="66">
        <v>11</v>
      </c>
      <c r="F177" s="67"/>
      <c r="G177" s="65">
        <f t="shared" ref="G177:G183" si="20">B177-C177</f>
        <v>0</v>
      </c>
      <c r="H177" s="66">
        <f t="shared" ref="H177:H183" si="21">D177-E177</f>
        <v>-7</v>
      </c>
      <c r="I177" s="20">
        <f t="shared" ref="I177:I183" si="22">IF(C177=0, "-", IF(G177/C177&lt;10, G177/C177, "&gt;999%"))</f>
        <v>0</v>
      </c>
      <c r="J177" s="21">
        <f t="shared" ref="J177:J183" si="23">IF(E177=0, "-", IF(H177/E177&lt;10, H177/E177, "&gt;999%"))</f>
        <v>-0.63636363636363635</v>
      </c>
    </row>
    <row r="178" spans="1:10" x14ac:dyDescent="0.25">
      <c r="A178" s="158" t="s">
        <v>231</v>
      </c>
      <c r="B178" s="65">
        <v>3</v>
      </c>
      <c r="C178" s="66">
        <v>16</v>
      </c>
      <c r="D178" s="65">
        <v>89</v>
      </c>
      <c r="E178" s="66">
        <v>73</v>
      </c>
      <c r="F178" s="67"/>
      <c r="G178" s="65">
        <f t="shared" si="20"/>
        <v>-13</v>
      </c>
      <c r="H178" s="66">
        <f t="shared" si="21"/>
        <v>16</v>
      </c>
      <c r="I178" s="20">
        <f t="shared" si="22"/>
        <v>-0.8125</v>
      </c>
      <c r="J178" s="21">
        <f t="shared" si="23"/>
        <v>0.21917808219178081</v>
      </c>
    </row>
    <row r="179" spans="1:10" x14ac:dyDescent="0.25">
      <c r="A179" s="158" t="s">
        <v>394</v>
      </c>
      <c r="B179" s="65">
        <v>175</v>
      </c>
      <c r="C179" s="66">
        <v>107</v>
      </c>
      <c r="D179" s="65">
        <v>835</v>
      </c>
      <c r="E179" s="66">
        <v>658</v>
      </c>
      <c r="F179" s="67"/>
      <c r="G179" s="65">
        <f t="shared" si="20"/>
        <v>68</v>
      </c>
      <c r="H179" s="66">
        <f t="shared" si="21"/>
        <v>177</v>
      </c>
      <c r="I179" s="20">
        <f t="shared" si="22"/>
        <v>0.63551401869158874</v>
      </c>
      <c r="J179" s="21">
        <f t="shared" si="23"/>
        <v>0.26899696048632221</v>
      </c>
    </row>
    <row r="180" spans="1:10" x14ac:dyDescent="0.25">
      <c r="A180" s="158" t="s">
        <v>354</v>
      </c>
      <c r="B180" s="65">
        <v>22</v>
      </c>
      <c r="C180" s="66">
        <v>36</v>
      </c>
      <c r="D180" s="65">
        <v>179</v>
      </c>
      <c r="E180" s="66">
        <v>415</v>
      </c>
      <c r="F180" s="67"/>
      <c r="G180" s="65">
        <f t="shared" si="20"/>
        <v>-14</v>
      </c>
      <c r="H180" s="66">
        <f t="shared" si="21"/>
        <v>-236</v>
      </c>
      <c r="I180" s="20">
        <f t="shared" si="22"/>
        <v>-0.3888888888888889</v>
      </c>
      <c r="J180" s="21">
        <f t="shared" si="23"/>
        <v>-0.56867469879518073</v>
      </c>
    </row>
    <row r="181" spans="1:10" x14ac:dyDescent="0.25">
      <c r="A181" s="158" t="s">
        <v>290</v>
      </c>
      <c r="B181" s="65">
        <v>0</v>
      </c>
      <c r="C181" s="66">
        <v>0</v>
      </c>
      <c r="D181" s="65">
        <v>0</v>
      </c>
      <c r="E181" s="66">
        <v>68</v>
      </c>
      <c r="F181" s="67"/>
      <c r="G181" s="65">
        <f t="shared" si="20"/>
        <v>0</v>
      </c>
      <c r="H181" s="66">
        <f t="shared" si="21"/>
        <v>-68</v>
      </c>
      <c r="I181" s="20" t="str">
        <f t="shared" si="22"/>
        <v>-</v>
      </c>
      <c r="J181" s="21">
        <f t="shared" si="23"/>
        <v>-1</v>
      </c>
    </row>
    <row r="182" spans="1:10" x14ac:dyDescent="0.25">
      <c r="A182" s="158" t="s">
        <v>395</v>
      </c>
      <c r="B182" s="65">
        <v>17</v>
      </c>
      <c r="C182" s="66">
        <v>0</v>
      </c>
      <c r="D182" s="65">
        <v>18</v>
      </c>
      <c r="E182" s="66">
        <v>0</v>
      </c>
      <c r="F182" s="67"/>
      <c r="G182" s="65">
        <f t="shared" si="20"/>
        <v>17</v>
      </c>
      <c r="H182" s="66">
        <f t="shared" si="21"/>
        <v>18</v>
      </c>
      <c r="I182" s="20" t="str">
        <f t="shared" si="22"/>
        <v>-</v>
      </c>
      <c r="J182" s="21" t="str">
        <f t="shared" si="23"/>
        <v>-</v>
      </c>
    </row>
    <row r="183" spans="1:10" s="160" customFormat="1" ht="13" x14ac:dyDescent="0.3">
      <c r="A183" s="178" t="s">
        <v>661</v>
      </c>
      <c r="B183" s="71">
        <v>218</v>
      </c>
      <c r="C183" s="72">
        <v>160</v>
      </c>
      <c r="D183" s="71">
        <v>1125</v>
      </c>
      <c r="E183" s="72">
        <v>1225</v>
      </c>
      <c r="F183" s="73"/>
      <c r="G183" s="71">
        <f t="shared" si="20"/>
        <v>58</v>
      </c>
      <c r="H183" s="72">
        <f t="shared" si="21"/>
        <v>-100</v>
      </c>
      <c r="I183" s="37">
        <f t="shared" si="22"/>
        <v>0.36249999999999999</v>
      </c>
      <c r="J183" s="38">
        <f t="shared" si="23"/>
        <v>-8.1632653061224483E-2</v>
      </c>
    </row>
    <row r="184" spans="1:10" x14ac:dyDescent="0.25">
      <c r="A184" s="177"/>
      <c r="B184" s="143"/>
      <c r="C184" s="144"/>
      <c r="D184" s="143"/>
      <c r="E184" s="144"/>
      <c r="F184" s="145"/>
      <c r="G184" s="143"/>
      <c r="H184" s="144"/>
      <c r="I184" s="151"/>
      <c r="J184" s="152"/>
    </row>
    <row r="185" spans="1:10" s="139" customFormat="1" ht="13" x14ac:dyDescent="0.3">
      <c r="A185" s="159" t="s">
        <v>55</v>
      </c>
      <c r="B185" s="65"/>
      <c r="C185" s="66"/>
      <c r="D185" s="65"/>
      <c r="E185" s="66"/>
      <c r="F185" s="67"/>
      <c r="G185" s="65"/>
      <c r="H185" s="66"/>
      <c r="I185" s="20"/>
      <c r="J185" s="21"/>
    </row>
    <row r="186" spans="1:10" x14ac:dyDescent="0.25">
      <c r="A186" s="158" t="s">
        <v>204</v>
      </c>
      <c r="B186" s="65">
        <v>1</v>
      </c>
      <c r="C186" s="66">
        <v>6</v>
      </c>
      <c r="D186" s="65">
        <v>97</v>
      </c>
      <c r="E186" s="66">
        <v>78</v>
      </c>
      <c r="F186" s="67"/>
      <c r="G186" s="65">
        <f t="shared" ref="G186:G200" si="24">B186-C186</f>
        <v>-5</v>
      </c>
      <c r="H186" s="66">
        <f t="shared" ref="H186:H200" si="25">D186-E186</f>
        <v>19</v>
      </c>
      <c r="I186" s="20">
        <f t="shared" ref="I186:I200" si="26">IF(C186=0, "-", IF(G186/C186&lt;10, G186/C186, "&gt;999%"))</f>
        <v>-0.83333333333333337</v>
      </c>
      <c r="J186" s="21">
        <f t="shared" ref="J186:J200" si="27">IF(E186=0, "-", IF(H186/E186&lt;10, H186/E186, "&gt;999%"))</f>
        <v>0.24358974358974358</v>
      </c>
    </row>
    <row r="187" spans="1:10" x14ac:dyDescent="0.25">
      <c r="A187" s="158" t="s">
        <v>216</v>
      </c>
      <c r="B187" s="65">
        <v>512</v>
      </c>
      <c r="C187" s="66">
        <v>355</v>
      </c>
      <c r="D187" s="65">
        <v>2431</v>
      </c>
      <c r="E187" s="66">
        <v>2592</v>
      </c>
      <c r="F187" s="67"/>
      <c r="G187" s="65">
        <f t="shared" si="24"/>
        <v>157</v>
      </c>
      <c r="H187" s="66">
        <f t="shared" si="25"/>
        <v>-161</v>
      </c>
      <c r="I187" s="20">
        <f t="shared" si="26"/>
        <v>0.44225352112676058</v>
      </c>
      <c r="J187" s="21">
        <f t="shared" si="27"/>
        <v>-6.2114197530864196E-2</v>
      </c>
    </row>
    <row r="188" spans="1:10" x14ac:dyDescent="0.25">
      <c r="A188" s="158" t="s">
        <v>217</v>
      </c>
      <c r="B188" s="65">
        <v>0</v>
      </c>
      <c r="C188" s="66">
        <v>16</v>
      </c>
      <c r="D188" s="65">
        <v>0</v>
      </c>
      <c r="E188" s="66">
        <v>145</v>
      </c>
      <c r="F188" s="67"/>
      <c r="G188" s="65">
        <f t="shared" si="24"/>
        <v>-16</v>
      </c>
      <c r="H188" s="66">
        <f t="shared" si="25"/>
        <v>-145</v>
      </c>
      <c r="I188" s="20">
        <f t="shared" si="26"/>
        <v>-1</v>
      </c>
      <c r="J188" s="21">
        <f t="shared" si="27"/>
        <v>-1</v>
      </c>
    </row>
    <row r="189" spans="1:10" x14ac:dyDescent="0.25">
      <c r="A189" s="158" t="s">
        <v>417</v>
      </c>
      <c r="B189" s="65">
        <v>6</v>
      </c>
      <c r="C189" s="66">
        <v>25</v>
      </c>
      <c r="D189" s="65">
        <v>66</v>
      </c>
      <c r="E189" s="66">
        <v>58</v>
      </c>
      <c r="F189" s="67"/>
      <c r="G189" s="65">
        <f t="shared" si="24"/>
        <v>-19</v>
      </c>
      <c r="H189" s="66">
        <f t="shared" si="25"/>
        <v>8</v>
      </c>
      <c r="I189" s="20">
        <f t="shared" si="26"/>
        <v>-0.76</v>
      </c>
      <c r="J189" s="21">
        <f t="shared" si="27"/>
        <v>0.13793103448275862</v>
      </c>
    </row>
    <row r="190" spans="1:10" x14ac:dyDescent="0.25">
      <c r="A190" s="158" t="s">
        <v>253</v>
      </c>
      <c r="B190" s="65">
        <v>15</v>
      </c>
      <c r="C190" s="66">
        <v>0</v>
      </c>
      <c r="D190" s="65">
        <v>40</v>
      </c>
      <c r="E190" s="66">
        <v>0</v>
      </c>
      <c r="F190" s="67"/>
      <c r="G190" s="65">
        <f t="shared" si="24"/>
        <v>15</v>
      </c>
      <c r="H190" s="66">
        <f t="shared" si="25"/>
        <v>40</v>
      </c>
      <c r="I190" s="20" t="str">
        <f t="shared" si="26"/>
        <v>-</v>
      </c>
      <c r="J190" s="21" t="str">
        <f t="shared" si="27"/>
        <v>-</v>
      </c>
    </row>
    <row r="191" spans="1:10" x14ac:dyDescent="0.25">
      <c r="A191" s="158" t="s">
        <v>355</v>
      </c>
      <c r="B191" s="65">
        <v>134</v>
      </c>
      <c r="C191" s="66">
        <v>303</v>
      </c>
      <c r="D191" s="65">
        <v>723</v>
      </c>
      <c r="E191" s="66">
        <v>1448</v>
      </c>
      <c r="F191" s="67"/>
      <c r="G191" s="65">
        <f t="shared" si="24"/>
        <v>-169</v>
      </c>
      <c r="H191" s="66">
        <f t="shared" si="25"/>
        <v>-725</v>
      </c>
      <c r="I191" s="20">
        <f t="shared" si="26"/>
        <v>-0.55775577557755773</v>
      </c>
      <c r="J191" s="21">
        <f t="shared" si="27"/>
        <v>-0.50069060773480667</v>
      </c>
    </row>
    <row r="192" spans="1:10" x14ac:dyDescent="0.25">
      <c r="A192" s="158" t="s">
        <v>543</v>
      </c>
      <c r="B192" s="65">
        <v>2</v>
      </c>
      <c r="C192" s="66">
        <v>0</v>
      </c>
      <c r="D192" s="65">
        <v>2</v>
      </c>
      <c r="E192" s="66">
        <v>0</v>
      </c>
      <c r="F192" s="67"/>
      <c r="G192" s="65">
        <f t="shared" si="24"/>
        <v>2</v>
      </c>
      <c r="H192" s="66">
        <f t="shared" si="25"/>
        <v>2</v>
      </c>
      <c r="I192" s="20" t="str">
        <f t="shared" si="26"/>
        <v>-</v>
      </c>
      <c r="J192" s="21" t="str">
        <f t="shared" si="27"/>
        <v>-</v>
      </c>
    </row>
    <row r="193" spans="1:10" x14ac:dyDescent="0.25">
      <c r="A193" s="158" t="s">
        <v>435</v>
      </c>
      <c r="B193" s="65">
        <v>85</v>
      </c>
      <c r="C193" s="66">
        <v>101</v>
      </c>
      <c r="D193" s="65">
        <v>376</v>
      </c>
      <c r="E193" s="66">
        <v>429</v>
      </c>
      <c r="F193" s="67"/>
      <c r="G193" s="65">
        <f t="shared" si="24"/>
        <v>-16</v>
      </c>
      <c r="H193" s="66">
        <f t="shared" si="25"/>
        <v>-53</v>
      </c>
      <c r="I193" s="20">
        <f t="shared" si="26"/>
        <v>-0.15841584158415842</v>
      </c>
      <c r="J193" s="21">
        <f t="shared" si="27"/>
        <v>-0.12354312354312354</v>
      </c>
    </row>
    <row r="194" spans="1:10" x14ac:dyDescent="0.25">
      <c r="A194" s="158" t="s">
        <v>436</v>
      </c>
      <c r="B194" s="65">
        <v>160</v>
      </c>
      <c r="C194" s="66">
        <v>121</v>
      </c>
      <c r="D194" s="65">
        <v>659</v>
      </c>
      <c r="E194" s="66">
        <v>428</v>
      </c>
      <c r="F194" s="67"/>
      <c r="G194" s="65">
        <f t="shared" si="24"/>
        <v>39</v>
      </c>
      <c r="H194" s="66">
        <f t="shared" si="25"/>
        <v>231</v>
      </c>
      <c r="I194" s="20">
        <f t="shared" si="26"/>
        <v>0.32231404958677684</v>
      </c>
      <c r="J194" s="21">
        <f t="shared" si="27"/>
        <v>0.53971962616822433</v>
      </c>
    </row>
    <row r="195" spans="1:10" x14ac:dyDescent="0.25">
      <c r="A195" s="158" t="s">
        <v>241</v>
      </c>
      <c r="B195" s="65">
        <v>8</v>
      </c>
      <c r="C195" s="66">
        <v>6</v>
      </c>
      <c r="D195" s="65">
        <v>46</v>
      </c>
      <c r="E195" s="66">
        <v>82</v>
      </c>
      <c r="F195" s="67"/>
      <c r="G195" s="65">
        <f t="shared" si="24"/>
        <v>2</v>
      </c>
      <c r="H195" s="66">
        <f t="shared" si="25"/>
        <v>-36</v>
      </c>
      <c r="I195" s="20">
        <f t="shared" si="26"/>
        <v>0.33333333333333331</v>
      </c>
      <c r="J195" s="21">
        <f t="shared" si="27"/>
        <v>-0.43902439024390244</v>
      </c>
    </row>
    <row r="196" spans="1:10" x14ac:dyDescent="0.25">
      <c r="A196" s="158" t="s">
        <v>291</v>
      </c>
      <c r="B196" s="65">
        <v>28</v>
      </c>
      <c r="C196" s="66">
        <v>11</v>
      </c>
      <c r="D196" s="65">
        <v>137</v>
      </c>
      <c r="E196" s="66">
        <v>203</v>
      </c>
      <c r="F196" s="67"/>
      <c r="G196" s="65">
        <f t="shared" si="24"/>
        <v>17</v>
      </c>
      <c r="H196" s="66">
        <f t="shared" si="25"/>
        <v>-66</v>
      </c>
      <c r="I196" s="20">
        <f t="shared" si="26"/>
        <v>1.5454545454545454</v>
      </c>
      <c r="J196" s="21">
        <f t="shared" si="27"/>
        <v>-0.3251231527093596</v>
      </c>
    </row>
    <row r="197" spans="1:10" x14ac:dyDescent="0.25">
      <c r="A197" s="158" t="s">
        <v>502</v>
      </c>
      <c r="B197" s="65">
        <v>60</v>
      </c>
      <c r="C197" s="66">
        <v>116</v>
      </c>
      <c r="D197" s="65">
        <v>270</v>
      </c>
      <c r="E197" s="66">
        <v>430</v>
      </c>
      <c r="F197" s="67"/>
      <c r="G197" s="65">
        <f t="shared" si="24"/>
        <v>-56</v>
      </c>
      <c r="H197" s="66">
        <f t="shared" si="25"/>
        <v>-160</v>
      </c>
      <c r="I197" s="20">
        <f t="shared" si="26"/>
        <v>-0.48275862068965519</v>
      </c>
      <c r="J197" s="21">
        <f t="shared" si="27"/>
        <v>-0.37209302325581395</v>
      </c>
    </row>
    <row r="198" spans="1:10" x14ac:dyDescent="0.25">
      <c r="A198" s="158" t="s">
        <v>396</v>
      </c>
      <c r="B198" s="65">
        <v>590</v>
      </c>
      <c r="C198" s="66">
        <v>698</v>
      </c>
      <c r="D198" s="65">
        <v>2587</v>
      </c>
      <c r="E198" s="66">
        <v>1590</v>
      </c>
      <c r="F198" s="67"/>
      <c r="G198" s="65">
        <f t="shared" si="24"/>
        <v>-108</v>
      </c>
      <c r="H198" s="66">
        <f t="shared" si="25"/>
        <v>997</v>
      </c>
      <c r="I198" s="20">
        <f t="shared" si="26"/>
        <v>-0.15472779369627507</v>
      </c>
      <c r="J198" s="21">
        <f t="shared" si="27"/>
        <v>0.62704402515723268</v>
      </c>
    </row>
    <row r="199" spans="1:10" x14ac:dyDescent="0.25">
      <c r="A199" s="158" t="s">
        <v>341</v>
      </c>
      <c r="B199" s="65">
        <v>226</v>
      </c>
      <c r="C199" s="66">
        <v>100</v>
      </c>
      <c r="D199" s="65">
        <v>841</v>
      </c>
      <c r="E199" s="66">
        <v>824</v>
      </c>
      <c r="F199" s="67"/>
      <c r="G199" s="65">
        <f t="shared" si="24"/>
        <v>126</v>
      </c>
      <c r="H199" s="66">
        <f t="shared" si="25"/>
        <v>17</v>
      </c>
      <c r="I199" s="20">
        <f t="shared" si="26"/>
        <v>1.26</v>
      </c>
      <c r="J199" s="21">
        <f t="shared" si="27"/>
        <v>2.063106796116505E-2</v>
      </c>
    </row>
    <row r="200" spans="1:10" s="160" customFormat="1" ht="13" x14ac:dyDescent="0.3">
      <c r="A200" s="178" t="s">
        <v>662</v>
      </c>
      <c r="B200" s="71">
        <v>1827</v>
      </c>
      <c r="C200" s="72">
        <v>1858</v>
      </c>
      <c r="D200" s="71">
        <v>8275</v>
      </c>
      <c r="E200" s="72">
        <v>8307</v>
      </c>
      <c r="F200" s="73"/>
      <c r="G200" s="71">
        <f t="shared" si="24"/>
        <v>-31</v>
      </c>
      <c r="H200" s="72">
        <f t="shared" si="25"/>
        <v>-32</v>
      </c>
      <c r="I200" s="37">
        <f t="shared" si="26"/>
        <v>-1.6684607104413347E-2</v>
      </c>
      <c r="J200" s="38">
        <f t="shared" si="27"/>
        <v>-3.8521728662573732E-3</v>
      </c>
    </row>
    <row r="201" spans="1:10" x14ac:dyDescent="0.25">
      <c r="A201" s="177"/>
      <c r="B201" s="143"/>
      <c r="C201" s="144"/>
      <c r="D201" s="143"/>
      <c r="E201" s="144"/>
      <c r="F201" s="145"/>
      <c r="G201" s="143"/>
      <c r="H201" s="144"/>
      <c r="I201" s="151"/>
      <c r="J201" s="152"/>
    </row>
    <row r="202" spans="1:10" s="139" customFormat="1" ht="13" x14ac:dyDescent="0.3">
      <c r="A202" s="159" t="s">
        <v>56</v>
      </c>
      <c r="B202" s="65"/>
      <c r="C202" s="66"/>
      <c r="D202" s="65"/>
      <c r="E202" s="66"/>
      <c r="F202" s="67"/>
      <c r="G202" s="65"/>
      <c r="H202" s="66"/>
      <c r="I202" s="20"/>
      <c r="J202" s="21"/>
    </row>
    <row r="203" spans="1:10" x14ac:dyDescent="0.25">
      <c r="A203" s="158" t="s">
        <v>555</v>
      </c>
      <c r="B203" s="65">
        <v>0</v>
      </c>
      <c r="C203" s="66">
        <v>2</v>
      </c>
      <c r="D203" s="65">
        <v>3</v>
      </c>
      <c r="E203" s="66">
        <v>3</v>
      </c>
      <c r="F203" s="67"/>
      <c r="G203" s="65">
        <f t="shared" ref="G203:G209" si="28">B203-C203</f>
        <v>-2</v>
      </c>
      <c r="H203" s="66">
        <f t="shared" ref="H203:H209" si="29">D203-E203</f>
        <v>0</v>
      </c>
      <c r="I203" s="20">
        <f t="shared" ref="I203:I209" si="30">IF(C203=0, "-", IF(G203/C203&lt;10, G203/C203, "&gt;999%"))</f>
        <v>-1</v>
      </c>
      <c r="J203" s="21">
        <f t="shared" ref="J203:J209" si="31">IF(E203=0, "-", IF(H203/E203&lt;10, H203/E203, "&gt;999%"))</f>
        <v>0</v>
      </c>
    </row>
    <row r="204" spans="1:10" x14ac:dyDescent="0.25">
      <c r="A204" s="158" t="s">
        <v>541</v>
      </c>
      <c r="B204" s="65">
        <v>8</v>
      </c>
      <c r="C204" s="66">
        <v>7</v>
      </c>
      <c r="D204" s="65">
        <v>38</v>
      </c>
      <c r="E204" s="66">
        <v>24</v>
      </c>
      <c r="F204" s="67"/>
      <c r="G204" s="65">
        <f t="shared" si="28"/>
        <v>1</v>
      </c>
      <c r="H204" s="66">
        <f t="shared" si="29"/>
        <v>14</v>
      </c>
      <c r="I204" s="20">
        <f t="shared" si="30"/>
        <v>0.14285714285714285</v>
      </c>
      <c r="J204" s="21">
        <f t="shared" si="31"/>
        <v>0.58333333333333337</v>
      </c>
    </row>
    <row r="205" spans="1:10" x14ac:dyDescent="0.25">
      <c r="A205" s="158" t="s">
        <v>542</v>
      </c>
      <c r="B205" s="65">
        <v>1</v>
      </c>
      <c r="C205" s="66">
        <v>1</v>
      </c>
      <c r="D205" s="65">
        <v>5</v>
      </c>
      <c r="E205" s="66">
        <v>3</v>
      </c>
      <c r="F205" s="67"/>
      <c r="G205" s="65">
        <f t="shared" si="28"/>
        <v>0</v>
      </c>
      <c r="H205" s="66">
        <f t="shared" si="29"/>
        <v>2</v>
      </c>
      <c r="I205" s="20">
        <f t="shared" si="30"/>
        <v>0</v>
      </c>
      <c r="J205" s="21">
        <f t="shared" si="31"/>
        <v>0.66666666666666663</v>
      </c>
    </row>
    <row r="206" spans="1:10" x14ac:dyDescent="0.25">
      <c r="A206" s="158" t="s">
        <v>556</v>
      </c>
      <c r="B206" s="65">
        <v>3</v>
      </c>
      <c r="C206" s="66">
        <v>5</v>
      </c>
      <c r="D206" s="65">
        <v>9</v>
      </c>
      <c r="E206" s="66">
        <v>7</v>
      </c>
      <c r="F206" s="67"/>
      <c r="G206" s="65">
        <f t="shared" si="28"/>
        <v>-2</v>
      </c>
      <c r="H206" s="66">
        <f t="shared" si="29"/>
        <v>2</v>
      </c>
      <c r="I206" s="20">
        <f t="shared" si="30"/>
        <v>-0.4</v>
      </c>
      <c r="J206" s="21">
        <f t="shared" si="31"/>
        <v>0.2857142857142857</v>
      </c>
    </row>
    <row r="207" spans="1:10" x14ac:dyDescent="0.25">
      <c r="A207" s="158" t="s">
        <v>557</v>
      </c>
      <c r="B207" s="65">
        <v>4</v>
      </c>
      <c r="C207" s="66">
        <v>1</v>
      </c>
      <c r="D207" s="65">
        <v>8</v>
      </c>
      <c r="E207" s="66">
        <v>1</v>
      </c>
      <c r="F207" s="67"/>
      <c r="G207" s="65">
        <f t="shared" si="28"/>
        <v>3</v>
      </c>
      <c r="H207" s="66">
        <f t="shared" si="29"/>
        <v>7</v>
      </c>
      <c r="I207" s="20">
        <f t="shared" si="30"/>
        <v>3</v>
      </c>
      <c r="J207" s="21">
        <f t="shared" si="31"/>
        <v>7</v>
      </c>
    </row>
    <row r="208" spans="1:10" x14ac:dyDescent="0.25">
      <c r="A208" s="158" t="s">
        <v>570</v>
      </c>
      <c r="B208" s="65">
        <v>0</v>
      </c>
      <c r="C208" s="66">
        <v>0</v>
      </c>
      <c r="D208" s="65">
        <v>0</v>
      </c>
      <c r="E208" s="66">
        <v>1</v>
      </c>
      <c r="F208" s="67"/>
      <c r="G208" s="65">
        <f t="shared" si="28"/>
        <v>0</v>
      </c>
      <c r="H208" s="66">
        <f t="shared" si="29"/>
        <v>-1</v>
      </c>
      <c r="I208" s="20" t="str">
        <f t="shared" si="30"/>
        <v>-</v>
      </c>
      <c r="J208" s="21">
        <f t="shared" si="31"/>
        <v>-1</v>
      </c>
    </row>
    <row r="209" spans="1:10" s="160" customFormat="1" ht="13" x14ac:dyDescent="0.3">
      <c r="A209" s="178" t="s">
        <v>663</v>
      </c>
      <c r="B209" s="71">
        <v>16</v>
      </c>
      <c r="C209" s="72">
        <v>16</v>
      </c>
      <c r="D209" s="71">
        <v>63</v>
      </c>
      <c r="E209" s="72">
        <v>39</v>
      </c>
      <c r="F209" s="73"/>
      <c r="G209" s="71">
        <f t="shared" si="28"/>
        <v>0</v>
      </c>
      <c r="H209" s="72">
        <f t="shared" si="29"/>
        <v>24</v>
      </c>
      <c r="I209" s="37">
        <f t="shared" si="30"/>
        <v>0</v>
      </c>
      <c r="J209" s="38">
        <f t="shared" si="31"/>
        <v>0.61538461538461542</v>
      </c>
    </row>
    <row r="210" spans="1:10" x14ac:dyDescent="0.25">
      <c r="A210" s="177"/>
      <c r="B210" s="143"/>
      <c r="C210" s="144"/>
      <c r="D210" s="143"/>
      <c r="E210" s="144"/>
      <c r="F210" s="145"/>
      <c r="G210" s="143"/>
      <c r="H210" s="144"/>
      <c r="I210" s="151"/>
      <c r="J210" s="152"/>
    </row>
    <row r="211" spans="1:10" s="139" customFormat="1" ht="13" x14ac:dyDescent="0.3">
      <c r="A211" s="159" t="s">
        <v>57</v>
      </c>
      <c r="B211" s="65"/>
      <c r="C211" s="66"/>
      <c r="D211" s="65"/>
      <c r="E211" s="66"/>
      <c r="F211" s="67"/>
      <c r="G211" s="65"/>
      <c r="H211" s="66"/>
      <c r="I211" s="20"/>
      <c r="J211" s="21"/>
    </row>
    <row r="212" spans="1:10" x14ac:dyDescent="0.25">
      <c r="A212" s="158" t="s">
        <v>571</v>
      </c>
      <c r="B212" s="65">
        <v>82</v>
      </c>
      <c r="C212" s="66">
        <v>69</v>
      </c>
      <c r="D212" s="65">
        <v>367</v>
      </c>
      <c r="E212" s="66">
        <v>268</v>
      </c>
      <c r="F212" s="67"/>
      <c r="G212" s="65">
        <f>B212-C212</f>
        <v>13</v>
      </c>
      <c r="H212" s="66">
        <f>D212-E212</f>
        <v>99</v>
      </c>
      <c r="I212" s="20">
        <f>IF(C212=0, "-", IF(G212/C212&lt;10, G212/C212, "&gt;999%"))</f>
        <v>0.18840579710144928</v>
      </c>
      <c r="J212" s="21">
        <f>IF(E212=0, "-", IF(H212/E212&lt;10, H212/E212, "&gt;999%"))</f>
        <v>0.36940298507462688</v>
      </c>
    </row>
    <row r="213" spans="1:10" x14ac:dyDescent="0.25">
      <c r="A213" s="158" t="s">
        <v>544</v>
      </c>
      <c r="B213" s="65">
        <v>233</v>
      </c>
      <c r="C213" s="66">
        <v>203</v>
      </c>
      <c r="D213" s="65">
        <v>1001</v>
      </c>
      <c r="E213" s="66">
        <v>783</v>
      </c>
      <c r="F213" s="67"/>
      <c r="G213" s="65">
        <f>B213-C213</f>
        <v>30</v>
      </c>
      <c r="H213" s="66">
        <f>D213-E213</f>
        <v>218</v>
      </c>
      <c r="I213" s="20">
        <f>IF(C213=0, "-", IF(G213/C213&lt;10, G213/C213, "&gt;999%"))</f>
        <v>0.14778325123152711</v>
      </c>
      <c r="J213" s="21">
        <f>IF(E213=0, "-", IF(H213/E213&lt;10, H213/E213, "&gt;999%"))</f>
        <v>0.2784163473818646</v>
      </c>
    </row>
    <row r="214" spans="1:10" x14ac:dyDescent="0.25">
      <c r="A214" s="158" t="s">
        <v>558</v>
      </c>
      <c r="B214" s="65">
        <v>136</v>
      </c>
      <c r="C214" s="66">
        <v>86</v>
      </c>
      <c r="D214" s="65">
        <v>569</v>
      </c>
      <c r="E214" s="66">
        <v>389</v>
      </c>
      <c r="F214" s="67"/>
      <c r="G214" s="65">
        <f>B214-C214</f>
        <v>50</v>
      </c>
      <c r="H214" s="66">
        <f>D214-E214</f>
        <v>180</v>
      </c>
      <c r="I214" s="20">
        <f>IF(C214=0, "-", IF(G214/C214&lt;10, G214/C214, "&gt;999%"))</f>
        <v>0.58139534883720934</v>
      </c>
      <c r="J214" s="21">
        <f>IF(E214=0, "-", IF(H214/E214&lt;10, H214/E214, "&gt;999%"))</f>
        <v>0.46272493573264784</v>
      </c>
    </row>
    <row r="215" spans="1:10" s="160" customFormat="1" ht="13" x14ac:dyDescent="0.3">
      <c r="A215" s="178" t="s">
        <v>664</v>
      </c>
      <c r="B215" s="71">
        <v>451</v>
      </c>
      <c r="C215" s="72">
        <v>358</v>
      </c>
      <c r="D215" s="71">
        <v>1937</v>
      </c>
      <c r="E215" s="72">
        <v>1440</v>
      </c>
      <c r="F215" s="73"/>
      <c r="G215" s="71">
        <f>B215-C215</f>
        <v>93</v>
      </c>
      <c r="H215" s="72">
        <f>D215-E215</f>
        <v>497</v>
      </c>
      <c r="I215" s="37">
        <f>IF(C215=0, "-", IF(G215/C215&lt;10, G215/C215, "&gt;999%"))</f>
        <v>0.25977653631284914</v>
      </c>
      <c r="J215" s="38">
        <f>IF(E215=0, "-", IF(H215/E215&lt;10, H215/E215, "&gt;999%"))</f>
        <v>0.34513888888888888</v>
      </c>
    </row>
    <row r="216" spans="1:10" x14ac:dyDescent="0.25">
      <c r="A216" s="177"/>
      <c r="B216" s="143"/>
      <c r="C216" s="144"/>
      <c r="D216" s="143"/>
      <c r="E216" s="144"/>
      <c r="F216" s="145"/>
      <c r="G216" s="143"/>
      <c r="H216" s="144"/>
      <c r="I216" s="151"/>
      <c r="J216" s="152"/>
    </row>
    <row r="217" spans="1:10" s="139" customFormat="1" ht="13" x14ac:dyDescent="0.3">
      <c r="A217" s="159" t="s">
        <v>58</v>
      </c>
      <c r="B217" s="65"/>
      <c r="C217" s="66"/>
      <c r="D217" s="65"/>
      <c r="E217" s="66"/>
      <c r="F217" s="67"/>
      <c r="G217" s="65"/>
      <c r="H217" s="66"/>
      <c r="I217" s="20"/>
      <c r="J217" s="21"/>
    </row>
    <row r="218" spans="1:10" x14ac:dyDescent="0.25">
      <c r="A218" s="158" t="s">
        <v>514</v>
      </c>
      <c r="B218" s="65">
        <v>118</v>
      </c>
      <c r="C218" s="66">
        <v>97</v>
      </c>
      <c r="D218" s="65">
        <v>696</v>
      </c>
      <c r="E218" s="66">
        <v>795</v>
      </c>
      <c r="F218" s="67"/>
      <c r="G218" s="65">
        <f>B218-C218</f>
        <v>21</v>
      </c>
      <c r="H218" s="66">
        <f>D218-E218</f>
        <v>-99</v>
      </c>
      <c r="I218" s="20">
        <f>IF(C218=0, "-", IF(G218/C218&lt;10, G218/C218, "&gt;999%"))</f>
        <v>0.21649484536082475</v>
      </c>
      <c r="J218" s="21">
        <f>IF(E218=0, "-", IF(H218/E218&lt;10, H218/E218, "&gt;999%"))</f>
        <v>-0.12452830188679245</v>
      </c>
    </row>
    <row r="219" spans="1:10" x14ac:dyDescent="0.25">
      <c r="A219" s="158" t="s">
        <v>522</v>
      </c>
      <c r="B219" s="65">
        <v>558</v>
      </c>
      <c r="C219" s="66">
        <v>529</v>
      </c>
      <c r="D219" s="65">
        <v>2939</v>
      </c>
      <c r="E219" s="66">
        <v>2714</v>
      </c>
      <c r="F219" s="67"/>
      <c r="G219" s="65">
        <f>B219-C219</f>
        <v>29</v>
      </c>
      <c r="H219" s="66">
        <f>D219-E219</f>
        <v>225</v>
      </c>
      <c r="I219" s="20">
        <f>IF(C219=0, "-", IF(G219/C219&lt;10, G219/C219, "&gt;999%"))</f>
        <v>5.4820415879017016E-2</v>
      </c>
      <c r="J219" s="21">
        <f>IF(E219=0, "-", IF(H219/E219&lt;10, H219/E219, "&gt;999%"))</f>
        <v>8.2903463522476045E-2</v>
      </c>
    </row>
    <row r="220" spans="1:10" x14ac:dyDescent="0.25">
      <c r="A220" s="158" t="s">
        <v>437</v>
      </c>
      <c r="B220" s="65">
        <v>290</v>
      </c>
      <c r="C220" s="66">
        <v>229</v>
      </c>
      <c r="D220" s="65">
        <v>2018</v>
      </c>
      <c r="E220" s="66">
        <v>1380</v>
      </c>
      <c r="F220" s="67"/>
      <c r="G220" s="65">
        <f>B220-C220</f>
        <v>61</v>
      </c>
      <c r="H220" s="66">
        <f>D220-E220</f>
        <v>638</v>
      </c>
      <c r="I220" s="20">
        <f>IF(C220=0, "-", IF(G220/C220&lt;10, G220/C220, "&gt;999%"))</f>
        <v>0.26637554585152839</v>
      </c>
      <c r="J220" s="21">
        <f>IF(E220=0, "-", IF(H220/E220&lt;10, H220/E220, "&gt;999%"))</f>
        <v>0.46231884057971012</v>
      </c>
    </row>
    <row r="221" spans="1:10" s="160" customFormat="1" ht="13" x14ac:dyDescent="0.3">
      <c r="A221" s="178" t="s">
        <v>665</v>
      </c>
      <c r="B221" s="71">
        <v>966</v>
      </c>
      <c r="C221" s="72">
        <v>855</v>
      </c>
      <c r="D221" s="71">
        <v>5653</v>
      </c>
      <c r="E221" s="72">
        <v>4889</v>
      </c>
      <c r="F221" s="73"/>
      <c r="G221" s="71">
        <f>B221-C221</f>
        <v>111</v>
      </c>
      <c r="H221" s="72">
        <f>D221-E221</f>
        <v>764</v>
      </c>
      <c r="I221" s="37">
        <f>IF(C221=0, "-", IF(G221/C221&lt;10, G221/C221, "&gt;999%"))</f>
        <v>0.12982456140350876</v>
      </c>
      <c r="J221" s="38">
        <f>IF(E221=0, "-", IF(H221/E221&lt;10, H221/E221, "&gt;999%"))</f>
        <v>0.15626917570055227</v>
      </c>
    </row>
    <row r="222" spans="1:10" x14ac:dyDescent="0.25">
      <c r="A222" s="177"/>
      <c r="B222" s="143"/>
      <c r="C222" s="144"/>
      <c r="D222" s="143"/>
      <c r="E222" s="144"/>
      <c r="F222" s="145"/>
      <c r="G222" s="143"/>
      <c r="H222" s="144"/>
      <c r="I222" s="151"/>
      <c r="J222" s="152"/>
    </row>
    <row r="223" spans="1:10" s="139" customFormat="1" ht="13" x14ac:dyDescent="0.3">
      <c r="A223" s="159" t="s">
        <v>59</v>
      </c>
      <c r="B223" s="65"/>
      <c r="C223" s="66"/>
      <c r="D223" s="65"/>
      <c r="E223" s="66"/>
      <c r="F223" s="67"/>
      <c r="G223" s="65"/>
      <c r="H223" s="66"/>
      <c r="I223" s="20"/>
      <c r="J223" s="21"/>
    </row>
    <row r="224" spans="1:10" x14ac:dyDescent="0.25">
      <c r="A224" s="158" t="s">
        <v>491</v>
      </c>
      <c r="B224" s="65">
        <v>0</v>
      </c>
      <c r="C224" s="66">
        <v>1</v>
      </c>
      <c r="D224" s="65">
        <v>1</v>
      </c>
      <c r="E224" s="66">
        <v>2</v>
      </c>
      <c r="F224" s="67"/>
      <c r="G224" s="65">
        <f>B224-C224</f>
        <v>-1</v>
      </c>
      <c r="H224" s="66">
        <f>D224-E224</f>
        <v>-1</v>
      </c>
      <c r="I224" s="20">
        <f>IF(C224=0, "-", IF(G224/C224&lt;10, G224/C224, "&gt;999%"))</f>
        <v>-1</v>
      </c>
      <c r="J224" s="21">
        <f>IF(E224=0, "-", IF(H224/E224&lt;10, H224/E224, "&gt;999%"))</f>
        <v>-0.5</v>
      </c>
    </row>
    <row r="225" spans="1:10" s="160" customFormat="1" ht="13" x14ac:dyDescent="0.3">
      <c r="A225" s="178" t="s">
        <v>666</v>
      </c>
      <c r="B225" s="71">
        <v>0</v>
      </c>
      <c r="C225" s="72">
        <v>1</v>
      </c>
      <c r="D225" s="71">
        <v>1</v>
      </c>
      <c r="E225" s="72">
        <v>2</v>
      </c>
      <c r="F225" s="73"/>
      <c r="G225" s="71">
        <f>B225-C225</f>
        <v>-1</v>
      </c>
      <c r="H225" s="72">
        <f>D225-E225</f>
        <v>-1</v>
      </c>
      <c r="I225" s="37">
        <f>IF(C225=0, "-", IF(G225/C225&lt;10, G225/C225, "&gt;999%"))</f>
        <v>-1</v>
      </c>
      <c r="J225" s="38">
        <f>IF(E225=0, "-", IF(H225/E225&lt;10, H225/E225, "&gt;999%"))</f>
        <v>-0.5</v>
      </c>
    </row>
    <row r="226" spans="1:10" x14ac:dyDescent="0.25">
      <c r="A226" s="177"/>
      <c r="B226" s="143"/>
      <c r="C226" s="144"/>
      <c r="D226" s="143"/>
      <c r="E226" s="144"/>
      <c r="F226" s="145"/>
      <c r="G226" s="143"/>
      <c r="H226" s="144"/>
      <c r="I226" s="151"/>
      <c r="J226" s="152"/>
    </row>
    <row r="227" spans="1:10" s="139" customFormat="1" ht="13" x14ac:dyDescent="0.3">
      <c r="A227" s="159" t="s">
        <v>60</v>
      </c>
      <c r="B227" s="65"/>
      <c r="C227" s="66"/>
      <c r="D227" s="65"/>
      <c r="E227" s="66"/>
      <c r="F227" s="67"/>
      <c r="G227" s="65"/>
      <c r="H227" s="66"/>
      <c r="I227" s="20"/>
      <c r="J227" s="21"/>
    </row>
    <row r="228" spans="1:10" x14ac:dyDescent="0.25">
      <c r="A228" s="158" t="s">
        <v>572</v>
      </c>
      <c r="B228" s="65">
        <v>6</v>
      </c>
      <c r="C228" s="66">
        <v>12</v>
      </c>
      <c r="D228" s="65">
        <v>26</v>
      </c>
      <c r="E228" s="66">
        <v>37</v>
      </c>
      <c r="F228" s="67"/>
      <c r="G228" s="65">
        <f>B228-C228</f>
        <v>-6</v>
      </c>
      <c r="H228" s="66">
        <f>D228-E228</f>
        <v>-11</v>
      </c>
      <c r="I228" s="20">
        <f>IF(C228=0, "-", IF(G228/C228&lt;10, G228/C228, "&gt;999%"))</f>
        <v>-0.5</v>
      </c>
      <c r="J228" s="21">
        <f>IF(E228=0, "-", IF(H228/E228&lt;10, H228/E228, "&gt;999%"))</f>
        <v>-0.29729729729729731</v>
      </c>
    </row>
    <row r="229" spans="1:10" x14ac:dyDescent="0.25">
      <c r="A229" s="158" t="s">
        <v>559</v>
      </c>
      <c r="B229" s="65">
        <v>3</v>
      </c>
      <c r="C229" s="66">
        <v>2</v>
      </c>
      <c r="D229" s="65">
        <v>10</v>
      </c>
      <c r="E229" s="66">
        <v>12</v>
      </c>
      <c r="F229" s="67"/>
      <c r="G229" s="65">
        <f>B229-C229</f>
        <v>1</v>
      </c>
      <c r="H229" s="66">
        <f>D229-E229</f>
        <v>-2</v>
      </c>
      <c r="I229" s="20">
        <f>IF(C229=0, "-", IF(G229/C229&lt;10, G229/C229, "&gt;999%"))</f>
        <v>0.5</v>
      </c>
      <c r="J229" s="21">
        <f>IF(E229=0, "-", IF(H229/E229&lt;10, H229/E229, "&gt;999%"))</f>
        <v>-0.16666666666666666</v>
      </c>
    </row>
    <row r="230" spans="1:10" x14ac:dyDescent="0.25">
      <c r="A230" s="158" t="s">
        <v>545</v>
      </c>
      <c r="B230" s="65">
        <v>24</v>
      </c>
      <c r="C230" s="66">
        <v>26</v>
      </c>
      <c r="D230" s="65">
        <v>177</v>
      </c>
      <c r="E230" s="66">
        <v>104</v>
      </c>
      <c r="F230" s="67"/>
      <c r="G230" s="65">
        <f>B230-C230</f>
        <v>-2</v>
      </c>
      <c r="H230" s="66">
        <f>D230-E230</f>
        <v>73</v>
      </c>
      <c r="I230" s="20">
        <f>IF(C230=0, "-", IF(G230/C230&lt;10, G230/C230, "&gt;999%"))</f>
        <v>-7.6923076923076927E-2</v>
      </c>
      <c r="J230" s="21">
        <f>IF(E230=0, "-", IF(H230/E230&lt;10, H230/E230, "&gt;999%"))</f>
        <v>0.70192307692307687</v>
      </c>
    </row>
    <row r="231" spans="1:10" x14ac:dyDescent="0.25">
      <c r="A231" s="158" t="s">
        <v>546</v>
      </c>
      <c r="B231" s="65">
        <v>7</v>
      </c>
      <c r="C231" s="66">
        <v>12</v>
      </c>
      <c r="D231" s="65">
        <v>41</v>
      </c>
      <c r="E231" s="66">
        <v>26</v>
      </c>
      <c r="F231" s="67"/>
      <c r="G231" s="65">
        <f>B231-C231</f>
        <v>-5</v>
      </c>
      <c r="H231" s="66">
        <f>D231-E231</f>
        <v>15</v>
      </c>
      <c r="I231" s="20">
        <f>IF(C231=0, "-", IF(G231/C231&lt;10, G231/C231, "&gt;999%"))</f>
        <v>-0.41666666666666669</v>
      </c>
      <c r="J231" s="21">
        <f>IF(E231=0, "-", IF(H231/E231&lt;10, H231/E231, "&gt;999%"))</f>
        <v>0.57692307692307687</v>
      </c>
    </row>
    <row r="232" spans="1:10" s="160" customFormat="1" ht="13" x14ac:dyDescent="0.3">
      <c r="A232" s="178" t="s">
        <v>667</v>
      </c>
      <c r="B232" s="71">
        <v>40</v>
      </c>
      <c r="C232" s="72">
        <v>52</v>
      </c>
      <c r="D232" s="71">
        <v>254</v>
      </c>
      <c r="E232" s="72">
        <v>179</v>
      </c>
      <c r="F232" s="73"/>
      <c r="G232" s="71">
        <f>B232-C232</f>
        <v>-12</v>
      </c>
      <c r="H232" s="72">
        <f>D232-E232</f>
        <v>75</v>
      </c>
      <c r="I232" s="37">
        <f>IF(C232=0, "-", IF(G232/C232&lt;10, G232/C232, "&gt;999%"))</f>
        <v>-0.23076923076923078</v>
      </c>
      <c r="J232" s="38">
        <f>IF(E232=0, "-", IF(H232/E232&lt;10, H232/E232, "&gt;999%"))</f>
        <v>0.41899441340782123</v>
      </c>
    </row>
    <row r="233" spans="1:10" x14ac:dyDescent="0.25">
      <c r="A233" s="177"/>
      <c r="B233" s="143"/>
      <c r="C233" s="144"/>
      <c r="D233" s="143"/>
      <c r="E233" s="144"/>
      <c r="F233" s="145"/>
      <c r="G233" s="143"/>
      <c r="H233" s="144"/>
      <c r="I233" s="151"/>
      <c r="J233" s="152"/>
    </row>
    <row r="234" spans="1:10" s="139" customFormat="1" ht="13" x14ac:dyDescent="0.3">
      <c r="A234" s="159" t="s">
        <v>61</v>
      </c>
      <c r="B234" s="65"/>
      <c r="C234" s="66"/>
      <c r="D234" s="65"/>
      <c r="E234" s="66"/>
      <c r="F234" s="67"/>
      <c r="G234" s="65"/>
      <c r="H234" s="66"/>
      <c r="I234" s="20"/>
      <c r="J234" s="21"/>
    </row>
    <row r="235" spans="1:10" x14ac:dyDescent="0.25">
      <c r="A235" s="158" t="s">
        <v>380</v>
      </c>
      <c r="B235" s="65">
        <v>0</v>
      </c>
      <c r="C235" s="66">
        <v>3</v>
      </c>
      <c r="D235" s="65">
        <v>2</v>
      </c>
      <c r="E235" s="66">
        <v>27</v>
      </c>
      <c r="F235" s="67"/>
      <c r="G235" s="65">
        <f t="shared" ref="G235:G241" si="32">B235-C235</f>
        <v>-3</v>
      </c>
      <c r="H235" s="66">
        <f t="shared" ref="H235:H241" si="33">D235-E235</f>
        <v>-25</v>
      </c>
      <c r="I235" s="20">
        <f t="shared" ref="I235:I241" si="34">IF(C235=0, "-", IF(G235/C235&lt;10, G235/C235, "&gt;999%"))</f>
        <v>-1</v>
      </c>
      <c r="J235" s="21">
        <f t="shared" ref="J235:J241" si="35">IF(E235=0, "-", IF(H235/E235&lt;10, H235/E235, "&gt;999%"))</f>
        <v>-0.92592592592592593</v>
      </c>
    </row>
    <row r="236" spans="1:10" x14ac:dyDescent="0.25">
      <c r="A236" s="158" t="s">
        <v>462</v>
      </c>
      <c r="B236" s="65">
        <v>4</v>
      </c>
      <c r="C236" s="66">
        <v>5</v>
      </c>
      <c r="D236" s="65">
        <v>20</v>
      </c>
      <c r="E236" s="66">
        <v>37</v>
      </c>
      <c r="F236" s="67"/>
      <c r="G236" s="65">
        <f t="shared" si="32"/>
        <v>-1</v>
      </c>
      <c r="H236" s="66">
        <f t="shared" si="33"/>
        <v>-17</v>
      </c>
      <c r="I236" s="20">
        <f t="shared" si="34"/>
        <v>-0.2</v>
      </c>
      <c r="J236" s="21">
        <f t="shared" si="35"/>
        <v>-0.45945945945945948</v>
      </c>
    </row>
    <row r="237" spans="1:10" x14ac:dyDescent="0.25">
      <c r="A237" s="158" t="s">
        <v>320</v>
      </c>
      <c r="B237" s="65">
        <v>2</v>
      </c>
      <c r="C237" s="66">
        <v>2</v>
      </c>
      <c r="D237" s="65">
        <v>7</v>
      </c>
      <c r="E237" s="66">
        <v>4</v>
      </c>
      <c r="F237" s="67"/>
      <c r="G237" s="65">
        <f t="shared" si="32"/>
        <v>0</v>
      </c>
      <c r="H237" s="66">
        <f t="shared" si="33"/>
        <v>3</v>
      </c>
      <c r="I237" s="20">
        <f t="shared" si="34"/>
        <v>0</v>
      </c>
      <c r="J237" s="21">
        <f t="shared" si="35"/>
        <v>0.75</v>
      </c>
    </row>
    <row r="238" spans="1:10" x14ac:dyDescent="0.25">
      <c r="A238" s="158" t="s">
        <v>463</v>
      </c>
      <c r="B238" s="65">
        <v>2</v>
      </c>
      <c r="C238" s="66">
        <v>0</v>
      </c>
      <c r="D238" s="65">
        <v>6</v>
      </c>
      <c r="E238" s="66">
        <v>1</v>
      </c>
      <c r="F238" s="67"/>
      <c r="G238" s="65">
        <f t="shared" si="32"/>
        <v>2</v>
      </c>
      <c r="H238" s="66">
        <f t="shared" si="33"/>
        <v>5</v>
      </c>
      <c r="I238" s="20" t="str">
        <f t="shared" si="34"/>
        <v>-</v>
      </c>
      <c r="J238" s="21">
        <f t="shared" si="35"/>
        <v>5</v>
      </c>
    </row>
    <row r="239" spans="1:10" x14ac:dyDescent="0.25">
      <c r="A239" s="158" t="s">
        <v>254</v>
      </c>
      <c r="B239" s="65">
        <v>0</v>
      </c>
      <c r="C239" s="66">
        <v>4</v>
      </c>
      <c r="D239" s="65">
        <v>7</v>
      </c>
      <c r="E239" s="66">
        <v>9</v>
      </c>
      <c r="F239" s="67"/>
      <c r="G239" s="65">
        <f t="shared" si="32"/>
        <v>-4</v>
      </c>
      <c r="H239" s="66">
        <f t="shared" si="33"/>
        <v>-2</v>
      </c>
      <c r="I239" s="20">
        <f t="shared" si="34"/>
        <v>-1</v>
      </c>
      <c r="J239" s="21">
        <f t="shared" si="35"/>
        <v>-0.22222222222222221</v>
      </c>
    </row>
    <row r="240" spans="1:10" x14ac:dyDescent="0.25">
      <c r="A240" s="158" t="s">
        <v>273</v>
      </c>
      <c r="B240" s="65">
        <v>0</v>
      </c>
      <c r="C240" s="66">
        <v>0</v>
      </c>
      <c r="D240" s="65">
        <v>2</v>
      </c>
      <c r="E240" s="66">
        <v>1</v>
      </c>
      <c r="F240" s="67"/>
      <c r="G240" s="65">
        <f t="shared" si="32"/>
        <v>0</v>
      </c>
      <c r="H240" s="66">
        <f t="shared" si="33"/>
        <v>1</v>
      </c>
      <c r="I240" s="20" t="str">
        <f t="shared" si="34"/>
        <v>-</v>
      </c>
      <c r="J240" s="21">
        <f t="shared" si="35"/>
        <v>1</v>
      </c>
    </row>
    <row r="241" spans="1:10" s="160" customFormat="1" ht="13" x14ac:dyDescent="0.3">
      <c r="A241" s="178" t="s">
        <v>668</v>
      </c>
      <c r="B241" s="71">
        <v>8</v>
      </c>
      <c r="C241" s="72">
        <v>14</v>
      </c>
      <c r="D241" s="71">
        <v>44</v>
      </c>
      <c r="E241" s="72">
        <v>79</v>
      </c>
      <c r="F241" s="73"/>
      <c r="G241" s="71">
        <f t="shared" si="32"/>
        <v>-6</v>
      </c>
      <c r="H241" s="72">
        <f t="shared" si="33"/>
        <v>-35</v>
      </c>
      <c r="I241" s="37">
        <f t="shared" si="34"/>
        <v>-0.42857142857142855</v>
      </c>
      <c r="J241" s="38">
        <f t="shared" si="35"/>
        <v>-0.44303797468354428</v>
      </c>
    </row>
    <row r="242" spans="1:10" x14ac:dyDescent="0.25">
      <c r="A242" s="177"/>
      <c r="B242" s="143"/>
      <c r="C242" s="144"/>
      <c r="D242" s="143"/>
      <c r="E242" s="144"/>
      <c r="F242" s="145"/>
      <c r="G242" s="143"/>
      <c r="H242" s="144"/>
      <c r="I242" s="151"/>
      <c r="J242" s="152"/>
    </row>
    <row r="243" spans="1:10" s="139" customFormat="1" ht="13" x14ac:dyDescent="0.3">
      <c r="A243" s="159" t="s">
        <v>62</v>
      </c>
      <c r="B243" s="65"/>
      <c r="C243" s="66"/>
      <c r="D243" s="65"/>
      <c r="E243" s="66"/>
      <c r="F243" s="67"/>
      <c r="G243" s="65"/>
      <c r="H243" s="66"/>
      <c r="I243" s="20"/>
      <c r="J243" s="21"/>
    </row>
    <row r="244" spans="1:10" x14ac:dyDescent="0.25">
      <c r="A244" s="158" t="s">
        <v>397</v>
      </c>
      <c r="B244" s="65">
        <v>1</v>
      </c>
      <c r="C244" s="66">
        <v>9</v>
      </c>
      <c r="D244" s="65">
        <v>6</v>
      </c>
      <c r="E244" s="66">
        <v>26</v>
      </c>
      <c r="F244" s="67"/>
      <c r="G244" s="65">
        <f t="shared" ref="G244:G249" si="36">B244-C244</f>
        <v>-8</v>
      </c>
      <c r="H244" s="66">
        <f t="shared" ref="H244:H249" si="37">D244-E244</f>
        <v>-20</v>
      </c>
      <c r="I244" s="20">
        <f t="shared" ref="I244:I249" si="38">IF(C244=0, "-", IF(G244/C244&lt;10, G244/C244, "&gt;999%"))</f>
        <v>-0.88888888888888884</v>
      </c>
      <c r="J244" s="21">
        <f t="shared" ref="J244:J249" si="39">IF(E244=0, "-", IF(H244/E244&lt;10, H244/E244, "&gt;999%"))</f>
        <v>-0.76923076923076927</v>
      </c>
    </row>
    <row r="245" spans="1:10" x14ac:dyDescent="0.25">
      <c r="A245" s="158" t="s">
        <v>356</v>
      </c>
      <c r="B245" s="65">
        <v>37</v>
      </c>
      <c r="C245" s="66">
        <v>45</v>
      </c>
      <c r="D245" s="65">
        <v>167</v>
      </c>
      <c r="E245" s="66">
        <v>211</v>
      </c>
      <c r="F245" s="67"/>
      <c r="G245" s="65">
        <f t="shared" si="36"/>
        <v>-8</v>
      </c>
      <c r="H245" s="66">
        <f t="shared" si="37"/>
        <v>-44</v>
      </c>
      <c r="I245" s="20">
        <f t="shared" si="38"/>
        <v>-0.17777777777777778</v>
      </c>
      <c r="J245" s="21">
        <f t="shared" si="39"/>
        <v>-0.20853080568720378</v>
      </c>
    </row>
    <row r="246" spans="1:10" x14ac:dyDescent="0.25">
      <c r="A246" s="158" t="s">
        <v>523</v>
      </c>
      <c r="B246" s="65">
        <v>44</v>
      </c>
      <c r="C246" s="66">
        <v>54</v>
      </c>
      <c r="D246" s="65">
        <v>122</v>
      </c>
      <c r="E246" s="66">
        <v>208</v>
      </c>
      <c r="F246" s="67"/>
      <c r="G246" s="65">
        <f t="shared" si="36"/>
        <v>-10</v>
      </c>
      <c r="H246" s="66">
        <f t="shared" si="37"/>
        <v>-86</v>
      </c>
      <c r="I246" s="20">
        <f t="shared" si="38"/>
        <v>-0.18518518518518517</v>
      </c>
      <c r="J246" s="21">
        <f t="shared" si="39"/>
        <v>-0.41346153846153844</v>
      </c>
    </row>
    <row r="247" spans="1:10" x14ac:dyDescent="0.25">
      <c r="A247" s="158" t="s">
        <v>464</v>
      </c>
      <c r="B247" s="65">
        <v>30</v>
      </c>
      <c r="C247" s="66">
        <v>5</v>
      </c>
      <c r="D247" s="65">
        <v>124</v>
      </c>
      <c r="E247" s="66">
        <v>211</v>
      </c>
      <c r="F247" s="67"/>
      <c r="G247" s="65">
        <f t="shared" si="36"/>
        <v>25</v>
      </c>
      <c r="H247" s="66">
        <f t="shared" si="37"/>
        <v>-87</v>
      </c>
      <c r="I247" s="20">
        <f t="shared" si="38"/>
        <v>5</v>
      </c>
      <c r="J247" s="21">
        <f t="shared" si="39"/>
        <v>-0.41232227488151657</v>
      </c>
    </row>
    <row r="248" spans="1:10" x14ac:dyDescent="0.25">
      <c r="A248" s="158" t="s">
        <v>438</v>
      </c>
      <c r="B248" s="65">
        <v>36</v>
      </c>
      <c r="C248" s="66">
        <v>50</v>
      </c>
      <c r="D248" s="65">
        <v>132</v>
      </c>
      <c r="E248" s="66">
        <v>162</v>
      </c>
      <c r="F248" s="67"/>
      <c r="G248" s="65">
        <f t="shared" si="36"/>
        <v>-14</v>
      </c>
      <c r="H248" s="66">
        <f t="shared" si="37"/>
        <v>-30</v>
      </c>
      <c r="I248" s="20">
        <f t="shared" si="38"/>
        <v>-0.28000000000000003</v>
      </c>
      <c r="J248" s="21">
        <f t="shared" si="39"/>
        <v>-0.18518518518518517</v>
      </c>
    </row>
    <row r="249" spans="1:10" s="160" customFormat="1" ht="13" x14ac:dyDescent="0.3">
      <c r="A249" s="178" t="s">
        <v>669</v>
      </c>
      <c r="B249" s="71">
        <v>148</v>
      </c>
      <c r="C249" s="72">
        <v>163</v>
      </c>
      <c r="D249" s="71">
        <v>551</v>
      </c>
      <c r="E249" s="72">
        <v>818</v>
      </c>
      <c r="F249" s="73"/>
      <c r="G249" s="71">
        <f t="shared" si="36"/>
        <v>-15</v>
      </c>
      <c r="H249" s="72">
        <f t="shared" si="37"/>
        <v>-267</v>
      </c>
      <c r="I249" s="37">
        <f t="shared" si="38"/>
        <v>-9.202453987730061E-2</v>
      </c>
      <c r="J249" s="38">
        <f t="shared" si="39"/>
        <v>-0.32640586797066012</v>
      </c>
    </row>
    <row r="250" spans="1:10" x14ac:dyDescent="0.25">
      <c r="A250" s="177"/>
      <c r="B250" s="143"/>
      <c r="C250" s="144"/>
      <c r="D250" s="143"/>
      <c r="E250" s="144"/>
      <c r="F250" s="145"/>
      <c r="G250" s="143"/>
      <c r="H250" s="144"/>
      <c r="I250" s="151"/>
      <c r="J250" s="152"/>
    </row>
    <row r="251" spans="1:10" s="139" customFormat="1" ht="13" x14ac:dyDescent="0.3">
      <c r="A251" s="159" t="s">
        <v>63</v>
      </c>
      <c r="B251" s="65"/>
      <c r="C251" s="66"/>
      <c r="D251" s="65"/>
      <c r="E251" s="66"/>
      <c r="F251" s="67"/>
      <c r="G251" s="65"/>
      <c r="H251" s="66"/>
      <c r="I251" s="20"/>
      <c r="J251" s="21"/>
    </row>
    <row r="252" spans="1:10" x14ac:dyDescent="0.25">
      <c r="A252" s="158" t="s">
        <v>63</v>
      </c>
      <c r="B252" s="65">
        <v>106</v>
      </c>
      <c r="C252" s="66">
        <v>80</v>
      </c>
      <c r="D252" s="65">
        <v>406</v>
      </c>
      <c r="E252" s="66">
        <v>334</v>
      </c>
      <c r="F252" s="67"/>
      <c r="G252" s="65">
        <f>B252-C252</f>
        <v>26</v>
      </c>
      <c r="H252" s="66">
        <f>D252-E252</f>
        <v>72</v>
      </c>
      <c r="I252" s="20">
        <f>IF(C252=0, "-", IF(G252/C252&lt;10, G252/C252, "&gt;999%"))</f>
        <v>0.32500000000000001</v>
      </c>
      <c r="J252" s="21">
        <f>IF(E252=0, "-", IF(H252/E252&lt;10, H252/E252, "&gt;999%"))</f>
        <v>0.21556886227544911</v>
      </c>
    </row>
    <row r="253" spans="1:10" s="160" customFormat="1" ht="13" x14ac:dyDescent="0.3">
      <c r="A253" s="178" t="s">
        <v>670</v>
      </c>
      <c r="B253" s="71">
        <v>106</v>
      </c>
      <c r="C253" s="72">
        <v>80</v>
      </c>
      <c r="D253" s="71">
        <v>406</v>
      </c>
      <c r="E253" s="72">
        <v>334</v>
      </c>
      <c r="F253" s="73"/>
      <c r="G253" s="71">
        <f>B253-C253</f>
        <v>26</v>
      </c>
      <c r="H253" s="72">
        <f>D253-E253</f>
        <v>72</v>
      </c>
      <c r="I253" s="37">
        <f>IF(C253=0, "-", IF(G253/C253&lt;10, G253/C253, "&gt;999%"))</f>
        <v>0.32500000000000001</v>
      </c>
      <c r="J253" s="38">
        <f>IF(E253=0, "-", IF(H253/E253&lt;10, H253/E253, "&gt;999%"))</f>
        <v>0.21556886227544911</v>
      </c>
    </row>
    <row r="254" spans="1:10" x14ac:dyDescent="0.25">
      <c r="A254" s="177"/>
      <c r="B254" s="143"/>
      <c r="C254" s="144"/>
      <c r="D254" s="143"/>
      <c r="E254" s="144"/>
      <c r="F254" s="145"/>
      <c r="G254" s="143"/>
      <c r="H254" s="144"/>
      <c r="I254" s="151"/>
      <c r="J254" s="152"/>
    </row>
    <row r="255" spans="1:10" s="139" customFormat="1" ht="13" x14ac:dyDescent="0.3">
      <c r="A255" s="159" t="s">
        <v>64</v>
      </c>
      <c r="B255" s="65"/>
      <c r="C255" s="66"/>
      <c r="D255" s="65"/>
      <c r="E255" s="66"/>
      <c r="F255" s="67"/>
      <c r="G255" s="65"/>
      <c r="H255" s="66"/>
      <c r="I255" s="20"/>
      <c r="J255" s="21"/>
    </row>
    <row r="256" spans="1:10" x14ac:dyDescent="0.25">
      <c r="A256" s="158" t="s">
        <v>292</v>
      </c>
      <c r="B256" s="65">
        <v>270</v>
      </c>
      <c r="C256" s="66">
        <v>253</v>
      </c>
      <c r="D256" s="65">
        <v>1182</v>
      </c>
      <c r="E256" s="66">
        <v>813</v>
      </c>
      <c r="F256" s="67"/>
      <c r="G256" s="65">
        <f t="shared" ref="G256:G267" si="40">B256-C256</f>
        <v>17</v>
      </c>
      <c r="H256" s="66">
        <f t="shared" ref="H256:H267" si="41">D256-E256</f>
        <v>369</v>
      </c>
      <c r="I256" s="20">
        <f t="shared" ref="I256:I267" si="42">IF(C256=0, "-", IF(G256/C256&lt;10, G256/C256, "&gt;999%"))</f>
        <v>6.7193675889328064E-2</v>
      </c>
      <c r="J256" s="21">
        <f t="shared" ref="J256:J267" si="43">IF(E256=0, "-", IF(H256/E256&lt;10, H256/E256, "&gt;999%"))</f>
        <v>0.45387453874538747</v>
      </c>
    </row>
    <row r="257" spans="1:10" x14ac:dyDescent="0.25">
      <c r="A257" s="158" t="s">
        <v>218</v>
      </c>
      <c r="B257" s="65">
        <v>134</v>
      </c>
      <c r="C257" s="66">
        <v>330</v>
      </c>
      <c r="D257" s="65">
        <v>591</v>
      </c>
      <c r="E257" s="66">
        <v>1534</v>
      </c>
      <c r="F257" s="67"/>
      <c r="G257" s="65">
        <f t="shared" si="40"/>
        <v>-196</v>
      </c>
      <c r="H257" s="66">
        <f t="shared" si="41"/>
        <v>-943</v>
      </c>
      <c r="I257" s="20">
        <f t="shared" si="42"/>
        <v>-0.59393939393939399</v>
      </c>
      <c r="J257" s="21">
        <f t="shared" si="43"/>
        <v>-0.61473272490221642</v>
      </c>
    </row>
    <row r="258" spans="1:10" x14ac:dyDescent="0.25">
      <c r="A258" s="158" t="s">
        <v>465</v>
      </c>
      <c r="B258" s="65">
        <v>33</v>
      </c>
      <c r="C258" s="66">
        <v>11</v>
      </c>
      <c r="D258" s="65">
        <v>121</v>
      </c>
      <c r="E258" s="66">
        <v>59</v>
      </c>
      <c r="F258" s="67"/>
      <c r="G258" s="65">
        <f t="shared" si="40"/>
        <v>22</v>
      </c>
      <c r="H258" s="66">
        <f t="shared" si="41"/>
        <v>62</v>
      </c>
      <c r="I258" s="20">
        <f t="shared" si="42"/>
        <v>2</v>
      </c>
      <c r="J258" s="21">
        <f t="shared" si="43"/>
        <v>1.0508474576271187</v>
      </c>
    </row>
    <row r="259" spans="1:10" x14ac:dyDescent="0.25">
      <c r="A259" s="158" t="s">
        <v>381</v>
      </c>
      <c r="B259" s="65">
        <v>28</v>
      </c>
      <c r="C259" s="66">
        <v>3</v>
      </c>
      <c r="D259" s="65">
        <v>140</v>
      </c>
      <c r="E259" s="66">
        <v>59</v>
      </c>
      <c r="F259" s="67"/>
      <c r="G259" s="65">
        <f t="shared" si="40"/>
        <v>25</v>
      </c>
      <c r="H259" s="66">
        <f t="shared" si="41"/>
        <v>81</v>
      </c>
      <c r="I259" s="20">
        <f t="shared" si="42"/>
        <v>8.3333333333333339</v>
      </c>
      <c r="J259" s="21">
        <f t="shared" si="43"/>
        <v>1.3728813559322033</v>
      </c>
    </row>
    <row r="260" spans="1:10" x14ac:dyDescent="0.25">
      <c r="A260" s="158" t="s">
        <v>201</v>
      </c>
      <c r="B260" s="65">
        <v>164</v>
      </c>
      <c r="C260" s="66">
        <v>12</v>
      </c>
      <c r="D260" s="65">
        <v>697</v>
      </c>
      <c r="E260" s="66">
        <v>417</v>
      </c>
      <c r="F260" s="67"/>
      <c r="G260" s="65">
        <f t="shared" si="40"/>
        <v>152</v>
      </c>
      <c r="H260" s="66">
        <f t="shared" si="41"/>
        <v>280</v>
      </c>
      <c r="I260" s="20" t="str">
        <f t="shared" si="42"/>
        <v>&gt;999%</v>
      </c>
      <c r="J260" s="21">
        <f t="shared" si="43"/>
        <v>0.67146282973621108</v>
      </c>
    </row>
    <row r="261" spans="1:10" x14ac:dyDescent="0.25">
      <c r="A261" s="158" t="s">
        <v>205</v>
      </c>
      <c r="B261" s="65">
        <v>77</v>
      </c>
      <c r="C261" s="66">
        <v>77</v>
      </c>
      <c r="D261" s="65">
        <v>659</v>
      </c>
      <c r="E261" s="66">
        <v>477</v>
      </c>
      <c r="F261" s="67"/>
      <c r="G261" s="65">
        <f t="shared" si="40"/>
        <v>0</v>
      </c>
      <c r="H261" s="66">
        <f t="shared" si="41"/>
        <v>182</v>
      </c>
      <c r="I261" s="20">
        <f t="shared" si="42"/>
        <v>0</v>
      </c>
      <c r="J261" s="21">
        <f t="shared" si="43"/>
        <v>0.38155136268343814</v>
      </c>
    </row>
    <row r="262" spans="1:10" x14ac:dyDescent="0.25">
      <c r="A262" s="158" t="s">
        <v>357</v>
      </c>
      <c r="B262" s="65">
        <v>371</v>
      </c>
      <c r="C262" s="66">
        <v>249</v>
      </c>
      <c r="D262" s="65">
        <v>1309</v>
      </c>
      <c r="E262" s="66">
        <v>941</v>
      </c>
      <c r="F262" s="67"/>
      <c r="G262" s="65">
        <f t="shared" si="40"/>
        <v>122</v>
      </c>
      <c r="H262" s="66">
        <f t="shared" si="41"/>
        <v>368</v>
      </c>
      <c r="I262" s="20">
        <f t="shared" si="42"/>
        <v>0.48995983935742971</v>
      </c>
      <c r="J262" s="21">
        <f t="shared" si="43"/>
        <v>0.39107332624867164</v>
      </c>
    </row>
    <row r="263" spans="1:10" x14ac:dyDescent="0.25">
      <c r="A263" s="158" t="s">
        <v>439</v>
      </c>
      <c r="B263" s="65">
        <v>125</v>
      </c>
      <c r="C263" s="66">
        <v>87</v>
      </c>
      <c r="D263" s="65">
        <v>870</v>
      </c>
      <c r="E263" s="66">
        <v>395</v>
      </c>
      <c r="F263" s="67"/>
      <c r="G263" s="65">
        <f t="shared" si="40"/>
        <v>38</v>
      </c>
      <c r="H263" s="66">
        <f t="shared" si="41"/>
        <v>475</v>
      </c>
      <c r="I263" s="20">
        <f t="shared" si="42"/>
        <v>0.43678160919540232</v>
      </c>
      <c r="J263" s="21">
        <f t="shared" si="43"/>
        <v>1.2025316455696202</v>
      </c>
    </row>
    <row r="264" spans="1:10" x14ac:dyDescent="0.25">
      <c r="A264" s="158" t="s">
        <v>398</v>
      </c>
      <c r="B264" s="65">
        <v>297</v>
      </c>
      <c r="C264" s="66">
        <v>469</v>
      </c>
      <c r="D264" s="65">
        <v>1479</v>
      </c>
      <c r="E264" s="66">
        <v>1731</v>
      </c>
      <c r="F264" s="67"/>
      <c r="G264" s="65">
        <f t="shared" si="40"/>
        <v>-172</v>
      </c>
      <c r="H264" s="66">
        <f t="shared" si="41"/>
        <v>-252</v>
      </c>
      <c r="I264" s="20">
        <f t="shared" si="42"/>
        <v>-0.36673773987206826</v>
      </c>
      <c r="J264" s="21">
        <f t="shared" si="43"/>
        <v>-0.14558058925476602</v>
      </c>
    </row>
    <row r="265" spans="1:10" x14ac:dyDescent="0.25">
      <c r="A265" s="158" t="s">
        <v>266</v>
      </c>
      <c r="B265" s="65">
        <v>58</v>
      </c>
      <c r="C265" s="66">
        <v>74</v>
      </c>
      <c r="D265" s="65">
        <v>375</v>
      </c>
      <c r="E265" s="66">
        <v>450</v>
      </c>
      <c r="F265" s="67"/>
      <c r="G265" s="65">
        <f t="shared" si="40"/>
        <v>-16</v>
      </c>
      <c r="H265" s="66">
        <f t="shared" si="41"/>
        <v>-75</v>
      </c>
      <c r="I265" s="20">
        <f t="shared" si="42"/>
        <v>-0.21621621621621623</v>
      </c>
      <c r="J265" s="21">
        <f t="shared" si="43"/>
        <v>-0.16666666666666666</v>
      </c>
    </row>
    <row r="266" spans="1:10" x14ac:dyDescent="0.25">
      <c r="A266" s="158" t="s">
        <v>342</v>
      </c>
      <c r="B266" s="65">
        <v>187</v>
      </c>
      <c r="C266" s="66">
        <v>229</v>
      </c>
      <c r="D266" s="65">
        <v>943</v>
      </c>
      <c r="E266" s="66">
        <v>890</v>
      </c>
      <c r="F266" s="67"/>
      <c r="G266" s="65">
        <f t="shared" si="40"/>
        <v>-42</v>
      </c>
      <c r="H266" s="66">
        <f t="shared" si="41"/>
        <v>53</v>
      </c>
      <c r="I266" s="20">
        <f t="shared" si="42"/>
        <v>-0.18340611353711792</v>
      </c>
      <c r="J266" s="21">
        <f t="shared" si="43"/>
        <v>5.955056179775281E-2</v>
      </c>
    </row>
    <row r="267" spans="1:10" s="160" customFormat="1" ht="13" x14ac:dyDescent="0.3">
      <c r="A267" s="178" t="s">
        <v>671</v>
      </c>
      <c r="B267" s="71">
        <v>1744</v>
      </c>
      <c r="C267" s="72">
        <v>1794</v>
      </c>
      <c r="D267" s="71">
        <v>8366</v>
      </c>
      <c r="E267" s="72">
        <v>7766</v>
      </c>
      <c r="F267" s="73"/>
      <c r="G267" s="71">
        <f t="shared" si="40"/>
        <v>-50</v>
      </c>
      <c r="H267" s="72">
        <f t="shared" si="41"/>
        <v>600</v>
      </c>
      <c r="I267" s="37">
        <f t="shared" si="42"/>
        <v>-2.7870680044593088E-2</v>
      </c>
      <c r="J267" s="38">
        <f t="shared" si="43"/>
        <v>7.7259850630955446E-2</v>
      </c>
    </row>
    <row r="268" spans="1:10" x14ac:dyDescent="0.25">
      <c r="A268" s="177"/>
      <c r="B268" s="143"/>
      <c r="C268" s="144"/>
      <c r="D268" s="143"/>
      <c r="E268" s="144"/>
      <c r="F268" s="145"/>
      <c r="G268" s="143"/>
      <c r="H268" s="144"/>
      <c r="I268" s="151"/>
      <c r="J268" s="152"/>
    </row>
    <row r="269" spans="1:10" s="139" customFormat="1" ht="13" x14ac:dyDescent="0.3">
      <c r="A269" s="159" t="s">
        <v>65</v>
      </c>
      <c r="B269" s="65"/>
      <c r="C269" s="66"/>
      <c r="D269" s="65"/>
      <c r="E269" s="66"/>
      <c r="F269" s="67"/>
      <c r="G269" s="65"/>
      <c r="H269" s="66"/>
      <c r="I269" s="20"/>
      <c r="J269" s="21"/>
    </row>
    <row r="270" spans="1:10" x14ac:dyDescent="0.25">
      <c r="A270" s="158" t="s">
        <v>335</v>
      </c>
      <c r="B270" s="65">
        <v>0</v>
      </c>
      <c r="C270" s="66">
        <v>0</v>
      </c>
      <c r="D270" s="65">
        <v>4</v>
      </c>
      <c r="E270" s="66">
        <v>0</v>
      </c>
      <c r="F270" s="67"/>
      <c r="G270" s="65">
        <f>B270-C270</f>
        <v>0</v>
      </c>
      <c r="H270" s="66">
        <f>D270-E270</f>
        <v>4</v>
      </c>
      <c r="I270" s="20" t="str">
        <f>IF(C270=0, "-", IF(G270/C270&lt;10, G270/C270, "&gt;999%"))</f>
        <v>-</v>
      </c>
      <c r="J270" s="21" t="str">
        <f>IF(E270=0, "-", IF(H270/E270&lt;10, H270/E270, "&gt;999%"))</f>
        <v>-</v>
      </c>
    </row>
    <row r="271" spans="1:10" x14ac:dyDescent="0.25">
      <c r="A271" s="158" t="s">
        <v>484</v>
      </c>
      <c r="B271" s="65">
        <v>0</v>
      </c>
      <c r="C271" s="66">
        <v>4</v>
      </c>
      <c r="D271" s="65">
        <v>5</v>
      </c>
      <c r="E271" s="66">
        <v>14</v>
      </c>
      <c r="F271" s="67"/>
      <c r="G271" s="65">
        <f>B271-C271</f>
        <v>-4</v>
      </c>
      <c r="H271" s="66">
        <f>D271-E271</f>
        <v>-9</v>
      </c>
      <c r="I271" s="20">
        <f>IF(C271=0, "-", IF(G271/C271&lt;10, G271/C271, "&gt;999%"))</f>
        <v>-1</v>
      </c>
      <c r="J271" s="21">
        <f>IF(E271=0, "-", IF(H271/E271&lt;10, H271/E271, "&gt;999%"))</f>
        <v>-0.6428571428571429</v>
      </c>
    </row>
    <row r="272" spans="1:10" s="160" customFormat="1" ht="13" x14ac:dyDescent="0.3">
      <c r="A272" s="178" t="s">
        <v>672</v>
      </c>
      <c r="B272" s="71">
        <v>0</v>
      </c>
      <c r="C272" s="72">
        <v>4</v>
      </c>
      <c r="D272" s="71">
        <v>9</v>
      </c>
      <c r="E272" s="72">
        <v>14</v>
      </c>
      <c r="F272" s="73"/>
      <c r="G272" s="71">
        <f>B272-C272</f>
        <v>-4</v>
      </c>
      <c r="H272" s="72">
        <f>D272-E272</f>
        <v>-5</v>
      </c>
      <c r="I272" s="37">
        <f>IF(C272=0, "-", IF(G272/C272&lt;10, G272/C272, "&gt;999%"))</f>
        <v>-1</v>
      </c>
      <c r="J272" s="38">
        <f>IF(E272=0, "-", IF(H272/E272&lt;10, H272/E272, "&gt;999%"))</f>
        <v>-0.35714285714285715</v>
      </c>
    </row>
    <row r="273" spans="1:10" x14ac:dyDescent="0.25">
      <c r="A273" s="177"/>
      <c r="B273" s="143"/>
      <c r="C273" s="144"/>
      <c r="D273" s="143"/>
      <c r="E273" s="144"/>
      <c r="F273" s="145"/>
      <c r="G273" s="143"/>
      <c r="H273" s="144"/>
      <c r="I273" s="151"/>
      <c r="J273" s="152"/>
    </row>
    <row r="274" spans="1:10" s="139" customFormat="1" ht="13" x14ac:dyDescent="0.3">
      <c r="A274" s="159" t="s">
        <v>66</v>
      </c>
      <c r="B274" s="65"/>
      <c r="C274" s="66"/>
      <c r="D274" s="65"/>
      <c r="E274" s="66"/>
      <c r="F274" s="67"/>
      <c r="G274" s="65"/>
      <c r="H274" s="66"/>
      <c r="I274" s="20"/>
      <c r="J274" s="21"/>
    </row>
    <row r="275" spans="1:10" x14ac:dyDescent="0.25">
      <c r="A275" s="158" t="s">
        <v>466</v>
      </c>
      <c r="B275" s="65">
        <v>124</v>
      </c>
      <c r="C275" s="66">
        <v>18</v>
      </c>
      <c r="D275" s="65">
        <v>319</v>
      </c>
      <c r="E275" s="66">
        <v>145</v>
      </c>
      <c r="F275" s="67"/>
      <c r="G275" s="65">
        <f t="shared" ref="G275:G282" si="44">B275-C275</f>
        <v>106</v>
      </c>
      <c r="H275" s="66">
        <f t="shared" ref="H275:H282" si="45">D275-E275</f>
        <v>174</v>
      </c>
      <c r="I275" s="20">
        <f t="shared" ref="I275:I282" si="46">IF(C275=0, "-", IF(G275/C275&lt;10, G275/C275, "&gt;999%"))</f>
        <v>5.8888888888888893</v>
      </c>
      <c r="J275" s="21">
        <f t="shared" ref="J275:J282" si="47">IF(E275=0, "-", IF(H275/E275&lt;10, H275/E275, "&gt;999%"))</f>
        <v>1.2</v>
      </c>
    </row>
    <row r="276" spans="1:10" x14ac:dyDescent="0.25">
      <c r="A276" s="158" t="s">
        <v>477</v>
      </c>
      <c r="B276" s="65">
        <v>12</v>
      </c>
      <c r="C276" s="66">
        <v>0</v>
      </c>
      <c r="D276" s="65">
        <v>22</v>
      </c>
      <c r="E276" s="66">
        <v>11</v>
      </c>
      <c r="F276" s="67"/>
      <c r="G276" s="65">
        <f t="shared" si="44"/>
        <v>12</v>
      </c>
      <c r="H276" s="66">
        <f t="shared" si="45"/>
        <v>11</v>
      </c>
      <c r="I276" s="20" t="str">
        <f t="shared" si="46"/>
        <v>-</v>
      </c>
      <c r="J276" s="21">
        <f t="shared" si="47"/>
        <v>1</v>
      </c>
    </row>
    <row r="277" spans="1:10" x14ac:dyDescent="0.25">
      <c r="A277" s="158" t="s">
        <v>418</v>
      </c>
      <c r="B277" s="65">
        <v>2</v>
      </c>
      <c r="C277" s="66">
        <v>9</v>
      </c>
      <c r="D277" s="65">
        <v>18</v>
      </c>
      <c r="E277" s="66">
        <v>60</v>
      </c>
      <c r="F277" s="67"/>
      <c r="G277" s="65">
        <f t="shared" si="44"/>
        <v>-7</v>
      </c>
      <c r="H277" s="66">
        <f t="shared" si="45"/>
        <v>-42</v>
      </c>
      <c r="I277" s="20">
        <f t="shared" si="46"/>
        <v>-0.77777777777777779</v>
      </c>
      <c r="J277" s="21">
        <f t="shared" si="47"/>
        <v>-0.7</v>
      </c>
    </row>
    <row r="278" spans="1:10" x14ac:dyDescent="0.25">
      <c r="A278" s="158" t="s">
        <v>485</v>
      </c>
      <c r="B278" s="65">
        <v>16</v>
      </c>
      <c r="C278" s="66">
        <v>0</v>
      </c>
      <c r="D278" s="65">
        <v>63</v>
      </c>
      <c r="E278" s="66">
        <v>3</v>
      </c>
      <c r="F278" s="67"/>
      <c r="G278" s="65">
        <f t="shared" si="44"/>
        <v>16</v>
      </c>
      <c r="H278" s="66">
        <f t="shared" si="45"/>
        <v>60</v>
      </c>
      <c r="I278" s="20" t="str">
        <f t="shared" si="46"/>
        <v>-</v>
      </c>
      <c r="J278" s="21" t="str">
        <f t="shared" si="47"/>
        <v>&gt;999%</v>
      </c>
    </row>
    <row r="279" spans="1:10" x14ac:dyDescent="0.25">
      <c r="A279" s="158" t="s">
        <v>419</v>
      </c>
      <c r="B279" s="65">
        <v>15</v>
      </c>
      <c r="C279" s="66">
        <v>5</v>
      </c>
      <c r="D279" s="65">
        <v>50</v>
      </c>
      <c r="E279" s="66">
        <v>73</v>
      </c>
      <c r="F279" s="67"/>
      <c r="G279" s="65">
        <f t="shared" si="44"/>
        <v>10</v>
      </c>
      <c r="H279" s="66">
        <f t="shared" si="45"/>
        <v>-23</v>
      </c>
      <c r="I279" s="20">
        <f t="shared" si="46"/>
        <v>2</v>
      </c>
      <c r="J279" s="21">
        <f t="shared" si="47"/>
        <v>-0.31506849315068491</v>
      </c>
    </row>
    <row r="280" spans="1:10" x14ac:dyDescent="0.25">
      <c r="A280" s="158" t="s">
        <v>467</v>
      </c>
      <c r="B280" s="65">
        <v>38</v>
      </c>
      <c r="C280" s="66">
        <v>23</v>
      </c>
      <c r="D280" s="65">
        <v>142</v>
      </c>
      <c r="E280" s="66">
        <v>120</v>
      </c>
      <c r="F280" s="67"/>
      <c r="G280" s="65">
        <f t="shared" si="44"/>
        <v>15</v>
      </c>
      <c r="H280" s="66">
        <f t="shared" si="45"/>
        <v>22</v>
      </c>
      <c r="I280" s="20">
        <f t="shared" si="46"/>
        <v>0.65217391304347827</v>
      </c>
      <c r="J280" s="21">
        <f t="shared" si="47"/>
        <v>0.18333333333333332</v>
      </c>
    </row>
    <row r="281" spans="1:10" x14ac:dyDescent="0.25">
      <c r="A281" s="158" t="s">
        <v>468</v>
      </c>
      <c r="B281" s="65">
        <v>17</v>
      </c>
      <c r="C281" s="66">
        <v>7</v>
      </c>
      <c r="D281" s="65">
        <v>38</v>
      </c>
      <c r="E281" s="66">
        <v>20</v>
      </c>
      <c r="F281" s="67"/>
      <c r="G281" s="65">
        <f t="shared" si="44"/>
        <v>10</v>
      </c>
      <c r="H281" s="66">
        <f t="shared" si="45"/>
        <v>18</v>
      </c>
      <c r="I281" s="20">
        <f t="shared" si="46"/>
        <v>1.4285714285714286</v>
      </c>
      <c r="J281" s="21">
        <f t="shared" si="47"/>
        <v>0.9</v>
      </c>
    </row>
    <row r="282" spans="1:10" s="160" customFormat="1" ht="13" x14ac:dyDescent="0.3">
      <c r="A282" s="178" t="s">
        <v>673</v>
      </c>
      <c r="B282" s="71">
        <v>224</v>
      </c>
      <c r="C282" s="72">
        <v>62</v>
      </c>
      <c r="D282" s="71">
        <v>652</v>
      </c>
      <c r="E282" s="72">
        <v>432</v>
      </c>
      <c r="F282" s="73"/>
      <c r="G282" s="71">
        <f t="shared" si="44"/>
        <v>162</v>
      </c>
      <c r="H282" s="72">
        <f t="shared" si="45"/>
        <v>220</v>
      </c>
      <c r="I282" s="37">
        <f t="shared" si="46"/>
        <v>2.6129032258064515</v>
      </c>
      <c r="J282" s="38">
        <f t="shared" si="47"/>
        <v>0.5092592592592593</v>
      </c>
    </row>
    <row r="283" spans="1:10" x14ac:dyDescent="0.25">
      <c r="A283" s="177"/>
      <c r="B283" s="143"/>
      <c r="C283" s="144"/>
      <c r="D283" s="143"/>
      <c r="E283" s="144"/>
      <c r="F283" s="145"/>
      <c r="G283" s="143"/>
      <c r="H283" s="144"/>
      <c r="I283" s="151"/>
      <c r="J283" s="152"/>
    </row>
    <row r="284" spans="1:10" s="139" customFormat="1" ht="13" x14ac:dyDescent="0.3">
      <c r="A284" s="159" t="s">
        <v>67</v>
      </c>
      <c r="B284" s="65"/>
      <c r="C284" s="66"/>
      <c r="D284" s="65"/>
      <c r="E284" s="66"/>
      <c r="F284" s="67"/>
      <c r="G284" s="65"/>
      <c r="H284" s="66"/>
      <c r="I284" s="20"/>
      <c r="J284" s="21"/>
    </row>
    <row r="285" spans="1:10" x14ac:dyDescent="0.25">
      <c r="A285" s="158" t="s">
        <v>440</v>
      </c>
      <c r="B285" s="65">
        <v>152</v>
      </c>
      <c r="C285" s="66">
        <v>66</v>
      </c>
      <c r="D285" s="65">
        <v>488</v>
      </c>
      <c r="E285" s="66">
        <v>525</v>
      </c>
      <c r="F285" s="67"/>
      <c r="G285" s="65">
        <f t="shared" ref="G285:G295" si="48">B285-C285</f>
        <v>86</v>
      </c>
      <c r="H285" s="66">
        <f t="shared" ref="H285:H295" si="49">D285-E285</f>
        <v>-37</v>
      </c>
      <c r="I285" s="20">
        <f t="shared" ref="I285:I295" si="50">IF(C285=0, "-", IF(G285/C285&lt;10, G285/C285, "&gt;999%"))</f>
        <v>1.303030303030303</v>
      </c>
      <c r="J285" s="21">
        <f t="shared" ref="J285:J295" si="51">IF(E285=0, "-", IF(H285/E285&lt;10, H285/E285, "&gt;999%"))</f>
        <v>-7.047619047619047E-2</v>
      </c>
    </row>
    <row r="286" spans="1:10" x14ac:dyDescent="0.25">
      <c r="A286" s="158" t="s">
        <v>547</v>
      </c>
      <c r="B286" s="65">
        <v>138</v>
      </c>
      <c r="C286" s="66">
        <v>42</v>
      </c>
      <c r="D286" s="65">
        <v>540</v>
      </c>
      <c r="E286" s="66">
        <v>309</v>
      </c>
      <c r="F286" s="67"/>
      <c r="G286" s="65">
        <f t="shared" si="48"/>
        <v>96</v>
      </c>
      <c r="H286" s="66">
        <f t="shared" si="49"/>
        <v>231</v>
      </c>
      <c r="I286" s="20">
        <f t="shared" si="50"/>
        <v>2.2857142857142856</v>
      </c>
      <c r="J286" s="21">
        <f t="shared" si="51"/>
        <v>0.74757281553398058</v>
      </c>
    </row>
    <row r="287" spans="1:10" x14ac:dyDescent="0.25">
      <c r="A287" s="158" t="s">
        <v>492</v>
      </c>
      <c r="B287" s="65">
        <v>14</v>
      </c>
      <c r="C287" s="66">
        <v>5</v>
      </c>
      <c r="D287" s="65">
        <v>27</v>
      </c>
      <c r="E287" s="66">
        <v>24</v>
      </c>
      <c r="F287" s="67"/>
      <c r="G287" s="65">
        <f t="shared" si="48"/>
        <v>9</v>
      </c>
      <c r="H287" s="66">
        <f t="shared" si="49"/>
        <v>3</v>
      </c>
      <c r="I287" s="20">
        <f t="shared" si="50"/>
        <v>1.8</v>
      </c>
      <c r="J287" s="21">
        <f t="shared" si="51"/>
        <v>0.125</v>
      </c>
    </row>
    <row r="288" spans="1:10" x14ac:dyDescent="0.25">
      <c r="A288" s="158" t="s">
        <v>293</v>
      </c>
      <c r="B288" s="65">
        <v>0</v>
      </c>
      <c r="C288" s="66">
        <v>1</v>
      </c>
      <c r="D288" s="65">
        <v>0</v>
      </c>
      <c r="E288" s="66">
        <v>46</v>
      </c>
      <c r="F288" s="67"/>
      <c r="G288" s="65">
        <f t="shared" si="48"/>
        <v>-1</v>
      </c>
      <c r="H288" s="66">
        <f t="shared" si="49"/>
        <v>-46</v>
      </c>
      <c r="I288" s="20">
        <f t="shared" si="50"/>
        <v>-1</v>
      </c>
      <c r="J288" s="21">
        <f t="shared" si="51"/>
        <v>-1</v>
      </c>
    </row>
    <row r="289" spans="1:10" x14ac:dyDescent="0.25">
      <c r="A289" s="158" t="s">
        <v>503</v>
      </c>
      <c r="B289" s="65">
        <v>106</v>
      </c>
      <c r="C289" s="66">
        <v>58</v>
      </c>
      <c r="D289" s="65">
        <v>417</v>
      </c>
      <c r="E289" s="66">
        <v>268</v>
      </c>
      <c r="F289" s="67"/>
      <c r="G289" s="65">
        <f t="shared" si="48"/>
        <v>48</v>
      </c>
      <c r="H289" s="66">
        <f t="shared" si="49"/>
        <v>149</v>
      </c>
      <c r="I289" s="20">
        <f t="shared" si="50"/>
        <v>0.82758620689655171</v>
      </c>
      <c r="J289" s="21">
        <f t="shared" si="51"/>
        <v>0.55597014925373134</v>
      </c>
    </row>
    <row r="290" spans="1:10" x14ac:dyDescent="0.25">
      <c r="A290" s="158" t="s">
        <v>294</v>
      </c>
      <c r="B290" s="65">
        <v>12</v>
      </c>
      <c r="C290" s="66">
        <v>0</v>
      </c>
      <c r="D290" s="65">
        <v>34</v>
      </c>
      <c r="E290" s="66">
        <v>0</v>
      </c>
      <c r="F290" s="67"/>
      <c r="G290" s="65">
        <f t="shared" si="48"/>
        <v>12</v>
      </c>
      <c r="H290" s="66">
        <f t="shared" si="49"/>
        <v>34</v>
      </c>
      <c r="I290" s="20" t="str">
        <f t="shared" si="50"/>
        <v>-</v>
      </c>
      <c r="J290" s="21" t="str">
        <f t="shared" si="51"/>
        <v>-</v>
      </c>
    </row>
    <row r="291" spans="1:10" x14ac:dyDescent="0.25">
      <c r="A291" s="158" t="s">
        <v>298</v>
      </c>
      <c r="B291" s="65">
        <v>0</v>
      </c>
      <c r="C291" s="66">
        <v>0</v>
      </c>
      <c r="D291" s="65">
        <v>1</v>
      </c>
      <c r="E291" s="66">
        <v>0</v>
      </c>
      <c r="F291" s="67"/>
      <c r="G291" s="65">
        <f t="shared" si="48"/>
        <v>0</v>
      </c>
      <c r="H291" s="66">
        <f t="shared" si="49"/>
        <v>1</v>
      </c>
      <c r="I291" s="20" t="str">
        <f t="shared" si="50"/>
        <v>-</v>
      </c>
      <c r="J291" s="21" t="str">
        <f t="shared" si="51"/>
        <v>-</v>
      </c>
    </row>
    <row r="292" spans="1:10" x14ac:dyDescent="0.25">
      <c r="A292" s="158" t="s">
        <v>515</v>
      </c>
      <c r="B292" s="65">
        <v>0</v>
      </c>
      <c r="C292" s="66">
        <v>0</v>
      </c>
      <c r="D292" s="65">
        <v>3</v>
      </c>
      <c r="E292" s="66">
        <v>0</v>
      </c>
      <c r="F292" s="67"/>
      <c r="G292" s="65">
        <f t="shared" si="48"/>
        <v>0</v>
      </c>
      <c r="H292" s="66">
        <f t="shared" si="49"/>
        <v>3</v>
      </c>
      <c r="I292" s="20" t="str">
        <f t="shared" si="50"/>
        <v>-</v>
      </c>
      <c r="J292" s="21" t="str">
        <f t="shared" si="51"/>
        <v>-</v>
      </c>
    </row>
    <row r="293" spans="1:10" x14ac:dyDescent="0.25">
      <c r="A293" s="158" t="s">
        <v>524</v>
      </c>
      <c r="B293" s="65">
        <v>272</v>
      </c>
      <c r="C293" s="66">
        <v>99</v>
      </c>
      <c r="D293" s="65">
        <v>1195</v>
      </c>
      <c r="E293" s="66">
        <v>439</v>
      </c>
      <c r="F293" s="67"/>
      <c r="G293" s="65">
        <f t="shared" si="48"/>
        <v>173</v>
      </c>
      <c r="H293" s="66">
        <f t="shared" si="49"/>
        <v>756</v>
      </c>
      <c r="I293" s="20">
        <f t="shared" si="50"/>
        <v>1.7474747474747474</v>
      </c>
      <c r="J293" s="21">
        <f t="shared" si="51"/>
        <v>1.7220956719817768</v>
      </c>
    </row>
    <row r="294" spans="1:10" x14ac:dyDescent="0.25">
      <c r="A294" s="158" t="s">
        <v>504</v>
      </c>
      <c r="B294" s="65">
        <v>33</v>
      </c>
      <c r="C294" s="66">
        <v>9</v>
      </c>
      <c r="D294" s="65">
        <v>114</v>
      </c>
      <c r="E294" s="66">
        <v>44</v>
      </c>
      <c r="F294" s="67"/>
      <c r="G294" s="65">
        <f t="shared" si="48"/>
        <v>24</v>
      </c>
      <c r="H294" s="66">
        <f t="shared" si="49"/>
        <v>70</v>
      </c>
      <c r="I294" s="20">
        <f t="shared" si="50"/>
        <v>2.6666666666666665</v>
      </c>
      <c r="J294" s="21">
        <f t="shared" si="51"/>
        <v>1.5909090909090908</v>
      </c>
    </row>
    <row r="295" spans="1:10" s="160" customFormat="1" ht="13" x14ac:dyDescent="0.3">
      <c r="A295" s="178" t="s">
        <v>674</v>
      </c>
      <c r="B295" s="71">
        <v>727</v>
      </c>
      <c r="C295" s="72">
        <v>280</v>
      </c>
      <c r="D295" s="71">
        <v>2819</v>
      </c>
      <c r="E295" s="72">
        <v>1655</v>
      </c>
      <c r="F295" s="73"/>
      <c r="G295" s="71">
        <f t="shared" si="48"/>
        <v>447</v>
      </c>
      <c r="H295" s="72">
        <f t="shared" si="49"/>
        <v>1164</v>
      </c>
      <c r="I295" s="37">
        <f t="shared" si="50"/>
        <v>1.5964285714285715</v>
      </c>
      <c r="J295" s="38">
        <f t="shared" si="51"/>
        <v>0.70332326283987912</v>
      </c>
    </row>
    <row r="296" spans="1:10" x14ac:dyDescent="0.25">
      <c r="A296" s="177"/>
      <c r="B296" s="143"/>
      <c r="C296" s="144"/>
      <c r="D296" s="143"/>
      <c r="E296" s="144"/>
      <c r="F296" s="145"/>
      <c r="G296" s="143"/>
      <c r="H296" s="144"/>
      <c r="I296" s="151"/>
      <c r="J296" s="152"/>
    </row>
    <row r="297" spans="1:10" s="139" customFormat="1" ht="13" x14ac:dyDescent="0.3">
      <c r="A297" s="159" t="s">
        <v>68</v>
      </c>
      <c r="B297" s="65"/>
      <c r="C297" s="66"/>
      <c r="D297" s="65"/>
      <c r="E297" s="66"/>
      <c r="F297" s="67"/>
      <c r="G297" s="65"/>
      <c r="H297" s="66"/>
      <c r="I297" s="20"/>
      <c r="J297" s="21"/>
    </row>
    <row r="298" spans="1:10" x14ac:dyDescent="0.25">
      <c r="A298" s="158" t="s">
        <v>255</v>
      </c>
      <c r="B298" s="65">
        <v>25</v>
      </c>
      <c r="C298" s="66">
        <v>11</v>
      </c>
      <c r="D298" s="65">
        <v>116</v>
      </c>
      <c r="E298" s="66">
        <v>74</v>
      </c>
      <c r="F298" s="67"/>
      <c r="G298" s="65">
        <f t="shared" ref="G298:G308" si="52">B298-C298</f>
        <v>14</v>
      </c>
      <c r="H298" s="66">
        <f t="shared" ref="H298:H308" si="53">D298-E298</f>
        <v>42</v>
      </c>
      <c r="I298" s="20">
        <f t="shared" ref="I298:I308" si="54">IF(C298=0, "-", IF(G298/C298&lt;10, G298/C298, "&gt;999%"))</f>
        <v>1.2727272727272727</v>
      </c>
      <c r="J298" s="21">
        <f t="shared" ref="J298:J308" si="55">IF(E298=0, "-", IF(H298/E298&lt;10, H298/E298, "&gt;999%"))</f>
        <v>0.56756756756756754</v>
      </c>
    </row>
    <row r="299" spans="1:10" x14ac:dyDescent="0.25">
      <c r="A299" s="158" t="s">
        <v>256</v>
      </c>
      <c r="B299" s="65">
        <v>0</v>
      </c>
      <c r="C299" s="66">
        <v>0</v>
      </c>
      <c r="D299" s="65">
        <v>0</v>
      </c>
      <c r="E299" s="66">
        <v>1</v>
      </c>
      <c r="F299" s="67"/>
      <c r="G299" s="65">
        <f t="shared" si="52"/>
        <v>0</v>
      </c>
      <c r="H299" s="66">
        <f t="shared" si="53"/>
        <v>-1</v>
      </c>
      <c r="I299" s="20" t="str">
        <f t="shared" si="54"/>
        <v>-</v>
      </c>
      <c r="J299" s="21">
        <f t="shared" si="55"/>
        <v>-1</v>
      </c>
    </row>
    <row r="300" spans="1:10" x14ac:dyDescent="0.25">
      <c r="A300" s="158" t="s">
        <v>321</v>
      </c>
      <c r="B300" s="65">
        <v>4</v>
      </c>
      <c r="C300" s="66">
        <v>1</v>
      </c>
      <c r="D300" s="65">
        <v>5</v>
      </c>
      <c r="E300" s="66">
        <v>7</v>
      </c>
      <c r="F300" s="67"/>
      <c r="G300" s="65">
        <f t="shared" si="52"/>
        <v>3</v>
      </c>
      <c r="H300" s="66">
        <f t="shared" si="53"/>
        <v>-2</v>
      </c>
      <c r="I300" s="20">
        <f t="shared" si="54"/>
        <v>3</v>
      </c>
      <c r="J300" s="21">
        <f t="shared" si="55"/>
        <v>-0.2857142857142857</v>
      </c>
    </row>
    <row r="301" spans="1:10" x14ac:dyDescent="0.25">
      <c r="A301" s="158" t="s">
        <v>285</v>
      </c>
      <c r="B301" s="65">
        <v>2</v>
      </c>
      <c r="C301" s="66">
        <v>0</v>
      </c>
      <c r="D301" s="65">
        <v>3</v>
      </c>
      <c r="E301" s="66">
        <v>1</v>
      </c>
      <c r="F301" s="67"/>
      <c r="G301" s="65">
        <f t="shared" si="52"/>
        <v>2</v>
      </c>
      <c r="H301" s="66">
        <f t="shared" si="53"/>
        <v>2</v>
      </c>
      <c r="I301" s="20" t="str">
        <f t="shared" si="54"/>
        <v>-</v>
      </c>
      <c r="J301" s="21">
        <f t="shared" si="55"/>
        <v>2</v>
      </c>
    </row>
    <row r="302" spans="1:10" x14ac:dyDescent="0.25">
      <c r="A302" s="158" t="s">
        <v>486</v>
      </c>
      <c r="B302" s="65">
        <v>25</v>
      </c>
      <c r="C302" s="66">
        <v>9</v>
      </c>
      <c r="D302" s="65">
        <v>117</v>
      </c>
      <c r="E302" s="66">
        <v>35</v>
      </c>
      <c r="F302" s="67"/>
      <c r="G302" s="65">
        <f t="shared" si="52"/>
        <v>16</v>
      </c>
      <c r="H302" s="66">
        <f t="shared" si="53"/>
        <v>82</v>
      </c>
      <c r="I302" s="20">
        <f t="shared" si="54"/>
        <v>1.7777777777777777</v>
      </c>
      <c r="J302" s="21">
        <f t="shared" si="55"/>
        <v>2.342857142857143</v>
      </c>
    </row>
    <row r="303" spans="1:10" x14ac:dyDescent="0.25">
      <c r="A303" s="158" t="s">
        <v>420</v>
      </c>
      <c r="B303" s="65">
        <v>124</v>
      </c>
      <c r="C303" s="66">
        <v>54</v>
      </c>
      <c r="D303" s="65">
        <v>502</v>
      </c>
      <c r="E303" s="66">
        <v>323</v>
      </c>
      <c r="F303" s="67"/>
      <c r="G303" s="65">
        <f t="shared" si="52"/>
        <v>70</v>
      </c>
      <c r="H303" s="66">
        <f t="shared" si="53"/>
        <v>179</v>
      </c>
      <c r="I303" s="20">
        <f t="shared" si="54"/>
        <v>1.2962962962962963</v>
      </c>
      <c r="J303" s="21">
        <f t="shared" si="55"/>
        <v>0.55417956656346745</v>
      </c>
    </row>
    <row r="304" spans="1:10" x14ac:dyDescent="0.25">
      <c r="A304" s="158" t="s">
        <v>322</v>
      </c>
      <c r="B304" s="65">
        <v>0</v>
      </c>
      <c r="C304" s="66">
        <v>0</v>
      </c>
      <c r="D304" s="65">
        <v>0</v>
      </c>
      <c r="E304" s="66">
        <v>1</v>
      </c>
      <c r="F304" s="67"/>
      <c r="G304" s="65">
        <f t="shared" si="52"/>
        <v>0</v>
      </c>
      <c r="H304" s="66">
        <f t="shared" si="53"/>
        <v>-1</v>
      </c>
      <c r="I304" s="20" t="str">
        <f t="shared" si="54"/>
        <v>-</v>
      </c>
      <c r="J304" s="21">
        <f t="shared" si="55"/>
        <v>-1</v>
      </c>
    </row>
    <row r="305" spans="1:10" x14ac:dyDescent="0.25">
      <c r="A305" s="158" t="s">
        <v>469</v>
      </c>
      <c r="B305" s="65">
        <v>47</v>
      </c>
      <c r="C305" s="66">
        <v>30</v>
      </c>
      <c r="D305" s="65">
        <v>278</v>
      </c>
      <c r="E305" s="66">
        <v>168</v>
      </c>
      <c r="F305" s="67"/>
      <c r="G305" s="65">
        <f t="shared" si="52"/>
        <v>17</v>
      </c>
      <c r="H305" s="66">
        <f t="shared" si="53"/>
        <v>110</v>
      </c>
      <c r="I305" s="20">
        <f t="shared" si="54"/>
        <v>0.56666666666666665</v>
      </c>
      <c r="J305" s="21">
        <f t="shared" si="55"/>
        <v>0.65476190476190477</v>
      </c>
    </row>
    <row r="306" spans="1:10" x14ac:dyDescent="0.25">
      <c r="A306" s="158" t="s">
        <v>421</v>
      </c>
      <c r="B306" s="65">
        <v>6</v>
      </c>
      <c r="C306" s="66">
        <v>0</v>
      </c>
      <c r="D306" s="65">
        <v>15</v>
      </c>
      <c r="E306" s="66">
        <v>0</v>
      </c>
      <c r="F306" s="67"/>
      <c r="G306" s="65">
        <f t="shared" si="52"/>
        <v>6</v>
      </c>
      <c r="H306" s="66">
        <f t="shared" si="53"/>
        <v>15</v>
      </c>
      <c r="I306" s="20" t="str">
        <f t="shared" si="54"/>
        <v>-</v>
      </c>
      <c r="J306" s="21" t="str">
        <f t="shared" si="55"/>
        <v>-</v>
      </c>
    </row>
    <row r="307" spans="1:10" x14ac:dyDescent="0.25">
      <c r="A307" s="158" t="s">
        <v>382</v>
      </c>
      <c r="B307" s="65">
        <v>48</v>
      </c>
      <c r="C307" s="66">
        <v>22</v>
      </c>
      <c r="D307" s="65">
        <v>214</v>
      </c>
      <c r="E307" s="66">
        <v>108</v>
      </c>
      <c r="F307" s="67"/>
      <c r="G307" s="65">
        <f t="shared" si="52"/>
        <v>26</v>
      </c>
      <c r="H307" s="66">
        <f t="shared" si="53"/>
        <v>106</v>
      </c>
      <c r="I307" s="20">
        <f t="shared" si="54"/>
        <v>1.1818181818181819</v>
      </c>
      <c r="J307" s="21">
        <f t="shared" si="55"/>
        <v>0.98148148148148151</v>
      </c>
    </row>
    <row r="308" spans="1:10" s="160" customFormat="1" ht="13" x14ac:dyDescent="0.3">
      <c r="A308" s="178" t="s">
        <v>675</v>
      </c>
      <c r="B308" s="71">
        <v>281</v>
      </c>
      <c r="C308" s="72">
        <v>127</v>
      </c>
      <c r="D308" s="71">
        <v>1250</v>
      </c>
      <c r="E308" s="72">
        <v>718</v>
      </c>
      <c r="F308" s="73"/>
      <c r="G308" s="71">
        <f t="shared" si="52"/>
        <v>154</v>
      </c>
      <c r="H308" s="72">
        <f t="shared" si="53"/>
        <v>532</v>
      </c>
      <c r="I308" s="37">
        <f t="shared" si="54"/>
        <v>1.2125984251968505</v>
      </c>
      <c r="J308" s="38">
        <f t="shared" si="55"/>
        <v>0.74094707520891367</v>
      </c>
    </row>
    <row r="309" spans="1:10" x14ac:dyDescent="0.25">
      <c r="A309" s="177"/>
      <c r="B309" s="143"/>
      <c r="C309" s="144"/>
      <c r="D309" s="143"/>
      <c r="E309" s="144"/>
      <c r="F309" s="145"/>
      <c r="G309" s="143"/>
      <c r="H309" s="144"/>
      <c r="I309" s="151"/>
      <c r="J309" s="152"/>
    </row>
    <row r="310" spans="1:10" s="139" customFormat="1" ht="13" x14ac:dyDescent="0.3">
      <c r="A310" s="159" t="s">
        <v>69</v>
      </c>
      <c r="B310" s="65"/>
      <c r="C310" s="66"/>
      <c r="D310" s="65"/>
      <c r="E310" s="66"/>
      <c r="F310" s="67"/>
      <c r="G310" s="65"/>
      <c r="H310" s="66"/>
      <c r="I310" s="20"/>
      <c r="J310" s="21"/>
    </row>
    <row r="311" spans="1:10" x14ac:dyDescent="0.25">
      <c r="A311" s="158" t="s">
        <v>323</v>
      </c>
      <c r="B311" s="65">
        <v>0</v>
      </c>
      <c r="C311" s="66">
        <v>0</v>
      </c>
      <c r="D311" s="65">
        <v>0</v>
      </c>
      <c r="E311" s="66">
        <v>6</v>
      </c>
      <c r="F311" s="67"/>
      <c r="G311" s="65">
        <f>B311-C311</f>
        <v>0</v>
      </c>
      <c r="H311" s="66">
        <f>D311-E311</f>
        <v>-6</v>
      </c>
      <c r="I311" s="20" t="str">
        <f>IF(C311=0, "-", IF(G311/C311&lt;10, G311/C311, "&gt;999%"))</f>
        <v>-</v>
      </c>
      <c r="J311" s="21">
        <f>IF(E311=0, "-", IF(H311/E311&lt;10, H311/E311, "&gt;999%"))</f>
        <v>-1</v>
      </c>
    </row>
    <row r="312" spans="1:10" x14ac:dyDescent="0.25">
      <c r="A312" s="158" t="s">
        <v>324</v>
      </c>
      <c r="B312" s="65">
        <v>3</v>
      </c>
      <c r="C312" s="66">
        <v>0</v>
      </c>
      <c r="D312" s="65">
        <v>9</v>
      </c>
      <c r="E312" s="66">
        <v>0</v>
      </c>
      <c r="F312" s="67"/>
      <c r="G312" s="65">
        <f>B312-C312</f>
        <v>3</v>
      </c>
      <c r="H312" s="66">
        <f>D312-E312</f>
        <v>9</v>
      </c>
      <c r="I312" s="20" t="str">
        <f>IF(C312=0, "-", IF(G312/C312&lt;10, G312/C312, "&gt;999%"))</f>
        <v>-</v>
      </c>
      <c r="J312" s="21" t="str">
        <f>IF(E312=0, "-", IF(H312/E312&lt;10, H312/E312, "&gt;999%"))</f>
        <v>-</v>
      </c>
    </row>
    <row r="313" spans="1:10" x14ac:dyDescent="0.25">
      <c r="A313" s="158" t="s">
        <v>325</v>
      </c>
      <c r="B313" s="65">
        <v>0</v>
      </c>
      <c r="C313" s="66">
        <v>0</v>
      </c>
      <c r="D313" s="65">
        <v>0</v>
      </c>
      <c r="E313" s="66">
        <v>13</v>
      </c>
      <c r="F313" s="67"/>
      <c r="G313" s="65">
        <f>B313-C313</f>
        <v>0</v>
      </c>
      <c r="H313" s="66">
        <f>D313-E313</f>
        <v>-13</v>
      </c>
      <c r="I313" s="20" t="str">
        <f>IF(C313=0, "-", IF(G313/C313&lt;10, G313/C313, "&gt;999%"))</f>
        <v>-</v>
      </c>
      <c r="J313" s="21">
        <f>IF(E313=0, "-", IF(H313/E313&lt;10, H313/E313, "&gt;999%"))</f>
        <v>-1</v>
      </c>
    </row>
    <row r="314" spans="1:10" s="160" customFormat="1" ht="13" x14ac:dyDescent="0.3">
      <c r="A314" s="178" t="s">
        <v>676</v>
      </c>
      <c r="B314" s="71">
        <v>3</v>
      </c>
      <c r="C314" s="72">
        <v>0</v>
      </c>
      <c r="D314" s="71">
        <v>9</v>
      </c>
      <c r="E314" s="72">
        <v>19</v>
      </c>
      <c r="F314" s="73"/>
      <c r="G314" s="71">
        <f>B314-C314</f>
        <v>3</v>
      </c>
      <c r="H314" s="72">
        <f>D314-E314</f>
        <v>-10</v>
      </c>
      <c r="I314" s="37" t="str">
        <f>IF(C314=0, "-", IF(G314/C314&lt;10, G314/C314, "&gt;999%"))</f>
        <v>-</v>
      </c>
      <c r="J314" s="38">
        <f>IF(E314=0, "-", IF(H314/E314&lt;10, H314/E314, "&gt;999%"))</f>
        <v>-0.52631578947368418</v>
      </c>
    </row>
    <row r="315" spans="1:10" x14ac:dyDescent="0.25">
      <c r="A315" s="177"/>
      <c r="B315" s="143"/>
      <c r="C315" s="144"/>
      <c r="D315" s="143"/>
      <c r="E315" s="144"/>
      <c r="F315" s="145"/>
      <c r="G315" s="143"/>
      <c r="H315" s="144"/>
      <c r="I315" s="151"/>
      <c r="J315" s="152"/>
    </row>
    <row r="316" spans="1:10" s="139" customFormat="1" ht="13" x14ac:dyDescent="0.3">
      <c r="A316" s="159" t="s">
        <v>70</v>
      </c>
      <c r="B316" s="65"/>
      <c r="C316" s="66"/>
      <c r="D316" s="65"/>
      <c r="E316" s="66"/>
      <c r="F316" s="67"/>
      <c r="G316" s="65"/>
      <c r="H316" s="66"/>
      <c r="I316" s="20"/>
      <c r="J316" s="21"/>
    </row>
    <row r="317" spans="1:10" x14ac:dyDescent="0.25">
      <c r="A317" s="158" t="s">
        <v>573</v>
      </c>
      <c r="B317" s="65">
        <v>59</v>
      </c>
      <c r="C317" s="66">
        <v>32</v>
      </c>
      <c r="D317" s="65">
        <v>172</v>
      </c>
      <c r="E317" s="66">
        <v>106</v>
      </c>
      <c r="F317" s="67"/>
      <c r="G317" s="65">
        <f>B317-C317</f>
        <v>27</v>
      </c>
      <c r="H317" s="66">
        <f>D317-E317</f>
        <v>66</v>
      </c>
      <c r="I317" s="20">
        <f>IF(C317=0, "-", IF(G317/C317&lt;10, G317/C317, "&gt;999%"))</f>
        <v>0.84375</v>
      </c>
      <c r="J317" s="21">
        <f>IF(E317=0, "-", IF(H317/E317&lt;10, H317/E317, "&gt;999%"))</f>
        <v>0.62264150943396224</v>
      </c>
    </row>
    <row r="318" spans="1:10" s="160" customFormat="1" ht="13" x14ac:dyDescent="0.3">
      <c r="A318" s="178" t="s">
        <v>677</v>
      </c>
      <c r="B318" s="71">
        <v>59</v>
      </c>
      <c r="C318" s="72">
        <v>32</v>
      </c>
      <c r="D318" s="71">
        <v>172</v>
      </c>
      <c r="E318" s="72">
        <v>106</v>
      </c>
      <c r="F318" s="73"/>
      <c r="G318" s="71">
        <f>B318-C318</f>
        <v>27</v>
      </c>
      <c r="H318" s="72">
        <f>D318-E318</f>
        <v>66</v>
      </c>
      <c r="I318" s="37">
        <f>IF(C318=0, "-", IF(G318/C318&lt;10, G318/C318, "&gt;999%"))</f>
        <v>0.84375</v>
      </c>
      <c r="J318" s="38">
        <f>IF(E318=0, "-", IF(H318/E318&lt;10, H318/E318, "&gt;999%"))</f>
        <v>0.62264150943396224</v>
      </c>
    </row>
    <row r="319" spans="1:10" x14ac:dyDescent="0.25">
      <c r="A319" s="177"/>
      <c r="B319" s="143"/>
      <c r="C319" s="144"/>
      <c r="D319" s="143"/>
      <c r="E319" s="144"/>
      <c r="F319" s="145"/>
      <c r="G319" s="143"/>
      <c r="H319" s="144"/>
      <c r="I319" s="151"/>
      <c r="J319" s="152"/>
    </row>
    <row r="320" spans="1:10" s="139" customFormat="1" ht="13" x14ac:dyDescent="0.3">
      <c r="A320" s="159" t="s">
        <v>71</v>
      </c>
      <c r="B320" s="65"/>
      <c r="C320" s="66"/>
      <c r="D320" s="65"/>
      <c r="E320" s="66"/>
      <c r="F320" s="67"/>
      <c r="G320" s="65"/>
      <c r="H320" s="66"/>
      <c r="I320" s="20"/>
      <c r="J320" s="21"/>
    </row>
    <row r="321" spans="1:10" x14ac:dyDescent="0.25">
      <c r="A321" s="158" t="s">
        <v>574</v>
      </c>
      <c r="B321" s="65">
        <v>7</v>
      </c>
      <c r="C321" s="66">
        <v>10</v>
      </c>
      <c r="D321" s="65">
        <v>34</v>
      </c>
      <c r="E321" s="66">
        <v>44</v>
      </c>
      <c r="F321" s="67"/>
      <c r="G321" s="65">
        <f>B321-C321</f>
        <v>-3</v>
      </c>
      <c r="H321" s="66">
        <f>D321-E321</f>
        <v>-10</v>
      </c>
      <c r="I321" s="20">
        <f>IF(C321=0, "-", IF(G321/C321&lt;10, G321/C321, "&gt;999%"))</f>
        <v>-0.3</v>
      </c>
      <c r="J321" s="21">
        <f>IF(E321=0, "-", IF(H321/E321&lt;10, H321/E321, "&gt;999%"))</f>
        <v>-0.22727272727272727</v>
      </c>
    </row>
    <row r="322" spans="1:10" x14ac:dyDescent="0.25">
      <c r="A322" s="158" t="s">
        <v>560</v>
      </c>
      <c r="B322" s="65">
        <v>1</v>
      </c>
      <c r="C322" s="66">
        <v>0</v>
      </c>
      <c r="D322" s="65">
        <v>4</v>
      </c>
      <c r="E322" s="66">
        <v>0</v>
      </c>
      <c r="F322" s="67"/>
      <c r="G322" s="65">
        <f>B322-C322</f>
        <v>1</v>
      </c>
      <c r="H322" s="66">
        <f>D322-E322</f>
        <v>4</v>
      </c>
      <c r="I322" s="20" t="str">
        <f>IF(C322=0, "-", IF(G322/C322&lt;10, G322/C322, "&gt;999%"))</f>
        <v>-</v>
      </c>
      <c r="J322" s="21" t="str">
        <f>IF(E322=0, "-", IF(H322/E322&lt;10, H322/E322, "&gt;999%"))</f>
        <v>-</v>
      </c>
    </row>
    <row r="323" spans="1:10" s="160" customFormat="1" ht="13" x14ac:dyDescent="0.3">
      <c r="A323" s="178" t="s">
        <v>678</v>
      </c>
      <c r="B323" s="71">
        <v>8</v>
      </c>
      <c r="C323" s="72">
        <v>10</v>
      </c>
      <c r="D323" s="71">
        <v>38</v>
      </c>
      <c r="E323" s="72">
        <v>44</v>
      </c>
      <c r="F323" s="73"/>
      <c r="G323" s="71">
        <f>B323-C323</f>
        <v>-2</v>
      </c>
      <c r="H323" s="72">
        <f>D323-E323</f>
        <v>-6</v>
      </c>
      <c r="I323" s="37">
        <f>IF(C323=0, "-", IF(G323/C323&lt;10, G323/C323, "&gt;999%"))</f>
        <v>-0.2</v>
      </c>
      <c r="J323" s="38">
        <f>IF(E323=0, "-", IF(H323/E323&lt;10, H323/E323, "&gt;999%"))</f>
        <v>-0.13636363636363635</v>
      </c>
    </row>
    <row r="324" spans="1:10" x14ac:dyDescent="0.25">
      <c r="A324" s="177"/>
      <c r="B324" s="143"/>
      <c r="C324" s="144"/>
      <c r="D324" s="143"/>
      <c r="E324" s="144"/>
      <c r="F324" s="145"/>
      <c r="G324" s="143"/>
      <c r="H324" s="144"/>
      <c r="I324" s="151"/>
      <c r="J324" s="152"/>
    </row>
    <row r="325" spans="1:10" s="139" customFormat="1" ht="13" x14ac:dyDescent="0.3">
      <c r="A325" s="159" t="s">
        <v>72</v>
      </c>
      <c r="B325" s="65"/>
      <c r="C325" s="66"/>
      <c r="D325" s="65"/>
      <c r="E325" s="66"/>
      <c r="F325" s="67"/>
      <c r="G325" s="65"/>
      <c r="H325" s="66"/>
      <c r="I325" s="20"/>
      <c r="J325" s="21"/>
    </row>
    <row r="326" spans="1:10" x14ac:dyDescent="0.25">
      <c r="A326" s="158" t="s">
        <v>336</v>
      </c>
      <c r="B326" s="65">
        <v>0</v>
      </c>
      <c r="C326" s="66">
        <v>1</v>
      </c>
      <c r="D326" s="65">
        <v>3</v>
      </c>
      <c r="E326" s="66">
        <v>4</v>
      </c>
      <c r="F326" s="67"/>
      <c r="G326" s="65">
        <f>B326-C326</f>
        <v>-1</v>
      </c>
      <c r="H326" s="66">
        <f>D326-E326</f>
        <v>-1</v>
      </c>
      <c r="I326" s="20">
        <f>IF(C326=0, "-", IF(G326/C326&lt;10, G326/C326, "&gt;999%"))</f>
        <v>-1</v>
      </c>
      <c r="J326" s="21">
        <f>IF(E326=0, "-", IF(H326/E326&lt;10, H326/E326, "&gt;999%"))</f>
        <v>-0.25</v>
      </c>
    </row>
    <row r="327" spans="1:10" x14ac:dyDescent="0.25">
      <c r="A327" s="158" t="s">
        <v>274</v>
      </c>
      <c r="B327" s="65">
        <v>0</v>
      </c>
      <c r="C327" s="66">
        <v>1</v>
      </c>
      <c r="D327" s="65">
        <v>0</v>
      </c>
      <c r="E327" s="66">
        <v>10</v>
      </c>
      <c r="F327" s="67"/>
      <c r="G327" s="65">
        <f>B327-C327</f>
        <v>-1</v>
      </c>
      <c r="H327" s="66">
        <f>D327-E327</f>
        <v>-10</v>
      </c>
      <c r="I327" s="20">
        <f>IF(C327=0, "-", IF(G327/C327&lt;10, G327/C327, "&gt;999%"))</f>
        <v>-1</v>
      </c>
      <c r="J327" s="21">
        <f>IF(E327=0, "-", IF(H327/E327&lt;10, H327/E327, "&gt;999%"))</f>
        <v>-1</v>
      </c>
    </row>
    <row r="328" spans="1:10" x14ac:dyDescent="0.25">
      <c r="A328" s="158" t="s">
        <v>422</v>
      </c>
      <c r="B328" s="65">
        <v>10</v>
      </c>
      <c r="C328" s="66">
        <v>0</v>
      </c>
      <c r="D328" s="65">
        <v>43</v>
      </c>
      <c r="E328" s="66">
        <v>0</v>
      </c>
      <c r="F328" s="67"/>
      <c r="G328" s="65">
        <f>B328-C328</f>
        <v>10</v>
      </c>
      <c r="H328" s="66">
        <f>D328-E328</f>
        <v>43</v>
      </c>
      <c r="I328" s="20" t="str">
        <f>IF(C328=0, "-", IF(G328/C328&lt;10, G328/C328, "&gt;999%"))</f>
        <v>-</v>
      </c>
      <c r="J328" s="21" t="str">
        <f>IF(E328=0, "-", IF(H328/E328&lt;10, H328/E328, "&gt;999%"))</f>
        <v>-</v>
      </c>
    </row>
    <row r="329" spans="1:10" x14ac:dyDescent="0.25">
      <c r="A329" s="158" t="s">
        <v>470</v>
      </c>
      <c r="B329" s="65">
        <v>1</v>
      </c>
      <c r="C329" s="66">
        <v>16</v>
      </c>
      <c r="D329" s="65">
        <v>7</v>
      </c>
      <c r="E329" s="66">
        <v>48</v>
      </c>
      <c r="F329" s="67"/>
      <c r="G329" s="65">
        <f>B329-C329</f>
        <v>-15</v>
      </c>
      <c r="H329" s="66">
        <f>D329-E329</f>
        <v>-41</v>
      </c>
      <c r="I329" s="20">
        <f>IF(C329=0, "-", IF(G329/C329&lt;10, G329/C329, "&gt;999%"))</f>
        <v>-0.9375</v>
      </c>
      <c r="J329" s="21">
        <f>IF(E329=0, "-", IF(H329/E329&lt;10, H329/E329, "&gt;999%"))</f>
        <v>-0.85416666666666663</v>
      </c>
    </row>
    <row r="330" spans="1:10" s="160" customFormat="1" ht="13" x14ac:dyDescent="0.3">
      <c r="A330" s="178" t="s">
        <v>679</v>
      </c>
      <c r="B330" s="71">
        <v>11</v>
      </c>
      <c r="C330" s="72">
        <v>18</v>
      </c>
      <c r="D330" s="71">
        <v>53</v>
      </c>
      <c r="E330" s="72">
        <v>62</v>
      </c>
      <c r="F330" s="73"/>
      <c r="G330" s="71">
        <f>B330-C330</f>
        <v>-7</v>
      </c>
      <c r="H330" s="72">
        <f>D330-E330</f>
        <v>-9</v>
      </c>
      <c r="I330" s="37">
        <f>IF(C330=0, "-", IF(G330/C330&lt;10, G330/C330, "&gt;999%"))</f>
        <v>-0.3888888888888889</v>
      </c>
      <c r="J330" s="38">
        <f>IF(E330=0, "-", IF(H330/E330&lt;10, H330/E330, "&gt;999%"))</f>
        <v>-0.14516129032258066</v>
      </c>
    </row>
    <row r="331" spans="1:10" x14ac:dyDescent="0.25">
      <c r="A331" s="177"/>
      <c r="B331" s="143"/>
      <c r="C331" s="144"/>
      <c r="D331" s="143"/>
      <c r="E331" s="144"/>
      <c r="F331" s="145"/>
      <c r="G331" s="143"/>
      <c r="H331" s="144"/>
      <c r="I331" s="151"/>
      <c r="J331" s="152"/>
    </row>
    <row r="332" spans="1:10" s="139" customFormat="1" ht="13" x14ac:dyDescent="0.3">
      <c r="A332" s="159" t="s">
        <v>73</v>
      </c>
      <c r="B332" s="65"/>
      <c r="C332" s="66"/>
      <c r="D332" s="65"/>
      <c r="E332" s="66"/>
      <c r="F332" s="67"/>
      <c r="G332" s="65"/>
      <c r="H332" s="66"/>
      <c r="I332" s="20"/>
      <c r="J332" s="21"/>
    </row>
    <row r="333" spans="1:10" x14ac:dyDescent="0.25">
      <c r="A333" s="158" t="s">
        <v>516</v>
      </c>
      <c r="B333" s="65">
        <v>138</v>
      </c>
      <c r="C333" s="66">
        <v>86</v>
      </c>
      <c r="D333" s="65">
        <v>465</v>
      </c>
      <c r="E333" s="66">
        <v>521</v>
      </c>
      <c r="F333" s="67"/>
      <c r="G333" s="65">
        <f t="shared" ref="G333:G346" si="56">B333-C333</f>
        <v>52</v>
      </c>
      <c r="H333" s="66">
        <f t="shared" ref="H333:H346" si="57">D333-E333</f>
        <v>-56</v>
      </c>
      <c r="I333" s="20">
        <f t="shared" ref="I333:I346" si="58">IF(C333=0, "-", IF(G333/C333&lt;10, G333/C333, "&gt;999%"))</f>
        <v>0.60465116279069764</v>
      </c>
      <c r="J333" s="21">
        <f t="shared" ref="J333:J346" si="59">IF(E333=0, "-", IF(H333/E333&lt;10, H333/E333, "&gt;999%"))</f>
        <v>-0.10748560460652591</v>
      </c>
    </row>
    <row r="334" spans="1:10" x14ac:dyDescent="0.25">
      <c r="A334" s="158" t="s">
        <v>525</v>
      </c>
      <c r="B334" s="65">
        <v>635</v>
      </c>
      <c r="C334" s="66">
        <v>337</v>
      </c>
      <c r="D334" s="65">
        <v>2733</v>
      </c>
      <c r="E334" s="66">
        <v>2210</v>
      </c>
      <c r="F334" s="67"/>
      <c r="G334" s="65">
        <f t="shared" si="56"/>
        <v>298</v>
      </c>
      <c r="H334" s="66">
        <f t="shared" si="57"/>
        <v>523</v>
      </c>
      <c r="I334" s="20">
        <f t="shared" si="58"/>
        <v>0.88427299703264095</v>
      </c>
      <c r="J334" s="21">
        <f t="shared" si="59"/>
        <v>0.23665158371040723</v>
      </c>
    </row>
    <row r="335" spans="1:10" x14ac:dyDescent="0.25">
      <c r="A335" s="158" t="s">
        <v>343</v>
      </c>
      <c r="B335" s="65">
        <v>198</v>
      </c>
      <c r="C335" s="66">
        <v>307</v>
      </c>
      <c r="D335" s="65">
        <v>1443</v>
      </c>
      <c r="E335" s="66">
        <v>1060</v>
      </c>
      <c r="F335" s="67"/>
      <c r="G335" s="65">
        <f t="shared" si="56"/>
        <v>-109</v>
      </c>
      <c r="H335" s="66">
        <f t="shared" si="57"/>
        <v>383</v>
      </c>
      <c r="I335" s="20">
        <f t="shared" si="58"/>
        <v>-0.35504885993485341</v>
      </c>
      <c r="J335" s="21">
        <f t="shared" si="59"/>
        <v>0.36132075471698111</v>
      </c>
    </row>
    <row r="336" spans="1:10" x14ac:dyDescent="0.25">
      <c r="A336" s="158" t="s">
        <v>358</v>
      </c>
      <c r="B336" s="65">
        <v>239</v>
      </c>
      <c r="C336" s="66">
        <v>233</v>
      </c>
      <c r="D336" s="65">
        <v>1338</v>
      </c>
      <c r="E336" s="66">
        <v>1840</v>
      </c>
      <c r="F336" s="67"/>
      <c r="G336" s="65">
        <f t="shared" si="56"/>
        <v>6</v>
      </c>
      <c r="H336" s="66">
        <f t="shared" si="57"/>
        <v>-502</v>
      </c>
      <c r="I336" s="20">
        <f t="shared" si="58"/>
        <v>2.575107296137339E-2</v>
      </c>
      <c r="J336" s="21">
        <f t="shared" si="59"/>
        <v>-0.27282608695652172</v>
      </c>
    </row>
    <row r="337" spans="1:10" x14ac:dyDescent="0.25">
      <c r="A337" s="158" t="s">
        <v>399</v>
      </c>
      <c r="B337" s="65">
        <v>394</v>
      </c>
      <c r="C337" s="66">
        <v>206</v>
      </c>
      <c r="D337" s="65">
        <v>2385</v>
      </c>
      <c r="E337" s="66">
        <v>2836</v>
      </c>
      <c r="F337" s="67"/>
      <c r="G337" s="65">
        <f t="shared" si="56"/>
        <v>188</v>
      </c>
      <c r="H337" s="66">
        <f t="shared" si="57"/>
        <v>-451</v>
      </c>
      <c r="I337" s="20">
        <f t="shared" si="58"/>
        <v>0.91262135922330101</v>
      </c>
      <c r="J337" s="21">
        <f t="shared" si="59"/>
        <v>-0.15902679830747532</v>
      </c>
    </row>
    <row r="338" spans="1:10" x14ac:dyDescent="0.25">
      <c r="A338" s="158" t="s">
        <v>423</v>
      </c>
      <c r="B338" s="65">
        <v>6</v>
      </c>
      <c r="C338" s="66">
        <v>0</v>
      </c>
      <c r="D338" s="65">
        <v>6</v>
      </c>
      <c r="E338" s="66">
        <v>0</v>
      </c>
      <c r="F338" s="67"/>
      <c r="G338" s="65">
        <f t="shared" si="56"/>
        <v>6</v>
      </c>
      <c r="H338" s="66">
        <f t="shared" si="57"/>
        <v>6</v>
      </c>
      <c r="I338" s="20" t="str">
        <f t="shared" si="58"/>
        <v>-</v>
      </c>
      <c r="J338" s="21" t="str">
        <f t="shared" si="59"/>
        <v>-</v>
      </c>
    </row>
    <row r="339" spans="1:10" x14ac:dyDescent="0.25">
      <c r="A339" s="158" t="s">
        <v>441</v>
      </c>
      <c r="B339" s="65">
        <v>126</v>
      </c>
      <c r="C339" s="66">
        <v>117</v>
      </c>
      <c r="D339" s="65">
        <v>547</v>
      </c>
      <c r="E339" s="66">
        <v>590</v>
      </c>
      <c r="F339" s="67"/>
      <c r="G339" s="65">
        <f t="shared" si="56"/>
        <v>9</v>
      </c>
      <c r="H339" s="66">
        <f t="shared" si="57"/>
        <v>-43</v>
      </c>
      <c r="I339" s="20">
        <f t="shared" si="58"/>
        <v>7.6923076923076927E-2</v>
      </c>
      <c r="J339" s="21">
        <f t="shared" si="59"/>
        <v>-7.2881355932203393E-2</v>
      </c>
    </row>
    <row r="340" spans="1:10" x14ac:dyDescent="0.25">
      <c r="A340" s="158" t="s">
        <v>442</v>
      </c>
      <c r="B340" s="65">
        <v>94</v>
      </c>
      <c r="C340" s="66">
        <v>63</v>
      </c>
      <c r="D340" s="65">
        <v>513</v>
      </c>
      <c r="E340" s="66">
        <v>525</v>
      </c>
      <c r="F340" s="67"/>
      <c r="G340" s="65">
        <f t="shared" si="56"/>
        <v>31</v>
      </c>
      <c r="H340" s="66">
        <f t="shared" si="57"/>
        <v>-12</v>
      </c>
      <c r="I340" s="20">
        <f t="shared" si="58"/>
        <v>0.49206349206349204</v>
      </c>
      <c r="J340" s="21">
        <f t="shared" si="59"/>
        <v>-2.2857142857142857E-2</v>
      </c>
    </row>
    <row r="341" spans="1:10" x14ac:dyDescent="0.25">
      <c r="A341" s="158" t="s">
        <v>359</v>
      </c>
      <c r="B341" s="65">
        <v>7</v>
      </c>
      <c r="C341" s="66">
        <v>6</v>
      </c>
      <c r="D341" s="65">
        <v>106</v>
      </c>
      <c r="E341" s="66">
        <v>48</v>
      </c>
      <c r="F341" s="67"/>
      <c r="G341" s="65">
        <f t="shared" si="56"/>
        <v>1</v>
      </c>
      <c r="H341" s="66">
        <f t="shared" si="57"/>
        <v>58</v>
      </c>
      <c r="I341" s="20">
        <f t="shared" si="58"/>
        <v>0.16666666666666666</v>
      </c>
      <c r="J341" s="21">
        <f t="shared" si="59"/>
        <v>1.2083333333333333</v>
      </c>
    </row>
    <row r="342" spans="1:10" x14ac:dyDescent="0.25">
      <c r="A342" s="158" t="s">
        <v>308</v>
      </c>
      <c r="B342" s="65">
        <v>1</v>
      </c>
      <c r="C342" s="66">
        <v>13</v>
      </c>
      <c r="D342" s="65">
        <v>36</v>
      </c>
      <c r="E342" s="66">
        <v>55</v>
      </c>
      <c r="F342" s="67"/>
      <c r="G342" s="65">
        <f t="shared" si="56"/>
        <v>-12</v>
      </c>
      <c r="H342" s="66">
        <f t="shared" si="57"/>
        <v>-19</v>
      </c>
      <c r="I342" s="20">
        <f t="shared" si="58"/>
        <v>-0.92307692307692313</v>
      </c>
      <c r="J342" s="21">
        <f t="shared" si="59"/>
        <v>-0.34545454545454546</v>
      </c>
    </row>
    <row r="343" spans="1:10" x14ac:dyDescent="0.25">
      <c r="A343" s="158" t="s">
        <v>206</v>
      </c>
      <c r="B343" s="65">
        <v>67</v>
      </c>
      <c r="C343" s="66">
        <v>104</v>
      </c>
      <c r="D343" s="65">
        <v>586</v>
      </c>
      <c r="E343" s="66">
        <v>560</v>
      </c>
      <c r="F343" s="67"/>
      <c r="G343" s="65">
        <f t="shared" si="56"/>
        <v>-37</v>
      </c>
      <c r="H343" s="66">
        <f t="shared" si="57"/>
        <v>26</v>
      </c>
      <c r="I343" s="20">
        <f t="shared" si="58"/>
        <v>-0.35576923076923078</v>
      </c>
      <c r="J343" s="21">
        <f t="shared" si="59"/>
        <v>4.642857142857143E-2</v>
      </c>
    </row>
    <row r="344" spans="1:10" x14ac:dyDescent="0.25">
      <c r="A344" s="158" t="s">
        <v>219</v>
      </c>
      <c r="B344" s="65">
        <v>190</v>
      </c>
      <c r="C344" s="66">
        <v>92</v>
      </c>
      <c r="D344" s="65">
        <v>1027</v>
      </c>
      <c r="E344" s="66">
        <v>913</v>
      </c>
      <c r="F344" s="67"/>
      <c r="G344" s="65">
        <f t="shared" si="56"/>
        <v>98</v>
      </c>
      <c r="H344" s="66">
        <f t="shared" si="57"/>
        <v>114</v>
      </c>
      <c r="I344" s="20">
        <f t="shared" si="58"/>
        <v>1.0652173913043479</v>
      </c>
      <c r="J344" s="21">
        <f t="shared" si="59"/>
        <v>0.1248630887185104</v>
      </c>
    </row>
    <row r="345" spans="1:10" x14ac:dyDescent="0.25">
      <c r="A345" s="158" t="s">
        <v>242</v>
      </c>
      <c r="B345" s="65">
        <v>25</v>
      </c>
      <c r="C345" s="66">
        <v>5</v>
      </c>
      <c r="D345" s="65">
        <v>170</v>
      </c>
      <c r="E345" s="66">
        <v>102</v>
      </c>
      <c r="F345" s="67"/>
      <c r="G345" s="65">
        <f t="shared" si="56"/>
        <v>20</v>
      </c>
      <c r="H345" s="66">
        <f t="shared" si="57"/>
        <v>68</v>
      </c>
      <c r="I345" s="20">
        <f t="shared" si="58"/>
        <v>4</v>
      </c>
      <c r="J345" s="21">
        <f t="shared" si="59"/>
        <v>0.66666666666666663</v>
      </c>
    </row>
    <row r="346" spans="1:10" s="160" customFormat="1" ht="13" x14ac:dyDescent="0.3">
      <c r="A346" s="178" t="s">
        <v>680</v>
      </c>
      <c r="B346" s="71">
        <v>2120</v>
      </c>
      <c r="C346" s="72">
        <v>1569</v>
      </c>
      <c r="D346" s="71">
        <v>11355</v>
      </c>
      <c r="E346" s="72">
        <v>11260</v>
      </c>
      <c r="F346" s="73"/>
      <c r="G346" s="71">
        <f t="shared" si="56"/>
        <v>551</v>
      </c>
      <c r="H346" s="72">
        <f t="shared" si="57"/>
        <v>95</v>
      </c>
      <c r="I346" s="37">
        <f t="shared" si="58"/>
        <v>0.35117909496494581</v>
      </c>
      <c r="J346" s="38">
        <f t="shared" si="59"/>
        <v>8.436944937833037E-3</v>
      </c>
    </row>
    <row r="347" spans="1:10" x14ac:dyDescent="0.25">
      <c r="A347" s="177"/>
      <c r="B347" s="143"/>
      <c r="C347" s="144"/>
      <c r="D347" s="143"/>
      <c r="E347" s="144"/>
      <c r="F347" s="145"/>
      <c r="G347" s="143"/>
      <c r="H347" s="144"/>
      <c r="I347" s="151"/>
      <c r="J347" s="152"/>
    </row>
    <row r="348" spans="1:10" s="139" customFormat="1" ht="13" x14ac:dyDescent="0.3">
      <c r="A348" s="159" t="s">
        <v>74</v>
      </c>
      <c r="B348" s="65"/>
      <c r="C348" s="66"/>
      <c r="D348" s="65"/>
      <c r="E348" s="66"/>
      <c r="F348" s="67"/>
      <c r="G348" s="65"/>
      <c r="H348" s="66"/>
      <c r="I348" s="20"/>
      <c r="J348" s="21"/>
    </row>
    <row r="349" spans="1:10" x14ac:dyDescent="0.25">
      <c r="A349" s="158" t="s">
        <v>337</v>
      </c>
      <c r="B349" s="65">
        <v>1</v>
      </c>
      <c r="C349" s="66">
        <v>1</v>
      </c>
      <c r="D349" s="65">
        <v>6</v>
      </c>
      <c r="E349" s="66">
        <v>5</v>
      </c>
      <c r="F349" s="67"/>
      <c r="G349" s="65">
        <f>B349-C349</f>
        <v>0</v>
      </c>
      <c r="H349" s="66">
        <f>D349-E349</f>
        <v>1</v>
      </c>
      <c r="I349" s="20">
        <f>IF(C349=0, "-", IF(G349/C349&lt;10, G349/C349, "&gt;999%"))</f>
        <v>0</v>
      </c>
      <c r="J349" s="21">
        <f>IF(E349=0, "-", IF(H349/E349&lt;10, H349/E349, "&gt;999%"))</f>
        <v>0.2</v>
      </c>
    </row>
    <row r="350" spans="1:10" s="160" customFormat="1" ht="13" x14ac:dyDescent="0.3">
      <c r="A350" s="178" t="s">
        <v>681</v>
      </c>
      <c r="B350" s="71">
        <v>1</v>
      </c>
      <c r="C350" s="72">
        <v>1</v>
      </c>
      <c r="D350" s="71">
        <v>6</v>
      </c>
      <c r="E350" s="72">
        <v>5</v>
      </c>
      <c r="F350" s="73"/>
      <c r="G350" s="71">
        <f>B350-C350</f>
        <v>0</v>
      </c>
      <c r="H350" s="72">
        <f>D350-E350</f>
        <v>1</v>
      </c>
      <c r="I350" s="37">
        <f>IF(C350=0, "-", IF(G350/C350&lt;10, G350/C350, "&gt;999%"))</f>
        <v>0</v>
      </c>
      <c r="J350" s="38">
        <f>IF(E350=0, "-", IF(H350/E350&lt;10, H350/E350, "&gt;999%"))</f>
        <v>0.2</v>
      </c>
    </row>
    <row r="351" spans="1:10" x14ac:dyDescent="0.25">
      <c r="A351" s="177"/>
      <c r="B351" s="143"/>
      <c r="C351" s="144"/>
      <c r="D351" s="143"/>
      <c r="E351" s="144"/>
      <c r="F351" s="145"/>
      <c r="G351" s="143"/>
      <c r="H351" s="144"/>
      <c r="I351" s="151"/>
      <c r="J351" s="152"/>
    </row>
    <row r="352" spans="1:10" s="139" customFormat="1" ht="13" x14ac:dyDescent="0.3">
      <c r="A352" s="159" t="s">
        <v>75</v>
      </c>
      <c r="B352" s="65"/>
      <c r="C352" s="66"/>
      <c r="D352" s="65"/>
      <c r="E352" s="66"/>
      <c r="F352" s="67"/>
      <c r="G352" s="65"/>
      <c r="H352" s="66"/>
      <c r="I352" s="20"/>
      <c r="J352" s="21"/>
    </row>
    <row r="353" spans="1:10" x14ac:dyDescent="0.25">
      <c r="A353" s="158" t="s">
        <v>232</v>
      </c>
      <c r="B353" s="65">
        <v>27</v>
      </c>
      <c r="C353" s="66">
        <v>59</v>
      </c>
      <c r="D353" s="65">
        <v>196</v>
      </c>
      <c r="E353" s="66">
        <v>247</v>
      </c>
      <c r="F353" s="67"/>
      <c r="G353" s="65">
        <f t="shared" ref="G353:G376" si="60">B353-C353</f>
        <v>-32</v>
      </c>
      <c r="H353" s="66">
        <f t="shared" ref="H353:H376" si="61">D353-E353</f>
        <v>-51</v>
      </c>
      <c r="I353" s="20">
        <f t="shared" ref="I353:I376" si="62">IF(C353=0, "-", IF(G353/C353&lt;10, G353/C353, "&gt;999%"))</f>
        <v>-0.5423728813559322</v>
      </c>
      <c r="J353" s="21">
        <f t="shared" ref="J353:J376" si="63">IF(E353=0, "-", IF(H353/E353&lt;10, H353/E353, "&gt;999%"))</f>
        <v>-0.20647773279352227</v>
      </c>
    </row>
    <row r="354" spans="1:10" x14ac:dyDescent="0.25">
      <c r="A354" s="158" t="s">
        <v>233</v>
      </c>
      <c r="B354" s="65">
        <v>1</v>
      </c>
      <c r="C354" s="66">
        <v>6</v>
      </c>
      <c r="D354" s="65">
        <v>8</v>
      </c>
      <c r="E354" s="66">
        <v>17</v>
      </c>
      <c r="F354" s="67"/>
      <c r="G354" s="65">
        <f t="shared" si="60"/>
        <v>-5</v>
      </c>
      <c r="H354" s="66">
        <f t="shared" si="61"/>
        <v>-9</v>
      </c>
      <c r="I354" s="20">
        <f t="shared" si="62"/>
        <v>-0.83333333333333337</v>
      </c>
      <c r="J354" s="21">
        <f t="shared" si="63"/>
        <v>-0.52941176470588236</v>
      </c>
    </row>
    <row r="355" spans="1:10" x14ac:dyDescent="0.25">
      <c r="A355" s="158" t="s">
        <v>257</v>
      </c>
      <c r="B355" s="65">
        <v>32</v>
      </c>
      <c r="C355" s="66">
        <v>60</v>
      </c>
      <c r="D355" s="65">
        <v>283</v>
      </c>
      <c r="E355" s="66">
        <v>245</v>
      </c>
      <c r="F355" s="67"/>
      <c r="G355" s="65">
        <f t="shared" si="60"/>
        <v>-28</v>
      </c>
      <c r="H355" s="66">
        <f t="shared" si="61"/>
        <v>38</v>
      </c>
      <c r="I355" s="20">
        <f t="shared" si="62"/>
        <v>-0.46666666666666667</v>
      </c>
      <c r="J355" s="21">
        <f t="shared" si="63"/>
        <v>0.15510204081632653</v>
      </c>
    </row>
    <row r="356" spans="1:10" x14ac:dyDescent="0.25">
      <c r="A356" s="158" t="s">
        <v>326</v>
      </c>
      <c r="B356" s="65">
        <v>9</v>
      </c>
      <c r="C356" s="66">
        <v>17</v>
      </c>
      <c r="D356" s="65">
        <v>66</v>
      </c>
      <c r="E356" s="66">
        <v>69</v>
      </c>
      <c r="F356" s="67"/>
      <c r="G356" s="65">
        <f t="shared" si="60"/>
        <v>-8</v>
      </c>
      <c r="H356" s="66">
        <f t="shared" si="61"/>
        <v>-3</v>
      </c>
      <c r="I356" s="20">
        <f t="shared" si="62"/>
        <v>-0.47058823529411764</v>
      </c>
      <c r="J356" s="21">
        <f t="shared" si="63"/>
        <v>-4.3478260869565216E-2</v>
      </c>
    </row>
    <row r="357" spans="1:10" x14ac:dyDescent="0.25">
      <c r="A357" s="158" t="s">
        <v>258</v>
      </c>
      <c r="B357" s="65">
        <v>17</v>
      </c>
      <c r="C357" s="66">
        <v>46</v>
      </c>
      <c r="D357" s="65">
        <v>85</v>
      </c>
      <c r="E357" s="66">
        <v>146</v>
      </c>
      <c r="F357" s="67"/>
      <c r="G357" s="65">
        <f t="shared" si="60"/>
        <v>-29</v>
      </c>
      <c r="H357" s="66">
        <f t="shared" si="61"/>
        <v>-61</v>
      </c>
      <c r="I357" s="20">
        <f t="shared" si="62"/>
        <v>-0.63043478260869568</v>
      </c>
      <c r="J357" s="21">
        <f t="shared" si="63"/>
        <v>-0.4178082191780822</v>
      </c>
    </row>
    <row r="358" spans="1:10" x14ac:dyDescent="0.25">
      <c r="A358" s="158" t="s">
        <v>275</v>
      </c>
      <c r="B358" s="65">
        <v>0</v>
      </c>
      <c r="C358" s="66">
        <v>0</v>
      </c>
      <c r="D358" s="65">
        <v>2</v>
      </c>
      <c r="E358" s="66">
        <v>5</v>
      </c>
      <c r="F358" s="67"/>
      <c r="G358" s="65">
        <f t="shared" si="60"/>
        <v>0</v>
      </c>
      <c r="H358" s="66">
        <f t="shared" si="61"/>
        <v>-3</v>
      </c>
      <c r="I358" s="20" t="str">
        <f t="shared" si="62"/>
        <v>-</v>
      </c>
      <c r="J358" s="21">
        <f t="shared" si="63"/>
        <v>-0.6</v>
      </c>
    </row>
    <row r="359" spans="1:10" x14ac:dyDescent="0.25">
      <c r="A359" s="158" t="s">
        <v>276</v>
      </c>
      <c r="B359" s="65">
        <v>6</v>
      </c>
      <c r="C359" s="66">
        <v>4</v>
      </c>
      <c r="D359" s="65">
        <v>25</v>
      </c>
      <c r="E359" s="66">
        <v>23</v>
      </c>
      <c r="F359" s="67"/>
      <c r="G359" s="65">
        <f t="shared" si="60"/>
        <v>2</v>
      </c>
      <c r="H359" s="66">
        <f t="shared" si="61"/>
        <v>2</v>
      </c>
      <c r="I359" s="20">
        <f t="shared" si="62"/>
        <v>0.5</v>
      </c>
      <c r="J359" s="21">
        <f t="shared" si="63"/>
        <v>8.6956521739130432E-2</v>
      </c>
    </row>
    <row r="360" spans="1:10" x14ac:dyDescent="0.25">
      <c r="A360" s="158" t="s">
        <v>327</v>
      </c>
      <c r="B360" s="65">
        <v>6</v>
      </c>
      <c r="C360" s="66">
        <v>4</v>
      </c>
      <c r="D360" s="65">
        <v>25</v>
      </c>
      <c r="E360" s="66">
        <v>15</v>
      </c>
      <c r="F360" s="67"/>
      <c r="G360" s="65">
        <f t="shared" si="60"/>
        <v>2</v>
      </c>
      <c r="H360" s="66">
        <f t="shared" si="61"/>
        <v>10</v>
      </c>
      <c r="I360" s="20">
        <f t="shared" si="62"/>
        <v>0.5</v>
      </c>
      <c r="J360" s="21">
        <f t="shared" si="63"/>
        <v>0.66666666666666663</v>
      </c>
    </row>
    <row r="361" spans="1:10" x14ac:dyDescent="0.25">
      <c r="A361" s="158" t="s">
        <v>383</v>
      </c>
      <c r="B361" s="65">
        <v>37</v>
      </c>
      <c r="C361" s="66">
        <v>9</v>
      </c>
      <c r="D361" s="65">
        <v>79</v>
      </c>
      <c r="E361" s="66">
        <v>94</v>
      </c>
      <c r="F361" s="67"/>
      <c r="G361" s="65">
        <f t="shared" si="60"/>
        <v>28</v>
      </c>
      <c r="H361" s="66">
        <f t="shared" si="61"/>
        <v>-15</v>
      </c>
      <c r="I361" s="20">
        <f t="shared" si="62"/>
        <v>3.1111111111111112</v>
      </c>
      <c r="J361" s="21">
        <f t="shared" si="63"/>
        <v>-0.15957446808510639</v>
      </c>
    </row>
    <row r="362" spans="1:10" x14ac:dyDescent="0.25">
      <c r="A362" s="158" t="s">
        <v>424</v>
      </c>
      <c r="B362" s="65">
        <v>26</v>
      </c>
      <c r="C362" s="66">
        <v>0</v>
      </c>
      <c r="D362" s="65">
        <v>73</v>
      </c>
      <c r="E362" s="66">
        <v>0</v>
      </c>
      <c r="F362" s="67"/>
      <c r="G362" s="65">
        <f t="shared" si="60"/>
        <v>26</v>
      </c>
      <c r="H362" s="66">
        <f t="shared" si="61"/>
        <v>73</v>
      </c>
      <c r="I362" s="20" t="str">
        <f t="shared" si="62"/>
        <v>-</v>
      </c>
      <c r="J362" s="21" t="str">
        <f t="shared" si="63"/>
        <v>-</v>
      </c>
    </row>
    <row r="363" spans="1:10" x14ac:dyDescent="0.25">
      <c r="A363" s="158" t="s">
        <v>425</v>
      </c>
      <c r="B363" s="65">
        <v>9</v>
      </c>
      <c r="C363" s="66">
        <v>5</v>
      </c>
      <c r="D363" s="65">
        <v>34</v>
      </c>
      <c r="E363" s="66">
        <v>39</v>
      </c>
      <c r="F363" s="67"/>
      <c r="G363" s="65">
        <f t="shared" si="60"/>
        <v>4</v>
      </c>
      <c r="H363" s="66">
        <f t="shared" si="61"/>
        <v>-5</v>
      </c>
      <c r="I363" s="20">
        <f t="shared" si="62"/>
        <v>0.8</v>
      </c>
      <c r="J363" s="21">
        <f t="shared" si="63"/>
        <v>-0.12820512820512819</v>
      </c>
    </row>
    <row r="364" spans="1:10" x14ac:dyDescent="0.25">
      <c r="A364" s="158" t="s">
        <v>277</v>
      </c>
      <c r="B364" s="65">
        <v>10</v>
      </c>
      <c r="C364" s="66">
        <v>0</v>
      </c>
      <c r="D364" s="65">
        <v>49</v>
      </c>
      <c r="E364" s="66">
        <v>0</v>
      </c>
      <c r="F364" s="67"/>
      <c r="G364" s="65">
        <f t="shared" si="60"/>
        <v>10</v>
      </c>
      <c r="H364" s="66">
        <f t="shared" si="61"/>
        <v>49</v>
      </c>
      <c r="I364" s="20" t="str">
        <f t="shared" si="62"/>
        <v>-</v>
      </c>
      <c r="J364" s="21" t="str">
        <f t="shared" si="63"/>
        <v>-</v>
      </c>
    </row>
    <row r="365" spans="1:10" x14ac:dyDescent="0.25">
      <c r="A365" s="158" t="s">
        <v>286</v>
      </c>
      <c r="B365" s="65">
        <v>2</v>
      </c>
      <c r="C365" s="66">
        <v>0</v>
      </c>
      <c r="D365" s="65">
        <v>2</v>
      </c>
      <c r="E365" s="66">
        <v>0</v>
      </c>
      <c r="F365" s="67"/>
      <c r="G365" s="65">
        <f t="shared" si="60"/>
        <v>2</v>
      </c>
      <c r="H365" s="66">
        <f t="shared" si="61"/>
        <v>2</v>
      </c>
      <c r="I365" s="20" t="str">
        <f t="shared" si="62"/>
        <v>-</v>
      </c>
      <c r="J365" s="21" t="str">
        <f t="shared" si="63"/>
        <v>-</v>
      </c>
    </row>
    <row r="366" spans="1:10" x14ac:dyDescent="0.25">
      <c r="A366" s="158" t="s">
        <v>487</v>
      </c>
      <c r="B366" s="65">
        <v>9</v>
      </c>
      <c r="C366" s="66">
        <v>21</v>
      </c>
      <c r="D366" s="65">
        <v>13</v>
      </c>
      <c r="E366" s="66">
        <v>48</v>
      </c>
      <c r="F366" s="67"/>
      <c r="G366" s="65">
        <f t="shared" si="60"/>
        <v>-12</v>
      </c>
      <c r="H366" s="66">
        <f t="shared" si="61"/>
        <v>-35</v>
      </c>
      <c r="I366" s="20">
        <f t="shared" si="62"/>
        <v>-0.5714285714285714</v>
      </c>
      <c r="J366" s="21">
        <f t="shared" si="63"/>
        <v>-0.72916666666666663</v>
      </c>
    </row>
    <row r="367" spans="1:10" x14ac:dyDescent="0.25">
      <c r="A367" s="158" t="s">
        <v>384</v>
      </c>
      <c r="B367" s="65">
        <v>30</v>
      </c>
      <c r="C367" s="66">
        <v>93</v>
      </c>
      <c r="D367" s="65">
        <v>157</v>
      </c>
      <c r="E367" s="66">
        <v>295</v>
      </c>
      <c r="F367" s="67"/>
      <c r="G367" s="65">
        <f t="shared" si="60"/>
        <v>-63</v>
      </c>
      <c r="H367" s="66">
        <f t="shared" si="61"/>
        <v>-138</v>
      </c>
      <c r="I367" s="20">
        <f t="shared" si="62"/>
        <v>-0.67741935483870963</v>
      </c>
      <c r="J367" s="21">
        <f t="shared" si="63"/>
        <v>-0.46779661016949153</v>
      </c>
    </row>
    <row r="368" spans="1:10" x14ac:dyDescent="0.25">
      <c r="A368" s="158" t="s">
        <v>426</v>
      </c>
      <c r="B368" s="65">
        <v>19</v>
      </c>
      <c r="C368" s="66">
        <v>31</v>
      </c>
      <c r="D368" s="65">
        <v>154</v>
      </c>
      <c r="E368" s="66">
        <v>125</v>
      </c>
      <c r="F368" s="67"/>
      <c r="G368" s="65">
        <f t="shared" si="60"/>
        <v>-12</v>
      </c>
      <c r="H368" s="66">
        <f t="shared" si="61"/>
        <v>29</v>
      </c>
      <c r="I368" s="20">
        <f t="shared" si="62"/>
        <v>-0.38709677419354838</v>
      </c>
      <c r="J368" s="21">
        <f t="shared" si="63"/>
        <v>0.23200000000000001</v>
      </c>
    </row>
    <row r="369" spans="1:10" x14ac:dyDescent="0.25">
      <c r="A369" s="158" t="s">
        <v>427</v>
      </c>
      <c r="B369" s="65">
        <v>40</v>
      </c>
      <c r="C369" s="66">
        <v>50</v>
      </c>
      <c r="D369" s="65">
        <v>162</v>
      </c>
      <c r="E369" s="66">
        <v>177</v>
      </c>
      <c r="F369" s="67"/>
      <c r="G369" s="65">
        <f t="shared" si="60"/>
        <v>-10</v>
      </c>
      <c r="H369" s="66">
        <f t="shared" si="61"/>
        <v>-15</v>
      </c>
      <c r="I369" s="20">
        <f t="shared" si="62"/>
        <v>-0.2</v>
      </c>
      <c r="J369" s="21">
        <f t="shared" si="63"/>
        <v>-8.4745762711864403E-2</v>
      </c>
    </row>
    <row r="370" spans="1:10" x14ac:dyDescent="0.25">
      <c r="A370" s="158" t="s">
        <v>428</v>
      </c>
      <c r="B370" s="65">
        <v>71</v>
      </c>
      <c r="C370" s="66">
        <v>113</v>
      </c>
      <c r="D370" s="65">
        <v>232</v>
      </c>
      <c r="E370" s="66">
        <v>375</v>
      </c>
      <c r="F370" s="67"/>
      <c r="G370" s="65">
        <f t="shared" si="60"/>
        <v>-42</v>
      </c>
      <c r="H370" s="66">
        <f t="shared" si="61"/>
        <v>-143</v>
      </c>
      <c r="I370" s="20">
        <f t="shared" si="62"/>
        <v>-0.37168141592920356</v>
      </c>
      <c r="J370" s="21">
        <f t="shared" si="63"/>
        <v>-0.38133333333333336</v>
      </c>
    </row>
    <row r="371" spans="1:10" x14ac:dyDescent="0.25">
      <c r="A371" s="158" t="s">
        <v>471</v>
      </c>
      <c r="B371" s="65">
        <v>14</v>
      </c>
      <c r="C371" s="66">
        <v>9</v>
      </c>
      <c r="D371" s="65">
        <v>74</v>
      </c>
      <c r="E371" s="66">
        <v>33</v>
      </c>
      <c r="F371" s="67"/>
      <c r="G371" s="65">
        <f t="shared" si="60"/>
        <v>5</v>
      </c>
      <c r="H371" s="66">
        <f t="shared" si="61"/>
        <v>41</v>
      </c>
      <c r="I371" s="20">
        <f t="shared" si="62"/>
        <v>0.55555555555555558</v>
      </c>
      <c r="J371" s="21">
        <f t="shared" si="63"/>
        <v>1.2424242424242424</v>
      </c>
    </row>
    <row r="372" spans="1:10" x14ac:dyDescent="0.25">
      <c r="A372" s="158" t="s">
        <v>472</v>
      </c>
      <c r="B372" s="65">
        <v>28</v>
      </c>
      <c r="C372" s="66">
        <v>81</v>
      </c>
      <c r="D372" s="65">
        <v>231</v>
      </c>
      <c r="E372" s="66">
        <v>219</v>
      </c>
      <c r="F372" s="67"/>
      <c r="G372" s="65">
        <f t="shared" si="60"/>
        <v>-53</v>
      </c>
      <c r="H372" s="66">
        <f t="shared" si="61"/>
        <v>12</v>
      </c>
      <c r="I372" s="20">
        <f t="shared" si="62"/>
        <v>-0.65432098765432101</v>
      </c>
      <c r="J372" s="21">
        <f t="shared" si="63"/>
        <v>5.4794520547945202E-2</v>
      </c>
    </row>
    <row r="373" spans="1:10" x14ac:dyDescent="0.25">
      <c r="A373" s="158" t="s">
        <v>488</v>
      </c>
      <c r="B373" s="65">
        <v>11</v>
      </c>
      <c r="C373" s="66">
        <v>19</v>
      </c>
      <c r="D373" s="65">
        <v>52</v>
      </c>
      <c r="E373" s="66">
        <v>51</v>
      </c>
      <c r="F373" s="67"/>
      <c r="G373" s="65">
        <f t="shared" si="60"/>
        <v>-8</v>
      </c>
      <c r="H373" s="66">
        <f t="shared" si="61"/>
        <v>1</v>
      </c>
      <c r="I373" s="20">
        <f t="shared" si="62"/>
        <v>-0.42105263157894735</v>
      </c>
      <c r="J373" s="21">
        <f t="shared" si="63"/>
        <v>1.9607843137254902E-2</v>
      </c>
    </row>
    <row r="374" spans="1:10" x14ac:dyDescent="0.25">
      <c r="A374" s="158" t="s">
        <v>287</v>
      </c>
      <c r="B374" s="65">
        <v>2</v>
      </c>
      <c r="C374" s="66">
        <v>7</v>
      </c>
      <c r="D374" s="65">
        <v>9</v>
      </c>
      <c r="E374" s="66">
        <v>18</v>
      </c>
      <c r="F374" s="67"/>
      <c r="G374" s="65">
        <f t="shared" si="60"/>
        <v>-5</v>
      </c>
      <c r="H374" s="66">
        <f t="shared" si="61"/>
        <v>-9</v>
      </c>
      <c r="I374" s="20">
        <f t="shared" si="62"/>
        <v>-0.7142857142857143</v>
      </c>
      <c r="J374" s="21">
        <f t="shared" si="63"/>
        <v>-0.5</v>
      </c>
    </row>
    <row r="375" spans="1:10" x14ac:dyDescent="0.25">
      <c r="A375" s="158" t="s">
        <v>338</v>
      </c>
      <c r="B375" s="65">
        <v>3</v>
      </c>
      <c r="C375" s="66">
        <v>0</v>
      </c>
      <c r="D375" s="65">
        <v>3</v>
      </c>
      <c r="E375" s="66">
        <v>0</v>
      </c>
      <c r="F375" s="67"/>
      <c r="G375" s="65">
        <f t="shared" si="60"/>
        <v>3</v>
      </c>
      <c r="H375" s="66">
        <f t="shared" si="61"/>
        <v>3</v>
      </c>
      <c r="I375" s="20" t="str">
        <f t="shared" si="62"/>
        <v>-</v>
      </c>
      <c r="J375" s="21" t="str">
        <f t="shared" si="63"/>
        <v>-</v>
      </c>
    </row>
    <row r="376" spans="1:10" s="160" customFormat="1" ht="13" x14ac:dyDescent="0.3">
      <c r="A376" s="178" t="s">
        <v>682</v>
      </c>
      <c r="B376" s="71">
        <v>409</v>
      </c>
      <c r="C376" s="72">
        <v>634</v>
      </c>
      <c r="D376" s="71">
        <v>2014</v>
      </c>
      <c r="E376" s="72">
        <v>2241</v>
      </c>
      <c r="F376" s="73"/>
      <c r="G376" s="71">
        <f t="shared" si="60"/>
        <v>-225</v>
      </c>
      <c r="H376" s="72">
        <f t="shared" si="61"/>
        <v>-227</v>
      </c>
      <c r="I376" s="37">
        <f t="shared" si="62"/>
        <v>-0.35488958990536279</v>
      </c>
      <c r="J376" s="38">
        <f t="shared" si="63"/>
        <v>-0.10129406514948684</v>
      </c>
    </row>
    <row r="377" spans="1:10" x14ac:dyDescent="0.25">
      <c r="A377" s="177"/>
      <c r="B377" s="143"/>
      <c r="C377" s="144"/>
      <c r="D377" s="143"/>
      <c r="E377" s="144"/>
      <c r="F377" s="145"/>
      <c r="G377" s="143"/>
      <c r="H377" s="144"/>
      <c r="I377" s="151"/>
      <c r="J377" s="152"/>
    </row>
    <row r="378" spans="1:10" s="139" customFormat="1" ht="13" x14ac:dyDescent="0.3">
      <c r="A378" s="159" t="s">
        <v>76</v>
      </c>
      <c r="B378" s="65"/>
      <c r="C378" s="66"/>
      <c r="D378" s="65"/>
      <c r="E378" s="66"/>
      <c r="F378" s="67"/>
      <c r="G378" s="65"/>
      <c r="H378" s="66"/>
      <c r="I378" s="20"/>
      <c r="J378" s="21"/>
    </row>
    <row r="379" spans="1:10" x14ac:dyDescent="0.25">
      <c r="A379" s="158" t="s">
        <v>575</v>
      </c>
      <c r="B379" s="65">
        <v>33</v>
      </c>
      <c r="C379" s="66">
        <v>17</v>
      </c>
      <c r="D379" s="65">
        <v>102</v>
      </c>
      <c r="E379" s="66">
        <v>105</v>
      </c>
      <c r="F379" s="67"/>
      <c r="G379" s="65">
        <f>B379-C379</f>
        <v>16</v>
      </c>
      <c r="H379" s="66">
        <f>D379-E379</f>
        <v>-3</v>
      </c>
      <c r="I379" s="20">
        <f>IF(C379=0, "-", IF(G379/C379&lt;10, G379/C379, "&gt;999%"))</f>
        <v>0.94117647058823528</v>
      </c>
      <c r="J379" s="21">
        <f>IF(E379=0, "-", IF(H379/E379&lt;10, H379/E379, "&gt;999%"))</f>
        <v>-2.8571428571428571E-2</v>
      </c>
    </row>
    <row r="380" spans="1:10" x14ac:dyDescent="0.25">
      <c r="A380" s="158" t="s">
        <v>561</v>
      </c>
      <c r="B380" s="65">
        <v>1</v>
      </c>
      <c r="C380" s="66">
        <v>1</v>
      </c>
      <c r="D380" s="65">
        <v>6</v>
      </c>
      <c r="E380" s="66">
        <v>6</v>
      </c>
      <c r="F380" s="67"/>
      <c r="G380" s="65">
        <f>B380-C380</f>
        <v>0</v>
      </c>
      <c r="H380" s="66">
        <f>D380-E380</f>
        <v>0</v>
      </c>
      <c r="I380" s="20">
        <f>IF(C380=0, "-", IF(G380/C380&lt;10, G380/C380, "&gt;999%"))</f>
        <v>0</v>
      </c>
      <c r="J380" s="21">
        <f>IF(E380=0, "-", IF(H380/E380&lt;10, H380/E380, "&gt;999%"))</f>
        <v>0</v>
      </c>
    </row>
    <row r="381" spans="1:10" s="160" customFormat="1" ht="13" x14ac:dyDescent="0.3">
      <c r="A381" s="178" t="s">
        <v>683</v>
      </c>
      <c r="B381" s="71">
        <v>34</v>
      </c>
      <c r="C381" s="72">
        <v>18</v>
      </c>
      <c r="D381" s="71">
        <v>108</v>
      </c>
      <c r="E381" s="72">
        <v>111</v>
      </c>
      <c r="F381" s="73"/>
      <c r="G381" s="71">
        <f>B381-C381</f>
        <v>16</v>
      </c>
      <c r="H381" s="72">
        <f>D381-E381</f>
        <v>-3</v>
      </c>
      <c r="I381" s="37">
        <f>IF(C381=0, "-", IF(G381/C381&lt;10, G381/C381, "&gt;999%"))</f>
        <v>0.88888888888888884</v>
      </c>
      <c r="J381" s="38">
        <f>IF(E381=0, "-", IF(H381/E381&lt;10, H381/E381, "&gt;999%"))</f>
        <v>-2.7027027027027029E-2</v>
      </c>
    </row>
    <row r="382" spans="1:10" x14ac:dyDescent="0.25">
      <c r="A382" s="177"/>
      <c r="B382" s="143"/>
      <c r="C382" s="144"/>
      <c r="D382" s="143"/>
      <c r="E382" s="144"/>
      <c r="F382" s="145"/>
      <c r="G382" s="143"/>
      <c r="H382" s="144"/>
      <c r="I382" s="151"/>
      <c r="J382" s="152"/>
    </row>
    <row r="383" spans="1:10" s="139" customFormat="1" ht="13" x14ac:dyDescent="0.3">
      <c r="A383" s="159" t="s">
        <v>77</v>
      </c>
      <c r="B383" s="65"/>
      <c r="C383" s="66"/>
      <c r="D383" s="65"/>
      <c r="E383" s="66"/>
      <c r="F383" s="67"/>
      <c r="G383" s="65"/>
      <c r="H383" s="66"/>
      <c r="I383" s="20"/>
      <c r="J383" s="21"/>
    </row>
    <row r="384" spans="1:10" x14ac:dyDescent="0.25">
      <c r="A384" s="158" t="s">
        <v>299</v>
      </c>
      <c r="B384" s="65">
        <v>0</v>
      </c>
      <c r="C384" s="66">
        <v>0</v>
      </c>
      <c r="D384" s="65">
        <v>1</v>
      </c>
      <c r="E384" s="66">
        <v>0</v>
      </c>
      <c r="F384" s="67"/>
      <c r="G384" s="65">
        <f t="shared" ref="G384:G392" si="64">B384-C384</f>
        <v>0</v>
      </c>
      <c r="H384" s="66">
        <f t="shared" ref="H384:H392" si="65">D384-E384</f>
        <v>1</v>
      </c>
      <c r="I384" s="20" t="str">
        <f t="shared" ref="I384:I392" si="66">IF(C384=0, "-", IF(G384/C384&lt;10, G384/C384, "&gt;999%"))</f>
        <v>-</v>
      </c>
      <c r="J384" s="21" t="str">
        <f t="shared" ref="J384:J392" si="67">IF(E384=0, "-", IF(H384/E384&lt;10, H384/E384, "&gt;999%"))</f>
        <v>-</v>
      </c>
    </row>
    <row r="385" spans="1:10" x14ac:dyDescent="0.25">
      <c r="A385" s="158" t="s">
        <v>300</v>
      </c>
      <c r="B385" s="65">
        <v>0</v>
      </c>
      <c r="C385" s="66">
        <v>2</v>
      </c>
      <c r="D385" s="65">
        <v>0</v>
      </c>
      <c r="E385" s="66">
        <v>5</v>
      </c>
      <c r="F385" s="67"/>
      <c r="G385" s="65">
        <f t="shared" si="64"/>
        <v>-2</v>
      </c>
      <c r="H385" s="66">
        <f t="shared" si="65"/>
        <v>-5</v>
      </c>
      <c r="I385" s="20">
        <f t="shared" si="66"/>
        <v>-1</v>
      </c>
      <c r="J385" s="21">
        <f t="shared" si="67"/>
        <v>-1</v>
      </c>
    </row>
    <row r="386" spans="1:10" x14ac:dyDescent="0.25">
      <c r="A386" s="158" t="s">
        <v>548</v>
      </c>
      <c r="B386" s="65">
        <v>101</v>
      </c>
      <c r="C386" s="66">
        <v>46</v>
      </c>
      <c r="D386" s="65">
        <v>399</v>
      </c>
      <c r="E386" s="66">
        <v>295</v>
      </c>
      <c r="F386" s="67"/>
      <c r="G386" s="65">
        <f t="shared" si="64"/>
        <v>55</v>
      </c>
      <c r="H386" s="66">
        <f t="shared" si="65"/>
        <v>104</v>
      </c>
      <c r="I386" s="20">
        <f t="shared" si="66"/>
        <v>1.1956521739130435</v>
      </c>
      <c r="J386" s="21">
        <f t="shared" si="67"/>
        <v>0.35254237288135593</v>
      </c>
    </row>
    <row r="387" spans="1:10" x14ac:dyDescent="0.25">
      <c r="A387" s="158" t="s">
        <v>493</v>
      </c>
      <c r="B387" s="65">
        <v>0</v>
      </c>
      <c r="C387" s="66">
        <v>0</v>
      </c>
      <c r="D387" s="65">
        <v>1</v>
      </c>
      <c r="E387" s="66">
        <v>4</v>
      </c>
      <c r="F387" s="67"/>
      <c r="G387" s="65">
        <f t="shared" si="64"/>
        <v>0</v>
      </c>
      <c r="H387" s="66">
        <f t="shared" si="65"/>
        <v>-3</v>
      </c>
      <c r="I387" s="20" t="str">
        <f t="shared" si="66"/>
        <v>-</v>
      </c>
      <c r="J387" s="21">
        <f t="shared" si="67"/>
        <v>-0.75</v>
      </c>
    </row>
    <row r="388" spans="1:10" x14ac:dyDescent="0.25">
      <c r="A388" s="158" t="s">
        <v>301</v>
      </c>
      <c r="B388" s="65">
        <v>0</v>
      </c>
      <c r="C388" s="66">
        <v>2</v>
      </c>
      <c r="D388" s="65">
        <v>1</v>
      </c>
      <c r="E388" s="66">
        <v>17</v>
      </c>
      <c r="F388" s="67"/>
      <c r="G388" s="65">
        <f t="shared" si="64"/>
        <v>-2</v>
      </c>
      <c r="H388" s="66">
        <f t="shared" si="65"/>
        <v>-16</v>
      </c>
      <c r="I388" s="20">
        <f t="shared" si="66"/>
        <v>-1</v>
      </c>
      <c r="J388" s="21">
        <f t="shared" si="67"/>
        <v>-0.94117647058823528</v>
      </c>
    </row>
    <row r="389" spans="1:10" x14ac:dyDescent="0.25">
      <c r="A389" s="158" t="s">
        <v>302</v>
      </c>
      <c r="B389" s="65">
        <v>7</v>
      </c>
      <c r="C389" s="66">
        <v>5</v>
      </c>
      <c r="D389" s="65">
        <v>27</v>
      </c>
      <c r="E389" s="66">
        <v>33</v>
      </c>
      <c r="F389" s="67"/>
      <c r="G389" s="65">
        <f t="shared" si="64"/>
        <v>2</v>
      </c>
      <c r="H389" s="66">
        <f t="shared" si="65"/>
        <v>-6</v>
      </c>
      <c r="I389" s="20">
        <f t="shared" si="66"/>
        <v>0.4</v>
      </c>
      <c r="J389" s="21">
        <f t="shared" si="67"/>
        <v>-0.18181818181818182</v>
      </c>
    </row>
    <row r="390" spans="1:10" x14ac:dyDescent="0.25">
      <c r="A390" s="158" t="s">
        <v>303</v>
      </c>
      <c r="B390" s="65">
        <v>2</v>
      </c>
      <c r="C390" s="66">
        <v>0</v>
      </c>
      <c r="D390" s="65">
        <v>10</v>
      </c>
      <c r="E390" s="66">
        <v>0</v>
      </c>
      <c r="F390" s="67"/>
      <c r="G390" s="65">
        <f t="shared" si="64"/>
        <v>2</v>
      </c>
      <c r="H390" s="66">
        <f t="shared" si="65"/>
        <v>10</v>
      </c>
      <c r="I390" s="20" t="str">
        <f t="shared" si="66"/>
        <v>-</v>
      </c>
      <c r="J390" s="21" t="str">
        <f t="shared" si="67"/>
        <v>-</v>
      </c>
    </row>
    <row r="391" spans="1:10" x14ac:dyDescent="0.25">
      <c r="A391" s="158" t="s">
        <v>505</v>
      </c>
      <c r="B391" s="65">
        <v>18</v>
      </c>
      <c r="C391" s="66">
        <v>14</v>
      </c>
      <c r="D391" s="65">
        <v>63</v>
      </c>
      <c r="E391" s="66">
        <v>65</v>
      </c>
      <c r="F391" s="67"/>
      <c r="G391" s="65">
        <f t="shared" si="64"/>
        <v>4</v>
      </c>
      <c r="H391" s="66">
        <f t="shared" si="65"/>
        <v>-2</v>
      </c>
      <c r="I391" s="20">
        <f t="shared" si="66"/>
        <v>0.2857142857142857</v>
      </c>
      <c r="J391" s="21">
        <f t="shared" si="67"/>
        <v>-3.0769230769230771E-2</v>
      </c>
    </row>
    <row r="392" spans="1:10" s="160" customFormat="1" ht="13" x14ac:dyDescent="0.3">
      <c r="A392" s="178" t="s">
        <v>684</v>
      </c>
      <c r="B392" s="71">
        <v>128</v>
      </c>
      <c r="C392" s="72">
        <v>69</v>
      </c>
      <c r="D392" s="71">
        <v>502</v>
      </c>
      <c r="E392" s="72">
        <v>419</v>
      </c>
      <c r="F392" s="73"/>
      <c r="G392" s="71">
        <f t="shared" si="64"/>
        <v>59</v>
      </c>
      <c r="H392" s="72">
        <f t="shared" si="65"/>
        <v>83</v>
      </c>
      <c r="I392" s="37">
        <f t="shared" si="66"/>
        <v>0.85507246376811596</v>
      </c>
      <c r="J392" s="38">
        <f t="shared" si="67"/>
        <v>0.19809069212410502</v>
      </c>
    </row>
    <row r="393" spans="1:10" x14ac:dyDescent="0.25">
      <c r="A393" s="177"/>
      <c r="B393" s="143"/>
      <c r="C393" s="144"/>
      <c r="D393" s="143"/>
      <c r="E393" s="144"/>
      <c r="F393" s="145"/>
      <c r="G393" s="143"/>
      <c r="H393" s="144"/>
      <c r="I393" s="151"/>
      <c r="J393" s="152"/>
    </row>
    <row r="394" spans="1:10" s="139" customFormat="1" ht="13" x14ac:dyDescent="0.3">
      <c r="A394" s="159" t="s">
        <v>78</v>
      </c>
      <c r="B394" s="65"/>
      <c r="C394" s="66"/>
      <c r="D394" s="65"/>
      <c r="E394" s="66"/>
      <c r="F394" s="67"/>
      <c r="G394" s="65"/>
      <c r="H394" s="66"/>
      <c r="I394" s="20"/>
      <c r="J394" s="21"/>
    </row>
    <row r="395" spans="1:10" x14ac:dyDescent="0.25">
      <c r="A395" s="158" t="s">
        <v>400</v>
      </c>
      <c r="B395" s="65">
        <v>157</v>
      </c>
      <c r="C395" s="66">
        <v>259</v>
      </c>
      <c r="D395" s="65">
        <v>911</v>
      </c>
      <c r="E395" s="66">
        <v>1238</v>
      </c>
      <c r="F395" s="67"/>
      <c r="G395" s="65">
        <f>B395-C395</f>
        <v>-102</v>
      </c>
      <c r="H395" s="66">
        <f>D395-E395</f>
        <v>-327</v>
      </c>
      <c r="I395" s="20">
        <f>IF(C395=0, "-", IF(G395/C395&lt;10, G395/C395, "&gt;999%"))</f>
        <v>-0.39382239382239381</v>
      </c>
      <c r="J395" s="21">
        <f>IF(E395=0, "-", IF(H395/E395&lt;10, H395/E395, "&gt;999%"))</f>
        <v>-0.26413570274636511</v>
      </c>
    </row>
    <row r="396" spans="1:10" x14ac:dyDescent="0.25">
      <c r="A396" s="158" t="s">
        <v>207</v>
      </c>
      <c r="B396" s="65">
        <v>369</v>
      </c>
      <c r="C396" s="66">
        <v>302</v>
      </c>
      <c r="D396" s="65">
        <v>1926</v>
      </c>
      <c r="E396" s="66">
        <v>2195</v>
      </c>
      <c r="F396" s="67"/>
      <c r="G396" s="65">
        <f>B396-C396</f>
        <v>67</v>
      </c>
      <c r="H396" s="66">
        <f>D396-E396</f>
        <v>-269</v>
      </c>
      <c r="I396" s="20">
        <f>IF(C396=0, "-", IF(G396/C396&lt;10, G396/C396, "&gt;999%"))</f>
        <v>0.22185430463576158</v>
      </c>
      <c r="J396" s="21">
        <f>IF(E396=0, "-", IF(H396/E396&lt;10, H396/E396, "&gt;999%"))</f>
        <v>-0.12255125284738042</v>
      </c>
    </row>
    <row r="397" spans="1:10" x14ac:dyDescent="0.25">
      <c r="A397" s="158" t="s">
        <v>360</v>
      </c>
      <c r="B397" s="65">
        <v>863</v>
      </c>
      <c r="C397" s="66">
        <v>363</v>
      </c>
      <c r="D397" s="65">
        <v>3259</v>
      </c>
      <c r="E397" s="66">
        <v>2633</v>
      </c>
      <c r="F397" s="67"/>
      <c r="G397" s="65">
        <f>B397-C397</f>
        <v>500</v>
      </c>
      <c r="H397" s="66">
        <f>D397-E397</f>
        <v>626</v>
      </c>
      <c r="I397" s="20">
        <f>IF(C397=0, "-", IF(G397/C397&lt;10, G397/C397, "&gt;999%"))</f>
        <v>1.3774104683195592</v>
      </c>
      <c r="J397" s="21">
        <f>IF(E397=0, "-", IF(H397/E397&lt;10, H397/E397, "&gt;999%"))</f>
        <v>0.23775161412837068</v>
      </c>
    </row>
    <row r="398" spans="1:10" s="160" customFormat="1" ht="13" x14ac:dyDescent="0.3">
      <c r="A398" s="178" t="s">
        <v>685</v>
      </c>
      <c r="B398" s="71">
        <v>1389</v>
      </c>
      <c r="C398" s="72">
        <v>924</v>
      </c>
      <c r="D398" s="71">
        <v>6096</v>
      </c>
      <c r="E398" s="72">
        <v>6066</v>
      </c>
      <c r="F398" s="73"/>
      <c r="G398" s="71">
        <f>B398-C398</f>
        <v>465</v>
      </c>
      <c r="H398" s="72">
        <f>D398-E398</f>
        <v>30</v>
      </c>
      <c r="I398" s="37">
        <f>IF(C398=0, "-", IF(G398/C398&lt;10, G398/C398, "&gt;999%"))</f>
        <v>0.50324675324675328</v>
      </c>
      <c r="J398" s="38">
        <f>IF(E398=0, "-", IF(H398/E398&lt;10, H398/E398, "&gt;999%"))</f>
        <v>4.945598417408506E-3</v>
      </c>
    </row>
    <row r="399" spans="1:10" x14ac:dyDescent="0.25">
      <c r="A399" s="177"/>
      <c r="B399" s="143"/>
      <c r="C399" s="144"/>
      <c r="D399" s="143"/>
      <c r="E399" s="144"/>
      <c r="F399" s="145"/>
      <c r="G399" s="143"/>
      <c r="H399" s="144"/>
      <c r="I399" s="151"/>
      <c r="J399" s="152"/>
    </row>
    <row r="400" spans="1:10" s="139" customFormat="1" ht="13" x14ac:dyDescent="0.3">
      <c r="A400" s="159" t="s">
        <v>79</v>
      </c>
      <c r="B400" s="65"/>
      <c r="C400" s="66"/>
      <c r="D400" s="65"/>
      <c r="E400" s="66"/>
      <c r="F400" s="67"/>
      <c r="G400" s="65"/>
      <c r="H400" s="66"/>
      <c r="I400" s="20"/>
      <c r="J400" s="21"/>
    </row>
    <row r="401" spans="1:10" x14ac:dyDescent="0.25">
      <c r="A401" s="158" t="s">
        <v>309</v>
      </c>
      <c r="B401" s="65">
        <v>12</v>
      </c>
      <c r="C401" s="66">
        <v>7</v>
      </c>
      <c r="D401" s="65">
        <v>34</v>
      </c>
      <c r="E401" s="66">
        <v>31</v>
      </c>
      <c r="F401" s="67"/>
      <c r="G401" s="65">
        <f>B401-C401</f>
        <v>5</v>
      </c>
      <c r="H401" s="66">
        <f>D401-E401</f>
        <v>3</v>
      </c>
      <c r="I401" s="20">
        <f>IF(C401=0, "-", IF(G401/C401&lt;10, G401/C401, "&gt;999%"))</f>
        <v>0.7142857142857143</v>
      </c>
      <c r="J401" s="21">
        <f>IF(E401=0, "-", IF(H401/E401&lt;10, H401/E401, "&gt;999%"))</f>
        <v>9.6774193548387094E-2</v>
      </c>
    </row>
    <row r="402" spans="1:10" x14ac:dyDescent="0.25">
      <c r="A402" s="158" t="s">
        <v>234</v>
      </c>
      <c r="B402" s="65">
        <v>10</v>
      </c>
      <c r="C402" s="66">
        <v>7</v>
      </c>
      <c r="D402" s="65">
        <v>15</v>
      </c>
      <c r="E402" s="66">
        <v>37</v>
      </c>
      <c r="F402" s="67"/>
      <c r="G402" s="65">
        <f>B402-C402</f>
        <v>3</v>
      </c>
      <c r="H402" s="66">
        <f>D402-E402</f>
        <v>-22</v>
      </c>
      <c r="I402" s="20">
        <f>IF(C402=0, "-", IF(G402/C402&lt;10, G402/C402, "&gt;999%"))</f>
        <v>0.42857142857142855</v>
      </c>
      <c r="J402" s="21">
        <f>IF(E402=0, "-", IF(H402/E402&lt;10, H402/E402, "&gt;999%"))</f>
        <v>-0.59459459459459463</v>
      </c>
    </row>
    <row r="403" spans="1:10" x14ac:dyDescent="0.25">
      <c r="A403" s="158" t="s">
        <v>385</v>
      </c>
      <c r="B403" s="65">
        <v>53</v>
      </c>
      <c r="C403" s="66">
        <v>26</v>
      </c>
      <c r="D403" s="65">
        <v>221</v>
      </c>
      <c r="E403" s="66">
        <v>130</v>
      </c>
      <c r="F403" s="67"/>
      <c r="G403" s="65">
        <f>B403-C403</f>
        <v>27</v>
      </c>
      <c r="H403" s="66">
        <f>D403-E403</f>
        <v>91</v>
      </c>
      <c r="I403" s="20">
        <f>IF(C403=0, "-", IF(G403/C403&lt;10, G403/C403, "&gt;999%"))</f>
        <v>1.0384615384615385</v>
      </c>
      <c r="J403" s="21">
        <f>IF(E403=0, "-", IF(H403/E403&lt;10, H403/E403, "&gt;999%"))</f>
        <v>0.7</v>
      </c>
    </row>
    <row r="404" spans="1:10" x14ac:dyDescent="0.25">
      <c r="A404" s="158" t="s">
        <v>214</v>
      </c>
      <c r="B404" s="65">
        <v>57</v>
      </c>
      <c r="C404" s="66">
        <v>52</v>
      </c>
      <c r="D404" s="65">
        <v>199</v>
      </c>
      <c r="E404" s="66">
        <v>189</v>
      </c>
      <c r="F404" s="67"/>
      <c r="G404" s="65">
        <f>B404-C404</f>
        <v>5</v>
      </c>
      <c r="H404" s="66">
        <f>D404-E404</f>
        <v>10</v>
      </c>
      <c r="I404" s="20">
        <f>IF(C404=0, "-", IF(G404/C404&lt;10, G404/C404, "&gt;999%"))</f>
        <v>9.6153846153846159E-2</v>
      </c>
      <c r="J404" s="21">
        <f>IF(E404=0, "-", IF(H404/E404&lt;10, H404/E404, "&gt;999%"))</f>
        <v>5.2910052910052907E-2</v>
      </c>
    </row>
    <row r="405" spans="1:10" s="160" customFormat="1" ht="13" x14ac:dyDescent="0.3">
      <c r="A405" s="178" t="s">
        <v>686</v>
      </c>
      <c r="B405" s="71">
        <v>132</v>
      </c>
      <c r="C405" s="72">
        <v>92</v>
      </c>
      <c r="D405" s="71">
        <v>469</v>
      </c>
      <c r="E405" s="72">
        <v>387</v>
      </c>
      <c r="F405" s="73"/>
      <c r="G405" s="71">
        <f>B405-C405</f>
        <v>40</v>
      </c>
      <c r="H405" s="72">
        <f>D405-E405</f>
        <v>82</v>
      </c>
      <c r="I405" s="37">
        <f>IF(C405=0, "-", IF(G405/C405&lt;10, G405/C405, "&gt;999%"))</f>
        <v>0.43478260869565216</v>
      </c>
      <c r="J405" s="38">
        <f>IF(E405=0, "-", IF(H405/E405&lt;10, H405/E405, "&gt;999%"))</f>
        <v>0.21188630490956073</v>
      </c>
    </row>
    <row r="406" spans="1:10" x14ac:dyDescent="0.25">
      <c r="A406" s="177"/>
      <c r="B406" s="143"/>
      <c r="C406" s="144"/>
      <c r="D406" s="143"/>
      <c r="E406" s="144"/>
      <c r="F406" s="145"/>
      <c r="G406" s="143"/>
      <c r="H406" s="144"/>
      <c r="I406" s="151"/>
      <c r="J406" s="152"/>
    </row>
    <row r="407" spans="1:10" s="139" customFormat="1" ht="13" x14ac:dyDescent="0.3">
      <c r="A407" s="159" t="s">
        <v>80</v>
      </c>
      <c r="B407" s="65"/>
      <c r="C407" s="66"/>
      <c r="D407" s="65"/>
      <c r="E407" s="66"/>
      <c r="F407" s="67"/>
      <c r="G407" s="65"/>
      <c r="H407" s="66"/>
      <c r="I407" s="20"/>
      <c r="J407" s="21"/>
    </row>
    <row r="408" spans="1:10" x14ac:dyDescent="0.25">
      <c r="A408" s="158" t="s">
        <v>361</v>
      </c>
      <c r="B408" s="65">
        <v>123</v>
      </c>
      <c r="C408" s="66">
        <v>353</v>
      </c>
      <c r="D408" s="65">
        <v>1218</v>
      </c>
      <c r="E408" s="66">
        <v>1342</v>
      </c>
      <c r="F408" s="67"/>
      <c r="G408" s="65">
        <f t="shared" ref="G408:G417" si="68">B408-C408</f>
        <v>-230</v>
      </c>
      <c r="H408" s="66">
        <f t="shared" ref="H408:H417" si="69">D408-E408</f>
        <v>-124</v>
      </c>
      <c r="I408" s="20">
        <f t="shared" ref="I408:I417" si="70">IF(C408=0, "-", IF(G408/C408&lt;10, G408/C408, "&gt;999%"))</f>
        <v>-0.65155807365439089</v>
      </c>
      <c r="J408" s="21">
        <f t="shared" ref="J408:J417" si="71">IF(E408=0, "-", IF(H408/E408&lt;10, H408/E408, "&gt;999%"))</f>
        <v>-9.2399403874813713E-2</v>
      </c>
    </row>
    <row r="409" spans="1:10" x14ac:dyDescent="0.25">
      <c r="A409" s="158" t="s">
        <v>362</v>
      </c>
      <c r="B409" s="65">
        <v>170</v>
      </c>
      <c r="C409" s="66">
        <v>84</v>
      </c>
      <c r="D409" s="65">
        <v>1015</v>
      </c>
      <c r="E409" s="66">
        <v>758</v>
      </c>
      <c r="F409" s="67"/>
      <c r="G409" s="65">
        <f t="shared" si="68"/>
        <v>86</v>
      </c>
      <c r="H409" s="66">
        <f t="shared" si="69"/>
        <v>257</v>
      </c>
      <c r="I409" s="20">
        <f t="shared" si="70"/>
        <v>1.0238095238095237</v>
      </c>
      <c r="J409" s="21">
        <f t="shared" si="71"/>
        <v>0.33905013192612138</v>
      </c>
    </row>
    <row r="410" spans="1:10" x14ac:dyDescent="0.25">
      <c r="A410" s="158" t="s">
        <v>506</v>
      </c>
      <c r="B410" s="65">
        <v>0</v>
      </c>
      <c r="C410" s="66">
        <v>10</v>
      </c>
      <c r="D410" s="65">
        <v>3</v>
      </c>
      <c r="E410" s="66">
        <v>205</v>
      </c>
      <c r="F410" s="67"/>
      <c r="G410" s="65">
        <f t="shared" si="68"/>
        <v>-10</v>
      </c>
      <c r="H410" s="66">
        <f t="shared" si="69"/>
        <v>-202</v>
      </c>
      <c r="I410" s="20">
        <f t="shared" si="70"/>
        <v>-1</v>
      </c>
      <c r="J410" s="21">
        <f t="shared" si="71"/>
        <v>-0.98536585365853657</v>
      </c>
    </row>
    <row r="411" spans="1:10" x14ac:dyDescent="0.25">
      <c r="A411" s="158" t="s">
        <v>202</v>
      </c>
      <c r="B411" s="65">
        <v>0</v>
      </c>
      <c r="C411" s="66">
        <v>33</v>
      </c>
      <c r="D411" s="65">
        <v>0</v>
      </c>
      <c r="E411" s="66">
        <v>193</v>
      </c>
      <c r="F411" s="67"/>
      <c r="G411" s="65">
        <f t="shared" si="68"/>
        <v>-33</v>
      </c>
      <c r="H411" s="66">
        <f t="shared" si="69"/>
        <v>-193</v>
      </c>
      <c r="I411" s="20">
        <f t="shared" si="70"/>
        <v>-1</v>
      </c>
      <c r="J411" s="21">
        <f t="shared" si="71"/>
        <v>-1</v>
      </c>
    </row>
    <row r="412" spans="1:10" x14ac:dyDescent="0.25">
      <c r="A412" s="158" t="s">
        <v>401</v>
      </c>
      <c r="B412" s="65">
        <v>474</v>
      </c>
      <c r="C412" s="66">
        <v>339</v>
      </c>
      <c r="D412" s="65">
        <v>2605</v>
      </c>
      <c r="E412" s="66">
        <v>2109</v>
      </c>
      <c r="F412" s="67"/>
      <c r="G412" s="65">
        <f t="shared" si="68"/>
        <v>135</v>
      </c>
      <c r="H412" s="66">
        <f t="shared" si="69"/>
        <v>496</v>
      </c>
      <c r="I412" s="20">
        <f t="shared" si="70"/>
        <v>0.39823008849557523</v>
      </c>
      <c r="J412" s="21">
        <f t="shared" si="71"/>
        <v>0.23518255097202465</v>
      </c>
    </row>
    <row r="413" spans="1:10" x14ac:dyDescent="0.25">
      <c r="A413" s="158" t="s">
        <v>443</v>
      </c>
      <c r="B413" s="65">
        <v>0</v>
      </c>
      <c r="C413" s="66">
        <v>0</v>
      </c>
      <c r="D413" s="65">
        <v>0</v>
      </c>
      <c r="E413" s="66">
        <v>2</v>
      </c>
      <c r="F413" s="67"/>
      <c r="G413" s="65">
        <f t="shared" si="68"/>
        <v>0</v>
      </c>
      <c r="H413" s="66">
        <f t="shared" si="69"/>
        <v>-2</v>
      </c>
      <c r="I413" s="20" t="str">
        <f t="shared" si="70"/>
        <v>-</v>
      </c>
      <c r="J413" s="21">
        <f t="shared" si="71"/>
        <v>-1</v>
      </c>
    </row>
    <row r="414" spans="1:10" x14ac:dyDescent="0.25">
      <c r="A414" s="158" t="s">
        <v>444</v>
      </c>
      <c r="B414" s="65">
        <v>129</v>
      </c>
      <c r="C414" s="66">
        <v>204</v>
      </c>
      <c r="D414" s="65">
        <v>569</v>
      </c>
      <c r="E414" s="66">
        <v>1419</v>
      </c>
      <c r="F414" s="67"/>
      <c r="G414" s="65">
        <f t="shared" si="68"/>
        <v>-75</v>
      </c>
      <c r="H414" s="66">
        <f t="shared" si="69"/>
        <v>-850</v>
      </c>
      <c r="I414" s="20">
        <f t="shared" si="70"/>
        <v>-0.36764705882352944</v>
      </c>
      <c r="J414" s="21">
        <f t="shared" si="71"/>
        <v>-0.5990133897110641</v>
      </c>
    </row>
    <row r="415" spans="1:10" x14ac:dyDescent="0.25">
      <c r="A415" s="158" t="s">
        <v>517</v>
      </c>
      <c r="B415" s="65">
        <v>106</v>
      </c>
      <c r="C415" s="66">
        <v>112</v>
      </c>
      <c r="D415" s="65">
        <v>357</v>
      </c>
      <c r="E415" s="66">
        <v>426</v>
      </c>
      <c r="F415" s="67"/>
      <c r="G415" s="65">
        <f t="shared" si="68"/>
        <v>-6</v>
      </c>
      <c r="H415" s="66">
        <f t="shared" si="69"/>
        <v>-69</v>
      </c>
      <c r="I415" s="20">
        <f t="shared" si="70"/>
        <v>-5.3571428571428568E-2</v>
      </c>
      <c r="J415" s="21">
        <f t="shared" si="71"/>
        <v>-0.1619718309859155</v>
      </c>
    </row>
    <row r="416" spans="1:10" x14ac:dyDescent="0.25">
      <c r="A416" s="158" t="s">
        <v>526</v>
      </c>
      <c r="B416" s="65">
        <v>526</v>
      </c>
      <c r="C416" s="66">
        <v>389</v>
      </c>
      <c r="D416" s="65">
        <v>2247</v>
      </c>
      <c r="E416" s="66">
        <v>3827</v>
      </c>
      <c r="F416" s="67"/>
      <c r="G416" s="65">
        <f t="shared" si="68"/>
        <v>137</v>
      </c>
      <c r="H416" s="66">
        <f t="shared" si="69"/>
        <v>-1580</v>
      </c>
      <c r="I416" s="20">
        <f t="shared" si="70"/>
        <v>0.35218508997429304</v>
      </c>
      <c r="J416" s="21">
        <f t="shared" si="71"/>
        <v>-0.41285602299451268</v>
      </c>
    </row>
    <row r="417" spans="1:10" s="160" customFormat="1" ht="13" x14ac:dyDescent="0.3">
      <c r="A417" s="178" t="s">
        <v>687</v>
      </c>
      <c r="B417" s="71">
        <v>1528</v>
      </c>
      <c r="C417" s="72">
        <v>1524</v>
      </c>
      <c r="D417" s="71">
        <v>8014</v>
      </c>
      <c r="E417" s="72">
        <v>10281</v>
      </c>
      <c r="F417" s="73"/>
      <c r="G417" s="71">
        <f t="shared" si="68"/>
        <v>4</v>
      </c>
      <c r="H417" s="72">
        <f t="shared" si="69"/>
        <v>-2267</v>
      </c>
      <c r="I417" s="37">
        <f t="shared" si="70"/>
        <v>2.6246719160104987E-3</v>
      </c>
      <c r="J417" s="38">
        <f t="shared" si="71"/>
        <v>-0.22050384203871218</v>
      </c>
    </row>
    <row r="418" spans="1:10" x14ac:dyDescent="0.25">
      <c r="A418" s="177"/>
      <c r="B418" s="143"/>
      <c r="C418" s="144"/>
      <c r="D418" s="143"/>
      <c r="E418" s="144"/>
      <c r="F418" s="145"/>
      <c r="G418" s="143"/>
      <c r="H418" s="144"/>
      <c r="I418" s="151"/>
      <c r="J418" s="152"/>
    </row>
    <row r="419" spans="1:10" s="139" customFormat="1" ht="13" x14ac:dyDescent="0.3">
      <c r="A419" s="159" t="s">
        <v>81</v>
      </c>
      <c r="B419" s="65"/>
      <c r="C419" s="66"/>
      <c r="D419" s="65"/>
      <c r="E419" s="66"/>
      <c r="F419" s="67"/>
      <c r="G419" s="65"/>
      <c r="H419" s="66"/>
      <c r="I419" s="20"/>
      <c r="J419" s="21"/>
    </row>
    <row r="420" spans="1:10" x14ac:dyDescent="0.25">
      <c r="A420" s="158" t="s">
        <v>310</v>
      </c>
      <c r="B420" s="65">
        <v>0</v>
      </c>
      <c r="C420" s="66">
        <v>0</v>
      </c>
      <c r="D420" s="65">
        <v>0</v>
      </c>
      <c r="E420" s="66">
        <v>2</v>
      </c>
      <c r="F420" s="67"/>
      <c r="G420" s="65">
        <f t="shared" ref="G420:G430" si="72">B420-C420</f>
        <v>0</v>
      </c>
      <c r="H420" s="66">
        <f t="shared" ref="H420:H430" si="73">D420-E420</f>
        <v>-2</v>
      </c>
      <c r="I420" s="20" t="str">
        <f t="shared" ref="I420:I430" si="74">IF(C420=0, "-", IF(G420/C420&lt;10, G420/C420, "&gt;999%"))</f>
        <v>-</v>
      </c>
      <c r="J420" s="21">
        <f t="shared" ref="J420:J430" si="75">IF(E420=0, "-", IF(H420/E420&lt;10, H420/E420, "&gt;999%"))</f>
        <v>-1</v>
      </c>
    </row>
    <row r="421" spans="1:10" x14ac:dyDescent="0.25">
      <c r="A421" s="158" t="s">
        <v>344</v>
      </c>
      <c r="B421" s="65">
        <v>23</v>
      </c>
      <c r="C421" s="66">
        <v>23</v>
      </c>
      <c r="D421" s="65">
        <v>129</v>
      </c>
      <c r="E421" s="66">
        <v>126</v>
      </c>
      <c r="F421" s="67"/>
      <c r="G421" s="65">
        <f t="shared" si="72"/>
        <v>0</v>
      </c>
      <c r="H421" s="66">
        <f t="shared" si="73"/>
        <v>3</v>
      </c>
      <c r="I421" s="20">
        <f t="shared" si="74"/>
        <v>0</v>
      </c>
      <c r="J421" s="21">
        <f t="shared" si="75"/>
        <v>2.3809523809523808E-2</v>
      </c>
    </row>
    <row r="422" spans="1:10" x14ac:dyDescent="0.25">
      <c r="A422" s="158" t="s">
        <v>235</v>
      </c>
      <c r="B422" s="65">
        <v>11</v>
      </c>
      <c r="C422" s="66">
        <v>3</v>
      </c>
      <c r="D422" s="65">
        <v>49</v>
      </c>
      <c r="E422" s="66">
        <v>39</v>
      </c>
      <c r="F422" s="67"/>
      <c r="G422" s="65">
        <f t="shared" si="72"/>
        <v>8</v>
      </c>
      <c r="H422" s="66">
        <f t="shared" si="73"/>
        <v>10</v>
      </c>
      <c r="I422" s="20">
        <f t="shared" si="74"/>
        <v>2.6666666666666665</v>
      </c>
      <c r="J422" s="21">
        <f t="shared" si="75"/>
        <v>0.25641025641025639</v>
      </c>
    </row>
    <row r="423" spans="1:10" x14ac:dyDescent="0.25">
      <c r="A423" s="158" t="s">
        <v>518</v>
      </c>
      <c r="B423" s="65">
        <v>27</v>
      </c>
      <c r="C423" s="66">
        <v>58</v>
      </c>
      <c r="D423" s="65">
        <v>60</v>
      </c>
      <c r="E423" s="66">
        <v>268</v>
      </c>
      <c r="F423" s="67"/>
      <c r="G423" s="65">
        <f t="shared" si="72"/>
        <v>-31</v>
      </c>
      <c r="H423" s="66">
        <f t="shared" si="73"/>
        <v>-208</v>
      </c>
      <c r="I423" s="20">
        <f t="shared" si="74"/>
        <v>-0.53448275862068961</v>
      </c>
      <c r="J423" s="21">
        <f t="shared" si="75"/>
        <v>-0.77611940298507465</v>
      </c>
    </row>
    <row r="424" spans="1:10" x14ac:dyDescent="0.25">
      <c r="A424" s="158" t="s">
        <v>527</v>
      </c>
      <c r="B424" s="65">
        <v>128</v>
      </c>
      <c r="C424" s="66">
        <v>188</v>
      </c>
      <c r="D424" s="65">
        <v>1023</v>
      </c>
      <c r="E424" s="66">
        <v>1510</v>
      </c>
      <c r="F424" s="67"/>
      <c r="G424" s="65">
        <f t="shared" si="72"/>
        <v>-60</v>
      </c>
      <c r="H424" s="66">
        <f t="shared" si="73"/>
        <v>-487</v>
      </c>
      <c r="I424" s="20">
        <f t="shared" si="74"/>
        <v>-0.31914893617021278</v>
      </c>
      <c r="J424" s="21">
        <f t="shared" si="75"/>
        <v>-0.32251655629139075</v>
      </c>
    </row>
    <row r="425" spans="1:10" x14ac:dyDescent="0.25">
      <c r="A425" s="158" t="s">
        <v>445</v>
      </c>
      <c r="B425" s="65">
        <v>33</v>
      </c>
      <c r="C425" s="66">
        <v>0</v>
      </c>
      <c r="D425" s="65">
        <v>159</v>
      </c>
      <c r="E425" s="66">
        <v>0</v>
      </c>
      <c r="F425" s="67"/>
      <c r="G425" s="65">
        <f t="shared" si="72"/>
        <v>33</v>
      </c>
      <c r="H425" s="66">
        <f t="shared" si="73"/>
        <v>159</v>
      </c>
      <c r="I425" s="20" t="str">
        <f t="shared" si="74"/>
        <v>-</v>
      </c>
      <c r="J425" s="21" t="str">
        <f t="shared" si="75"/>
        <v>-</v>
      </c>
    </row>
    <row r="426" spans="1:10" x14ac:dyDescent="0.25">
      <c r="A426" s="158" t="s">
        <v>478</v>
      </c>
      <c r="B426" s="65">
        <v>212</v>
      </c>
      <c r="C426" s="66">
        <v>138</v>
      </c>
      <c r="D426" s="65">
        <v>860</v>
      </c>
      <c r="E426" s="66">
        <v>825</v>
      </c>
      <c r="F426" s="67"/>
      <c r="G426" s="65">
        <f t="shared" si="72"/>
        <v>74</v>
      </c>
      <c r="H426" s="66">
        <f t="shared" si="73"/>
        <v>35</v>
      </c>
      <c r="I426" s="20">
        <f t="shared" si="74"/>
        <v>0.53623188405797106</v>
      </c>
      <c r="J426" s="21">
        <f t="shared" si="75"/>
        <v>4.2424242424242427E-2</v>
      </c>
    </row>
    <row r="427" spans="1:10" x14ac:dyDescent="0.25">
      <c r="A427" s="158" t="s">
        <v>363</v>
      </c>
      <c r="B427" s="65">
        <v>112</v>
      </c>
      <c r="C427" s="66">
        <v>0</v>
      </c>
      <c r="D427" s="65">
        <v>616</v>
      </c>
      <c r="E427" s="66">
        <v>2</v>
      </c>
      <c r="F427" s="67"/>
      <c r="G427" s="65">
        <f t="shared" si="72"/>
        <v>112</v>
      </c>
      <c r="H427" s="66">
        <f t="shared" si="73"/>
        <v>614</v>
      </c>
      <c r="I427" s="20" t="str">
        <f t="shared" si="74"/>
        <v>-</v>
      </c>
      <c r="J427" s="21" t="str">
        <f t="shared" si="75"/>
        <v>&gt;999%</v>
      </c>
    </row>
    <row r="428" spans="1:10" x14ac:dyDescent="0.25">
      <c r="A428" s="158" t="s">
        <v>402</v>
      </c>
      <c r="B428" s="65">
        <v>145</v>
      </c>
      <c r="C428" s="66">
        <v>67</v>
      </c>
      <c r="D428" s="65">
        <v>1086</v>
      </c>
      <c r="E428" s="66">
        <v>636</v>
      </c>
      <c r="F428" s="67"/>
      <c r="G428" s="65">
        <f t="shared" si="72"/>
        <v>78</v>
      </c>
      <c r="H428" s="66">
        <f t="shared" si="73"/>
        <v>450</v>
      </c>
      <c r="I428" s="20">
        <f t="shared" si="74"/>
        <v>1.164179104477612</v>
      </c>
      <c r="J428" s="21">
        <f t="shared" si="75"/>
        <v>0.70754716981132071</v>
      </c>
    </row>
    <row r="429" spans="1:10" x14ac:dyDescent="0.25">
      <c r="A429" s="158" t="s">
        <v>311</v>
      </c>
      <c r="B429" s="65">
        <v>3</v>
      </c>
      <c r="C429" s="66">
        <v>0</v>
      </c>
      <c r="D429" s="65">
        <v>30</v>
      </c>
      <c r="E429" s="66">
        <v>0</v>
      </c>
      <c r="F429" s="67"/>
      <c r="G429" s="65">
        <f t="shared" si="72"/>
        <v>3</v>
      </c>
      <c r="H429" s="66">
        <f t="shared" si="73"/>
        <v>30</v>
      </c>
      <c r="I429" s="20" t="str">
        <f t="shared" si="74"/>
        <v>-</v>
      </c>
      <c r="J429" s="21" t="str">
        <f t="shared" si="75"/>
        <v>-</v>
      </c>
    </row>
    <row r="430" spans="1:10" s="160" customFormat="1" ht="13" x14ac:dyDescent="0.3">
      <c r="A430" s="178" t="s">
        <v>688</v>
      </c>
      <c r="B430" s="71">
        <v>694</v>
      </c>
      <c r="C430" s="72">
        <v>477</v>
      </c>
      <c r="D430" s="71">
        <v>4012</v>
      </c>
      <c r="E430" s="72">
        <v>3408</v>
      </c>
      <c r="F430" s="73"/>
      <c r="G430" s="71">
        <f t="shared" si="72"/>
        <v>217</v>
      </c>
      <c r="H430" s="72">
        <f t="shared" si="73"/>
        <v>604</v>
      </c>
      <c r="I430" s="37">
        <f t="shared" si="74"/>
        <v>0.45492662473794548</v>
      </c>
      <c r="J430" s="38">
        <f t="shared" si="75"/>
        <v>0.17723004694835681</v>
      </c>
    </row>
    <row r="431" spans="1:10" x14ac:dyDescent="0.25">
      <c r="A431" s="177"/>
      <c r="B431" s="143"/>
      <c r="C431" s="144"/>
      <c r="D431" s="143"/>
      <c r="E431" s="144"/>
      <c r="F431" s="145"/>
      <c r="G431" s="143"/>
      <c r="H431" s="144"/>
      <c r="I431" s="151"/>
      <c r="J431" s="152"/>
    </row>
    <row r="432" spans="1:10" s="139" customFormat="1" ht="13" x14ac:dyDescent="0.3">
      <c r="A432" s="159" t="s">
        <v>82</v>
      </c>
      <c r="B432" s="65"/>
      <c r="C432" s="66"/>
      <c r="D432" s="65"/>
      <c r="E432" s="66"/>
      <c r="F432" s="67"/>
      <c r="G432" s="65"/>
      <c r="H432" s="66"/>
      <c r="I432" s="20"/>
      <c r="J432" s="21"/>
    </row>
    <row r="433" spans="1:10" x14ac:dyDescent="0.25">
      <c r="A433" s="158" t="s">
        <v>364</v>
      </c>
      <c r="B433" s="65">
        <v>5</v>
      </c>
      <c r="C433" s="66">
        <v>6</v>
      </c>
      <c r="D433" s="65">
        <v>16</v>
      </c>
      <c r="E433" s="66">
        <v>35</v>
      </c>
      <c r="F433" s="67"/>
      <c r="G433" s="65">
        <f t="shared" ref="G433:G441" si="76">B433-C433</f>
        <v>-1</v>
      </c>
      <c r="H433" s="66">
        <f t="shared" ref="H433:H441" si="77">D433-E433</f>
        <v>-19</v>
      </c>
      <c r="I433" s="20">
        <f t="shared" ref="I433:I441" si="78">IF(C433=0, "-", IF(G433/C433&lt;10, G433/C433, "&gt;999%"))</f>
        <v>-0.16666666666666666</v>
      </c>
      <c r="J433" s="21">
        <f t="shared" ref="J433:J441" si="79">IF(E433=0, "-", IF(H433/E433&lt;10, H433/E433, "&gt;999%"))</f>
        <v>-0.54285714285714282</v>
      </c>
    </row>
    <row r="434" spans="1:10" x14ac:dyDescent="0.25">
      <c r="A434" s="158" t="s">
        <v>403</v>
      </c>
      <c r="B434" s="65">
        <v>6</v>
      </c>
      <c r="C434" s="66">
        <v>9</v>
      </c>
      <c r="D434" s="65">
        <v>39</v>
      </c>
      <c r="E434" s="66">
        <v>61</v>
      </c>
      <c r="F434" s="67"/>
      <c r="G434" s="65">
        <f t="shared" si="76"/>
        <v>-3</v>
      </c>
      <c r="H434" s="66">
        <f t="shared" si="77"/>
        <v>-22</v>
      </c>
      <c r="I434" s="20">
        <f t="shared" si="78"/>
        <v>-0.33333333333333331</v>
      </c>
      <c r="J434" s="21">
        <f t="shared" si="79"/>
        <v>-0.36065573770491804</v>
      </c>
    </row>
    <row r="435" spans="1:10" x14ac:dyDescent="0.25">
      <c r="A435" s="158" t="s">
        <v>236</v>
      </c>
      <c r="B435" s="65">
        <v>7</v>
      </c>
      <c r="C435" s="66">
        <v>0</v>
      </c>
      <c r="D435" s="65">
        <v>13</v>
      </c>
      <c r="E435" s="66">
        <v>0</v>
      </c>
      <c r="F435" s="67"/>
      <c r="G435" s="65">
        <f t="shared" si="76"/>
        <v>7</v>
      </c>
      <c r="H435" s="66">
        <f t="shared" si="77"/>
        <v>13</v>
      </c>
      <c r="I435" s="20" t="str">
        <f t="shared" si="78"/>
        <v>-</v>
      </c>
      <c r="J435" s="21" t="str">
        <f t="shared" si="79"/>
        <v>-</v>
      </c>
    </row>
    <row r="436" spans="1:10" x14ac:dyDescent="0.25">
      <c r="A436" s="158" t="s">
        <v>404</v>
      </c>
      <c r="B436" s="65">
        <v>1</v>
      </c>
      <c r="C436" s="66">
        <v>4</v>
      </c>
      <c r="D436" s="65">
        <v>9</v>
      </c>
      <c r="E436" s="66">
        <v>7</v>
      </c>
      <c r="F436" s="67"/>
      <c r="G436" s="65">
        <f t="shared" si="76"/>
        <v>-3</v>
      </c>
      <c r="H436" s="66">
        <f t="shared" si="77"/>
        <v>2</v>
      </c>
      <c r="I436" s="20">
        <f t="shared" si="78"/>
        <v>-0.75</v>
      </c>
      <c r="J436" s="21">
        <f t="shared" si="79"/>
        <v>0.2857142857142857</v>
      </c>
    </row>
    <row r="437" spans="1:10" x14ac:dyDescent="0.25">
      <c r="A437" s="158" t="s">
        <v>259</v>
      </c>
      <c r="B437" s="65">
        <v>0</v>
      </c>
      <c r="C437" s="66">
        <v>1</v>
      </c>
      <c r="D437" s="65">
        <v>2</v>
      </c>
      <c r="E437" s="66">
        <v>5</v>
      </c>
      <c r="F437" s="67"/>
      <c r="G437" s="65">
        <f t="shared" si="76"/>
        <v>-1</v>
      </c>
      <c r="H437" s="66">
        <f t="shared" si="77"/>
        <v>-3</v>
      </c>
      <c r="I437" s="20">
        <f t="shared" si="78"/>
        <v>-1</v>
      </c>
      <c r="J437" s="21">
        <f t="shared" si="79"/>
        <v>-0.6</v>
      </c>
    </row>
    <row r="438" spans="1:10" x14ac:dyDescent="0.25">
      <c r="A438" s="158" t="s">
        <v>549</v>
      </c>
      <c r="B438" s="65">
        <v>1</v>
      </c>
      <c r="C438" s="66">
        <v>0</v>
      </c>
      <c r="D438" s="65">
        <v>4</v>
      </c>
      <c r="E438" s="66">
        <v>0</v>
      </c>
      <c r="F438" s="67"/>
      <c r="G438" s="65">
        <f t="shared" si="76"/>
        <v>1</v>
      </c>
      <c r="H438" s="66">
        <f t="shared" si="77"/>
        <v>4</v>
      </c>
      <c r="I438" s="20" t="str">
        <f t="shared" si="78"/>
        <v>-</v>
      </c>
      <c r="J438" s="21" t="str">
        <f t="shared" si="79"/>
        <v>-</v>
      </c>
    </row>
    <row r="439" spans="1:10" x14ac:dyDescent="0.25">
      <c r="A439" s="158" t="s">
        <v>507</v>
      </c>
      <c r="B439" s="65">
        <v>9</v>
      </c>
      <c r="C439" s="66">
        <v>5</v>
      </c>
      <c r="D439" s="65">
        <v>17</v>
      </c>
      <c r="E439" s="66">
        <v>19</v>
      </c>
      <c r="F439" s="67"/>
      <c r="G439" s="65">
        <f t="shared" si="76"/>
        <v>4</v>
      </c>
      <c r="H439" s="66">
        <f t="shared" si="77"/>
        <v>-2</v>
      </c>
      <c r="I439" s="20">
        <f t="shared" si="78"/>
        <v>0.8</v>
      </c>
      <c r="J439" s="21">
        <f t="shared" si="79"/>
        <v>-0.10526315789473684</v>
      </c>
    </row>
    <row r="440" spans="1:10" x14ac:dyDescent="0.25">
      <c r="A440" s="158" t="s">
        <v>498</v>
      </c>
      <c r="B440" s="65">
        <v>14</v>
      </c>
      <c r="C440" s="66">
        <v>6</v>
      </c>
      <c r="D440" s="65">
        <v>42</v>
      </c>
      <c r="E440" s="66">
        <v>17</v>
      </c>
      <c r="F440" s="67"/>
      <c r="G440" s="65">
        <f t="shared" si="76"/>
        <v>8</v>
      </c>
      <c r="H440" s="66">
        <f t="shared" si="77"/>
        <v>25</v>
      </c>
      <c r="I440" s="20">
        <f t="shared" si="78"/>
        <v>1.3333333333333333</v>
      </c>
      <c r="J440" s="21">
        <f t="shared" si="79"/>
        <v>1.4705882352941178</v>
      </c>
    </row>
    <row r="441" spans="1:10" s="160" customFormat="1" ht="13" x14ac:dyDescent="0.3">
      <c r="A441" s="178" t="s">
        <v>689</v>
      </c>
      <c r="B441" s="71">
        <v>43</v>
      </c>
      <c r="C441" s="72">
        <v>31</v>
      </c>
      <c r="D441" s="71">
        <v>142</v>
      </c>
      <c r="E441" s="72">
        <v>144</v>
      </c>
      <c r="F441" s="73"/>
      <c r="G441" s="71">
        <f t="shared" si="76"/>
        <v>12</v>
      </c>
      <c r="H441" s="72">
        <f t="shared" si="77"/>
        <v>-2</v>
      </c>
      <c r="I441" s="37">
        <f t="shared" si="78"/>
        <v>0.38709677419354838</v>
      </c>
      <c r="J441" s="38">
        <f t="shared" si="79"/>
        <v>-1.3888888888888888E-2</v>
      </c>
    </row>
    <row r="442" spans="1:10" x14ac:dyDescent="0.25">
      <c r="A442" s="177"/>
      <c r="B442" s="143"/>
      <c r="C442" s="144"/>
      <c r="D442" s="143"/>
      <c r="E442" s="144"/>
      <c r="F442" s="145"/>
      <c r="G442" s="143"/>
      <c r="H442" s="144"/>
      <c r="I442" s="151"/>
      <c r="J442" s="152"/>
    </row>
    <row r="443" spans="1:10" s="139" customFormat="1" ht="13" x14ac:dyDescent="0.3">
      <c r="A443" s="159" t="s">
        <v>83</v>
      </c>
      <c r="B443" s="65"/>
      <c r="C443" s="66"/>
      <c r="D443" s="65"/>
      <c r="E443" s="66"/>
      <c r="F443" s="67"/>
      <c r="G443" s="65"/>
      <c r="H443" s="66"/>
      <c r="I443" s="20"/>
      <c r="J443" s="21"/>
    </row>
    <row r="444" spans="1:10" x14ac:dyDescent="0.25">
      <c r="A444" s="158" t="s">
        <v>260</v>
      </c>
      <c r="B444" s="65">
        <v>25</v>
      </c>
      <c r="C444" s="66">
        <v>41</v>
      </c>
      <c r="D444" s="65">
        <v>110</v>
      </c>
      <c r="E444" s="66">
        <v>88</v>
      </c>
      <c r="F444" s="67"/>
      <c r="G444" s="65">
        <f>B444-C444</f>
        <v>-16</v>
      </c>
      <c r="H444" s="66">
        <f>D444-E444</f>
        <v>22</v>
      </c>
      <c r="I444" s="20">
        <f>IF(C444=0, "-", IF(G444/C444&lt;10, G444/C444, "&gt;999%"))</f>
        <v>-0.3902439024390244</v>
      </c>
      <c r="J444" s="21">
        <f>IF(E444=0, "-", IF(H444/E444&lt;10, H444/E444, "&gt;999%"))</f>
        <v>0.25</v>
      </c>
    </row>
    <row r="445" spans="1:10" s="160" customFormat="1" ht="13" x14ac:dyDescent="0.3">
      <c r="A445" s="178" t="s">
        <v>690</v>
      </c>
      <c r="B445" s="71">
        <v>25</v>
      </c>
      <c r="C445" s="72">
        <v>41</v>
      </c>
      <c r="D445" s="71">
        <v>110</v>
      </c>
      <c r="E445" s="72">
        <v>88</v>
      </c>
      <c r="F445" s="73"/>
      <c r="G445" s="71">
        <f>B445-C445</f>
        <v>-16</v>
      </c>
      <c r="H445" s="72">
        <f>D445-E445</f>
        <v>22</v>
      </c>
      <c r="I445" s="37">
        <f>IF(C445=0, "-", IF(G445/C445&lt;10, G445/C445, "&gt;999%"))</f>
        <v>-0.3902439024390244</v>
      </c>
      <c r="J445" s="38">
        <f>IF(E445=0, "-", IF(H445/E445&lt;10, H445/E445, "&gt;999%"))</f>
        <v>0.25</v>
      </c>
    </row>
    <row r="446" spans="1:10" x14ac:dyDescent="0.25">
      <c r="A446" s="177"/>
      <c r="B446" s="143"/>
      <c r="C446" s="144"/>
      <c r="D446" s="143"/>
      <c r="E446" s="144"/>
      <c r="F446" s="145"/>
      <c r="G446" s="143"/>
      <c r="H446" s="144"/>
      <c r="I446" s="151"/>
      <c r="J446" s="152"/>
    </row>
    <row r="447" spans="1:10" s="139" customFormat="1" ht="13" x14ac:dyDescent="0.3">
      <c r="A447" s="159" t="s">
        <v>84</v>
      </c>
      <c r="B447" s="65"/>
      <c r="C447" s="66"/>
      <c r="D447" s="65"/>
      <c r="E447" s="66"/>
      <c r="F447" s="67"/>
      <c r="G447" s="65"/>
      <c r="H447" s="66"/>
      <c r="I447" s="20"/>
      <c r="J447" s="21"/>
    </row>
    <row r="448" spans="1:10" x14ac:dyDescent="0.25">
      <c r="A448" s="158" t="s">
        <v>339</v>
      </c>
      <c r="B448" s="65">
        <v>8</v>
      </c>
      <c r="C448" s="66">
        <v>16</v>
      </c>
      <c r="D448" s="65">
        <v>39</v>
      </c>
      <c r="E448" s="66">
        <v>58</v>
      </c>
      <c r="F448" s="67"/>
      <c r="G448" s="65">
        <f t="shared" ref="G448:G456" si="80">B448-C448</f>
        <v>-8</v>
      </c>
      <c r="H448" s="66">
        <f t="shared" ref="H448:H456" si="81">D448-E448</f>
        <v>-19</v>
      </c>
      <c r="I448" s="20">
        <f t="shared" ref="I448:I456" si="82">IF(C448=0, "-", IF(G448/C448&lt;10, G448/C448, "&gt;999%"))</f>
        <v>-0.5</v>
      </c>
      <c r="J448" s="21">
        <f t="shared" ref="J448:J456" si="83">IF(E448=0, "-", IF(H448/E448&lt;10, H448/E448, "&gt;999%"))</f>
        <v>-0.32758620689655171</v>
      </c>
    </row>
    <row r="449" spans="1:10" x14ac:dyDescent="0.25">
      <c r="A449" s="158" t="s">
        <v>328</v>
      </c>
      <c r="B449" s="65">
        <v>0</v>
      </c>
      <c r="C449" s="66">
        <v>4</v>
      </c>
      <c r="D449" s="65">
        <v>5</v>
      </c>
      <c r="E449" s="66">
        <v>11</v>
      </c>
      <c r="F449" s="67"/>
      <c r="G449" s="65">
        <f t="shared" si="80"/>
        <v>-4</v>
      </c>
      <c r="H449" s="66">
        <f t="shared" si="81"/>
        <v>-6</v>
      </c>
      <c r="I449" s="20">
        <f t="shared" si="82"/>
        <v>-1</v>
      </c>
      <c r="J449" s="21">
        <f t="shared" si="83"/>
        <v>-0.54545454545454541</v>
      </c>
    </row>
    <row r="450" spans="1:10" x14ac:dyDescent="0.25">
      <c r="A450" s="158" t="s">
        <v>473</v>
      </c>
      <c r="B450" s="65">
        <v>14</v>
      </c>
      <c r="C450" s="66">
        <v>13</v>
      </c>
      <c r="D450" s="65">
        <v>60</v>
      </c>
      <c r="E450" s="66">
        <v>55</v>
      </c>
      <c r="F450" s="67"/>
      <c r="G450" s="65">
        <f t="shared" si="80"/>
        <v>1</v>
      </c>
      <c r="H450" s="66">
        <f t="shared" si="81"/>
        <v>5</v>
      </c>
      <c r="I450" s="20">
        <f t="shared" si="82"/>
        <v>7.6923076923076927E-2</v>
      </c>
      <c r="J450" s="21">
        <f t="shared" si="83"/>
        <v>9.0909090909090912E-2</v>
      </c>
    </row>
    <row r="451" spans="1:10" x14ac:dyDescent="0.25">
      <c r="A451" s="158" t="s">
        <v>474</v>
      </c>
      <c r="B451" s="65">
        <v>8</v>
      </c>
      <c r="C451" s="66">
        <v>9</v>
      </c>
      <c r="D451" s="65">
        <v>56</v>
      </c>
      <c r="E451" s="66">
        <v>62</v>
      </c>
      <c r="F451" s="67"/>
      <c r="G451" s="65">
        <f t="shared" si="80"/>
        <v>-1</v>
      </c>
      <c r="H451" s="66">
        <f t="shared" si="81"/>
        <v>-6</v>
      </c>
      <c r="I451" s="20">
        <f t="shared" si="82"/>
        <v>-0.1111111111111111</v>
      </c>
      <c r="J451" s="21">
        <f t="shared" si="83"/>
        <v>-9.6774193548387094E-2</v>
      </c>
    </row>
    <row r="452" spans="1:10" x14ac:dyDescent="0.25">
      <c r="A452" s="158" t="s">
        <v>329</v>
      </c>
      <c r="B452" s="65">
        <v>4</v>
      </c>
      <c r="C452" s="66">
        <v>4</v>
      </c>
      <c r="D452" s="65">
        <v>20</v>
      </c>
      <c r="E452" s="66">
        <v>13</v>
      </c>
      <c r="F452" s="67"/>
      <c r="G452" s="65">
        <f t="shared" si="80"/>
        <v>0</v>
      </c>
      <c r="H452" s="66">
        <f t="shared" si="81"/>
        <v>7</v>
      </c>
      <c r="I452" s="20">
        <f t="shared" si="82"/>
        <v>0</v>
      </c>
      <c r="J452" s="21">
        <f t="shared" si="83"/>
        <v>0.53846153846153844</v>
      </c>
    </row>
    <row r="453" spans="1:10" x14ac:dyDescent="0.25">
      <c r="A453" s="158" t="s">
        <v>429</v>
      </c>
      <c r="B453" s="65">
        <v>38</v>
      </c>
      <c r="C453" s="66">
        <v>45</v>
      </c>
      <c r="D453" s="65">
        <v>237</v>
      </c>
      <c r="E453" s="66">
        <v>247</v>
      </c>
      <c r="F453" s="67"/>
      <c r="G453" s="65">
        <f t="shared" si="80"/>
        <v>-7</v>
      </c>
      <c r="H453" s="66">
        <f t="shared" si="81"/>
        <v>-10</v>
      </c>
      <c r="I453" s="20">
        <f t="shared" si="82"/>
        <v>-0.15555555555555556</v>
      </c>
      <c r="J453" s="21">
        <f t="shared" si="83"/>
        <v>-4.048582995951417E-2</v>
      </c>
    </row>
    <row r="454" spans="1:10" x14ac:dyDescent="0.25">
      <c r="A454" s="158" t="s">
        <v>288</v>
      </c>
      <c r="B454" s="65">
        <v>2</v>
      </c>
      <c r="C454" s="66">
        <v>2</v>
      </c>
      <c r="D454" s="65">
        <v>4</v>
      </c>
      <c r="E454" s="66">
        <v>5</v>
      </c>
      <c r="F454" s="67"/>
      <c r="G454" s="65">
        <f t="shared" si="80"/>
        <v>0</v>
      </c>
      <c r="H454" s="66">
        <f t="shared" si="81"/>
        <v>-1</v>
      </c>
      <c r="I454" s="20">
        <f t="shared" si="82"/>
        <v>0</v>
      </c>
      <c r="J454" s="21">
        <f t="shared" si="83"/>
        <v>-0.2</v>
      </c>
    </row>
    <row r="455" spans="1:10" x14ac:dyDescent="0.25">
      <c r="A455" s="158" t="s">
        <v>278</v>
      </c>
      <c r="B455" s="65">
        <v>14</v>
      </c>
      <c r="C455" s="66">
        <v>6</v>
      </c>
      <c r="D455" s="65">
        <v>38</v>
      </c>
      <c r="E455" s="66">
        <v>52</v>
      </c>
      <c r="F455" s="67"/>
      <c r="G455" s="65">
        <f t="shared" si="80"/>
        <v>8</v>
      </c>
      <c r="H455" s="66">
        <f t="shared" si="81"/>
        <v>-14</v>
      </c>
      <c r="I455" s="20">
        <f t="shared" si="82"/>
        <v>1.3333333333333333</v>
      </c>
      <c r="J455" s="21">
        <f t="shared" si="83"/>
        <v>-0.26923076923076922</v>
      </c>
    </row>
    <row r="456" spans="1:10" s="160" customFormat="1" ht="13" x14ac:dyDescent="0.3">
      <c r="A456" s="178" t="s">
        <v>691</v>
      </c>
      <c r="B456" s="71">
        <v>88</v>
      </c>
      <c r="C456" s="72">
        <v>99</v>
      </c>
      <c r="D456" s="71">
        <v>459</v>
      </c>
      <c r="E456" s="72">
        <v>503</v>
      </c>
      <c r="F456" s="73"/>
      <c r="G456" s="71">
        <f t="shared" si="80"/>
        <v>-11</v>
      </c>
      <c r="H456" s="72">
        <f t="shared" si="81"/>
        <v>-44</v>
      </c>
      <c r="I456" s="37">
        <f t="shared" si="82"/>
        <v>-0.1111111111111111</v>
      </c>
      <c r="J456" s="38">
        <f t="shared" si="83"/>
        <v>-8.74751491053678E-2</v>
      </c>
    </row>
    <row r="457" spans="1:10" x14ac:dyDescent="0.25">
      <c r="A457" s="177"/>
      <c r="B457" s="143"/>
      <c r="C457" s="144"/>
      <c r="D457" s="143"/>
      <c r="E457" s="144"/>
      <c r="F457" s="145"/>
      <c r="G457" s="143"/>
      <c r="H457" s="144"/>
      <c r="I457" s="151"/>
      <c r="J457" s="152"/>
    </row>
    <row r="458" spans="1:10" s="139" customFormat="1" ht="13" x14ac:dyDescent="0.3">
      <c r="A458" s="159" t="s">
        <v>85</v>
      </c>
      <c r="B458" s="65"/>
      <c r="C458" s="66"/>
      <c r="D458" s="65"/>
      <c r="E458" s="66"/>
      <c r="F458" s="67"/>
      <c r="G458" s="65"/>
      <c r="H458" s="66"/>
      <c r="I458" s="20"/>
      <c r="J458" s="21"/>
    </row>
    <row r="459" spans="1:10" x14ac:dyDescent="0.25">
      <c r="A459" s="158" t="s">
        <v>534</v>
      </c>
      <c r="B459" s="65">
        <v>267</v>
      </c>
      <c r="C459" s="66">
        <v>143</v>
      </c>
      <c r="D459" s="65">
        <v>991</v>
      </c>
      <c r="E459" s="66">
        <v>603</v>
      </c>
      <c r="F459" s="67"/>
      <c r="G459" s="65">
        <f>B459-C459</f>
        <v>124</v>
      </c>
      <c r="H459" s="66">
        <f>D459-E459</f>
        <v>388</v>
      </c>
      <c r="I459" s="20">
        <f>IF(C459=0, "-", IF(G459/C459&lt;10, G459/C459, "&gt;999%"))</f>
        <v>0.86713286713286708</v>
      </c>
      <c r="J459" s="21">
        <f>IF(E459=0, "-", IF(H459/E459&lt;10, H459/E459, "&gt;999%"))</f>
        <v>0.64344941956882251</v>
      </c>
    </row>
    <row r="460" spans="1:10" x14ac:dyDescent="0.25">
      <c r="A460" s="158" t="s">
        <v>535</v>
      </c>
      <c r="B460" s="65">
        <v>66</v>
      </c>
      <c r="C460" s="66">
        <v>38</v>
      </c>
      <c r="D460" s="65">
        <v>136</v>
      </c>
      <c r="E460" s="66">
        <v>100</v>
      </c>
      <c r="F460" s="67"/>
      <c r="G460" s="65">
        <f>B460-C460</f>
        <v>28</v>
      </c>
      <c r="H460" s="66">
        <f>D460-E460</f>
        <v>36</v>
      </c>
      <c r="I460" s="20">
        <f>IF(C460=0, "-", IF(G460/C460&lt;10, G460/C460, "&gt;999%"))</f>
        <v>0.73684210526315785</v>
      </c>
      <c r="J460" s="21">
        <f>IF(E460=0, "-", IF(H460/E460&lt;10, H460/E460, "&gt;999%"))</f>
        <v>0.36</v>
      </c>
    </row>
    <row r="461" spans="1:10" x14ac:dyDescent="0.25">
      <c r="A461" s="158" t="s">
        <v>536</v>
      </c>
      <c r="B461" s="65">
        <v>5</v>
      </c>
      <c r="C461" s="66">
        <v>3</v>
      </c>
      <c r="D461" s="65">
        <v>7</v>
      </c>
      <c r="E461" s="66">
        <v>10</v>
      </c>
      <c r="F461" s="67"/>
      <c r="G461" s="65">
        <f>B461-C461</f>
        <v>2</v>
      </c>
      <c r="H461" s="66">
        <f>D461-E461</f>
        <v>-3</v>
      </c>
      <c r="I461" s="20">
        <f>IF(C461=0, "-", IF(G461/C461&lt;10, G461/C461, "&gt;999%"))</f>
        <v>0.66666666666666663</v>
      </c>
      <c r="J461" s="21">
        <f>IF(E461=0, "-", IF(H461/E461&lt;10, H461/E461, "&gt;999%"))</f>
        <v>-0.3</v>
      </c>
    </row>
    <row r="462" spans="1:10" s="160" customFormat="1" ht="13" x14ac:dyDescent="0.3">
      <c r="A462" s="178" t="s">
        <v>692</v>
      </c>
      <c r="B462" s="71">
        <v>338</v>
      </c>
      <c r="C462" s="72">
        <v>184</v>
      </c>
      <c r="D462" s="71">
        <v>1134</v>
      </c>
      <c r="E462" s="72">
        <v>713</v>
      </c>
      <c r="F462" s="73"/>
      <c r="G462" s="71">
        <f>B462-C462</f>
        <v>154</v>
      </c>
      <c r="H462" s="72">
        <f>D462-E462</f>
        <v>421</v>
      </c>
      <c r="I462" s="37">
        <f>IF(C462=0, "-", IF(G462/C462&lt;10, G462/C462, "&gt;999%"))</f>
        <v>0.83695652173913049</v>
      </c>
      <c r="J462" s="38">
        <f>IF(E462=0, "-", IF(H462/E462&lt;10, H462/E462, "&gt;999%"))</f>
        <v>0.59046283309957925</v>
      </c>
    </row>
    <row r="463" spans="1:10" x14ac:dyDescent="0.25">
      <c r="A463" s="177"/>
      <c r="B463" s="143"/>
      <c r="C463" s="144"/>
      <c r="D463" s="143"/>
      <c r="E463" s="144"/>
      <c r="F463" s="145"/>
      <c r="G463" s="143"/>
      <c r="H463" s="144"/>
      <c r="I463" s="151"/>
      <c r="J463" s="152"/>
    </row>
    <row r="464" spans="1:10" s="139" customFormat="1" ht="13" x14ac:dyDescent="0.3">
      <c r="A464" s="159" t="s">
        <v>86</v>
      </c>
      <c r="B464" s="65"/>
      <c r="C464" s="66"/>
      <c r="D464" s="65"/>
      <c r="E464" s="66"/>
      <c r="F464" s="67"/>
      <c r="G464" s="65"/>
      <c r="H464" s="66"/>
      <c r="I464" s="20"/>
      <c r="J464" s="21"/>
    </row>
    <row r="465" spans="1:10" x14ac:dyDescent="0.25">
      <c r="A465" s="158" t="s">
        <v>365</v>
      </c>
      <c r="B465" s="65">
        <v>22</v>
      </c>
      <c r="C465" s="66">
        <v>29</v>
      </c>
      <c r="D465" s="65">
        <v>169</v>
      </c>
      <c r="E465" s="66">
        <v>163</v>
      </c>
      <c r="F465" s="67"/>
      <c r="G465" s="65">
        <f t="shared" ref="G465:G473" si="84">B465-C465</f>
        <v>-7</v>
      </c>
      <c r="H465" s="66">
        <f t="shared" ref="H465:H473" si="85">D465-E465</f>
        <v>6</v>
      </c>
      <c r="I465" s="20">
        <f t="shared" ref="I465:I473" si="86">IF(C465=0, "-", IF(G465/C465&lt;10, G465/C465, "&gt;999%"))</f>
        <v>-0.2413793103448276</v>
      </c>
      <c r="J465" s="21">
        <f t="shared" ref="J465:J473" si="87">IF(E465=0, "-", IF(H465/E465&lt;10, H465/E465, "&gt;999%"))</f>
        <v>3.6809815950920248E-2</v>
      </c>
    </row>
    <row r="466" spans="1:10" x14ac:dyDescent="0.25">
      <c r="A466" s="158" t="s">
        <v>345</v>
      </c>
      <c r="B466" s="65">
        <v>35</v>
      </c>
      <c r="C466" s="66">
        <v>24</v>
      </c>
      <c r="D466" s="65">
        <v>73</v>
      </c>
      <c r="E466" s="66">
        <v>146</v>
      </c>
      <c r="F466" s="67"/>
      <c r="G466" s="65">
        <f t="shared" si="84"/>
        <v>11</v>
      </c>
      <c r="H466" s="66">
        <f t="shared" si="85"/>
        <v>-73</v>
      </c>
      <c r="I466" s="20">
        <f t="shared" si="86"/>
        <v>0.45833333333333331</v>
      </c>
      <c r="J466" s="21">
        <f t="shared" si="87"/>
        <v>-0.5</v>
      </c>
    </row>
    <row r="467" spans="1:10" x14ac:dyDescent="0.25">
      <c r="A467" s="158" t="s">
        <v>499</v>
      </c>
      <c r="B467" s="65">
        <v>0</v>
      </c>
      <c r="C467" s="66">
        <v>2</v>
      </c>
      <c r="D467" s="65">
        <v>2</v>
      </c>
      <c r="E467" s="66">
        <v>59</v>
      </c>
      <c r="F467" s="67"/>
      <c r="G467" s="65">
        <f t="shared" si="84"/>
        <v>-2</v>
      </c>
      <c r="H467" s="66">
        <f t="shared" si="85"/>
        <v>-57</v>
      </c>
      <c r="I467" s="20">
        <f t="shared" si="86"/>
        <v>-1</v>
      </c>
      <c r="J467" s="21">
        <f t="shared" si="87"/>
        <v>-0.96610169491525422</v>
      </c>
    </row>
    <row r="468" spans="1:10" x14ac:dyDescent="0.25">
      <c r="A468" s="158" t="s">
        <v>405</v>
      </c>
      <c r="B468" s="65">
        <v>35</v>
      </c>
      <c r="C468" s="66">
        <v>81</v>
      </c>
      <c r="D468" s="65">
        <v>660</v>
      </c>
      <c r="E468" s="66">
        <v>440</v>
      </c>
      <c r="F468" s="67"/>
      <c r="G468" s="65">
        <f t="shared" si="84"/>
        <v>-46</v>
      </c>
      <c r="H468" s="66">
        <f t="shared" si="85"/>
        <v>220</v>
      </c>
      <c r="I468" s="20">
        <f t="shared" si="86"/>
        <v>-0.5679012345679012</v>
      </c>
      <c r="J468" s="21">
        <f t="shared" si="87"/>
        <v>0.5</v>
      </c>
    </row>
    <row r="469" spans="1:10" x14ac:dyDescent="0.25">
      <c r="A469" s="158" t="s">
        <v>550</v>
      </c>
      <c r="B469" s="65">
        <v>12</v>
      </c>
      <c r="C469" s="66">
        <v>44</v>
      </c>
      <c r="D469" s="65">
        <v>96</v>
      </c>
      <c r="E469" s="66">
        <v>169</v>
      </c>
      <c r="F469" s="67"/>
      <c r="G469" s="65">
        <f t="shared" si="84"/>
        <v>-32</v>
      </c>
      <c r="H469" s="66">
        <f t="shared" si="85"/>
        <v>-73</v>
      </c>
      <c r="I469" s="20">
        <f t="shared" si="86"/>
        <v>-0.72727272727272729</v>
      </c>
      <c r="J469" s="21">
        <f t="shared" si="87"/>
        <v>-0.43195266272189348</v>
      </c>
    </row>
    <row r="470" spans="1:10" x14ac:dyDescent="0.25">
      <c r="A470" s="158" t="s">
        <v>494</v>
      </c>
      <c r="B470" s="65">
        <v>0</v>
      </c>
      <c r="C470" s="66">
        <v>0</v>
      </c>
      <c r="D470" s="65">
        <v>0</v>
      </c>
      <c r="E470" s="66">
        <v>2</v>
      </c>
      <c r="F470" s="67"/>
      <c r="G470" s="65">
        <f t="shared" si="84"/>
        <v>0</v>
      </c>
      <c r="H470" s="66">
        <f t="shared" si="85"/>
        <v>-2</v>
      </c>
      <c r="I470" s="20" t="str">
        <f t="shared" si="86"/>
        <v>-</v>
      </c>
      <c r="J470" s="21">
        <f t="shared" si="87"/>
        <v>-1</v>
      </c>
    </row>
    <row r="471" spans="1:10" x14ac:dyDescent="0.25">
      <c r="A471" s="158" t="s">
        <v>237</v>
      </c>
      <c r="B471" s="65">
        <v>1</v>
      </c>
      <c r="C471" s="66">
        <v>1</v>
      </c>
      <c r="D471" s="65">
        <v>2</v>
      </c>
      <c r="E471" s="66">
        <v>14</v>
      </c>
      <c r="F471" s="67"/>
      <c r="G471" s="65">
        <f t="shared" si="84"/>
        <v>0</v>
      </c>
      <c r="H471" s="66">
        <f t="shared" si="85"/>
        <v>-12</v>
      </c>
      <c r="I471" s="20">
        <f t="shared" si="86"/>
        <v>0</v>
      </c>
      <c r="J471" s="21">
        <f t="shared" si="87"/>
        <v>-0.8571428571428571</v>
      </c>
    </row>
    <row r="472" spans="1:10" x14ac:dyDescent="0.25">
      <c r="A472" s="158" t="s">
        <v>508</v>
      </c>
      <c r="B472" s="65">
        <v>31</v>
      </c>
      <c r="C472" s="66">
        <v>58</v>
      </c>
      <c r="D472" s="65">
        <v>79</v>
      </c>
      <c r="E472" s="66">
        <v>146</v>
      </c>
      <c r="F472" s="67"/>
      <c r="G472" s="65">
        <f t="shared" si="84"/>
        <v>-27</v>
      </c>
      <c r="H472" s="66">
        <f t="shared" si="85"/>
        <v>-67</v>
      </c>
      <c r="I472" s="20">
        <f t="shared" si="86"/>
        <v>-0.46551724137931033</v>
      </c>
      <c r="J472" s="21">
        <f t="shared" si="87"/>
        <v>-0.4589041095890411</v>
      </c>
    </row>
    <row r="473" spans="1:10" s="160" customFormat="1" ht="13" x14ac:dyDescent="0.3">
      <c r="A473" s="178" t="s">
        <v>693</v>
      </c>
      <c r="B473" s="71">
        <v>136</v>
      </c>
      <c r="C473" s="72">
        <v>239</v>
      </c>
      <c r="D473" s="71">
        <v>1081</v>
      </c>
      <c r="E473" s="72">
        <v>1139</v>
      </c>
      <c r="F473" s="73"/>
      <c r="G473" s="71">
        <f t="shared" si="84"/>
        <v>-103</v>
      </c>
      <c r="H473" s="72">
        <f t="shared" si="85"/>
        <v>-58</v>
      </c>
      <c r="I473" s="37">
        <f t="shared" si="86"/>
        <v>-0.43096234309623432</v>
      </c>
      <c r="J473" s="38">
        <f t="shared" si="87"/>
        <v>-5.0921861281826165E-2</v>
      </c>
    </row>
    <row r="474" spans="1:10" x14ac:dyDescent="0.25">
      <c r="A474" s="177"/>
      <c r="B474" s="143"/>
      <c r="C474" s="144"/>
      <c r="D474" s="143"/>
      <c r="E474" s="144"/>
      <c r="F474" s="145"/>
      <c r="G474" s="143"/>
      <c r="H474" s="144"/>
      <c r="I474" s="151"/>
      <c r="J474" s="152"/>
    </row>
    <row r="475" spans="1:10" s="139" customFormat="1" ht="13" x14ac:dyDescent="0.3">
      <c r="A475" s="159" t="s">
        <v>87</v>
      </c>
      <c r="B475" s="65"/>
      <c r="C475" s="66"/>
      <c r="D475" s="65"/>
      <c r="E475" s="66"/>
      <c r="F475" s="67"/>
      <c r="G475" s="65"/>
      <c r="H475" s="66"/>
      <c r="I475" s="20"/>
      <c r="J475" s="21"/>
    </row>
    <row r="476" spans="1:10" x14ac:dyDescent="0.25">
      <c r="A476" s="158" t="s">
        <v>489</v>
      </c>
      <c r="B476" s="65">
        <v>0</v>
      </c>
      <c r="C476" s="66">
        <v>2</v>
      </c>
      <c r="D476" s="65">
        <v>2</v>
      </c>
      <c r="E476" s="66">
        <v>6</v>
      </c>
      <c r="F476" s="67"/>
      <c r="G476" s="65">
        <f>B476-C476</f>
        <v>-2</v>
      </c>
      <c r="H476" s="66">
        <f>D476-E476</f>
        <v>-4</v>
      </c>
      <c r="I476" s="20">
        <f>IF(C476=0, "-", IF(G476/C476&lt;10, G476/C476, "&gt;999%"))</f>
        <v>-1</v>
      </c>
      <c r="J476" s="21">
        <f>IF(E476=0, "-", IF(H476/E476&lt;10, H476/E476, "&gt;999%"))</f>
        <v>-0.66666666666666663</v>
      </c>
    </row>
    <row r="477" spans="1:10" x14ac:dyDescent="0.25">
      <c r="A477" s="158" t="s">
        <v>289</v>
      </c>
      <c r="B477" s="65">
        <v>1</v>
      </c>
      <c r="C477" s="66">
        <v>1</v>
      </c>
      <c r="D477" s="65">
        <v>4</v>
      </c>
      <c r="E477" s="66">
        <v>1</v>
      </c>
      <c r="F477" s="67"/>
      <c r="G477" s="65">
        <f>B477-C477</f>
        <v>0</v>
      </c>
      <c r="H477" s="66">
        <f>D477-E477</f>
        <v>3</v>
      </c>
      <c r="I477" s="20">
        <f>IF(C477=0, "-", IF(G477/C477&lt;10, G477/C477, "&gt;999%"))</f>
        <v>0</v>
      </c>
      <c r="J477" s="21">
        <f>IF(E477=0, "-", IF(H477/E477&lt;10, H477/E477, "&gt;999%"))</f>
        <v>3</v>
      </c>
    </row>
    <row r="478" spans="1:10" s="160" customFormat="1" ht="13" x14ac:dyDescent="0.3">
      <c r="A478" s="178" t="s">
        <v>694</v>
      </c>
      <c r="B478" s="71">
        <v>1</v>
      </c>
      <c r="C478" s="72">
        <v>3</v>
      </c>
      <c r="D478" s="71">
        <v>6</v>
      </c>
      <c r="E478" s="72">
        <v>7</v>
      </c>
      <c r="F478" s="73"/>
      <c r="G478" s="71">
        <f>B478-C478</f>
        <v>-2</v>
      </c>
      <c r="H478" s="72">
        <f>D478-E478</f>
        <v>-1</v>
      </c>
      <c r="I478" s="37">
        <f>IF(C478=0, "-", IF(G478/C478&lt;10, G478/C478, "&gt;999%"))</f>
        <v>-0.66666666666666663</v>
      </c>
      <c r="J478" s="38">
        <f>IF(E478=0, "-", IF(H478/E478&lt;10, H478/E478, "&gt;999%"))</f>
        <v>-0.14285714285714285</v>
      </c>
    </row>
    <row r="479" spans="1:10" x14ac:dyDescent="0.25">
      <c r="A479" s="177"/>
      <c r="B479" s="143"/>
      <c r="C479" s="144"/>
      <c r="D479" s="143"/>
      <c r="E479" s="144"/>
      <c r="F479" s="145"/>
      <c r="G479" s="143"/>
      <c r="H479" s="144"/>
      <c r="I479" s="151"/>
      <c r="J479" s="152"/>
    </row>
    <row r="480" spans="1:10" s="139" customFormat="1" ht="13" x14ac:dyDescent="0.3">
      <c r="A480" s="159" t="s">
        <v>88</v>
      </c>
      <c r="B480" s="65"/>
      <c r="C480" s="66"/>
      <c r="D480" s="65"/>
      <c r="E480" s="66"/>
      <c r="F480" s="67"/>
      <c r="G480" s="65"/>
      <c r="H480" s="66"/>
      <c r="I480" s="20"/>
      <c r="J480" s="21"/>
    </row>
    <row r="481" spans="1:10" x14ac:dyDescent="0.25">
      <c r="A481" s="158" t="s">
        <v>576</v>
      </c>
      <c r="B481" s="65">
        <v>30</v>
      </c>
      <c r="C481" s="66">
        <v>14</v>
      </c>
      <c r="D481" s="65">
        <v>124</v>
      </c>
      <c r="E481" s="66">
        <v>53</v>
      </c>
      <c r="F481" s="67"/>
      <c r="G481" s="65">
        <f>B481-C481</f>
        <v>16</v>
      </c>
      <c r="H481" s="66">
        <f>D481-E481</f>
        <v>71</v>
      </c>
      <c r="I481" s="20">
        <f>IF(C481=0, "-", IF(G481/C481&lt;10, G481/C481, "&gt;999%"))</f>
        <v>1.1428571428571428</v>
      </c>
      <c r="J481" s="21">
        <f>IF(E481=0, "-", IF(H481/E481&lt;10, H481/E481, "&gt;999%"))</f>
        <v>1.3396226415094339</v>
      </c>
    </row>
    <row r="482" spans="1:10" s="160" customFormat="1" ht="13" x14ac:dyDescent="0.3">
      <c r="A482" s="178" t="s">
        <v>695</v>
      </c>
      <c r="B482" s="71">
        <v>30</v>
      </c>
      <c r="C482" s="72">
        <v>14</v>
      </c>
      <c r="D482" s="71">
        <v>124</v>
      </c>
      <c r="E482" s="72">
        <v>53</v>
      </c>
      <c r="F482" s="73"/>
      <c r="G482" s="71">
        <f>B482-C482</f>
        <v>16</v>
      </c>
      <c r="H482" s="72">
        <f>D482-E482</f>
        <v>71</v>
      </c>
      <c r="I482" s="37">
        <f>IF(C482=0, "-", IF(G482/C482&lt;10, G482/C482, "&gt;999%"))</f>
        <v>1.1428571428571428</v>
      </c>
      <c r="J482" s="38">
        <f>IF(E482=0, "-", IF(H482/E482&lt;10, H482/E482, "&gt;999%"))</f>
        <v>1.3396226415094339</v>
      </c>
    </row>
    <row r="483" spans="1:10" x14ac:dyDescent="0.25">
      <c r="A483" s="177"/>
      <c r="B483" s="143"/>
      <c r="C483" s="144"/>
      <c r="D483" s="143"/>
      <c r="E483" s="144"/>
      <c r="F483" s="145"/>
      <c r="G483" s="143"/>
      <c r="H483" s="144"/>
      <c r="I483" s="151"/>
      <c r="J483" s="152"/>
    </row>
    <row r="484" spans="1:10" s="139" customFormat="1" ht="13" x14ac:dyDescent="0.3">
      <c r="A484" s="159" t="s">
        <v>89</v>
      </c>
      <c r="B484" s="65"/>
      <c r="C484" s="66"/>
      <c r="D484" s="65"/>
      <c r="E484" s="66"/>
      <c r="F484" s="67"/>
      <c r="G484" s="65"/>
      <c r="H484" s="66"/>
      <c r="I484" s="20"/>
      <c r="J484" s="21"/>
    </row>
    <row r="485" spans="1:10" x14ac:dyDescent="0.25">
      <c r="A485" s="158" t="s">
        <v>562</v>
      </c>
      <c r="B485" s="65">
        <v>0</v>
      </c>
      <c r="C485" s="66">
        <v>0</v>
      </c>
      <c r="D485" s="65">
        <v>1</v>
      </c>
      <c r="E485" s="66">
        <v>1</v>
      </c>
      <c r="F485" s="67"/>
      <c r="G485" s="65">
        <f>B485-C485</f>
        <v>0</v>
      </c>
      <c r="H485" s="66">
        <f>D485-E485</f>
        <v>0</v>
      </c>
      <c r="I485" s="20" t="str">
        <f>IF(C485=0, "-", IF(G485/C485&lt;10, G485/C485, "&gt;999%"))</f>
        <v>-</v>
      </c>
      <c r="J485" s="21">
        <f>IF(E485=0, "-", IF(H485/E485&lt;10, H485/E485, "&gt;999%"))</f>
        <v>0</v>
      </c>
    </row>
    <row r="486" spans="1:10" s="160" customFormat="1" ht="13" x14ac:dyDescent="0.3">
      <c r="A486" s="178" t="s">
        <v>696</v>
      </c>
      <c r="B486" s="71">
        <v>0</v>
      </c>
      <c r="C486" s="72">
        <v>0</v>
      </c>
      <c r="D486" s="71">
        <v>1</v>
      </c>
      <c r="E486" s="72">
        <v>1</v>
      </c>
      <c r="F486" s="73"/>
      <c r="G486" s="71">
        <f>B486-C486</f>
        <v>0</v>
      </c>
      <c r="H486" s="72">
        <f>D486-E486</f>
        <v>0</v>
      </c>
      <c r="I486" s="37" t="str">
        <f>IF(C486=0, "-", IF(G486/C486&lt;10, G486/C486, "&gt;999%"))</f>
        <v>-</v>
      </c>
      <c r="J486" s="38">
        <f>IF(E486=0, "-", IF(H486/E486&lt;10, H486/E486, "&gt;999%"))</f>
        <v>0</v>
      </c>
    </row>
    <row r="487" spans="1:10" x14ac:dyDescent="0.25">
      <c r="A487" s="177"/>
      <c r="B487" s="143"/>
      <c r="C487" s="144"/>
      <c r="D487" s="143"/>
      <c r="E487" s="144"/>
      <c r="F487" s="145"/>
      <c r="G487" s="143"/>
      <c r="H487" s="144"/>
      <c r="I487" s="151"/>
      <c r="J487" s="152"/>
    </row>
    <row r="488" spans="1:10" s="139" customFormat="1" ht="13" x14ac:dyDescent="0.3">
      <c r="A488" s="159" t="s">
        <v>90</v>
      </c>
      <c r="B488" s="65"/>
      <c r="C488" s="66"/>
      <c r="D488" s="65"/>
      <c r="E488" s="66"/>
      <c r="F488" s="67"/>
      <c r="G488" s="65"/>
      <c r="H488" s="66"/>
      <c r="I488" s="20"/>
      <c r="J488" s="21"/>
    </row>
    <row r="489" spans="1:10" x14ac:dyDescent="0.25">
      <c r="A489" s="158" t="s">
        <v>215</v>
      </c>
      <c r="B489" s="65">
        <v>8</v>
      </c>
      <c r="C489" s="66">
        <v>0</v>
      </c>
      <c r="D489" s="65">
        <v>36</v>
      </c>
      <c r="E489" s="66">
        <v>2</v>
      </c>
      <c r="F489" s="67"/>
      <c r="G489" s="65">
        <f t="shared" ref="G489:G496" si="88">B489-C489</f>
        <v>8</v>
      </c>
      <c r="H489" s="66">
        <f t="shared" ref="H489:H496" si="89">D489-E489</f>
        <v>34</v>
      </c>
      <c r="I489" s="20" t="str">
        <f t="shared" ref="I489:I496" si="90">IF(C489=0, "-", IF(G489/C489&lt;10, G489/C489, "&gt;999%"))</f>
        <v>-</v>
      </c>
      <c r="J489" s="21" t="str">
        <f t="shared" ref="J489:J496" si="91">IF(E489=0, "-", IF(H489/E489&lt;10, H489/E489, "&gt;999%"))</f>
        <v>&gt;999%</v>
      </c>
    </row>
    <row r="490" spans="1:10" x14ac:dyDescent="0.25">
      <c r="A490" s="158" t="s">
        <v>366</v>
      </c>
      <c r="B490" s="65">
        <v>31</v>
      </c>
      <c r="C490" s="66">
        <v>25</v>
      </c>
      <c r="D490" s="65">
        <v>151</v>
      </c>
      <c r="E490" s="66">
        <v>118</v>
      </c>
      <c r="F490" s="67"/>
      <c r="G490" s="65">
        <f t="shared" si="88"/>
        <v>6</v>
      </c>
      <c r="H490" s="66">
        <f t="shared" si="89"/>
        <v>33</v>
      </c>
      <c r="I490" s="20">
        <f t="shared" si="90"/>
        <v>0.24</v>
      </c>
      <c r="J490" s="21">
        <f t="shared" si="91"/>
        <v>0.27966101694915252</v>
      </c>
    </row>
    <row r="491" spans="1:10" x14ac:dyDescent="0.25">
      <c r="A491" s="158" t="s">
        <v>406</v>
      </c>
      <c r="B491" s="65">
        <v>27</v>
      </c>
      <c r="C491" s="66">
        <v>7</v>
      </c>
      <c r="D491" s="65">
        <v>122</v>
      </c>
      <c r="E491" s="66">
        <v>57</v>
      </c>
      <c r="F491" s="67"/>
      <c r="G491" s="65">
        <f t="shared" si="88"/>
        <v>20</v>
      </c>
      <c r="H491" s="66">
        <f t="shared" si="89"/>
        <v>65</v>
      </c>
      <c r="I491" s="20">
        <f t="shared" si="90"/>
        <v>2.8571428571428572</v>
      </c>
      <c r="J491" s="21">
        <f t="shared" si="91"/>
        <v>1.1403508771929824</v>
      </c>
    </row>
    <row r="492" spans="1:10" x14ac:dyDescent="0.25">
      <c r="A492" s="158" t="s">
        <v>446</v>
      </c>
      <c r="B492" s="65">
        <v>15</v>
      </c>
      <c r="C492" s="66">
        <v>19</v>
      </c>
      <c r="D492" s="65">
        <v>96</v>
      </c>
      <c r="E492" s="66">
        <v>110</v>
      </c>
      <c r="F492" s="67"/>
      <c r="G492" s="65">
        <f t="shared" si="88"/>
        <v>-4</v>
      </c>
      <c r="H492" s="66">
        <f t="shared" si="89"/>
        <v>-14</v>
      </c>
      <c r="I492" s="20">
        <f t="shared" si="90"/>
        <v>-0.21052631578947367</v>
      </c>
      <c r="J492" s="21">
        <f t="shared" si="91"/>
        <v>-0.12727272727272726</v>
      </c>
    </row>
    <row r="493" spans="1:10" x14ac:dyDescent="0.25">
      <c r="A493" s="158" t="s">
        <v>243</v>
      </c>
      <c r="B493" s="65">
        <v>24</v>
      </c>
      <c r="C493" s="66">
        <v>8</v>
      </c>
      <c r="D493" s="65">
        <v>96</v>
      </c>
      <c r="E493" s="66">
        <v>110</v>
      </c>
      <c r="F493" s="67"/>
      <c r="G493" s="65">
        <f t="shared" si="88"/>
        <v>16</v>
      </c>
      <c r="H493" s="66">
        <f t="shared" si="89"/>
        <v>-14</v>
      </c>
      <c r="I493" s="20">
        <f t="shared" si="90"/>
        <v>2</v>
      </c>
      <c r="J493" s="21">
        <f t="shared" si="91"/>
        <v>-0.12727272727272726</v>
      </c>
    </row>
    <row r="494" spans="1:10" x14ac:dyDescent="0.25">
      <c r="A494" s="158" t="s">
        <v>220</v>
      </c>
      <c r="B494" s="65">
        <v>9</v>
      </c>
      <c r="C494" s="66">
        <v>4</v>
      </c>
      <c r="D494" s="65">
        <v>54</v>
      </c>
      <c r="E494" s="66">
        <v>30</v>
      </c>
      <c r="F494" s="67"/>
      <c r="G494" s="65">
        <f t="shared" si="88"/>
        <v>5</v>
      </c>
      <c r="H494" s="66">
        <f t="shared" si="89"/>
        <v>24</v>
      </c>
      <c r="I494" s="20">
        <f t="shared" si="90"/>
        <v>1.25</v>
      </c>
      <c r="J494" s="21">
        <f t="shared" si="91"/>
        <v>0.8</v>
      </c>
    </row>
    <row r="495" spans="1:10" x14ac:dyDescent="0.25">
      <c r="A495" s="158" t="s">
        <v>267</v>
      </c>
      <c r="B495" s="65">
        <v>1</v>
      </c>
      <c r="C495" s="66">
        <v>5</v>
      </c>
      <c r="D495" s="65">
        <v>12</v>
      </c>
      <c r="E495" s="66">
        <v>51</v>
      </c>
      <c r="F495" s="67"/>
      <c r="G495" s="65">
        <f t="shared" si="88"/>
        <v>-4</v>
      </c>
      <c r="H495" s="66">
        <f t="shared" si="89"/>
        <v>-39</v>
      </c>
      <c r="I495" s="20">
        <f t="shared" si="90"/>
        <v>-0.8</v>
      </c>
      <c r="J495" s="21">
        <f t="shared" si="91"/>
        <v>-0.76470588235294112</v>
      </c>
    </row>
    <row r="496" spans="1:10" s="160" customFormat="1" ht="13" x14ac:dyDescent="0.3">
      <c r="A496" s="178" t="s">
        <v>697</v>
      </c>
      <c r="B496" s="71">
        <v>115</v>
      </c>
      <c r="C496" s="72">
        <v>68</v>
      </c>
      <c r="D496" s="71">
        <v>567</v>
      </c>
      <c r="E496" s="72">
        <v>478</v>
      </c>
      <c r="F496" s="73"/>
      <c r="G496" s="71">
        <f t="shared" si="88"/>
        <v>47</v>
      </c>
      <c r="H496" s="72">
        <f t="shared" si="89"/>
        <v>89</v>
      </c>
      <c r="I496" s="37">
        <f t="shared" si="90"/>
        <v>0.69117647058823528</v>
      </c>
      <c r="J496" s="38">
        <f t="shared" si="91"/>
        <v>0.18619246861924685</v>
      </c>
    </row>
    <row r="497" spans="1:10" x14ac:dyDescent="0.25">
      <c r="A497" s="177"/>
      <c r="B497" s="143"/>
      <c r="C497" s="144"/>
      <c r="D497" s="143"/>
      <c r="E497" s="144"/>
      <c r="F497" s="145"/>
      <c r="G497" s="143"/>
      <c r="H497" s="144"/>
      <c r="I497" s="151"/>
      <c r="J497" s="152"/>
    </row>
    <row r="498" spans="1:10" s="139" customFormat="1" ht="13" x14ac:dyDescent="0.3">
      <c r="A498" s="159" t="s">
        <v>91</v>
      </c>
      <c r="B498" s="65"/>
      <c r="C498" s="66"/>
      <c r="D498" s="65"/>
      <c r="E498" s="66"/>
      <c r="F498" s="67"/>
      <c r="G498" s="65"/>
      <c r="H498" s="66"/>
      <c r="I498" s="20"/>
      <c r="J498" s="21"/>
    </row>
    <row r="499" spans="1:10" x14ac:dyDescent="0.25">
      <c r="A499" s="158" t="s">
        <v>407</v>
      </c>
      <c r="B499" s="65">
        <v>14</v>
      </c>
      <c r="C499" s="66">
        <v>19</v>
      </c>
      <c r="D499" s="65">
        <v>99</v>
      </c>
      <c r="E499" s="66">
        <v>96</v>
      </c>
      <c r="F499" s="67"/>
      <c r="G499" s="65">
        <f>B499-C499</f>
        <v>-5</v>
      </c>
      <c r="H499" s="66">
        <f>D499-E499</f>
        <v>3</v>
      </c>
      <c r="I499" s="20">
        <f>IF(C499=0, "-", IF(G499/C499&lt;10, G499/C499, "&gt;999%"))</f>
        <v>-0.26315789473684209</v>
      </c>
      <c r="J499" s="21">
        <f>IF(E499=0, "-", IF(H499/E499&lt;10, H499/E499, "&gt;999%"))</f>
        <v>3.125E-2</v>
      </c>
    </row>
    <row r="500" spans="1:10" x14ac:dyDescent="0.25">
      <c r="A500" s="158" t="s">
        <v>528</v>
      </c>
      <c r="B500" s="65">
        <v>139</v>
      </c>
      <c r="C500" s="66">
        <v>38</v>
      </c>
      <c r="D500" s="65">
        <v>631</v>
      </c>
      <c r="E500" s="66">
        <v>160</v>
      </c>
      <c r="F500" s="67"/>
      <c r="G500" s="65">
        <f>B500-C500</f>
        <v>101</v>
      </c>
      <c r="H500" s="66">
        <f>D500-E500</f>
        <v>471</v>
      </c>
      <c r="I500" s="20">
        <f>IF(C500=0, "-", IF(G500/C500&lt;10, G500/C500, "&gt;999%"))</f>
        <v>2.6578947368421053</v>
      </c>
      <c r="J500" s="21">
        <f>IF(E500=0, "-", IF(H500/E500&lt;10, H500/E500, "&gt;999%"))</f>
        <v>2.9437500000000001</v>
      </c>
    </row>
    <row r="501" spans="1:10" x14ac:dyDescent="0.25">
      <c r="A501" s="158" t="s">
        <v>447</v>
      </c>
      <c r="B501" s="65">
        <v>54</v>
      </c>
      <c r="C501" s="66">
        <v>39</v>
      </c>
      <c r="D501" s="65">
        <v>250</v>
      </c>
      <c r="E501" s="66">
        <v>191</v>
      </c>
      <c r="F501" s="67"/>
      <c r="G501" s="65">
        <f>B501-C501</f>
        <v>15</v>
      </c>
      <c r="H501" s="66">
        <f>D501-E501</f>
        <v>59</v>
      </c>
      <c r="I501" s="20">
        <f>IF(C501=0, "-", IF(G501/C501&lt;10, G501/C501, "&gt;999%"))</f>
        <v>0.38461538461538464</v>
      </c>
      <c r="J501" s="21">
        <f>IF(E501=0, "-", IF(H501/E501&lt;10, H501/E501, "&gt;999%"))</f>
        <v>0.30890052356020942</v>
      </c>
    </row>
    <row r="502" spans="1:10" s="160" customFormat="1" ht="13" x14ac:dyDescent="0.3">
      <c r="A502" s="178" t="s">
        <v>698</v>
      </c>
      <c r="B502" s="71">
        <v>207</v>
      </c>
      <c r="C502" s="72">
        <v>96</v>
      </c>
      <c r="D502" s="71">
        <v>980</v>
      </c>
      <c r="E502" s="72">
        <v>447</v>
      </c>
      <c r="F502" s="73"/>
      <c r="G502" s="71">
        <f>B502-C502</f>
        <v>111</v>
      </c>
      <c r="H502" s="72">
        <f>D502-E502</f>
        <v>533</v>
      </c>
      <c r="I502" s="37">
        <f>IF(C502=0, "-", IF(G502/C502&lt;10, G502/C502, "&gt;999%"))</f>
        <v>1.15625</v>
      </c>
      <c r="J502" s="38">
        <f>IF(E502=0, "-", IF(H502/E502&lt;10, H502/E502, "&gt;999%"))</f>
        <v>1.1923937360178971</v>
      </c>
    </row>
    <row r="503" spans="1:10" x14ac:dyDescent="0.25">
      <c r="A503" s="177"/>
      <c r="B503" s="143"/>
      <c r="C503" s="144"/>
      <c r="D503" s="143"/>
      <c r="E503" s="144"/>
      <c r="F503" s="145"/>
      <c r="G503" s="143"/>
      <c r="H503" s="144"/>
      <c r="I503" s="151"/>
      <c r="J503" s="152"/>
    </row>
    <row r="504" spans="1:10" s="139" customFormat="1" ht="13" x14ac:dyDescent="0.3">
      <c r="A504" s="159" t="s">
        <v>92</v>
      </c>
      <c r="B504" s="65"/>
      <c r="C504" s="66"/>
      <c r="D504" s="65"/>
      <c r="E504" s="66"/>
      <c r="F504" s="67"/>
      <c r="G504" s="65"/>
      <c r="H504" s="66"/>
      <c r="I504" s="20"/>
      <c r="J504" s="21"/>
    </row>
    <row r="505" spans="1:10" x14ac:dyDescent="0.25">
      <c r="A505" s="158" t="s">
        <v>312</v>
      </c>
      <c r="B505" s="65">
        <v>31</v>
      </c>
      <c r="C505" s="66">
        <v>8</v>
      </c>
      <c r="D505" s="65">
        <v>200</v>
      </c>
      <c r="E505" s="66">
        <v>100</v>
      </c>
      <c r="F505" s="67"/>
      <c r="G505" s="65">
        <f t="shared" ref="G505:G512" si="92">B505-C505</f>
        <v>23</v>
      </c>
      <c r="H505" s="66">
        <f t="shared" ref="H505:H512" si="93">D505-E505</f>
        <v>100</v>
      </c>
      <c r="I505" s="20">
        <f t="shared" ref="I505:I512" si="94">IF(C505=0, "-", IF(G505/C505&lt;10, G505/C505, "&gt;999%"))</f>
        <v>2.875</v>
      </c>
      <c r="J505" s="21">
        <f t="shared" ref="J505:J512" si="95">IF(E505=0, "-", IF(H505/E505&lt;10, H505/E505, "&gt;999%"))</f>
        <v>1</v>
      </c>
    </row>
    <row r="506" spans="1:10" x14ac:dyDescent="0.25">
      <c r="A506" s="158" t="s">
        <v>367</v>
      </c>
      <c r="B506" s="65">
        <v>238</v>
      </c>
      <c r="C506" s="66">
        <v>0</v>
      </c>
      <c r="D506" s="65">
        <v>602</v>
      </c>
      <c r="E506" s="66">
        <v>0</v>
      </c>
      <c r="F506" s="67"/>
      <c r="G506" s="65">
        <f t="shared" si="92"/>
        <v>238</v>
      </c>
      <c r="H506" s="66">
        <f t="shared" si="93"/>
        <v>602</v>
      </c>
      <c r="I506" s="20" t="str">
        <f t="shared" si="94"/>
        <v>-</v>
      </c>
      <c r="J506" s="21" t="str">
        <f t="shared" si="95"/>
        <v>-</v>
      </c>
    </row>
    <row r="507" spans="1:10" x14ac:dyDescent="0.25">
      <c r="A507" s="158" t="s">
        <v>408</v>
      </c>
      <c r="B507" s="65">
        <v>214</v>
      </c>
      <c r="C507" s="66">
        <v>108</v>
      </c>
      <c r="D507" s="65">
        <v>1320</v>
      </c>
      <c r="E507" s="66">
        <v>946</v>
      </c>
      <c r="F507" s="67"/>
      <c r="G507" s="65">
        <f t="shared" si="92"/>
        <v>106</v>
      </c>
      <c r="H507" s="66">
        <f t="shared" si="93"/>
        <v>374</v>
      </c>
      <c r="I507" s="20">
        <f t="shared" si="94"/>
        <v>0.98148148148148151</v>
      </c>
      <c r="J507" s="21">
        <f t="shared" si="95"/>
        <v>0.39534883720930231</v>
      </c>
    </row>
    <row r="508" spans="1:10" x14ac:dyDescent="0.25">
      <c r="A508" s="158" t="s">
        <v>221</v>
      </c>
      <c r="B508" s="65">
        <v>26</v>
      </c>
      <c r="C508" s="66">
        <v>57</v>
      </c>
      <c r="D508" s="65">
        <v>293</v>
      </c>
      <c r="E508" s="66">
        <v>245</v>
      </c>
      <c r="F508" s="67"/>
      <c r="G508" s="65">
        <f t="shared" si="92"/>
        <v>-31</v>
      </c>
      <c r="H508" s="66">
        <f t="shared" si="93"/>
        <v>48</v>
      </c>
      <c r="I508" s="20">
        <f t="shared" si="94"/>
        <v>-0.54385964912280704</v>
      </c>
      <c r="J508" s="21">
        <f t="shared" si="95"/>
        <v>0.19591836734693877</v>
      </c>
    </row>
    <row r="509" spans="1:10" x14ac:dyDescent="0.25">
      <c r="A509" s="158" t="s">
        <v>448</v>
      </c>
      <c r="B509" s="65">
        <v>227</v>
      </c>
      <c r="C509" s="66">
        <v>215</v>
      </c>
      <c r="D509" s="65">
        <v>1019</v>
      </c>
      <c r="E509" s="66">
        <v>820</v>
      </c>
      <c r="F509" s="67"/>
      <c r="G509" s="65">
        <f t="shared" si="92"/>
        <v>12</v>
      </c>
      <c r="H509" s="66">
        <f t="shared" si="93"/>
        <v>199</v>
      </c>
      <c r="I509" s="20">
        <f t="shared" si="94"/>
        <v>5.5813953488372092E-2</v>
      </c>
      <c r="J509" s="21">
        <f t="shared" si="95"/>
        <v>0.24268292682926829</v>
      </c>
    </row>
    <row r="510" spans="1:10" x14ac:dyDescent="0.25">
      <c r="A510" s="158" t="s">
        <v>238</v>
      </c>
      <c r="B510" s="65">
        <v>55</v>
      </c>
      <c r="C510" s="66">
        <v>27</v>
      </c>
      <c r="D510" s="65">
        <v>304</v>
      </c>
      <c r="E510" s="66">
        <v>74</v>
      </c>
      <c r="F510" s="67"/>
      <c r="G510" s="65">
        <f t="shared" si="92"/>
        <v>28</v>
      </c>
      <c r="H510" s="66">
        <f t="shared" si="93"/>
        <v>230</v>
      </c>
      <c r="I510" s="20">
        <f t="shared" si="94"/>
        <v>1.037037037037037</v>
      </c>
      <c r="J510" s="21">
        <f t="shared" si="95"/>
        <v>3.1081081081081079</v>
      </c>
    </row>
    <row r="511" spans="1:10" x14ac:dyDescent="0.25">
      <c r="A511" s="158" t="s">
        <v>368</v>
      </c>
      <c r="B511" s="65">
        <v>2</v>
      </c>
      <c r="C511" s="66">
        <v>151</v>
      </c>
      <c r="D511" s="65">
        <v>256</v>
      </c>
      <c r="E511" s="66">
        <v>743</v>
      </c>
      <c r="F511" s="67"/>
      <c r="G511" s="65">
        <f t="shared" si="92"/>
        <v>-149</v>
      </c>
      <c r="H511" s="66">
        <f t="shared" si="93"/>
        <v>-487</v>
      </c>
      <c r="I511" s="20">
        <f t="shared" si="94"/>
        <v>-0.98675496688741726</v>
      </c>
      <c r="J511" s="21">
        <f t="shared" si="95"/>
        <v>-0.65545087483176312</v>
      </c>
    </row>
    <row r="512" spans="1:10" s="160" customFormat="1" ht="13" x14ac:dyDescent="0.3">
      <c r="A512" s="178" t="s">
        <v>699</v>
      </c>
      <c r="B512" s="71">
        <v>793</v>
      </c>
      <c r="C512" s="72">
        <v>566</v>
      </c>
      <c r="D512" s="71">
        <v>3994</v>
      </c>
      <c r="E512" s="72">
        <v>2928</v>
      </c>
      <c r="F512" s="73"/>
      <c r="G512" s="71">
        <f t="shared" si="92"/>
        <v>227</v>
      </c>
      <c r="H512" s="72">
        <f t="shared" si="93"/>
        <v>1066</v>
      </c>
      <c r="I512" s="37">
        <f t="shared" si="94"/>
        <v>0.40106007067137811</v>
      </c>
      <c r="J512" s="38">
        <f t="shared" si="95"/>
        <v>0.36407103825136611</v>
      </c>
    </row>
    <row r="513" spans="1:10" x14ac:dyDescent="0.25">
      <c r="A513" s="177"/>
      <c r="B513" s="143"/>
      <c r="C513" s="144"/>
      <c r="D513" s="143"/>
      <c r="E513" s="144"/>
      <c r="F513" s="145"/>
      <c r="G513" s="143"/>
      <c r="H513" s="144"/>
      <c r="I513" s="151"/>
      <c r="J513" s="152"/>
    </row>
    <row r="514" spans="1:10" s="139" customFormat="1" ht="13" x14ac:dyDescent="0.3">
      <c r="A514" s="159" t="s">
        <v>93</v>
      </c>
      <c r="B514" s="65"/>
      <c r="C514" s="66"/>
      <c r="D514" s="65"/>
      <c r="E514" s="66"/>
      <c r="F514" s="67"/>
      <c r="G514" s="65"/>
      <c r="H514" s="66"/>
      <c r="I514" s="20"/>
      <c r="J514" s="21"/>
    </row>
    <row r="515" spans="1:10" x14ac:dyDescent="0.25">
      <c r="A515" s="158" t="s">
        <v>208</v>
      </c>
      <c r="B515" s="65">
        <v>0</v>
      </c>
      <c r="C515" s="66">
        <v>104</v>
      </c>
      <c r="D515" s="65">
        <v>2</v>
      </c>
      <c r="E515" s="66">
        <v>276</v>
      </c>
      <c r="F515" s="67"/>
      <c r="G515" s="65">
        <f t="shared" ref="G515:G521" si="96">B515-C515</f>
        <v>-104</v>
      </c>
      <c r="H515" s="66">
        <f t="shared" ref="H515:H521" si="97">D515-E515</f>
        <v>-274</v>
      </c>
      <c r="I515" s="20">
        <f t="shared" ref="I515:I521" si="98">IF(C515=0, "-", IF(G515/C515&lt;10, G515/C515, "&gt;999%"))</f>
        <v>-1</v>
      </c>
      <c r="J515" s="21">
        <f t="shared" ref="J515:J521" si="99">IF(E515=0, "-", IF(H515/E515&lt;10, H515/E515, "&gt;999%"))</f>
        <v>-0.99275362318840576</v>
      </c>
    </row>
    <row r="516" spans="1:10" x14ac:dyDescent="0.25">
      <c r="A516" s="158" t="s">
        <v>346</v>
      </c>
      <c r="B516" s="65">
        <v>53</v>
      </c>
      <c r="C516" s="66">
        <v>37</v>
      </c>
      <c r="D516" s="65">
        <v>307</v>
      </c>
      <c r="E516" s="66">
        <v>222</v>
      </c>
      <c r="F516" s="67"/>
      <c r="G516" s="65">
        <f t="shared" si="96"/>
        <v>16</v>
      </c>
      <c r="H516" s="66">
        <f t="shared" si="97"/>
        <v>85</v>
      </c>
      <c r="I516" s="20">
        <f t="shared" si="98"/>
        <v>0.43243243243243246</v>
      </c>
      <c r="J516" s="21">
        <f t="shared" si="99"/>
        <v>0.38288288288288286</v>
      </c>
    </row>
    <row r="517" spans="1:10" x14ac:dyDescent="0.25">
      <c r="A517" s="158" t="s">
        <v>347</v>
      </c>
      <c r="B517" s="65">
        <v>86</v>
      </c>
      <c r="C517" s="66">
        <v>162</v>
      </c>
      <c r="D517" s="65">
        <v>876</v>
      </c>
      <c r="E517" s="66">
        <v>347</v>
      </c>
      <c r="F517" s="67"/>
      <c r="G517" s="65">
        <f t="shared" si="96"/>
        <v>-76</v>
      </c>
      <c r="H517" s="66">
        <f t="shared" si="97"/>
        <v>529</v>
      </c>
      <c r="I517" s="20">
        <f t="shared" si="98"/>
        <v>-0.46913580246913578</v>
      </c>
      <c r="J517" s="21">
        <f t="shared" si="99"/>
        <v>1.5244956772334295</v>
      </c>
    </row>
    <row r="518" spans="1:10" x14ac:dyDescent="0.25">
      <c r="A518" s="158" t="s">
        <v>369</v>
      </c>
      <c r="B518" s="65">
        <v>8</v>
      </c>
      <c r="C518" s="66">
        <v>0</v>
      </c>
      <c r="D518" s="65">
        <v>36</v>
      </c>
      <c r="E518" s="66">
        <v>13</v>
      </c>
      <c r="F518" s="67"/>
      <c r="G518" s="65">
        <f t="shared" si="96"/>
        <v>8</v>
      </c>
      <c r="H518" s="66">
        <f t="shared" si="97"/>
        <v>23</v>
      </c>
      <c r="I518" s="20" t="str">
        <f t="shared" si="98"/>
        <v>-</v>
      </c>
      <c r="J518" s="21">
        <f t="shared" si="99"/>
        <v>1.7692307692307692</v>
      </c>
    </row>
    <row r="519" spans="1:10" x14ac:dyDescent="0.25">
      <c r="A519" s="158" t="s">
        <v>209</v>
      </c>
      <c r="B519" s="65">
        <v>132</v>
      </c>
      <c r="C519" s="66">
        <v>143</v>
      </c>
      <c r="D519" s="65">
        <v>656</v>
      </c>
      <c r="E519" s="66">
        <v>630</v>
      </c>
      <c r="F519" s="67"/>
      <c r="G519" s="65">
        <f t="shared" si="96"/>
        <v>-11</v>
      </c>
      <c r="H519" s="66">
        <f t="shared" si="97"/>
        <v>26</v>
      </c>
      <c r="I519" s="20">
        <f t="shared" si="98"/>
        <v>-7.6923076923076927E-2</v>
      </c>
      <c r="J519" s="21">
        <f t="shared" si="99"/>
        <v>4.1269841269841269E-2</v>
      </c>
    </row>
    <row r="520" spans="1:10" x14ac:dyDescent="0.25">
      <c r="A520" s="158" t="s">
        <v>370</v>
      </c>
      <c r="B520" s="65">
        <v>38</v>
      </c>
      <c r="C520" s="66">
        <v>25</v>
      </c>
      <c r="D520" s="65">
        <v>191</v>
      </c>
      <c r="E520" s="66">
        <v>162</v>
      </c>
      <c r="F520" s="67"/>
      <c r="G520" s="65">
        <f t="shared" si="96"/>
        <v>13</v>
      </c>
      <c r="H520" s="66">
        <f t="shared" si="97"/>
        <v>29</v>
      </c>
      <c r="I520" s="20">
        <f t="shared" si="98"/>
        <v>0.52</v>
      </c>
      <c r="J520" s="21">
        <f t="shared" si="99"/>
        <v>0.17901234567901234</v>
      </c>
    </row>
    <row r="521" spans="1:10" s="160" customFormat="1" ht="13" x14ac:dyDescent="0.3">
      <c r="A521" s="178" t="s">
        <v>700</v>
      </c>
      <c r="B521" s="71">
        <v>317</v>
      </c>
      <c r="C521" s="72">
        <v>471</v>
      </c>
      <c r="D521" s="71">
        <v>2068</v>
      </c>
      <c r="E521" s="72">
        <v>1650</v>
      </c>
      <c r="F521" s="73"/>
      <c r="G521" s="71">
        <f t="shared" si="96"/>
        <v>-154</v>
      </c>
      <c r="H521" s="72">
        <f t="shared" si="97"/>
        <v>418</v>
      </c>
      <c r="I521" s="37">
        <f t="shared" si="98"/>
        <v>-0.32696390658174096</v>
      </c>
      <c r="J521" s="38">
        <f t="shared" si="99"/>
        <v>0.25333333333333335</v>
      </c>
    </row>
    <row r="522" spans="1:10" x14ac:dyDescent="0.25">
      <c r="A522" s="177"/>
      <c r="B522" s="143"/>
      <c r="C522" s="144"/>
      <c r="D522" s="143"/>
      <c r="E522" s="144"/>
      <c r="F522" s="145"/>
      <c r="G522" s="143"/>
      <c r="H522" s="144"/>
      <c r="I522" s="151"/>
      <c r="J522" s="152"/>
    </row>
    <row r="523" spans="1:10" s="139" customFormat="1" ht="13" x14ac:dyDescent="0.3">
      <c r="A523" s="159" t="s">
        <v>94</v>
      </c>
      <c r="B523" s="65"/>
      <c r="C523" s="66"/>
      <c r="D523" s="65"/>
      <c r="E523" s="66"/>
      <c r="F523" s="67"/>
      <c r="G523" s="65"/>
      <c r="H523" s="66"/>
      <c r="I523" s="20"/>
      <c r="J523" s="21"/>
    </row>
    <row r="524" spans="1:10" x14ac:dyDescent="0.25">
      <c r="A524" s="158" t="s">
        <v>261</v>
      </c>
      <c r="B524" s="65">
        <v>167</v>
      </c>
      <c r="C524" s="66">
        <v>31</v>
      </c>
      <c r="D524" s="65">
        <v>2217</v>
      </c>
      <c r="E524" s="66">
        <v>932</v>
      </c>
      <c r="F524" s="67"/>
      <c r="G524" s="65">
        <f>B524-C524</f>
        <v>136</v>
      </c>
      <c r="H524" s="66">
        <f>D524-E524</f>
        <v>1285</v>
      </c>
      <c r="I524" s="20">
        <f>IF(C524=0, "-", IF(G524/C524&lt;10, G524/C524, "&gt;999%"))</f>
        <v>4.387096774193548</v>
      </c>
      <c r="J524" s="21">
        <f>IF(E524=0, "-", IF(H524/E524&lt;10, H524/E524, "&gt;999%"))</f>
        <v>1.3787553648068669</v>
      </c>
    </row>
    <row r="525" spans="1:10" x14ac:dyDescent="0.25">
      <c r="A525" s="158" t="s">
        <v>430</v>
      </c>
      <c r="B525" s="65">
        <v>1160</v>
      </c>
      <c r="C525" s="66">
        <v>0</v>
      </c>
      <c r="D525" s="65">
        <v>2934</v>
      </c>
      <c r="E525" s="66">
        <v>0</v>
      </c>
      <c r="F525" s="67"/>
      <c r="G525" s="65">
        <f>B525-C525</f>
        <v>1160</v>
      </c>
      <c r="H525" s="66">
        <f>D525-E525</f>
        <v>2934</v>
      </c>
      <c r="I525" s="20" t="str">
        <f>IF(C525=0, "-", IF(G525/C525&lt;10, G525/C525, "&gt;999%"))</f>
        <v>-</v>
      </c>
      <c r="J525" s="21" t="str">
        <f>IF(E525=0, "-", IF(H525/E525&lt;10, H525/E525, "&gt;999%"))</f>
        <v>-</v>
      </c>
    </row>
    <row r="526" spans="1:10" s="160" customFormat="1" ht="13" x14ac:dyDescent="0.3">
      <c r="A526" s="178" t="s">
        <v>701</v>
      </c>
      <c r="B526" s="71">
        <v>1327</v>
      </c>
      <c r="C526" s="72">
        <v>31</v>
      </c>
      <c r="D526" s="71">
        <v>5151</v>
      </c>
      <c r="E526" s="72">
        <v>932</v>
      </c>
      <c r="F526" s="73"/>
      <c r="G526" s="71">
        <f>B526-C526</f>
        <v>1296</v>
      </c>
      <c r="H526" s="72">
        <f>D526-E526</f>
        <v>4219</v>
      </c>
      <c r="I526" s="37" t="str">
        <f>IF(C526=0, "-", IF(G526/C526&lt;10, G526/C526, "&gt;999%"))</f>
        <v>&gt;999%</v>
      </c>
      <c r="J526" s="38">
        <f>IF(E526=0, "-", IF(H526/E526&lt;10, H526/E526, "&gt;999%"))</f>
        <v>4.5268240343347639</v>
      </c>
    </row>
    <row r="527" spans="1:10" x14ac:dyDescent="0.25">
      <c r="A527" s="177"/>
      <c r="B527" s="143"/>
      <c r="C527" s="144"/>
      <c r="D527" s="143"/>
      <c r="E527" s="144"/>
      <c r="F527" s="145"/>
      <c r="G527" s="143"/>
      <c r="H527" s="144"/>
      <c r="I527" s="151"/>
      <c r="J527" s="152"/>
    </row>
    <row r="528" spans="1:10" s="139" customFormat="1" ht="13" x14ac:dyDescent="0.3">
      <c r="A528" s="159" t="s">
        <v>95</v>
      </c>
      <c r="B528" s="65"/>
      <c r="C528" s="66"/>
      <c r="D528" s="65"/>
      <c r="E528" s="66"/>
      <c r="F528" s="67"/>
      <c r="G528" s="65"/>
      <c r="H528" s="66"/>
      <c r="I528" s="20"/>
      <c r="J528" s="21"/>
    </row>
    <row r="529" spans="1:10" x14ac:dyDescent="0.25">
      <c r="A529" s="158" t="s">
        <v>244</v>
      </c>
      <c r="B529" s="65">
        <v>241</v>
      </c>
      <c r="C529" s="66">
        <v>90</v>
      </c>
      <c r="D529" s="65">
        <v>796</v>
      </c>
      <c r="E529" s="66">
        <v>914</v>
      </c>
      <c r="F529" s="67"/>
      <c r="G529" s="65">
        <f t="shared" ref="G529:G551" si="100">B529-C529</f>
        <v>151</v>
      </c>
      <c r="H529" s="66">
        <f t="shared" ref="H529:H551" si="101">D529-E529</f>
        <v>-118</v>
      </c>
      <c r="I529" s="20">
        <f t="shared" ref="I529:I551" si="102">IF(C529=0, "-", IF(G529/C529&lt;10, G529/C529, "&gt;999%"))</f>
        <v>1.6777777777777778</v>
      </c>
      <c r="J529" s="21">
        <f t="shared" ref="J529:J551" si="103">IF(E529=0, "-", IF(H529/E529&lt;10, H529/E529, "&gt;999%"))</f>
        <v>-0.12910284463894967</v>
      </c>
    </row>
    <row r="530" spans="1:10" x14ac:dyDescent="0.25">
      <c r="A530" s="158" t="s">
        <v>371</v>
      </c>
      <c r="B530" s="65">
        <v>208</v>
      </c>
      <c r="C530" s="66">
        <v>150</v>
      </c>
      <c r="D530" s="65">
        <v>710</v>
      </c>
      <c r="E530" s="66">
        <v>933</v>
      </c>
      <c r="F530" s="67"/>
      <c r="G530" s="65">
        <f t="shared" si="100"/>
        <v>58</v>
      </c>
      <c r="H530" s="66">
        <f t="shared" si="101"/>
        <v>-223</v>
      </c>
      <c r="I530" s="20">
        <f t="shared" si="102"/>
        <v>0.38666666666666666</v>
      </c>
      <c r="J530" s="21">
        <f t="shared" si="103"/>
        <v>-0.2390139335476956</v>
      </c>
    </row>
    <row r="531" spans="1:10" x14ac:dyDescent="0.25">
      <c r="A531" s="158" t="s">
        <v>497</v>
      </c>
      <c r="B531" s="65">
        <v>5</v>
      </c>
      <c r="C531" s="66">
        <v>6</v>
      </c>
      <c r="D531" s="65">
        <v>46</v>
      </c>
      <c r="E531" s="66">
        <v>36</v>
      </c>
      <c r="F531" s="67"/>
      <c r="G531" s="65">
        <f t="shared" si="100"/>
        <v>-1</v>
      </c>
      <c r="H531" s="66">
        <f t="shared" si="101"/>
        <v>10</v>
      </c>
      <c r="I531" s="20">
        <f t="shared" si="102"/>
        <v>-0.16666666666666666</v>
      </c>
      <c r="J531" s="21">
        <f t="shared" si="103"/>
        <v>0.27777777777777779</v>
      </c>
    </row>
    <row r="532" spans="1:10" x14ac:dyDescent="0.25">
      <c r="A532" s="158" t="s">
        <v>222</v>
      </c>
      <c r="B532" s="65">
        <v>473</v>
      </c>
      <c r="C532" s="66">
        <v>528</v>
      </c>
      <c r="D532" s="65">
        <v>1688</v>
      </c>
      <c r="E532" s="66">
        <v>2752</v>
      </c>
      <c r="F532" s="67"/>
      <c r="G532" s="65">
        <f t="shared" si="100"/>
        <v>-55</v>
      </c>
      <c r="H532" s="66">
        <f t="shared" si="101"/>
        <v>-1064</v>
      </c>
      <c r="I532" s="20">
        <f t="shared" si="102"/>
        <v>-0.10416666666666667</v>
      </c>
      <c r="J532" s="21">
        <f t="shared" si="103"/>
        <v>-0.38662790697674421</v>
      </c>
    </row>
    <row r="533" spans="1:10" x14ac:dyDescent="0.25">
      <c r="A533" s="158" t="s">
        <v>372</v>
      </c>
      <c r="B533" s="65">
        <v>194</v>
      </c>
      <c r="C533" s="66">
        <v>0</v>
      </c>
      <c r="D533" s="65">
        <v>694</v>
      </c>
      <c r="E533" s="66">
        <v>0</v>
      </c>
      <c r="F533" s="67"/>
      <c r="G533" s="65">
        <f t="shared" si="100"/>
        <v>194</v>
      </c>
      <c r="H533" s="66">
        <f t="shared" si="101"/>
        <v>694</v>
      </c>
      <c r="I533" s="20" t="str">
        <f t="shared" si="102"/>
        <v>-</v>
      </c>
      <c r="J533" s="21" t="str">
        <f t="shared" si="103"/>
        <v>-</v>
      </c>
    </row>
    <row r="534" spans="1:10" x14ac:dyDescent="0.25">
      <c r="A534" s="158" t="s">
        <v>449</v>
      </c>
      <c r="B534" s="65">
        <v>1</v>
      </c>
      <c r="C534" s="66">
        <v>0</v>
      </c>
      <c r="D534" s="65">
        <v>1</v>
      </c>
      <c r="E534" s="66">
        <v>0</v>
      </c>
      <c r="F534" s="67"/>
      <c r="G534" s="65">
        <f t="shared" si="100"/>
        <v>1</v>
      </c>
      <c r="H534" s="66">
        <f t="shared" si="101"/>
        <v>1</v>
      </c>
      <c r="I534" s="20" t="str">
        <f t="shared" si="102"/>
        <v>-</v>
      </c>
      <c r="J534" s="21" t="str">
        <f t="shared" si="103"/>
        <v>-</v>
      </c>
    </row>
    <row r="535" spans="1:10" x14ac:dyDescent="0.25">
      <c r="A535" s="158" t="s">
        <v>450</v>
      </c>
      <c r="B535" s="65">
        <v>61</v>
      </c>
      <c r="C535" s="66">
        <v>143</v>
      </c>
      <c r="D535" s="65">
        <v>388</v>
      </c>
      <c r="E535" s="66">
        <v>698</v>
      </c>
      <c r="F535" s="67"/>
      <c r="G535" s="65">
        <f t="shared" si="100"/>
        <v>-82</v>
      </c>
      <c r="H535" s="66">
        <f t="shared" si="101"/>
        <v>-310</v>
      </c>
      <c r="I535" s="20">
        <f t="shared" si="102"/>
        <v>-0.57342657342657344</v>
      </c>
      <c r="J535" s="21">
        <f t="shared" si="103"/>
        <v>-0.44412607449856734</v>
      </c>
    </row>
    <row r="536" spans="1:10" x14ac:dyDescent="0.25">
      <c r="A536" s="158" t="s">
        <v>313</v>
      </c>
      <c r="B536" s="65">
        <v>32</v>
      </c>
      <c r="C536" s="66">
        <v>0</v>
      </c>
      <c r="D536" s="65">
        <v>89</v>
      </c>
      <c r="E536" s="66">
        <v>0</v>
      </c>
      <c r="F536" s="67"/>
      <c r="G536" s="65">
        <f t="shared" si="100"/>
        <v>32</v>
      </c>
      <c r="H536" s="66">
        <f t="shared" si="101"/>
        <v>89</v>
      </c>
      <c r="I536" s="20" t="str">
        <f t="shared" si="102"/>
        <v>-</v>
      </c>
      <c r="J536" s="21" t="str">
        <f t="shared" si="103"/>
        <v>-</v>
      </c>
    </row>
    <row r="537" spans="1:10" x14ac:dyDescent="0.25">
      <c r="A537" s="158" t="s">
        <v>304</v>
      </c>
      <c r="B537" s="65">
        <v>2</v>
      </c>
      <c r="C537" s="66">
        <v>5</v>
      </c>
      <c r="D537" s="65">
        <v>9</v>
      </c>
      <c r="E537" s="66">
        <v>7</v>
      </c>
      <c r="F537" s="67"/>
      <c r="G537" s="65">
        <f t="shared" si="100"/>
        <v>-3</v>
      </c>
      <c r="H537" s="66">
        <f t="shared" si="101"/>
        <v>2</v>
      </c>
      <c r="I537" s="20">
        <f t="shared" si="102"/>
        <v>-0.6</v>
      </c>
      <c r="J537" s="21">
        <f t="shared" si="103"/>
        <v>0.2857142857142857</v>
      </c>
    </row>
    <row r="538" spans="1:10" x14ac:dyDescent="0.25">
      <c r="A538" s="158" t="s">
        <v>495</v>
      </c>
      <c r="B538" s="65">
        <v>76</v>
      </c>
      <c r="C538" s="66">
        <v>41</v>
      </c>
      <c r="D538" s="65">
        <v>345</v>
      </c>
      <c r="E538" s="66">
        <v>380</v>
      </c>
      <c r="F538" s="67"/>
      <c r="G538" s="65">
        <f t="shared" si="100"/>
        <v>35</v>
      </c>
      <c r="H538" s="66">
        <f t="shared" si="101"/>
        <v>-35</v>
      </c>
      <c r="I538" s="20">
        <f t="shared" si="102"/>
        <v>0.85365853658536583</v>
      </c>
      <c r="J538" s="21">
        <f t="shared" si="103"/>
        <v>-9.2105263157894732E-2</v>
      </c>
    </row>
    <row r="539" spans="1:10" x14ac:dyDescent="0.25">
      <c r="A539" s="158" t="s">
        <v>509</v>
      </c>
      <c r="B539" s="65">
        <v>110</v>
      </c>
      <c r="C539" s="66">
        <v>124</v>
      </c>
      <c r="D539" s="65">
        <v>602</v>
      </c>
      <c r="E539" s="66">
        <v>809</v>
      </c>
      <c r="F539" s="67"/>
      <c r="G539" s="65">
        <f t="shared" si="100"/>
        <v>-14</v>
      </c>
      <c r="H539" s="66">
        <f t="shared" si="101"/>
        <v>-207</v>
      </c>
      <c r="I539" s="20">
        <f t="shared" si="102"/>
        <v>-0.11290322580645161</v>
      </c>
      <c r="J539" s="21">
        <f t="shared" si="103"/>
        <v>-0.25587144622991348</v>
      </c>
    </row>
    <row r="540" spans="1:10" x14ac:dyDescent="0.25">
      <c r="A540" s="158" t="s">
        <v>519</v>
      </c>
      <c r="B540" s="65">
        <v>352</v>
      </c>
      <c r="C540" s="66">
        <v>587</v>
      </c>
      <c r="D540" s="65">
        <v>1659</v>
      </c>
      <c r="E540" s="66">
        <v>2140</v>
      </c>
      <c r="F540" s="67"/>
      <c r="G540" s="65">
        <f t="shared" si="100"/>
        <v>-235</v>
      </c>
      <c r="H540" s="66">
        <f t="shared" si="101"/>
        <v>-481</v>
      </c>
      <c r="I540" s="20">
        <f t="shared" si="102"/>
        <v>-0.40034071550255534</v>
      </c>
      <c r="J540" s="21">
        <f t="shared" si="103"/>
        <v>-0.22476635514018692</v>
      </c>
    </row>
    <row r="541" spans="1:10" x14ac:dyDescent="0.25">
      <c r="A541" s="158" t="s">
        <v>529</v>
      </c>
      <c r="B541" s="65">
        <v>1065</v>
      </c>
      <c r="C541" s="66">
        <v>1434</v>
      </c>
      <c r="D541" s="65">
        <v>5566</v>
      </c>
      <c r="E541" s="66">
        <v>5934</v>
      </c>
      <c r="F541" s="67"/>
      <c r="G541" s="65">
        <f t="shared" si="100"/>
        <v>-369</v>
      </c>
      <c r="H541" s="66">
        <f t="shared" si="101"/>
        <v>-368</v>
      </c>
      <c r="I541" s="20">
        <f t="shared" si="102"/>
        <v>-0.25732217573221755</v>
      </c>
      <c r="J541" s="21">
        <f t="shared" si="103"/>
        <v>-6.2015503875968991E-2</v>
      </c>
    </row>
    <row r="542" spans="1:10" x14ac:dyDescent="0.25">
      <c r="A542" s="158" t="s">
        <v>451</v>
      </c>
      <c r="B542" s="65">
        <v>174</v>
      </c>
      <c r="C542" s="66">
        <v>356</v>
      </c>
      <c r="D542" s="65">
        <v>362</v>
      </c>
      <c r="E542" s="66">
        <v>829</v>
      </c>
      <c r="F542" s="67"/>
      <c r="G542" s="65">
        <f t="shared" si="100"/>
        <v>-182</v>
      </c>
      <c r="H542" s="66">
        <f t="shared" si="101"/>
        <v>-467</v>
      </c>
      <c r="I542" s="20">
        <f t="shared" si="102"/>
        <v>-0.5112359550561798</v>
      </c>
      <c r="J542" s="21">
        <f t="shared" si="103"/>
        <v>-0.56332931242460793</v>
      </c>
    </row>
    <row r="543" spans="1:10" x14ac:dyDescent="0.25">
      <c r="A543" s="158" t="s">
        <v>530</v>
      </c>
      <c r="B543" s="65">
        <v>375</v>
      </c>
      <c r="C543" s="66">
        <v>334</v>
      </c>
      <c r="D543" s="65">
        <v>1533</v>
      </c>
      <c r="E543" s="66">
        <v>1742</v>
      </c>
      <c r="F543" s="67"/>
      <c r="G543" s="65">
        <f t="shared" si="100"/>
        <v>41</v>
      </c>
      <c r="H543" s="66">
        <f t="shared" si="101"/>
        <v>-209</v>
      </c>
      <c r="I543" s="20">
        <f t="shared" si="102"/>
        <v>0.12275449101796407</v>
      </c>
      <c r="J543" s="21">
        <f t="shared" si="103"/>
        <v>-0.11997703788748565</v>
      </c>
    </row>
    <row r="544" spans="1:10" x14ac:dyDescent="0.25">
      <c r="A544" s="158" t="s">
        <v>479</v>
      </c>
      <c r="B544" s="65">
        <v>420</v>
      </c>
      <c r="C544" s="66">
        <v>311</v>
      </c>
      <c r="D544" s="65">
        <v>1610</v>
      </c>
      <c r="E544" s="66">
        <v>1306</v>
      </c>
      <c r="F544" s="67"/>
      <c r="G544" s="65">
        <f t="shared" si="100"/>
        <v>109</v>
      </c>
      <c r="H544" s="66">
        <f t="shared" si="101"/>
        <v>304</v>
      </c>
      <c r="I544" s="20">
        <f t="shared" si="102"/>
        <v>0.35048231511254019</v>
      </c>
      <c r="J544" s="21">
        <f t="shared" si="103"/>
        <v>0.23277182235834609</v>
      </c>
    </row>
    <row r="545" spans="1:10" x14ac:dyDescent="0.25">
      <c r="A545" s="158" t="s">
        <v>452</v>
      </c>
      <c r="B545" s="65">
        <v>489</v>
      </c>
      <c r="C545" s="66">
        <v>387</v>
      </c>
      <c r="D545" s="65">
        <v>2072</v>
      </c>
      <c r="E545" s="66">
        <v>3504</v>
      </c>
      <c r="F545" s="67"/>
      <c r="G545" s="65">
        <f t="shared" si="100"/>
        <v>102</v>
      </c>
      <c r="H545" s="66">
        <f t="shared" si="101"/>
        <v>-1432</v>
      </c>
      <c r="I545" s="20">
        <f t="shared" si="102"/>
        <v>0.26356589147286824</v>
      </c>
      <c r="J545" s="21">
        <f t="shared" si="103"/>
        <v>-0.408675799086758</v>
      </c>
    </row>
    <row r="546" spans="1:10" x14ac:dyDescent="0.25">
      <c r="A546" s="158" t="s">
        <v>223</v>
      </c>
      <c r="B546" s="65">
        <v>0</v>
      </c>
      <c r="C546" s="66">
        <v>1</v>
      </c>
      <c r="D546" s="65">
        <v>1</v>
      </c>
      <c r="E546" s="66">
        <v>3</v>
      </c>
      <c r="F546" s="67"/>
      <c r="G546" s="65">
        <f t="shared" si="100"/>
        <v>-1</v>
      </c>
      <c r="H546" s="66">
        <f t="shared" si="101"/>
        <v>-2</v>
      </c>
      <c r="I546" s="20">
        <f t="shared" si="102"/>
        <v>-1</v>
      </c>
      <c r="J546" s="21">
        <f t="shared" si="103"/>
        <v>-0.66666666666666663</v>
      </c>
    </row>
    <row r="547" spans="1:10" x14ac:dyDescent="0.25">
      <c r="A547" s="158" t="s">
        <v>409</v>
      </c>
      <c r="B547" s="65">
        <v>643</v>
      </c>
      <c r="C547" s="66">
        <v>506</v>
      </c>
      <c r="D547" s="65">
        <v>2754</v>
      </c>
      <c r="E547" s="66">
        <v>3953</v>
      </c>
      <c r="F547" s="67"/>
      <c r="G547" s="65">
        <f t="shared" si="100"/>
        <v>137</v>
      </c>
      <c r="H547" s="66">
        <f t="shared" si="101"/>
        <v>-1199</v>
      </c>
      <c r="I547" s="20">
        <f t="shared" si="102"/>
        <v>0.27075098814229248</v>
      </c>
      <c r="J547" s="21">
        <f t="shared" si="103"/>
        <v>-0.30331393878067292</v>
      </c>
    </row>
    <row r="548" spans="1:10" x14ac:dyDescent="0.25">
      <c r="A548" s="158" t="s">
        <v>330</v>
      </c>
      <c r="B548" s="65">
        <v>2</v>
      </c>
      <c r="C548" s="66">
        <v>3</v>
      </c>
      <c r="D548" s="65">
        <v>13</v>
      </c>
      <c r="E548" s="66">
        <v>11</v>
      </c>
      <c r="F548" s="67"/>
      <c r="G548" s="65">
        <f t="shared" si="100"/>
        <v>-1</v>
      </c>
      <c r="H548" s="66">
        <f t="shared" si="101"/>
        <v>2</v>
      </c>
      <c r="I548" s="20">
        <f t="shared" si="102"/>
        <v>-0.33333333333333331</v>
      </c>
      <c r="J548" s="21">
        <f t="shared" si="103"/>
        <v>0.18181818181818182</v>
      </c>
    </row>
    <row r="549" spans="1:10" x14ac:dyDescent="0.25">
      <c r="A549" s="158" t="s">
        <v>210</v>
      </c>
      <c r="B549" s="65">
        <v>46</v>
      </c>
      <c r="C549" s="66">
        <v>91</v>
      </c>
      <c r="D549" s="65">
        <v>223</v>
      </c>
      <c r="E549" s="66">
        <v>376</v>
      </c>
      <c r="F549" s="67"/>
      <c r="G549" s="65">
        <f t="shared" si="100"/>
        <v>-45</v>
      </c>
      <c r="H549" s="66">
        <f t="shared" si="101"/>
        <v>-153</v>
      </c>
      <c r="I549" s="20">
        <f t="shared" si="102"/>
        <v>-0.49450549450549453</v>
      </c>
      <c r="J549" s="21">
        <f t="shared" si="103"/>
        <v>-0.40691489361702127</v>
      </c>
    </row>
    <row r="550" spans="1:10" x14ac:dyDescent="0.25">
      <c r="A550" s="158" t="s">
        <v>348</v>
      </c>
      <c r="B550" s="65">
        <v>110</v>
      </c>
      <c r="C550" s="66">
        <v>196</v>
      </c>
      <c r="D550" s="65">
        <v>657</v>
      </c>
      <c r="E550" s="66">
        <v>976</v>
      </c>
      <c r="F550" s="67"/>
      <c r="G550" s="65">
        <f t="shared" si="100"/>
        <v>-86</v>
      </c>
      <c r="H550" s="66">
        <f t="shared" si="101"/>
        <v>-319</v>
      </c>
      <c r="I550" s="20">
        <f t="shared" si="102"/>
        <v>-0.43877551020408162</v>
      </c>
      <c r="J550" s="21">
        <f t="shared" si="103"/>
        <v>-0.32684426229508196</v>
      </c>
    </row>
    <row r="551" spans="1:10" s="160" customFormat="1" ht="13" x14ac:dyDescent="0.3">
      <c r="A551" s="178" t="s">
        <v>702</v>
      </c>
      <c r="B551" s="71">
        <v>5079</v>
      </c>
      <c r="C551" s="72">
        <v>5293</v>
      </c>
      <c r="D551" s="71">
        <v>21818</v>
      </c>
      <c r="E551" s="72">
        <v>27303</v>
      </c>
      <c r="F551" s="73"/>
      <c r="G551" s="71">
        <f t="shared" si="100"/>
        <v>-214</v>
      </c>
      <c r="H551" s="72">
        <f t="shared" si="101"/>
        <v>-5485</v>
      </c>
      <c r="I551" s="37">
        <f t="shared" si="102"/>
        <v>-4.0430757604383145E-2</v>
      </c>
      <c r="J551" s="38">
        <f t="shared" si="103"/>
        <v>-0.20089367468776326</v>
      </c>
    </row>
    <row r="552" spans="1:10" x14ac:dyDescent="0.25">
      <c r="A552" s="177"/>
      <c r="B552" s="143"/>
      <c r="C552" s="144"/>
      <c r="D552" s="143"/>
      <c r="E552" s="144"/>
      <c r="F552" s="145"/>
      <c r="G552" s="143"/>
      <c r="H552" s="144"/>
      <c r="I552" s="151"/>
      <c r="J552" s="152"/>
    </row>
    <row r="553" spans="1:10" s="139" customFormat="1" ht="13" x14ac:dyDescent="0.3">
      <c r="A553" s="159" t="s">
        <v>96</v>
      </c>
      <c r="B553" s="65"/>
      <c r="C553" s="66"/>
      <c r="D553" s="65"/>
      <c r="E553" s="66"/>
      <c r="F553" s="67"/>
      <c r="G553" s="65"/>
      <c r="H553" s="66"/>
      <c r="I553" s="20"/>
      <c r="J553" s="21"/>
    </row>
    <row r="554" spans="1:10" x14ac:dyDescent="0.25">
      <c r="A554" s="158" t="s">
        <v>577</v>
      </c>
      <c r="B554" s="65">
        <v>34</v>
      </c>
      <c r="C554" s="66">
        <v>30</v>
      </c>
      <c r="D554" s="65">
        <v>118</v>
      </c>
      <c r="E554" s="66">
        <v>105</v>
      </c>
      <c r="F554" s="67"/>
      <c r="G554" s="65">
        <f>B554-C554</f>
        <v>4</v>
      </c>
      <c r="H554" s="66">
        <f>D554-E554</f>
        <v>13</v>
      </c>
      <c r="I554" s="20">
        <f>IF(C554=0, "-", IF(G554/C554&lt;10, G554/C554, "&gt;999%"))</f>
        <v>0.13333333333333333</v>
      </c>
      <c r="J554" s="21">
        <f>IF(E554=0, "-", IF(H554/E554&lt;10, H554/E554, "&gt;999%"))</f>
        <v>0.12380952380952381</v>
      </c>
    </row>
    <row r="555" spans="1:10" x14ac:dyDescent="0.25">
      <c r="A555" s="158" t="s">
        <v>563</v>
      </c>
      <c r="B555" s="65">
        <v>9</v>
      </c>
      <c r="C555" s="66">
        <v>8</v>
      </c>
      <c r="D555" s="65">
        <v>28</v>
      </c>
      <c r="E555" s="66">
        <v>29</v>
      </c>
      <c r="F555" s="67"/>
      <c r="G555" s="65">
        <f>B555-C555</f>
        <v>1</v>
      </c>
      <c r="H555" s="66">
        <f>D555-E555</f>
        <v>-1</v>
      </c>
      <c r="I555" s="20">
        <f>IF(C555=0, "-", IF(G555/C555&lt;10, G555/C555, "&gt;999%"))</f>
        <v>0.125</v>
      </c>
      <c r="J555" s="21">
        <f>IF(E555=0, "-", IF(H555/E555&lt;10, H555/E555, "&gt;999%"))</f>
        <v>-3.4482758620689655E-2</v>
      </c>
    </row>
    <row r="556" spans="1:10" s="160" customFormat="1" ht="13" x14ac:dyDescent="0.3">
      <c r="A556" s="178" t="s">
        <v>703</v>
      </c>
      <c r="B556" s="71">
        <v>43</v>
      </c>
      <c r="C556" s="72">
        <v>38</v>
      </c>
      <c r="D556" s="71">
        <v>146</v>
      </c>
      <c r="E556" s="72">
        <v>134</v>
      </c>
      <c r="F556" s="73"/>
      <c r="G556" s="71">
        <f>B556-C556</f>
        <v>5</v>
      </c>
      <c r="H556" s="72">
        <f>D556-E556</f>
        <v>12</v>
      </c>
      <c r="I556" s="37">
        <f>IF(C556=0, "-", IF(G556/C556&lt;10, G556/C556, "&gt;999%"))</f>
        <v>0.13157894736842105</v>
      </c>
      <c r="J556" s="38">
        <f>IF(E556=0, "-", IF(H556/E556&lt;10, H556/E556, "&gt;999%"))</f>
        <v>8.9552238805970144E-2</v>
      </c>
    </row>
    <row r="557" spans="1:10" x14ac:dyDescent="0.25">
      <c r="A557" s="177"/>
      <c r="B557" s="143"/>
      <c r="C557" s="144"/>
      <c r="D557" s="143"/>
      <c r="E557" s="144"/>
      <c r="F557" s="145"/>
      <c r="G557" s="143"/>
      <c r="H557" s="144"/>
      <c r="I557" s="151"/>
      <c r="J557" s="152"/>
    </row>
    <row r="558" spans="1:10" s="139" customFormat="1" ht="13" x14ac:dyDescent="0.3">
      <c r="A558" s="159" t="s">
        <v>97</v>
      </c>
      <c r="B558" s="65"/>
      <c r="C558" s="66"/>
      <c r="D558" s="65"/>
      <c r="E558" s="66"/>
      <c r="F558" s="67"/>
      <c r="G558" s="65"/>
      <c r="H558" s="66"/>
      <c r="I558" s="20"/>
      <c r="J558" s="21"/>
    </row>
    <row r="559" spans="1:10" x14ac:dyDescent="0.25">
      <c r="A559" s="158" t="s">
        <v>531</v>
      </c>
      <c r="B559" s="65">
        <v>219</v>
      </c>
      <c r="C559" s="66">
        <v>79</v>
      </c>
      <c r="D559" s="65">
        <v>483</v>
      </c>
      <c r="E559" s="66">
        <v>539</v>
      </c>
      <c r="F559" s="67"/>
      <c r="G559" s="65">
        <f t="shared" ref="G559:G578" si="104">B559-C559</f>
        <v>140</v>
      </c>
      <c r="H559" s="66">
        <f t="shared" ref="H559:H578" si="105">D559-E559</f>
        <v>-56</v>
      </c>
      <c r="I559" s="20">
        <f t="shared" ref="I559:I578" si="106">IF(C559=0, "-", IF(G559/C559&lt;10, G559/C559, "&gt;999%"))</f>
        <v>1.7721518987341771</v>
      </c>
      <c r="J559" s="21">
        <f t="shared" ref="J559:J578" si="107">IF(E559=0, "-", IF(H559/E559&lt;10, H559/E559, "&gt;999%"))</f>
        <v>-0.1038961038961039</v>
      </c>
    </row>
    <row r="560" spans="1:10" x14ac:dyDescent="0.25">
      <c r="A560" s="158" t="s">
        <v>262</v>
      </c>
      <c r="B560" s="65">
        <v>10</v>
      </c>
      <c r="C560" s="66">
        <v>12</v>
      </c>
      <c r="D560" s="65">
        <v>55</v>
      </c>
      <c r="E560" s="66">
        <v>31</v>
      </c>
      <c r="F560" s="67"/>
      <c r="G560" s="65">
        <f t="shared" si="104"/>
        <v>-2</v>
      </c>
      <c r="H560" s="66">
        <f t="shared" si="105"/>
        <v>24</v>
      </c>
      <c r="I560" s="20">
        <f t="shared" si="106"/>
        <v>-0.16666666666666666</v>
      </c>
      <c r="J560" s="21">
        <f t="shared" si="107"/>
        <v>0.77419354838709675</v>
      </c>
    </row>
    <row r="561" spans="1:10" x14ac:dyDescent="0.25">
      <c r="A561" s="158" t="s">
        <v>295</v>
      </c>
      <c r="B561" s="65">
        <v>0</v>
      </c>
      <c r="C561" s="66">
        <v>0</v>
      </c>
      <c r="D561" s="65">
        <v>3</v>
      </c>
      <c r="E561" s="66">
        <v>3</v>
      </c>
      <c r="F561" s="67"/>
      <c r="G561" s="65">
        <f t="shared" si="104"/>
        <v>0</v>
      </c>
      <c r="H561" s="66">
        <f t="shared" si="105"/>
        <v>0</v>
      </c>
      <c r="I561" s="20" t="str">
        <f t="shared" si="106"/>
        <v>-</v>
      </c>
      <c r="J561" s="21">
        <f t="shared" si="107"/>
        <v>0</v>
      </c>
    </row>
    <row r="562" spans="1:10" x14ac:dyDescent="0.25">
      <c r="A562" s="158" t="s">
        <v>500</v>
      </c>
      <c r="B562" s="65">
        <v>7</v>
      </c>
      <c r="C562" s="66">
        <v>5</v>
      </c>
      <c r="D562" s="65">
        <v>37</v>
      </c>
      <c r="E562" s="66">
        <v>50</v>
      </c>
      <c r="F562" s="67"/>
      <c r="G562" s="65">
        <f t="shared" si="104"/>
        <v>2</v>
      </c>
      <c r="H562" s="66">
        <f t="shared" si="105"/>
        <v>-13</v>
      </c>
      <c r="I562" s="20">
        <f t="shared" si="106"/>
        <v>0.4</v>
      </c>
      <c r="J562" s="21">
        <f t="shared" si="107"/>
        <v>-0.26</v>
      </c>
    </row>
    <row r="563" spans="1:10" x14ac:dyDescent="0.25">
      <c r="A563" s="158" t="s">
        <v>305</v>
      </c>
      <c r="B563" s="65">
        <v>2</v>
      </c>
      <c r="C563" s="66">
        <v>1</v>
      </c>
      <c r="D563" s="65">
        <v>13</v>
      </c>
      <c r="E563" s="66">
        <v>8</v>
      </c>
      <c r="F563" s="67"/>
      <c r="G563" s="65">
        <f t="shared" si="104"/>
        <v>1</v>
      </c>
      <c r="H563" s="66">
        <f t="shared" si="105"/>
        <v>5</v>
      </c>
      <c r="I563" s="20">
        <f t="shared" si="106"/>
        <v>1</v>
      </c>
      <c r="J563" s="21">
        <f t="shared" si="107"/>
        <v>0.625</v>
      </c>
    </row>
    <row r="564" spans="1:10" x14ac:dyDescent="0.25">
      <c r="A564" s="158" t="s">
        <v>296</v>
      </c>
      <c r="B564" s="65">
        <v>0</v>
      </c>
      <c r="C564" s="66">
        <v>0</v>
      </c>
      <c r="D564" s="65">
        <v>2</v>
      </c>
      <c r="E564" s="66">
        <v>0</v>
      </c>
      <c r="F564" s="67"/>
      <c r="G564" s="65">
        <f t="shared" si="104"/>
        <v>0</v>
      </c>
      <c r="H564" s="66">
        <f t="shared" si="105"/>
        <v>2</v>
      </c>
      <c r="I564" s="20" t="str">
        <f t="shared" si="106"/>
        <v>-</v>
      </c>
      <c r="J564" s="21" t="str">
        <f t="shared" si="107"/>
        <v>-</v>
      </c>
    </row>
    <row r="565" spans="1:10" x14ac:dyDescent="0.25">
      <c r="A565" s="158" t="s">
        <v>551</v>
      </c>
      <c r="B565" s="65">
        <v>37</v>
      </c>
      <c r="C565" s="66">
        <v>10</v>
      </c>
      <c r="D565" s="65">
        <v>149</v>
      </c>
      <c r="E565" s="66">
        <v>65</v>
      </c>
      <c r="F565" s="67"/>
      <c r="G565" s="65">
        <f t="shared" si="104"/>
        <v>27</v>
      </c>
      <c r="H565" s="66">
        <f t="shared" si="105"/>
        <v>84</v>
      </c>
      <c r="I565" s="20">
        <f t="shared" si="106"/>
        <v>2.7</v>
      </c>
      <c r="J565" s="21">
        <f t="shared" si="107"/>
        <v>1.2923076923076924</v>
      </c>
    </row>
    <row r="566" spans="1:10" x14ac:dyDescent="0.25">
      <c r="A566" s="158" t="s">
        <v>496</v>
      </c>
      <c r="B566" s="65">
        <v>0</v>
      </c>
      <c r="C566" s="66">
        <v>0</v>
      </c>
      <c r="D566" s="65">
        <v>0</v>
      </c>
      <c r="E566" s="66">
        <v>14</v>
      </c>
      <c r="F566" s="67"/>
      <c r="G566" s="65">
        <f t="shared" si="104"/>
        <v>0</v>
      </c>
      <c r="H566" s="66">
        <f t="shared" si="105"/>
        <v>-14</v>
      </c>
      <c r="I566" s="20" t="str">
        <f t="shared" si="106"/>
        <v>-</v>
      </c>
      <c r="J566" s="21">
        <f t="shared" si="107"/>
        <v>-1</v>
      </c>
    </row>
    <row r="567" spans="1:10" x14ac:dyDescent="0.25">
      <c r="A567" s="158" t="s">
        <v>239</v>
      </c>
      <c r="B567" s="65">
        <v>41</v>
      </c>
      <c r="C567" s="66">
        <v>60</v>
      </c>
      <c r="D567" s="65">
        <v>209</v>
      </c>
      <c r="E567" s="66">
        <v>175</v>
      </c>
      <c r="F567" s="67"/>
      <c r="G567" s="65">
        <f t="shared" si="104"/>
        <v>-19</v>
      </c>
      <c r="H567" s="66">
        <f t="shared" si="105"/>
        <v>34</v>
      </c>
      <c r="I567" s="20">
        <f t="shared" si="106"/>
        <v>-0.31666666666666665</v>
      </c>
      <c r="J567" s="21">
        <f t="shared" si="107"/>
        <v>0.19428571428571428</v>
      </c>
    </row>
    <row r="568" spans="1:10" x14ac:dyDescent="0.25">
      <c r="A568" s="158" t="s">
        <v>297</v>
      </c>
      <c r="B568" s="65">
        <v>18</v>
      </c>
      <c r="C568" s="66">
        <v>14</v>
      </c>
      <c r="D568" s="65">
        <v>86</v>
      </c>
      <c r="E568" s="66">
        <v>28</v>
      </c>
      <c r="F568" s="67"/>
      <c r="G568" s="65">
        <f t="shared" si="104"/>
        <v>4</v>
      </c>
      <c r="H568" s="66">
        <f t="shared" si="105"/>
        <v>58</v>
      </c>
      <c r="I568" s="20">
        <f t="shared" si="106"/>
        <v>0.2857142857142857</v>
      </c>
      <c r="J568" s="21">
        <f t="shared" si="107"/>
        <v>2.0714285714285716</v>
      </c>
    </row>
    <row r="569" spans="1:10" x14ac:dyDescent="0.25">
      <c r="A569" s="158" t="s">
        <v>245</v>
      </c>
      <c r="B569" s="65">
        <v>4</v>
      </c>
      <c r="C569" s="66">
        <v>5</v>
      </c>
      <c r="D569" s="65">
        <v>19</v>
      </c>
      <c r="E569" s="66">
        <v>35</v>
      </c>
      <c r="F569" s="67"/>
      <c r="G569" s="65">
        <f t="shared" si="104"/>
        <v>-1</v>
      </c>
      <c r="H569" s="66">
        <f t="shared" si="105"/>
        <v>-16</v>
      </c>
      <c r="I569" s="20">
        <f t="shared" si="106"/>
        <v>-0.2</v>
      </c>
      <c r="J569" s="21">
        <f t="shared" si="107"/>
        <v>-0.45714285714285713</v>
      </c>
    </row>
    <row r="570" spans="1:10" x14ac:dyDescent="0.25">
      <c r="A570" s="158" t="s">
        <v>453</v>
      </c>
      <c r="B570" s="65">
        <v>5</v>
      </c>
      <c r="C570" s="66">
        <v>3</v>
      </c>
      <c r="D570" s="65">
        <v>12</v>
      </c>
      <c r="E570" s="66">
        <v>5</v>
      </c>
      <c r="F570" s="67"/>
      <c r="G570" s="65">
        <f t="shared" si="104"/>
        <v>2</v>
      </c>
      <c r="H570" s="66">
        <f t="shared" si="105"/>
        <v>7</v>
      </c>
      <c r="I570" s="20">
        <f t="shared" si="106"/>
        <v>0.66666666666666663</v>
      </c>
      <c r="J570" s="21">
        <f t="shared" si="107"/>
        <v>1.4</v>
      </c>
    </row>
    <row r="571" spans="1:10" x14ac:dyDescent="0.25">
      <c r="A571" s="158" t="s">
        <v>211</v>
      </c>
      <c r="B571" s="65">
        <v>17</v>
      </c>
      <c r="C571" s="66">
        <v>16</v>
      </c>
      <c r="D571" s="65">
        <v>41</v>
      </c>
      <c r="E571" s="66">
        <v>175</v>
      </c>
      <c r="F571" s="67"/>
      <c r="G571" s="65">
        <f t="shared" si="104"/>
        <v>1</v>
      </c>
      <c r="H571" s="66">
        <f t="shared" si="105"/>
        <v>-134</v>
      </c>
      <c r="I571" s="20">
        <f t="shared" si="106"/>
        <v>6.25E-2</v>
      </c>
      <c r="J571" s="21">
        <f t="shared" si="107"/>
        <v>-0.76571428571428568</v>
      </c>
    </row>
    <row r="572" spans="1:10" x14ac:dyDescent="0.25">
      <c r="A572" s="158" t="s">
        <v>349</v>
      </c>
      <c r="B572" s="65">
        <v>89</v>
      </c>
      <c r="C572" s="66">
        <v>63</v>
      </c>
      <c r="D572" s="65">
        <v>387</v>
      </c>
      <c r="E572" s="66">
        <v>477</v>
      </c>
      <c r="F572" s="67"/>
      <c r="G572" s="65">
        <f t="shared" si="104"/>
        <v>26</v>
      </c>
      <c r="H572" s="66">
        <f t="shared" si="105"/>
        <v>-90</v>
      </c>
      <c r="I572" s="20">
        <f t="shared" si="106"/>
        <v>0.41269841269841268</v>
      </c>
      <c r="J572" s="21">
        <f t="shared" si="107"/>
        <v>-0.18867924528301888</v>
      </c>
    </row>
    <row r="573" spans="1:10" x14ac:dyDescent="0.25">
      <c r="A573" s="158" t="s">
        <v>410</v>
      </c>
      <c r="B573" s="65">
        <v>156</v>
      </c>
      <c r="C573" s="66">
        <v>69</v>
      </c>
      <c r="D573" s="65">
        <v>490</v>
      </c>
      <c r="E573" s="66">
        <v>166</v>
      </c>
      <c r="F573" s="67"/>
      <c r="G573" s="65">
        <f t="shared" si="104"/>
        <v>87</v>
      </c>
      <c r="H573" s="66">
        <f t="shared" si="105"/>
        <v>324</v>
      </c>
      <c r="I573" s="20">
        <f t="shared" si="106"/>
        <v>1.2608695652173914</v>
      </c>
      <c r="J573" s="21">
        <f t="shared" si="107"/>
        <v>1.9518072289156627</v>
      </c>
    </row>
    <row r="574" spans="1:10" x14ac:dyDescent="0.25">
      <c r="A574" s="158" t="s">
        <v>454</v>
      </c>
      <c r="B574" s="65">
        <v>92</v>
      </c>
      <c r="C574" s="66">
        <v>82</v>
      </c>
      <c r="D574" s="65">
        <v>375</v>
      </c>
      <c r="E574" s="66">
        <v>143</v>
      </c>
      <c r="F574" s="67"/>
      <c r="G574" s="65">
        <f t="shared" si="104"/>
        <v>10</v>
      </c>
      <c r="H574" s="66">
        <f t="shared" si="105"/>
        <v>232</v>
      </c>
      <c r="I574" s="20">
        <f t="shared" si="106"/>
        <v>0.12195121951219512</v>
      </c>
      <c r="J574" s="21">
        <f t="shared" si="107"/>
        <v>1.6223776223776223</v>
      </c>
    </row>
    <row r="575" spans="1:10" x14ac:dyDescent="0.25">
      <c r="A575" s="158" t="s">
        <v>475</v>
      </c>
      <c r="B575" s="65">
        <v>23</v>
      </c>
      <c r="C575" s="66">
        <v>14</v>
      </c>
      <c r="D575" s="65">
        <v>81</v>
      </c>
      <c r="E575" s="66">
        <v>51</v>
      </c>
      <c r="F575" s="67"/>
      <c r="G575" s="65">
        <f t="shared" si="104"/>
        <v>9</v>
      </c>
      <c r="H575" s="66">
        <f t="shared" si="105"/>
        <v>30</v>
      </c>
      <c r="I575" s="20">
        <f t="shared" si="106"/>
        <v>0.6428571428571429</v>
      </c>
      <c r="J575" s="21">
        <f t="shared" si="107"/>
        <v>0.58823529411764708</v>
      </c>
    </row>
    <row r="576" spans="1:10" x14ac:dyDescent="0.25">
      <c r="A576" s="158" t="s">
        <v>510</v>
      </c>
      <c r="B576" s="65">
        <v>16</v>
      </c>
      <c r="C576" s="66">
        <v>17</v>
      </c>
      <c r="D576" s="65">
        <v>74</v>
      </c>
      <c r="E576" s="66">
        <v>88</v>
      </c>
      <c r="F576" s="67"/>
      <c r="G576" s="65">
        <f t="shared" si="104"/>
        <v>-1</v>
      </c>
      <c r="H576" s="66">
        <f t="shared" si="105"/>
        <v>-14</v>
      </c>
      <c r="I576" s="20">
        <f t="shared" si="106"/>
        <v>-5.8823529411764705E-2</v>
      </c>
      <c r="J576" s="21">
        <f t="shared" si="107"/>
        <v>-0.15909090909090909</v>
      </c>
    </row>
    <row r="577" spans="1:10" x14ac:dyDescent="0.25">
      <c r="A577" s="158" t="s">
        <v>373</v>
      </c>
      <c r="B577" s="65">
        <v>244</v>
      </c>
      <c r="C577" s="66">
        <v>5</v>
      </c>
      <c r="D577" s="65">
        <v>786</v>
      </c>
      <c r="E577" s="66">
        <v>242</v>
      </c>
      <c r="F577" s="67"/>
      <c r="G577" s="65">
        <f t="shared" si="104"/>
        <v>239</v>
      </c>
      <c r="H577" s="66">
        <f t="shared" si="105"/>
        <v>544</v>
      </c>
      <c r="I577" s="20" t="str">
        <f t="shared" si="106"/>
        <v>&gt;999%</v>
      </c>
      <c r="J577" s="21">
        <f t="shared" si="107"/>
        <v>2.2479338842975207</v>
      </c>
    </row>
    <row r="578" spans="1:10" s="160" customFormat="1" ht="13" x14ac:dyDescent="0.3">
      <c r="A578" s="178" t="s">
        <v>704</v>
      </c>
      <c r="B578" s="71">
        <v>980</v>
      </c>
      <c r="C578" s="72">
        <v>455</v>
      </c>
      <c r="D578" s="71">
        <v>3302</v>
      </c>
      <c r="E578" s="72">
        <v>2295</v>
      </c>
      <c r="F578" s="73"/>
      <c r="G578" s="71">
        <f t="shared" si="104"/>
        <v>525</v>
      </c>
      <c r="H578" s="72">
        <f t="shared" si="105"/>
        <v>1007</v>
      </c>
      <c r="I578" s="37">
        <f t="shared" si="106"/>
        <v>1.1538461538461537</v>
      </c>
      <c r="J578" s="38">
        <f t="shared" si="107"/>
        <v>0.43877995642701523</v>
      </c>
    </row>
    <row r="579" spans="1:10" x14ac:dyDescent="0.25">
      <c r="A579" s="177"/>
      <c r="B579" s="143"/>
      <c r="C579" s="144"/>
      <c r="D579" s="143"/>
      <c r="E579" s="144"/>
      <c r="F579" s="145"/>
      <c r="G579" s="143"/>
      <c r="H579" s="144"/>
      <c r="I579" s="151"/>
      <c r="J579" s="152"/>
    </row>
    <row r="580" spans="1:10" s="139" customFormat="1" ht="13" x14ac:dyDescent="0.3">
      <c r="A580" s="159" t="s">
        <v>98</v>
      </c>
      <c r="B580" s="65"/>
      <c r="C580" s="66"/>
      <c r="D580" s="65"/>
      <c r="E580" s="66"/>
      <c r="F580" s="67"/>
      <c r="G580" s="65"/>
      <c r="H580" s="66"/>
      <c r="I580" s="20"/>
      <c r="J580" s="21"/>
    </row>
    <row r="581" spans="1:10" x14ac:dyDescent="0.25">
      <c r="A581" s="158" t="s">
        <v>386</v>
      </c>
      <c r="B581" s="65">
        <v>49</v>
      </c>
      <c r="C581" s="66">
        <v>0</v>
      </c>
      <c r="D581" s="65">
        <v>166</v>
      </c>
      <c r="E581" s="66">
        <v>0</v>
      </c>
      <c r="F581" s="67"/>
      <c r="G581" s="65">
        <f t="shared" ref="G581:G587" si="108">B581-C581</f>
        <v>49</v>
      </c>
      <c r="H581" s="66">
        <f t="shared" ref="H581:H587" si="109">D581-E581</f>
        <v>166</v>
      </c>
      <c r="I581" s="20" t="str">
        <f t="shared" ref="I581:I587" si="110">IF(C581=0, "-", IF(G581/C581&lt;10, G581/C581, "&gt;999%"))</f>
        <v>-</v>
      </c>
      <c r="J581" s="21" t="str">
        <f t="shared" ref="J581:J587" si="111">IF(E581=0, "-", IF(H581/E581&lt;10, H581/E581, "&gt;999%"))</f>
        <v>-</v>
      </c>
    </row>
    <row r="582" spans="1:10" x14ac:dyDescent="0.25">
      <c r="A582" s="158" t="s">
        <v>263</v>
      </c>
      <c r="B582" s="65">
        <v>2</v>
      </c>
      <c r="C582" s="66">
        <v>3</v>
      </c>
      <c r="D582" s="65">
        <v>13</v>
      </c>
      <c r="E582" s="66">
        <v>19</v>
      </c>
      <c r="F582" s="67"/>
      <c r="G582" s="65">
        <f t="shared" si="108"/>
        <v>-1</v>
      </c>
      <c r="H582" s="66">
        <f t="shared" si="109"/>
        <v>-6</v>
      </c>
      <c r="I582" s="20">
        <f t="shared" si="110"/>
        <v>-0.33333333333333331</v>
      </c>
      <c r="J582" s="21">
        <f t="shared" si="111"/>
        <v>-0.31578947368421051</v>
      </c>
    </row>
    <row r="583" spans="1:10" x14ac:dyDescent="0.25">
      <c r="A583" s="158" t="s">
        <v>264</v>
      </c>
      <c r="B583" s="65">
        <v>4</v>
      </c>
      <c r="C583" s="66">
        <v>2</v>
      </c>
      <c r="D583" s="65">
        <v>9</v>
      </c>
      <c r="E583" s="66">
        <v>13</v>
      </c>
      <c r="F583" s="67"/>
      <c r="G583" s="65">
        <f t="shared" si="108"/>
        <v>2</v>
      </c>
      <c r="H583" s="66">
        <f t="shared" si="109"/>
        <v>-4</v>
      </c>
      <c r="I583" s="20">
        <f t="shared" si="110"/>
        <v>1</v>
      </c>
      <c r="J583" s="21">
        <f t="shared" si="111"/>
        <v>-0.30769230769230771</v>
      </c>
    </row>
    <row r="584" spans="1:10" x14ac:dyDescent="0.25">
      <c r="A584" s="158" t="s">
        <v>387</v>
      </c>
      <c r="B584" s="65">
        <v>81</v>
      </c>
      <c r="C584" s="66">
        <v>58</v>
      </c>
      <c r="D584" s="65">
        <v>526</v>
      </c>
      <c r="E584" s="66">
        <v>438</v>
      </c>
      <c r="F584" s="67"/>
      <c r="G584" s="65">
        <f t="shared" si="108"/>
        <v>23</v>
      </c>
      <c r="H584" s="66">
        <f t="shared" si="109"/>
        <v>88</v>
      </c>
      <c r="I584" s="20">
        <f t="shared" si="110"/>
        <v>0.39655172413793105</v>
      </c>
      <c r="J584" s="21">
        <f t="shared" si="111"/>
        <v>0.20091324200913241</v>
      </c>
    </row>
    <row r="585" spans="1:10" x14ac:dyDescent="0.25">
      <c r="A585" s="158" t="s">
        <v>431</v>
      </c>
      <c r="B585" s="65">
        <v>38</v>
      </c>
      <c r="C585" s="66">
        <v>39</v>
      </c>
      <c r="D585" s="65">
        <v>204</v>
      </c>
      <c r="E585" s="66">
        <v>299</v>
      </c>
      <c r="F585" s="67"/>
      <c r="G585" s="65">
        <f t="shared" si="108"/>
        <v>-1</v>
      </c>
      <c r="H585" s="66">
        <f t="shared" si="109"/>
        <v>-95</v>
      </c>
      <c r="I585" s="20">
        <f t="shared" si="110"/>
        <v>-2.564102564102564E-2</v>
      </c>
      <c r="J585" s="21">
        <f t="shared" si="111"/>
        <v>-0.31772575250836121</v>
      </c>
    </row>
    <row r="586" spans="1:10" x14ac:dyDescent="0.25">
      <c r="A586" s="158" t="s">
        <v>476</v>
      </c>
      <c r="B586" s="65">
        <v>20</v>
      </c>
      <c r="C586" s="66">
        <v>39</v>
      </c>
      <c r="D586" s="65">
        <v>90</v>
      </c>
      <c r="E586" s="66">
        <v>85</v>
      </c>
      <c r="F586" s="67"/>
      <c r="G586" s="65">
        <f t="shared" si="108"/>
        <v>-19</v>
      </c>
      <c r="H586" s="66">
        <f t="shared" si="109"/>
        <v>5</v>
      </c>
      <c r="I586" s="20">
        <f t="shared" si="110"/>
        <v>-0.48717948717948717</v>
      </c>
      <c r="J586" s="21">
        <f t="shared" si="111"/>
        <v>5.8823529411764705E-2</v>
      </c>
    </row>
    <row r="587" spans="1:10" s="160" customFormat="1" ht="13" x14ac:dyDescent="0.3">
      <c r="A587" s="178" t="s">
        <v>705</v>
      </c>
      <c r="B587" s="71">
        <v>194</v>
      </c>
      <c r="C587" s="72">
        <v>141</v>
      </c>
      <c r="D587" s="71">
        <v>1008</v>
      </c>
      <c r="E587" s="72">
        <v>854</v>
      </c>
      <c r="F587" s="73"/>
      <c r="G587" s="71">
        <f t="shared" si="108"/>
        <v>53</v>
      </c>
      <c r="H587" s="72">
        <f t="shared" si="109"/>
        <v>154</v>
      </c>
      <c r="I587" s="37">
        <f t="shared" si="110"/>
        <v>0.37588652482269502</v>
      </c>
      <c r="J587" s="38">
        <f t="shared" si="111"/>
        <v>0.18032786885245902</v>
      </c>
    </row>
    <row r="588" spans="1:10" x14ac:dyDescent="0.25">
      <c r="A588" s="177"/>
      <c r="B588" s="143"/>
      <c r="C588" s="144"/>
      <c r="D588" s="143"/>
      <c r="E588" s="144"/>
      <c r="F588" s="145"/>
      <c r="G588" s="143"/>
      <c r="H588" s="144"/>
      <c r="I588" s="151"/>
      <c r="J588" s="152"/>
    </row>
    <row r="589" spans="1:10" s="139" customFormat="1" ht="13" x14ac:dyDescent="0.3">
      <c r="A589" s="159" t="s">
        <v>99</v>
      </c>
      <c r="B589" s="65"/>
      <c r="C589" s="66"/>
      <c r="D589" s="65"/>
      <c r="E589" s="66"/>
      <c r="F589" s="67"/>
      <c r="G589" s="65"/>
      <c r="H589" s="66"/>
      <c r="I589" s="20"/>
      <c r="J589" s="21"/>
    </row>
    <row r="590" spans="1:10" x14ac:dyDescent="0.25">
      <c r="A590" s="158" t="s">
        <v>578</v>
      </c>
      <c r="B590" s="65">
        <v>97</v>
      </c>
      <c r="C590" s="66">
        <v>57</v>
      </c>
      <c r="D590" s="65">
        <v>432</v>
      </c>
      <c r="E590" s="66">
        <v>220</v>
      </c>
      <c r="F590" s="67"/>
      <c r="G590" s="65">
        <f>B590-C590</f>
        <v>40</v>
      </c>
      <c r="H590" s="66">
        <f>D590-E590</f>
        <v>212</v>
      </c>
      <c r="I590" s="20">
        <f>IF(C590=0, "-", IF(G590/C590&lt;10, G590/C590, "&gt;999%"))</f>
        <v>0.70175438596491224</v>
      </c>
      <c r="J590" s="21">
        <f>IF(E590=0, "-", IF(H590/E590&lt;10, H590/E590, "&gt;999%"))</f>
        <v>0.96363636363636362</v>
      </c>
    </row>
    <row r="591" spans="1:10" x14ac:dyDescent="0.25">
      <c r="A591" s="158" t="s">
        <v>564</v>
      </c>
      <c r="B591" s="65">
        <v>4</v>
      </c>
      <c r="C591" s="66">
        <v>4</v>
      </c>
      <c r="D591" s="65">
        <v>6</v>
      </c>
      <c r="E591" s="66">
        <v>13</v>
      </c>
      <c r="F591" s="67"/>
      <c r="G591" s="65">
        <f>B591-C591</f>
        <v>0</v>
      </c>
      <c r="H591" s="66">
        <f>D591-E591</f>
        <v>-7</v>
      </c>
      <c r="I591" s="20">
        <f>IF(C591=0, "-", IF(G591/C591&lt;10, G591/C591, "&gt;999%"))</f>
        <v>0</v>
      </c>
      <c r="J591" s="21">
        <f>IF(E591=0, "-", IF(H591/E591&lt;10, H591/E591, "&gt;999%"))</f>
        <v>-0.53846153846153844</v>
      </c>
    </row>
    <row r="592" spans="1:10" s="160" customFormat="1" ht="13" x14ac:dyDescent="0.3">
      <c r="A592" s="178" t="s">
        <v>706</v>
      </c>
      <c r="B592" s="71">
        <v>101</v>
      </c>
      <c r="C592" s="72">
        <v>61</v>
      </c>
      <c r="D592" s="71">
        <v>438</v>
      </c>
      <c r="E592" s="72">
        <v>233</v>
      </c>
      <c r="F592" s="73"/>
      <c r="G592" s="71">
        <f>B592-C592</f>
        <v>40</v>
      </c>
      <c r="H592" s="72">
        <f>D592-E592</f>
        <v>205</v>
      </c>
      <c r="I592" s="37">
        <f>IF(C592=0, "-", IF(G592/C592&lt;10, G592/C592, "&gt;999%"))</f>
        <v>0.65573770491803274</v>
      </c>
      <c r="J592" s="38">
        <f>IF(E592=0, "-", IF(H592/E592&lt;10, H592/E592, "&gt;999%"))</f>
        <v>0.87982832618025753</v>
      </c>
    </row>
    <row r="593" spans="1:10" x14ac:dyDescent="0.25">
      <c r="A593" s="177"/>
      <c r="B593" s="143"/>
      <c r="C593" s="144"/>
      <c r="D593" s="143"/>
      <c r="E593" s="144"/>
      <c r="F593" s="145"/>
      <c r="G593" s="143"/>
      <c r="H593" s="144"/>
      <c r="I593" s="151"/>
      <c r="J593" s="152"/>
    </row>
    <row r="594" spans="1:10" s="139" customFormat="1" ht="13" x14ac:dyDescent="0.3">
      <c r="A594" s="159" t="s">
        <v>100</v>
      </c>
      <c r="B594" s="65"/>
      <c r="C594" s="66"/>
      <c r="D594" s="65"/>
      <c r="E594" s="66"/>
      <c r="F594" s="67"/>
      <c r="G594" s="65"/>
      <c r="H594" s="66"/>
      <c r="I594" s="20"/>
      <c r="J594" s="21"/>
    </row>
    <row r="595" spans="1:10" x14ac:dyDescent="0.25">
      <c r="A595" s="158" t="s">
        <v>579</v>
      </c>
      <c r="B595" s="65">
        <v>11</v>
      </c>
      <c r="C595" s="66">
        <v>15</v>
      </c>
      <c r="D595" s="65">
        <v>41</v>
      </c>
      <c r="E595" s="66">
        <v>62</v>
      </c>
      <c r="F595" s="67"/>
      <c r="G595" s="65">
        <f>B595-C595</f>
        <v>-4</v>
      </c>
      <c r="H595" s="66">
        <f>D595-E595</f>
        <v>-21</v>
      </c>
      <c r="I595" s="20">
        <f>IF(C595=0, "-", IF(G595/C595&lt;10, G595/C595, "&gt;999%"))</f>
        <v>-0.26666666666666666</v>
      </c>
      <c r="J595" s="21">
        <f>IF(E595=0, "-", IF(H595/E595&lt;10, H595/E595, "&gt;999%"))</f>
        <v>-0.33870967741935482</v>
      </c>
    </row>
    <row r="596" spans="1:10" s="160" customFormat="1" ht="13" x14ac:dyDescent="0.3">
      <c r="A596" s="165" t="s">
        <v>707</v>
      </c>
      <c r="B596" s="166">
        <v>11</v>
      </c>
      <c r="C596" s="167">
        <v>15</v>
      </c>
      <c r="D596" s="166">
        <v>41</v>
      </c>
      <c r="E596" s="167">
        <v>62</v>
      </c>
      <c r="F596" s="168"/>
      <c r="G596" s="166">
        <f>B596-C596</f>
        <v>-4</v>
      </c>
      <c r="H596" s="167">
        <f>D596-E596</f>
        <v>-21</v>
      </c>
      <c r="I596" s="169">
        <f>IF(C596=0, "-", IF(G596/C596&lt;10, G596/C596, "&gt;999%"))</f>
        <v>-0.26666666666666666</v>
      </c>
      <c r="J596" s="170">
        <f>IF(E596=0, "-", IF(H596/E596&lt;10, H596/E596, "&gt;999%"))</f>
        <v>-0.33870967741935482</v>
      </c>
    </row>
    <row r="597" spans="1:10" x14ac:dyDescent="0.25">
      <c r="A597" s="171"/>
      <c r="B597" s="172"/>
      <c r="C597" s="173"/>
      <c r="D597" s="172"/>
      <c r="E597" s="173"/>
      <c r="F597" s="174"/>
      <c r="G597" s="172"/>
      <c r="H597" s="173"/>
      <c r="I597" s="175"/>
      <c r="J597" s="176"/>
    </row>
    <row r="598" spans="1:10" ht="13" x14ac:dyDescent="0.3">
      <c r="A598" s="27" t="s">
        <v>16</v>
      </c>
      <c r="B598" s="71">
        <f>SUM(B7:B597)/2</f>
        <v>28029</v>
      </c>
      <c r="C598" s="77">
        <f>SUM(C7:C597)/2</f>
        <v>21983</v>
      </c>
      <c r="D598" s="71">
        <f>SUM(D7:D597)/2</f>
        <v>127960</v>
      </c>
      <c r="E598" s="77">
        <f>SUM(E7:E597)/2</f>
        <v>115003</v>
      </c>
      <c r="F598" s="73"/>
      <c r="G598" s="71">
        <f>B598-C598</f>
        <v>6046</v>
      </c>
      <c r="H598" s="72">
        <f>D598-E598</f>
        <v>12957</v>
      </c>
      <c r="I598" s="37">
        <f>IF(C598=0, 0, G598/C598)</f>
        <v>0.27503070554519399</v>
      </c>
      <c r="J598" s="38">
        <f>IF(E598=0, 0, H598/E598)</f>
        <v>0.1126666260880151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7" max="16383" man="1"/>
    <brk id="168" max="16383" man="1"/>
    <brk id="225" max="16383" man="1"/>
    <brk id="282" max="16383" man="1"/>
    <brk id="330" max="16383" man="1"/>
    <brk id="392" max="16383" man="1"/>
    <brk id="445" max="16383" man="1"/>
    <brk id="502" max="16383" man="1"/>
    <brk id="55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112</v>
      </c>
      <c r="B7" s="65">
        <v>4019</v>
      </c>
      <c r="C7" s="66">
        <v>3575</v>
      </c>
      <c r="D7" s="65">
        <v>20424</v>
      </c>
      <c r="E7" s="66">
        <v>20768</v>
      </c>
      <c r="F7" s="67"/>
      <c r="G7" s="65">
        <f>B7-C7</f>
        <v>444</v>
      </c>
      <c r="H7" s="66">
        <f>D7-E7</f>
        <v>-344</v>
      </c>
      <c r="I7" s="28">
        <f>IF(C7=0, "-", IF(G7/C7&lt;10, G7/C7*100, "&gt;999"))</f>
        <v>12.41958041958042</v>
      </c>
      <c r="J7" s="29">
        <f>IF(E7=0, "-", IF(H7/E7&lt;10, H7/E7*100, "&gt;999"))</f>
        <v>-1.6563944530046226</v>
      </c>
    </row>
    <row r="8" spans="1:10" x14ac:dyDescent="0.25">
      <c r="A8" s="7" t="s">
        <v>121</v>
      </c>
      <c r="B8" s="65">
        <v>14906</v>
      </c>
      <c r="C8" s="66">
        <v>11029</v>
      </c>
      <c r="D8" s="65">
        <v>67551</v>
      </c>
      <c r="E8" s="66">
        <v>57313</v>
      </c>
      <c r="F8" s="67"/>
      <c r="G8" s="65">
        <f>B8-C8</f>
        <v>3877</v>
      </c>
      <c r="H8" s="66">
        <f>D8-E8</f>
        <v>10238</v>
      </c>
      <c r="I8" s="28">
        <f>IF(C8=0, "-", IF(G8/C8&lt;10, G8/C8*100, "&gt;999"))</f>
        <v>35.152779037084052</v>
      </c>
      <c r="J8" s="29">
        <f>IF(E8=0, "-", IF(H8/E8&lt;10, H8/E8*100, "&gt;999"))</f>
        <v>17.863311988554081</v>
      </c>
    </row>
    <row r="9" spans="1:10" x14ac:dyDescent="0.25">
      <c r="A9" s="7" t="s">
        <v>127</v>
      </c>
      <c r="B9" s="65">
        <v>7411</v>
      </c>
      <c r="C9" s="66">
        <v>6186</v>
      </c>
      <c r="D9" s="65">
        <v>33350</v>
      </c>
      <c r="E9" s="66">
        <v>31849</v>
      </c>
      <c r="F9" s="67"/>
      <c r="G9" s="65">
        <f>B9-C9</f>
        <v>1225</v>
      </c>
      <c r="H9" s="66">
        <f>D9-E9</f>
        <v>1501</v>
      </c>
      <c r="I9" s="28">
        <f>IF(C9=0, "-", IF(G9/C9&lt;10, G9/C9*100, "&gt;999"))</f>
        <v>19.802780472033625</v>
      </c>
      <c r="J9" s="29">
        <f>IF(E9=0, "-", IF(H9/E9&lt;10, H9/E9*100, "&gt;999"))</f>
        <v>4.7128638261797864</v>
      </c>
    </row>
    <row r="10" spans="1:10" x14ac:dyDescent="0.25">
      <c r="A10" s="7" t="s">
        <v>128</v>
      </c>
      <c r="B10" s="65">
        <v>1693</v>
      </c>
      <c r="C10" s="66">
        <v>1193</v>
      </c>
      <c r="D10" s="65">
        <v>6635</v>
      </c>
      <c r="E10" s="66">
        <v>5073</v>
      </c>
      <c r="F10" s="67"/>
      <c r="G10" s="65">
        <f>B10-C10</f>
        <v>500</v>
      </c>
      <c r="H10" s="66">
        <f>D10-E10</f>
        <v>1562</v>
      </c>
      <c r="I10" s="28">
        <f>IF(C10=0, "-", IF(G10/C10&lt;10, G10/C10*100, "&gt;999"))</f>
        <v>41.911148365465209</v>
      </c>
      <c r="J10" s="29">
        <f>IF(E10=0, "-", IF(H10/E10&lt;10, H10/E10*100, "&gt;999"))</f>
        <v>30.790459294303176</v>
      </c>
    </row>
    <row r="11" spans="1:10" s="43" customFormat="1" ht="13" x14ac:dyDescent="0.3">
      <c r="A11" s="27" t="s">
        <v>0</v>
      </c>
      <c r="B11" s="71">
        <f>SUM(B7:B10)</f>
        <v>28029</v>
      </c>
      <c r="C11" s="72">
        <f>SUM(C7:C10)</f>
        <v>21983</v>
      </c>
      <c r="D11" s="71">
        <f>SUM(D7:D10)</f>
        <v>127960</v>
      </c>
      <c r="E11" s="72">
        <f>SUM(E7:E10)</f>
        <v>115003</v>
      </c>
      <c r="F11" s="73"/>
      <c r="G11" s="71">
        <f>B11-C11</f>
        <v>6046</v>
      </c>
      <c r="H11" s="72">
        <f>D11-E11</f>
        <v>12957</v>
      </c>
      <c r="I11" s="44">
        <f>IF(C11=0, 0, G11/C11*100)</f>
        <v>27.5030705545194</v>
      </c>
      <c r="J11" s="45">
        <f>IF(E11=0, 0, H11/E11*100)</f>
        <v>11.266662608801511</v>
      </c>
    </row>
    <row r="13" spans="1:10" ht="13" x14ac:dyDescent="0.3">
      <c r="A13" s="3"/>
      <c r="B13" s="196" t="s">
        <v>1</v>
      </c>
      <c r="C13" s="197"/>
      <c r="D13" s="196" t="s">
        <v>2</v>
      </c>
      <c r="E13" s="197"/>
      <c r="F13" s="59"/>
      <c r="G13" s="196" t="s">
        <v>3</v>
      </c>
      <c r="H13" s="200"/>
      <c r="I13" s="200"/>
      <c r="J13" s="197"/>
    </row>
    <row r="14" spans="1:10" x14ac:dyDescent="0.25">
      <c r="A14" s="7" t="s">
        <v>113</v>
      </c>
      <c r="B14" s="65">
        <v>173</v>
      </c>
      <c r="C14" s="66">
        <v>48</v>
      </c>
      <c r="D14" s="65">
        <v>750</v>
      </c>
      <c r="E14" s="66">
        <v>634</v>
      </c>
      <c r="F14" s="67"/>
      <c r="G14" s="65">
        <f t="shared" ref="G14:G35" si="0">B14-C14</f>
        <v>125</v>
      </c>
      <c r="H14" s="66">
        <f t="shared" ref="H14:H35" si="1">D14-E14</f>
        <v>116</v>
      </c>
      <c r="I14" s="28">
        <f t="shared" ref="I14:I34" si="2">IF(C14=0, "-", IF(G14/C14&lt;10, G14/C14*100, "&gt;999"))</f>
        <v>260.41666666666663</v>
      </c>
      <c r="J14" s="29">
        <f t="shared" ref="J14:J34" si="3">IF(E14=0, "-", IF(H14/E14&lt;10, H14/E14*100, "&gt;999"))</f>
        <v>18.296529968454259</v>
      </c>
    </row>
    <row r="15" spans="1:10" x14ac:dyDescent="0.25">
      <c r="A15" s="7" t="s">
        <v>114</v>
      </c>
      <c r="B15" s="65">
        <v>787</v>
      </c>
      <c r="C15" s="66">
        <v>911</v>
      </c>
      <c r="D15" s="65">
        <v>4501</v>
      </c>
      <c r="E15" s="66">
        <v>5022</v>
      </c>
      <c r="F15" s="67"/>
      <c r="G15" s="65">
        <f t="shared" si="0"/>
        <v>-124</v>
      </c>
      <c r="H15" s="66">
        <f t="shared" si="1"/>
        <v>-521</v>
      </c>
      <c r="I15" s="28">
        <f t="shared" si="2"/>
        <v>-13.611416026344674</v>
      </c>
      <c r="J15" s="29">
        <f t="shared" si="3"/>
        <v>-10.374352847471128</v>
      </c>
    </row>
    <row r="16" spans="1:10" x14ac:dyDescent="0.25">
      <c r="A16" s="7" t="s">
        <v>115</v>
      </c>
      <c r="B16" s="65">
        <v>1647</v>
      </c>
      <c r="C16" s="66">
        <v>1651</v>
      </c>
      <c r="D16" s="65">
        <v>7489</v>
      </c>
      <c r="E16" s="66">
        <v>9201</v>
      </c>
      <c r="F16" s="67"/>
      <c r="G16" s="65">
        <f t="shared" si="0"/>
        <v>-4</v>
      </c>
      <c r="H16" s="66">
        <f t="shared" si="1"/>
        <v>-1712</v>
      </c>
      <c r="I16" s="28">
        <f t="shared" si="2"/>
        <v>-0.24227740763173833</v>
      </c>
      <c r="J16" s="29">
        <f t="shared" si="3"/>
        <v>-18.606673187696991</v>
      </c>
    </row>
    <row r="17" spans="1:10" x14ac:dyDescent="0.25">
      <c r="A17" s="7" t="s">
        <v>116</v>
      </c>
      <c r="B17" s="65">
        <v>710</v>
      </c>
      <c r="C17" s="66">
        <v>387</v>
      </c>
      <c r="D17" s="65">
        <v>4467</v>
      </c>
      <c r="E17" s="66">
        <v>3181</v>
      </c>
      <c r="F17" s="67"/>
      <c r="G17" s="65">
        <f t="shared" si="0"/>
        <v>323</v>
      </c>
      <c r="H17" s="66">
        <f t="shared" si="1"/>
        <v>1286</v>
      </c>
      <c r="I17" s="28">
        <f t="shared" si="2"/>
        <v>83.462532299741596</v>
      </c>
      <c r="J17" s="29">
        <f t="shared" si="3"/>
        <v>40.427538509902547</v>
      </c>
    </row>
    <row r="18" spans="1:10" x14ac:dyDescent="0.25">
      <c r="A18" s="7" t="s">
        <v>117</v>
      </c>
      <c r="B18" s="65">
        <v>102</v>
      </c>
      <c r="C18" s="66">
        <v>108</v>
      </c>
      <c r="D18" s="65">
        <v>581</v>
      </c>
      <c r="E18" s="66">
        <v>655</v>
      </c>
      <c r="F18" s="67"/>
      <c r="G18" s="65">
        <f t="shared" si="0"/>
        <v>-6</v>
      </c>
      <c r="H18" s="66">
        <f t="shared" si="1"/>
        <v>-74</v>
      </c>
      <c r="I18" s="28">
        <f t="shared" si="2"/>
        <v>-5.5555555555555554</v>
      </c>
      <c r="J18" s="29">
        <f t="shared" si="3"/>
        <v>-11.297709923664122</v>
      </c>
    </row>
    <row r="19" spans="1:10" x14ac:dyDescent="0.25">
      <c r="A19" s="7" t="s">
        <v>118</v>
      </c>
      <c r="B19" s="65">
        <v>12</v>
      </c>
      <c r="C19" s="66">
        <v>13</v>
      </c>
      <c r="D19" s="65">
        <v>36</v>
      </c>
      <c r="E19" s="66">
        <v>45</v>
      </c>
      <c r="F19" s="67"/>
      <c r="G19" s="65">
        <f t="shared" si="0"/>
        <v>-1</v>
      </c>
      <c r="H19" s="66">
        <f t="shared" si="1"/>
        <v>-9</v>
      </c>
      <c r="I19" s="28">
        <f t="shared" si="2"/>
        <v>-7.6923076923076925</v>
      </c>
      <c r="J19" s="29">
        <f t="shared" si="3"/>
        <v>-20</v>
      </c>
    </row>
    <row r="20" spans="1:10" x14ac:dyDescent="0.25">
      <c r="A20" s="7" t="s">
        <v>119</v>
      </c>
      <c r="B20" s="65">
        <v>341</v>
      </c>
      <c r="C20" s="66">
        <v>294</v>
      </c>
      <c r="D20" s="65">
        <v>1506</v>
      </c>
      <c r="E20" s="66">
        <v>1231</v>
      </c>
      <c r="F20" s="67"/>
      <c r="G20" s="65">
        <f t="shared" si="0"/>
        <v>47</v>
      </c>
      <c r="H20" s="66">
        <f t="shared" si="1"/>
        <v>275</v>
      </c>
      <c r="I20" s="28">
        <f t="shared" si="2"/>
        <v>15.986394557823131</v>
      </c>
      <c r="J20" s="29">
        <f t="shared" si="3"/>
        <v>22.339561332250202</v>
      </c>
    </row>
    <row r="21" spans="1:10" x14ac:dyDescent="0.25">
      <c r="A21" s="7" t="s">
        <v>120</v>
      </c>
      <c r="B21" s="65">
        <v>247</v>
      </c>
      <c r="C21" s="66">
        <v>163</v>
      </c>
      <c r="D21" s="65">
        <v>1094</v>
      </c>
      <c r="E21" s="66">
        <v>799</v>
      </c>
      <c r="F21" s="67"/>
      <c r="G21" s="65">
        <f t="shared" si="0"/>
        <v>84</v>
      </c>
      <c r="H21" s="66">
        <f t="shared" si="1"/>
        <v>295</v>
      </c>
      <c r="I21" s="28">
        <f t="shared" si="2"/>
        <v>51.533742331288344</v>
      </c>
      <c r="J21" s="29">
        <f t="shared" si="3"/>
        <v>36.921151439299123</v>
      </c>
    </row>
    <row r="22" spans="1:10" x14ac:dyDescent="0.25">
      <c r="A22" s="142" t="s">
        <v>122</v>
      </c>
      <c r="B22" s="143">
        <v>1035</v>
      </c>
      <c r="C22" s="144">
        <v>1211</v>
      </c>
      <c r="D22" s="143">
        <v>5862</v>
      </c>
      <c r="E22" s="144">
        <v>5229</v>
      </c>
      <c r="F22" s="145"/>
      <c r="G22" s="143">
        <f t="shared" si="0"/>
        <v>-176</v>
      </c>
      <c r="H22" s="144">
        <f t="shared" si="1"/>
        <v>633</v>
      </c>
      <c r="I22" s="146">
        <f t="shared" si="2"/>
        <v>-14.53344343517754</v>
      </c>
      <c r="J22" s="147">
        <f t="shared" si="3"/>
        <v>12.105565117613311</v>
      </c>
    </row>
    <row r="23" spans="1:10" x14ac:dyDescent="0.25">
      <c r="A23" s="7" t="s">
        <v>123</v>
      </c>
      <c r="B23" s="65">
        <v>4094</v>
      </c>
      <c r="C23" s="66">
        <v>2646</v>
      </c>
      <c r="D23" s="65">
        <v>18041</v>
      </c>
      <c r="E23" s="66">
        <v>14852</v>
      </c>
      <c r="F23" s="67"/>
      <c r="G23" s="65">
        <f t="shared" si="0"/>
        <v>1448</v>
      </c>
      <c r="H23" s="66">
        <f t="shared" si="1"/>
        <v>3189</v>
      </c>
      <c r="I23" s="28">
        <f t="shared" si="2"/>
        <v>54.724111866969004</v>
      </c>
      <c r="J23" s="29">
        <f t="shared" si="3"/>
        <v>21.471855642337729</v>
      </c>
    </row>
    <row r="24" spans="1:10" x14ac:dyDescent="0.25">
      <c r="A24" s="7" t="s">
        <v>124</v>
      </c>
      <c r="B24" s="65">
        <v>5885</v>
      </c>
      <c r="C24" s="66">
        <v>3758</v>
      </c>
      <c r="D24" s="65">
        <v>26566</v>
      </c>
      <c r="E24" s="66">
        <v>20064</v>
      </c>
      <c r="F24" s="67"/>
      <c r="G24" s="65">
        <f t="shared" si="0"/>
        <v>2127</v>
      </c>
      <c r="H24" s="66">
        <f t="shared" si="1"/>
        <v>6502</v>
      </c>
      <c r="I24" s="28">
        <f t="shared" si="2"/>
        <v>56.599254922831285</v>
      </c>
      <c r="J24" s="29">
        <f t="shared" si="3"/>
        <v>32.406299840510364</v>
      </c>
    </row>
    <row r="25" spans="1:10" x14ac:dyDescent="0.25">
      <c r="A25" s="7" t="s">
        <v>125</v>
      </c>
      <c r="B25" s="65">
        <v>3161</v>
      </c>
      <c r="C25" s="66">
        <v>2884</v>
      </c>
      <c r="D25" s="65">
        <v>14223</v>
      </c>
      <c r="E25" s="66">
        <v>14773</v>
      </c>
      <c r="F25" s="67"/>
      <c r="G25" s="65">
        <f t="shared" si="0"/>
        <v>277</v>
      </c>
      <c r="H25" s="66">
        <f t="shared" si="1"/>
        <v>-550</v>
      </c>
      <c r="I25" s="28">
        <f t="shared" si="2"/>
        <v>9.6047156726768375</v>
      </c>
      <c r="J25" s="29">
        <f t="shared" si="3"/>
        <v>-3.7230081906180192</v>
      </c>
    </row>
    <row r="26" spans="1:10" x14ac:dyDescent="0.25">
      <c r="A26" s="7" t="s">
        <v>126</v>
      </c>
      <c r="B26" s="65">
        <v>731</v>
      </c>
      <c r="C26" s="66">
        <v>530</v>
      </c>
      <c r="D26" s="65">
        <v>2859</v>
      </c>
      <c r="E26" s="66">
        <v>2395</v>
      </c>
      <c r="F26" s="67"/>
      <c r="G26" s="65">
        <f t="shared" si="0"/>
        <v>201</v>
      </c>
      <c r="H26" s="66">
        <f t="shared" si="1"/>
        <v>464</v>
      </c>
      <c r="I26" s="28">
        <f t="shared" si="2"/>
        <v>37.924528301886795</v>
      </c>
      <c r="J26" s="29">
        <f t="shared" si="3"/>
        <v>19.373695198329855</v>
      </c>
    </row>
    <row r="27" spans="1:10" x14ac:dyDescent="0.25">
      <c r="A27" s="142" t="s">
        <v>129</v>
      </c>
      <c r="B27" s="143">
        <v>90</v>
      </c>
      <c r="C27" s="144">
        <v>47</v>
      </c>
      <c r="D27" s="143">
        <v>374</v>
      </c>
      <c r="E27" s="144">
        <v>428</v>
      </c>
      <c r="F27" s="145"/>
      <c r="G27" s="143">
        <f t="shared" si="0"/>
        <v>43</v>
      </c>
      <c r="H27" s="144">
        <f t="shared" si="1"/>
        <v>-54</v>
      </c>
      <c r="I27" s="146">
        <f t="shared" si="2"/>
        <v>91.489361702127653</v>
      </c>
      <c r="J27" s="147">
        <f t="shared" si="3"/>
        <v>-12.616822429906541</v>
      </c>
    </row>
    <row r="28" spans="1:10" x14ac:dyDescent="0.25">
      <c r="A28" s="7" t="s">
        <v>130</v>
      </c>
      <c r="B28" s="65">
        <v>5</v>
      </c>
      <c r="C28" s="66">
        <v>6</v>
      </c>
      <c r="D28" s="65">
        <v>46</v>
      </c>
      <c r="E28" s="66">
        <v>36</v>
      </c>
      <c r="F28" s="67"/>
      <c r="G28" s="65">
        <f t="shared" si="0"/>
        <v>-1</v>
      </c>
      <c r="H28" s="66">
        <f t="shared" si="1"/>
        <v>10</v>
      </c>
      <c r="I28" s="28">
        <f t="shared" si="2"/>
        <v>-16.666666666666664</v>
      </c>
      <c r="J28" s="29">
        <f t="shared" si="3"/>
        <v>27.777777777777779</v>
      </c>
    </row>
    <row r="29" spans="1:10" x14ac:dyDescent="0.25">
      <c r="A29" s="7" t="s">
        <v>131</v>
      </c>
      <c r="B29" s="65">
        <v>21</v>
      </c>
      <c r="C29" s="66">
        <v>13</v>
      </c>
      <c r="D29" s="65">
        <v>81</v>
      </c>
      <c r="E29" s="66">
        <v>126</v>
      </c>
      <c r="F29" s="67"/>
      <c r="G29" s="65">
        <f t="shared" si="0"/>
        <v>8</v>
      </c>
      <c r="H29" s="66">
        <f t="shared" si="1"/>
        <v>-45</v>
      </c>
      <c r="I29" s="28">
        <f t="shared" si="2"/>
        <v>61.53846153846154</v>
      </c>
      <c r="J29" s="29">
        <f t="shared" si="3"/>
        <v>-35.714285714285715</v>
      </c>
    </row>
    <row r="30" spans="1:10" x14ac:dyDescent="0.25">
      <c r="A30" s="7" t="s">
        <v>132</v>
      </c>
      <c r="B30" s="65">
        <v>458</v>
      </c>
      <c r="C30" s="66">
        <v>417</v>
      </c>
      <c r="D30" s="65">
        <v>1885</v>
      </c>
      <c r="E30" s="66">
        <v>2149</v>
      </c>
      <c r="F30" s="67"/>
      <c r="G30" s="65">
        <f t="shared" si="0"/>
        <v>41</v>
      </c>
      <c r="H30" s="66">
        <f t="shared" si="1"/>
        <v>-264</v>
      </c>
      <c r="I30" s="28">
        <f t="shared" si="2"/>
        <v>9.8321342925659465</v>
      </c>
      <c r="J30" s="29">
        <f t="shared" si="3"/>
        <v>-12.284783620288506</v>
      </c>
    </row>
    <row r="31" spans="1:10" x14ac:dyDescent="0.25">
      <c r="A31" s="7" t="s">
        <v>133</v>
      </c>
      <c r="B31" s="65">
        <v>888</v>
      </c>
      <c r="C31" s="66">
        <v>1028</v>
      </c>
      <c r="D31" s="65">
        <v>3894</v>
      </c>
      <c r="E31" s="66">
        <v>4549</v>
      </c>
      <c r="F31" s="67"/>
      <c r="G31" s="65">
        <f t="shared" si="0"/>
        <v>-140</v>
      </c>
      <c r="H31" s="66">
        <f t="shared" si="1"/>
        <v>-655</v>
      </c>
      <c r="I31" s="28">
        <f t="shared" si="2"/>
        <v>-13.618677042801556</v>
      </c>
      <c r="J31" s="29">
        <f t="shared" si="3"/>
        <v>-14.398768960211036</v>
      </c>
    </row>
    <row r="32" spans="1:10" x14ac:dyDescent="0.25">
      <c r="A32" s="7" t="s">
        <v>134</v>
      </c>
      <c r="B32" s="65">
        <v>5531</v>
      </c>
      <c r="C32" s="66">
        <v>4463</v>
      </c>
      <c r="D32" s="65">
        <v>25573</v>
      </c>
      <c r="E32" s="66">
        <v>23638</v>
      </c>
      <c r="F32" s="67"/>
      <c r="G32" s="65">
        <f t="shared" si="0"/>
        <v>1068</v>
      </c>
      <c r="H32" s="66">
        <f t="shared" si="1"/>
        <v>1935</v>
      </c>
      <c r="I32" s="28">
        <f t="shared" si="2"/>
        <v>23.930091866457541</v>
      </c>
      <c r="J32" s="29">
        <f t="shared" si="3"/>
        <v>8.1859717404179708</v>
      </c>
    </row>
    <row r="33" spans="1:10" x14ac:dyDescent="0.25">
      <c r="A33" s="7" t="s">
        <v>135</v>
      </c>
      <c r="B33" s="65">
        <v>418</v>
      </c>
      <c r="C33" s="66">
        <v>212</v>
      </c>
      <c r="D33" s="65">
        <v>1497</v>
      </c>
      <c r="E33" s="66">
        <v>923</v>
      </c>
      <c r="F33" s="67"/>
      <c r="G33" s="65">
        <f t="shared" si="0"/>
        <v>206</v>
      </c>
      <c r="H33" s="66">
        <f t="shared" si="1"/>
        <v>574</v>
      </c>
      <c r="I33" s="28">
        <f t="shared" si="2"/>
        <v>97.169811320754718</v>
      </c>
      <c r="J33" s="29">
        <f t="shared" si="3"/>
        <v>62.188515709642466</v>
      </c>
    </row>
    <row r="34" spans="1:10" x14ac:dyDescent="0.25">
      <c r="A34" s="142" t="s">
        <v>128</v>
      </c>
      <c r="B34" s="143">
        <v>1693</v>
      </c>
      <c r="C34" s="144">
        <v>1193</v>
      </c>
      <c r="D34" s="143">
        <v>6635</v>
      </c>
      <c r="E34" s="144">
        <v>5073</v>
      </c>
      <c r="F34" s="145"/>
      <c r="G34" s="143">
        <f t="shared" si="0"/>
        <v>500</v>
      </c>
      <c r="H34" s="144">
        <f t="shared" si="1"/>
        <v>1562</v>
      </c>
      <c r="I34" s="146">
        <f t="shared" si="2"/>
        <v>41.911148365465209</v>
      </c>
      <c r="J34" s="147">
        <f t="shared" si="3"/>
        <v>30.790459294303176</v>
      </c>
    </row>
    <row r="35" spans="1:10" s="43" customFormat="1" ht="13" x14ac:dyDescent="0.3">
      <c r="A35" s="27" t="s">
        <v>0</v>
      </c>
      <c r="B35" s="71">
        <f>SUM(B14:B34)</f>
        <v>28029</v>
      </c>
      <c r="C35" s="72">
        <f>SUM(C14:C34)</f>
        <v>21983</v>
      </c>
      <c r="D35" s="71">
        <f>SUM(D14:D34)</f>
        <v>127960</v>
      </c>
      <c r="E35" s="72">
        <f>SUM(E14:E34)</f>
        <v>115003</v>
      </c>
      <c r="F35" s="73"/>
      <c r="G35" s="71">
        <f t="shared" si="0"/>
        <v>6046</v>
      </c>
      <c r="H35" s="72">
        <f t="shared" si="1"/>
        <v>12957</v>
      </c>
      <c r="I35" s="44">
        <f>IF(C35=0, 0, G35/C35*100)</f>
        <v>27.5030705545194</v>
      </c>
      <c r="J35" s="45">
        <f>IF(E35=0, 0, H35/E35*100)</f>
        <v>11.266662608801511</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112</v>
      </c>
      <c r="B40" s="30">
        <f>$B$7/$B$11*100</f>
        <v>14.33872061079596</v>
      </c>
      <c r="C40" s="31">
        <f>$C$7/$C$11*100</f>
        <v>16.262566528681255</v>
      </c>
      <c r="D40" s="30">
        <f>$D$7/$D$11*100</f>
        <v>15.961237886839639</v>
      </c>
      <c r="E40" s="31">
        <f>$E$7/$E$11*100</f>
        <v>18.058659339321583</v>
      </c>
      <c r="F40" s="32"/>
      <c r="G40" s="30">
        <f>B40-C40</f>
        <v>-1.9238459178852949</v>
      </c>
      <c r="H40" s="31">
        <f>D40-E40</f>
        <v>-2.0974214524819441</v>
      </c>
    </row>
    <row r="41" spans="1:10" x14ac:dyDescent="0.25">
      <c r="A41" s="7" t="s">
        <v>121</v>
      </c>
      <c r="B41" s="30">
        <f>$B$8/$B$11*100</f>
        <v>53.180634343001884</v>
      </c>
      <c r="C41" s="31">
        <f>$C$8/$C$11*100</f>
        <v>50.170586362188963</v>
      </c>
      <c r="D41" s="30">
        <f>$D$8/$D$11*100</f>
        <v>52.790715848702717</v>
      </c>
      <c r="E41" s="31">
        <f>$E$8/$E$11*100</f>
        <v>49.836091232402637</v>
      </c>
      <c r="F41" s="32"/>
      <c r="G41" s="30">
        <f>B41-C41</f>
        <v>3.0100479808129208</v>
      </c>
      <c r="H41" s="31">
        <f>D41-E41</f>
        <v>2.9546246163000802</v>
      </c>
    </row>
    <row r="42" spans="1:10" x14ac:dyDescent="0.25">
      <c r="A42" s="7" t="s">
        <v>127</v>
      </c>
      <c r="B42" s="30">
        <f>$B$9/$B$11*100</f>
        <v>26.440472367904672</v>
      </c>
      <c r="C42" s="31">
        <f>$C$9/$C$11*100</f>
        <v>28.139926306691532</v>
      </c>
      <c r="D42" s="30">
        <f>$D$9/$D$11*100</f>
        <v>26.062832135042203</v>
      </c>
      <c r="E42" s="31">
        <f>$E$9/$E$11*100</f>
        <v>27.694060154952478</v>
      </c>
      <c r="F42" s="32"/>
      <c r="G42" s="30">
        <f>B42-C42</f>
        <v>-1.6994539387868599</v>
      </c>
      <c r="H42" s="31">
        <f>D42-E42</f>
        <v>-1.6312280199102744</v>
      </c>
    </row>
    <row r="43" spans="1:10" x14ac:dyDescent="0.25">
      <c r="A43" s="7" t="s">
        <v>128</v>
      </c>
      <c r="B43" s="30">
        <f>$B$10/$B$11*100</f>
        <v>6.0401726782974778</v>
      </c>
      <c r="C43" s="31">
        <f>$C$10/$C$11*100</f>
        <v>5.4269208024382474</v>
      </c>
      <c r="D43" s="30">
        <f>$D$10/$D$11*100</f>
        <v>5.1852141294154421</v>
      </c>
      <c r="E43" s="31">
        <f>$E$10/$E$11*100</f>
        <v>4.4111892733233047</v>
      </c>
      <c r="F43" s="32"/>
      <c r="G43" s="30">
        <f>B43-C43</f>
        <v>0.61325187585923047</v>
      </c>
      <c r="H43" s="31">
        <f>D43-E43</f>
        <v>0.77402485609213745</v>
      </c>
    </row>
    <row r="44" spans="1:10" s="43" customFormat="1" ht="13" x14ac:dyDescent="0.3">
      <c r="A44" s="27" t="s">
        <v>0</v>
      </c>
      <c r="B44" s="46">
        <f>SUM(B40:B43)</f>
        <v>100</v>
      </c>
      <c r="C44" s="47">
        <f>SUM(C40:C43)</f>
        <v>100</v>
      </c>
      <c r="D44" s="46">
        <f>SUM(D40:D43)</f>
        <v>100</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113</v>
      </c>
      <c r="B47" s="30">
        <f>$B$14/$B$35*100</f>
        <v>0.61721788147989576</v>
      </c>
      <c r="C47" s="31">
        <f>$C$14/$C$35*100</f>
        <v>0.21835054360187417</v>
      </c>
      <c r="D47" s="30">
        <f>$D$14/$D$35*100</f>
        <v>0.58612066270709595</v>
      </c>
      <c r="E47" s="31">
        <f>$E$14/$E$35*100</f>
        <v>0.55128996634870397</v>
      </c>
      <c r="F47" s="32"/>
      <c r="G47" s="30">
        <f t="shared" ref="G47:G68" si="4">B47-C47</f>
        <v>0.39886733787802159</v>
      </c>
      <c r="H47" s="31">
        <f t="shared" ref="H47:H68" si="5">D47-E47</f>
        <v>3.4830696358391977E-2</v>
      </c>
    </row>
    <row r="48" spans="1:10" x14ac:dyDescent="0.25">
      <c r="A48" s="7" t="s">
        <v>114</v>
      </c>
      <c r="B48" s="30">
        <f>$B$15/$B$35*100</f>
        <v>2.8078062007206821</v>
      </c>
      <c r="C48" s="31">
        <f>$C$15/$C$35*100</f>
        <v>4.1441113587772369</v>
      </c>
      <c r="D48" s="30">
        <f>$D$15/$D$35*100</f>
        <v>3.5175054704595183</v>
      </c>
      <c r="E48" s="31">
        <f>$E$15/$E$35*100</f>
        <v>4.3668426041059796</v>
      </c>
      <c r="F48" s="32"/>
      <c r="G48" s="30">
        <f t="shared" si="4"/>
        <v>-1.3363051580565548</v>
      </c>
      <c r="H48" s="31">
        <f t="shared" si="5"/>
        <v>-0.84933713364646124</v>
      </c>
    </row>
    <row r="49" spans="1:8" x14ac:dyDescent="0.25">
      <c r="A49" s="7" t="s">
        <v>115</v>
      </c>
      <c r="B49" s="30">
        <f>$B$16/$B$35*100</f>
        <v>5.8760569410253662</v>
      </c>
      <c r="C49" s="31">
        <f>$C$16/$C$35*100</f>
        <v>7.5103489059727968</v>
      </c>
      <c r="D49" s="30">
        <f>$D$16/$D$35*100</f>
        <v>5.8526101906845884</v>
      </c>
      <c r="E49" s="31">
        <f>$E$16/$E$35*100</f>
        <v>8.0006608523255913</v>
      </c>
      <c r="F49" s="32"/>
      <c r="G49" s="30">
        <f t="shared" si="4"/>
        <v>-1.6342919649474306</v>
      </c>
      <c r="H49" s="31">
        <f t="shared" si="5"/>
        <v>-2.1480506616410029</v>
      </c>
    </row>
    <row r="50" spans="1:8" x14ac:dyDescent="0.25">
      <c r="A50" s="7" t="s">
        <v>116</v>
      </c>
      <c r="B50" s="30">
        <f>$B$17/$B$35*100</f>
        <v>2.5330907274608441</v>
      </c>
      <c r="C50" s="31">
        <f>$C$17/$C$35*100</f>
        <v>1.7604512577901104</v>
      </c>
      <c r="D50" s="30">
        <f>$D$17/$D$35*100</f>
        <v>3.4909346670834638</v>
      </c>
      <c r="E50" s="31">
        <f>$E$17/$E$35*100</f>
        <v>2.7660147996139228</v>
      </c>
      <c r="F50" s="32"/>
      <c r="G50" s="30">
        <f t="shared" si="4"/>
        <v>0.77263946967073371</v>
      </c>
      <c r="H50" s="31">
        <f t="shared" si="5"/>
        <v>0.72491986746954096</v>
      </c>
    </row>
    <row r="51" spans="1:8" x14ac:dyDescent="0.25">
      <c r="A51" s="7" t="s">
        <v>117</v>
      </c>
      <c r="B51" s="30">
        <f>$B$18/$B$35*100</f>
        <v>0.36390880873381143</v>
      </c>
      <c r="C51" s="31">
        <f>$C$18/$C$35*100</f>
        <v>0.4912887231042169</v>
      </c>
      <c r="D51" s="30">
        <f>$D$18/$D$35*100</f>
        <v>0.4540481400437637</v>
      </c>
      <c r="E51" s="31">
        <f>$E$18/$E$35*100</f>
        <v>0.56955035955583766</v>
      </c>
      <c r="F51" s="32"/>
      <c r="G51" s="30">
        <f t="shared" si="4"/>
        <v>-0.12737991437040547</v>
      </c>
      <c r="H51" s="31">
        <f t="shared" si="5"/>
        <v>-0.11550221951207396</v>
      </c>
    </row>
    <row r="52" spans="1:8" x14ac:dyDescent="0.25">
      <c r="A52" s="7" t="s">
        <v>118</v>
      </c>
      <c r="B52" s="30">
        <f>$B$19/$B$35*100</f>
        <v>4.2812801027507223E-2</v>
      </c>
      <c r="C52" s="31">
        <f>$C$19/$C$35*100</f>
        <v>5.9136605558840927E-2</v>
      </c>
      <c r="D52" s="30">
        <f>$D$19/$D$35*100</f>
        <v>2.8133791809940606E-2</v>
      </c>
      <c r="E52" s="31">
        <f>$E$19/$E$35*100</f>
        <v>3.9129414015286558E-2</v>
      </c>
      <c r="F52" s="32"/>
      <c r="G52" s="30">
        <f t="shared" si="4"/>
        <v>-1.6323804531333704E-2</v>
      </c>
      <c r="H52" s="31">
        <f t="shared" si="5"/>
        <v>-1.0995622205345952E-2</v>
      </c>
    </row>
    <row r="53" spans="1:8" x14ac:dyDescent="0.25">
      <c r="A53" s="7" t="s">
        <v>119</v>
      </c>
      <c r="B53" s="30">
        <f>$B$20/$B$35*100</f>
        <v>1.216597095864997</v>
      </c>
      <c r="C53" s="31">
        <f>$C$20/$C$35*100</f>
        <v>1.3373970795614794</v>
      </c>
      <c r="D53" s="30">
        <f>$D$20/$D$35*100</f>
        <v>1.1769302907158488</v>
      </c>
      <c r="E53" s="31">
        <f>$E$20/$E$35*100</f>
        <v>1.0704068589515054</v>
      </c>
      <c r="F53" s="32"/>
      <c r="G53" s="30">
        <f t="shared" si="4"/>
        <v>-0.12079998369648237</v>
      </c>
      <c r="H53" s="31">
        <f t="shared" si="5"/>
        <v>0.10652343176434331</v>
      </c>
    </row>
    <row r="54" spans="1:8" x14ac:dyDescent="0.25">
      <c r="A54" s="7" t="s">
        <v>120</v>
      </c>
      <c r="B54" s="30">
        <f>$B$21/$B$35*100</f>
        <v>0.88123015448285713</v>
      </c>
      <c r="C54" s="31">
        <f>$C$21/$C$35*100</f>
        <v>0.74148205431469771</v>
      </c>
      <c r="D54" s="30">
        <f>$D$21/$D$35*100</f>
        <v>0.85495467333541719</v>
      </c>
      <c r="E54" s="31">
        <f>$E$21/$E$35*100</f>
        <v>0.69476448440475469</v>
      </c>
      <c r="F54" s="32"/>
      <c r="G54" s="30">
        <f t="shared" si="4"/>
        <v>0.13974810016815942</v>
      </c>
      <c r="H54" s="31">
        <f t="shared" si="5"/>
        <v>0.1601901889306625</v>
      </c>
    </row>
    <row r="55" spans="1:8" x14ac:dyDescent="0.25">
      <c r="A55" s="142" t="s">
        <v>122</v>
      </c>
      <c r="B55" s="148">
        <f>$B$22/$B$35*100</f>
        <v>3.6926040886224984</v>
      </c>
      <c r="C55" s="149">
        <f>$C$22/$C$35*100</f>
        <v>5.5088022562889503</v>
      </c>
      <c r="D55" s="148">
        <f>$D$22/$D$35*100</f>
        <v>4.5811190997186619</v>
      </c>
      <c r="E55" s="149">
        <f>$E$22/$E$35*100</f>
        <v>4.5468379085762987</v>
      </c>
      <c r="F55" s="150"/>
      <c r="G55" s="148">
        <f t="shared" si="4"/>
        <v>-1.8161981676664518</v>
      </c>
      <c r="H55" s="149">
        <f t="shared" si="5"/>
        <v>3.4281191142363276E-2</v>
      </c>
    </row>
    <row r="56" spans="1:8" x14ac:dyDescent="0.25">
      <c r="A56" s="7" t="s">
        <v>123</v>
      </c>
      <c r="B56" s="30">
        <f>$B$23/$B$35*100</f>
        <v>14.606300617217883</v>
      </c>
      <c r="C56" s="31">
        <f>$C$23/$C$35*100</f>
        <v>12.036573716053315</v>
      </c>
      <c r="D56" s="30">
        <f>$D$23/$D$35*100</f>
        <v>14.098937167864959</v>
      </c>
      <c r="E56" s="31">
        <f>$E$23/$E$35*100</f>
        <v>12.914445710111909</v>
      </c>
      <c r="F56" s="32"/>
      <c r="G56" s="30">
        <f t="shared" si="4"/>
        <v>2.569726901164568</v>
      </c>
      <c r="H56" s="31">
        <f t="shared" si="5"/>
        <v>1.1844914577530492</v>
      </c>
    </row>
    <row r="57" spans="1:8" x14ac:dyDescent="0.25">
      <c r="A57" s="7" t="s">
        <v>124</v>
      </c>
      <c r="B57" s="30">
        <f>$B$24/$B$35*100</f>
        <v>20.996111170573332</v>
      </c>
      <c r="C57" s="31">
        <f>$C$24/$C$35*100</f>
        <v>17.095027976163397</v>
      </c>
      <c r="D57" s="30">
        <f>$D$24/$D$35*100</f>
        <v>20.761175367302283</v>
      </c>
      <c r="E57" s="31">
        <f>$E$24/$E$35*100</f>
        <v>17.446501395615766</v>
      </c>
      <c r="F57" s="32"/>
      <c r="G57" s="30">
        <f t="shared" si="4"/>
        <v>3.9010831944099351</v>
      </c>
      <c r="H57" s="31">
        <f t="shared" si="5"/>
        <v>3.314673971686517</v>
      </c>
    </row>
    <row r="58" spans="1:8" x14ac:dyDescent="0.25">
      <c r="A58" s="7" t="s">
        <v>125</v>
      </c>
      <c r="B58" s="30">
        <f>$B$25/$B$35*100</f>
        <v>11.277605337329195</v>
      </c>
      <c r="C58" s="31">
        <f>$C$25/$C$35*100</f>
        <v>13.119228494745942</v>
      </c>
      <c r="D58" s="30">
        <f>$D$25/$D$35*100</f>
        <v>11.115192247577369</v>
      </c>
      <c r="E58" s="31">
        <f>$E$25/$E$35*100</f>
        <v>12.845751849951739</v>
      </c>
      <c r="F58" s="32"/>
      <c r="G58" s="30">
        <f t="shared" si="4"/>
        <v>-1.8416231574167465</v>
      </c>
      <c r="H58" s="31">
        <f t="shared" si="5"/>
        <v>-1.7305596023743703</v>
      </c>
    </row>
    <row r="59" spans="1:8" x14ac:dyDescent="0.25">
      <c r="A59" s="7" t="s">
        <v>126</v>
      </c>
      <c r="B59" s="30">
        <f>$B$26/$B$35*100</f>
        <v>2.6080131292589814</v>
      </c>
      <c r="C59" s="31">
        <f>$C$26/$C$35*100</f>
        <v>2.4109539189373606</v>
      </c>
      <c r="D59" s="30">
        <f>$D$26/$D$35*100</f>
        <v>2.23429196623945</v>
      </c>
      <c r="E59" s="31">
        <f>$E$26/$E$35*100</f>
        <v>2.0825543681469179</v>
      </c>
      <c r="F59" s="32"/>
      <c r="G59" s="30">
        <f t="shared" si="4"/>
        <v>0.19705921032162088</v>
      </c>
      <c r="H59" s="31">
        <f t="shared" si="5"/>
        <v>0.15173759809253218</v>
      </c>
    </row>
    <row r="60" spans="1:8" x14ac:dyDescent="0.25">
      <c r="A60" s="142" t="s">
        <v>129</v>
      </c>
      <c r="B60" s="148">
        <f>$B$27/$B$35*100</f>
        <v>0.3210960077063042</v>
      </c>
      <c r="C60" s="149">
        <f>$C$27/$C$35*100</f>
        <v>0.2138015739435018</v>
      </c>
      <c r="D60" s="148">
        <f>$D$27/$D$35*100</f>
        <v>0.29227883713660519</v>
      </c>
      <c r="E60" s="149">
        <f>$E$27/$E$35*100</f>
        <v>0.37216420441205883</v>
      </c>
      <c r="F60" s="150"/>
      <c r="G60" s="148">
        <f t="shared" si="4"/>
        <v>0.1072944337628024</v>
      </c>
      <c r="H60" s="149">
        <f t="shared" si="5"/>
        <v>-7.9885367275453645E-2</v>
      </c>
    </row>
    <row r="61" spans="1:8" x14ac:dyDescent="0.25">
      <c r="A61" s="7" t="s">
        <v>130</v>
      </c>
      <c r="B61" s="30">
        <f>$B$28/$B$35*100</f>
        <v>1.7838667094794678E-2</v>
      </c>
      <c r="C61" s="31">
        <f>$C$28/$C$35*100</f>
        <v>2.7293817950234271E-2</v>
      </c>
      <c r="D61" s="30">
        <f>$D$28/$D$35*100</f>
        <v>3.5948733979368548E-2</v>
      </c>
      <c r="E61" s="31">
        <f>$E$28/$E$35*100</f>
        <v>3.1303531212229244E-2</v>
      </c>
      <c r="F61" s="32"/>
      <c r="G61" s="30">
        <f t="shared" si="4"/>
        <v>-9.4551508554395931E-3</v>
      </c>
      <c r="H61" s="31">
        <f t="shared" si="5"/>
        <v>4.6452027671393045E-3</v>
      </c>
    </row>
    <row r="62" spans="1:8" x14ac:dyDescent="0.25">
      <c r="A62" s="7" t="s">
        <v>131</v>
      </c>
      <c r="B62" s="30">
        <f>$B$29/$B$35*100</f>
        <v>7.4922401798137639E-2</v>
      </c>
      <c r="C62" s="31">
        <f>$C$29/$C$35*100</f>
        <v>5.9136605558840927E-2</v>
      </c>
      <c r="D62" s="30">
        <f>$D$29/$D$35*100</f>
        <v>6.3301031572366356E-2</v>
      </c>
      <c r="E62" s="31">
        <f>$E$29/$E$35*100</f>
        <v>0.10956235924280235</v>
      </c>
      <c r="F62" s="32"/>
      <c r="G62" s="30">
        <f t="shared" si="4"/>
        <v>1.5785796239296712E-2</v>
      </c>
      <c r="H62" s="31">
        <f t="shared" si="5"/>
        <v>-4.6261327670435989E-2</v>
      </c>
    </row>
    <row r="63" spans="1:8" x14ac:dyDescent="0.25">
      <c r="A63" s="7" t="s">
        <v>132</v>
      </c>
      <c r="B63" s="30">
        <f>$B$30/$B$35*100</f>
        <v>1.6340219058831924</v>
      </c>
      <c r="C63" s="31">
        <f>$C$30/$C$35*100</f>
        <v>1.8969203475412821</v>
      </c>
      <c r="D63" s="30">
        <f>$D$30/$D$35*100</f>
        <v>1.473116598937168</v>
      </c>
      <c r="E63" s="31">
        <f>$E$30/$E$35*100</f>
        <v>1.8686469048633514</v>
      </c>
      <c r="F63" s="32"/>
      <c r="G63" s="30">
        <f t="shared" si="4"/>
        <v>-0.26289844165808973</v>
      </c>
      <c r="H63" s="31">
        <f t="shared" si="5"/>
        <v>-0.39553030592618343</v>
      </c>
    </row>
    <row r="64" spans="1:8" x14ac:dyDescent="0.25">
      <c r="A64" s="7" t="s">
        <v>133</v>
      </c>
      <c r="B64" s="30">
        <f>$B$31/$B$35*100</f>
        <v>3.1681472760355343</v>
      </c>
      <c r="C64" s="31">
        <f>$C$31/$C$35*100</f>
        <v>4.6763408088068052</v>
      </c>
      <c r="D64" s="30">
        <f>$D$31/$D$35*100</f>
        <v>3.0431384807752422</v>
      </c>
      <c r="E64" s="31">
        <f>$E$31/$E$35*100</f>
        <v>3.9555489856786341</v>
      </c>
      <c r="F64" s="32"/>
      <c r="G64" s="30">
        <f t="shared" si="4"/>
        <v>-1.508193532771271</v>
      </c>
      <c r="H64" s="31">
        <f t="shared" si="5"/>
        <v>-0.91241050490339193</v>
      </c>
    </row>
    <row r="65" spans="1:8" x14ac:dyDescent="0.25">
      <c r="A65" s="7" t="s">
        <v>134</v>
      </c>
      <c r="B65" s="30">
        <f>$B$32/$B$35*100</f>
        <v>19.733133540261871</v>
      </c>
      <c r="C65" s="31">
        <f>$C$32/$C$35*100</f>
        <v>20.302051585315926</v>
      </c>
      <c r="D65" s="30">
        <f>$D$32/$D$35*100</f>
        <v>19.985151609878088</v>
      </c>
      <c r="E65" s="31">
        <f>$E$32/$E$35*100</f>
        <v>20.554246410963191</v>
      </c>
      <c r="F65" s="32"/>
      <c r="G65" s="30">
        <f t="shared" si="4"/>
        <v>-0.56891804505405474</v>
      </c>
      <c r="H65" s="31">
        <f t="shared" si="5"/>
        <v>-0.5690948010851038</v>
      </c>
    </row>
    <row r="66" spans="1:8" x14ac:dyDescent="0.25">
      <c r="A66" s="7" t="s">
        <v>135</v>
      </c>
      <c r="B66" s="30">
        <f>$B$33/$B$35*100</f>
        <v>1.491312569124835</v>
      </c>
      <c r="C66" s="31">
        <f>$C$33/$C$35*100</f>
        <v>0.96438156757494431</v>
      </c>
      <c r="D66" s="30">
        <f>$D$33/$D$35*100</f>
        <v>1.1698968427633636</v>
      </c>
      <c r="E66" s="31">
        <f>$E$33/$E$35*100</f>
        <v>0.80258775858021092</v>
      </c>
      <c r="F66" s="32"/>
      <c r="G66" s="30">
        <f t="shared" si="4"/>
        <v>0.5269310015498907</v>
      </c>
      <c r="H66" s="31">
        <f t="shared" si="5"/>
        <v>0.36730908418315267</v>
      </c>
    </row>
    <row r="67" spans="1:8" x14ac:dyDescent="0.25">
      <c r="A67" s="142" t="s">
        <v>128</v>
      </c>
      <c r="B67" s="148">
        <f>$B$34/$B$35*100</f>
        <v>6.0401726782974778</v>
      </c>
      <c r="C67" s="149">
        <f>$C$34/$C$35*100</f>
        <v>5.4269208024382474</v>
      </c>
      <c r="D67" s="148">
        <f>$D$34/$D$35*100</f>
        <v>5.1852141294154421</v>
      </c>
      <c r="E67" s="149">
        <f>$E$34/$E$35*100</f>
        <v>4.4111892733233047</v>
      </c>
      <c r="F67" s="150"/>
      <c r="G67" s="148">
        <f t="shared" si="4"/>
        <v>0.61325187585923047</v>
      </c>
      <c r="H67" s="149">
        <f t="shared" si="5"/>
        <v>0.77402485609213745</v>
      </c>
    </row>
    <row r="68" spans="1:8" s="43" customFormat="1" ht="13" x14ac:dyDescent="0.3">
      <c r="A68" s="27" t="s">
        <v>0</v>
      </c>
      <c r="B68" s="46">
        <f>SUM(B47:B67)</f>
        <v>99.999999999999986</v>
      </c>
      <c r="C68" s="47">
        <f>SUM(C47:C67)</f>
        <v>100</v>
      </c>
      <c r="D68" s="46">
        <f>SUM(D47:D67)</f>
        <v>100</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7"/>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4</v>
      </c>
      <c r="D6" s="65">
        <v>36</v>
      </c>
      <c r="E6" s="66">
        <v>20</v>
      </c>
      <c r="F6" s="67"/>
      <c r="G6" s="65">
        <f t="shared" ref="G6:G37" si="0">B6-C6</f>
        <v>-4</v>
      </c>
      <c r="H6" s="66">
        <f t="shared" ref="H6:H37" si="1">D6-E6</f>
        <v>16</v>
      </c>
      <c r="I6" s="20">
        <f t="shared" ref="I6:I37" si="2">IF(C6=0, "-", IF(G6/C6&lt;10, G6/C6, "&gt;999%"))</f>
        <v>-1</v>
      </c>
      <c r="J6" s="21">
        <f t="shared" ref="J6:J37" si="3">IF(E6=0, "-", IF(H6/E6&lt;10, H6/E6, "&gt;999%"))</f>
        <v>0.8</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9</v>
      </c>
      <c r="C8" s="66">
        <v>6</v>
      </c>
      <c r="D8" s="65">
        <v>23</v>
      </c>
      <c r="E8" s="66">
        <v>15</v>
      </c>
      <c r="F8" s="67"/>
      <c r="G8" s="65">
        <f t="shared" si="0"/>
        <v>3</v>
      </c>
      <c r="H8" s="66">
        <f t="shared" si="1"/>
        <v>8</v>
      </c>
      <c r="I8" s="20">
        <f t="shared" si="2"/>
        <v>0.5</v>
      </c>
      <c r="J8" s="21">
        <f t="shared" si="3"/>
        <v>0.53333333333333333</v>
      </c>
    </row>
    <row r="9" spans="1:10" x14ac:dyDescent="0.25">
      <c r="A9" s="7" t="s">
        <v>34</v>
      </c>
      <c r="B9" s="65">
        <v>298</v>
      </c>
      <c r="C9" s="66">
        <v>301</v>
      </c>
      <c r="D9" s="65">
        <v>1512</v>
      </c>
      <c r="E9" s="66">
        <v>1044</v>
      </c>
      <c r="F9" s="67"/>
      <c r="G9" s="65">
        <f t="shared" si="0"/>
        <v>-3</v>
      </c>
      <c r="H9" s="66">
        <f t="shared" si="1"/>
        <v>468</v>
      </c>
      <c r="I9" s="20">
        <f t="shared" si="2"/>
        <v>-9.9667774086378731E-3</v>
      </c>
      <c r="J9" s="21">
        <f t="shared" si="3"/>
        <v>0.44827586206896552</v>
      </c>
    </row>
    <row r="10" spans="1:10" x14ac:dyDescent="0.25">
      <c r="A10" s="7" t="s">
        <v>35</v>
      </c>
      <c r="B10" s="65">
        <v>5</v>
      </c>
      <c r="C10" s="66">
        <v>7</v>
      </c>
      <c r="D10" s="65">
        <v>27</v>
      </c>
      <c r="E10" s="66">
        <v>26</v>
      </c>
      <c r="F10" s="67"/>
      <c r="G10" s="65">
        <f t="shared" si="0"/>
        <v>-2</v>
      </c>
      <c r="H10" s="66">
        <f t="shared" si="1"/>
        <v>1</v>
      </c>
      <c r="I10" s="20">
        <f t="shared" si="2"/>
        <v>-0.2857142857142857</v>
      </c>
      <c r="J10" s="21">
        <f t="shared" si="3"/>
        <v>3.8461538461538464E-2</v>
      </c>
    </row>
    <row r="11" spans="1:10" x14ac:dyDescent="0.25">
      <c r="A11" s="7" t="s">
        <v>36</v>
      </c>
      <c r="B11" s="65">
        <v>502</v>
      </c>
      <c r="C11" s="66">
        <v>338</v>
      </c>
      <c r="D11" s="65">
        <v>1847</v>
      </c>
      <c r="E11" s="66">
        <v>1713</v>
      </c>
      <c r="F11" s="67"/>
      <c r="G11" s="65">
        <f t="shared" si="0"/>
        <v>164</v>
      </c>
      <c r="H11" s="66">
        <f t="shared" si="1"/>
        <v>134</v>
      </c>
      <c r="I11" s="20">
        <f t="shared" si="2"/>
        <v>0.48520710059171596</v>
      </c>
      <c r="J11" s="21">
        <f t="shared" si="3"/>
        <v>7.8225335668417981E-2</v>
      </c>
    </row>
    <row r="12" spans="1:10" x14ac:dyDescent="0.25">
      <c r="A12" s="7" t="s">
        <v>37</v>
      </c>
      <c r="B12" s="65">
        <v>337</v>
      </c>
      <c r="C12" s="66">
        <v>0</v>
      </c>
      <c r="D12" s="65">
        <v>1440</v>
      </c>
      <c r="E12" s="66">
        <v>0</v>
      </c>
      <c r="F12" s="67"/>
      <c r="G12" s="65">
        <f t="shared" si="0"/>
        <v>337</v>
      </c>
      <c r="H12" s="66">
        <f t="shared" si="1"/>
        <v>1440</v>
      </c>
      <c r="I12" s="20" t="str">
        <f t="shared" si="2"/>
        <v>-</v>
      </c>
      <c r="J12" s="21" t="str">
        <f t="shared" si="3"/>
        <v>-</v>
      </c>
    </row>
    <row r="13" spans="1:10" x14ac:dyDescent="0.25">
      <c r="A13" s="7" t="s">
        <v>38</v>
      </c>
      <c r="B13" s="65">
        <v>126</v>
      </c>
      <c r="C13" s="66">
        <v>0</v>
      </c>
      <c r="D13" s="65">
        <v>287</v>
      </c>
      <c r="E13" s="66">
        <v>0</v>
      </c>
      <c r="F13" s="67"/>
      <c r="G13" s="65">
        <f t="shared" si="0"/>
        <v>126</v>
      </c>
      <c r="H13" s="66">
        <f t="shared" si="1"/>
        <v>287</v>
      </c>
      <c r="I13" s="20" t="str">
        <f t="shared" si="2"/>
        <v>-</v>
      </c>
      <c r="J13" s="21" t="str">
        <f t="shared" si="3"/>
        <v>-</v>
      </c>
    </row>
    <row r="14" spans="1:10" x14ac:dyDescent="0.25">
      <c r="A14" s="7" t="s">
        <v>39</v>
      </c>
      <c r="B14" s="65">
        <v>87</v>
      </c>
      <c r="C14" s="66">
        <v>34</v>
      </c>
      <c r="D14" s="65">
        <v>399</v>
      </c>
      <c r="E14" s="66">
        <v>240</v>
      </c>
      <c r="F14" s="67"/>
      <c r="G14" s="65">
        <f t="shared" si="0"/>
        <v>53</v>
      </c>
      <c r="H14" s="66">
        <f t="shared" si="1"/>
        <v>159</v>
      </c>
      <c r="I14" s="20">
        <f t="shared" si="2"/>
        <v>1.5588235294117647</v>
      </c>
      <c r="J14" s="21">
        <f t="shared" si="3"/>
        <v>0.66249999999999998</v>
      </c>
    </row>
    <row r="15" spans="1:10" x14ac:dyDescent="0.25">
      <c r="A15" s="7" t="s">
        <v>40</v>
      </c>
      <c r="B15" s="65">
        <v>0</v>
      </c>
      <c r="C15" s="66">
        <v>0</v>
      </c>
      <c r="D15" s="65">
        <v>0</v>
      </c>
      <c r="E15" s="66">
        <v>7</v>
      </c>
      <c r="F15" s="67"/>
      <c r="G15" s="65">
        <f t="shared" si="0"/>
        <v>0</v>
      </c>
      <c r="H15" s="66">
        <f t="shared" si="1"/>
        <v>-7</v>
      </c>
      <c r="I15" s="20" t="str">
        <f t="shared" si="2"/>
        <v>-</v>
      </c>
      <c r="J15" s="21">
        <f t="shared" si="3"/>
        <v>-1</v>
      </c>
    </row>
    <row r="16" spans="1:10" x14ac:dyDescent="0.25">
      <c r="A16" s="7" t="s">
        <v>41</v>
      </c>
      <c r="B16" s="65">
        <v>3</v>
      </c>
      <c r="C16" s="66">
        <v>6</v>
      </c>
      <c r="D16" s="65">
        <v>16</v>
      </c>
      <c r="E16" s="66">
        <v>21</v>
      </c>
      <c r="F16" s="67"/>
      <c r="G16" s="65">
        <f t="shared" si="0"/>
        <v>-3</v>
      </c>
      <c r="H16" s="66">
        <f t="shared" si="1"/>
        <v>-5</v>
      </c>
      <c r="I16" s="20">
        <f t="shared" si="2"/>
        <v>-0.5</v>
      </c>
      <c r="J16" s="21">
        <f t="shared" si="3"/>
        <v>-0.23809523809523808</v>
      </c>
    </row>
    <row r="17" spans="1:10" x14ac:dyDescent="0.25">
      <c r="A17" s="7" t="s">
        <v>42</v>
      </c>
      <c r="B17" s="65">
        <v>34</v>
      </c>
      <c r="C17" s="66">
        <v>0</v>
      </c>
      <c r="D17" s="65">
        <v>144</v>
      </c>
      <c r="E17" s="66">
        <v>0</v>
      </c>
      <c r="F17" s="67"/>
      <c r="G17" s="65">
        <f t="shared" si="0"/>
        <v>34</v>
      </c>
      <c r="H17" s="66">
        <f t="shared" si="1"/>
        <v>144</v>
      </c>
      <c r="I17" s="20" t="str">
        <f t="shared" si="2"/>
        <v>-</v>
      </c>
      <c r="J17" s="21" t="str">
        <f t="shared" si="3"/>
        <v>-</v>
      </c>
    </row>
    <row r="18" spans="1:10" x14ac:dyDescent="0.25">
      <c r="A18" s="7" t="s">
        <v>45</v>
      </c>
      <c r="B18" s="65">
        <v>4</v>
      </c>
      <c r="C18" s="66">
        <v>4</v>
      </c>
      <c r="D18" s="65">
        <v>24</v>
      </c>
      <c r="E18" s="66">
        <v>26</v>
      </c>
      <c r="F18" s="67"/>
      <c r="G18" s="65">
        <f t="shared" si="0"/>
        <v>0</v>
      </c>
      <c r="H18" s="66">
        <f t="shared" si="1"/>
        <v>-2</v>
      </c>
      <c r="I18" s="20">
        <f t="shared" si="2"/>
        <v>0</v>
      </c>
      <c r="J18" s="21">
        <f t="shared" si="3"/>
        <v>-7.6923076923076927E-2</v>
      </c>
    </row>
    <row r="19" spans="1:10" x14ac:dyDescent="0.25">
      <c r="A19" s="7" t="s">
        <v>46</v>
      </c>
      <c r="B19" s="65">
        <v>9</v>
      </c>
      <c r="C19" s="66">
        <v>3</v>
      </c>
      <c r="D19" s="65">
        <v>53</v>
      </c>
      <c r="E19" s="66">
        <v>24</v>
      </c>
      <c r="F19" s="67"/>
      <c r="G19" s="65">
        <f t="shared" si="0"/>
        <v>6</v>
      </c>
      <c r="H19" s="66">
        <f t="shared" si="1"/>
        <v>29</v>
      </c>
      <c r="I19" s="20">
        <f t="shared" si="2"/>
        <v>2</v>
      </c>
      <c r="J19" s="21">
        <f t="shared" si="3"/>
        <v>1.2083333333333333</v>
      </c>
    </row>
    <row r="20" spans="1:10" x14ac:dyDescent="0.25">
      <c r="A20" s="7" t="s">
        <v>47</v>
      </c>
      <c r="B20" s="65">
        <v>13</v>
      </c>
      <c r="C20" s="66">
        <v>8</v>
      </c>
      <c r="D20" s="65">
        <v>112</v>
      </c>
      <c r="E20" s="66">
        <v>64</v>
      </c>
      <c r="F20" s="67"/>
      <c r="G20" s="65">
        <f t="shared" si="0"/>
        <v>5</v>
      </c>
      <c r="H20" s="66">
        <f t="shared" si="1"/>
        <v>48</v>
      </c>
      <c r="I20" s="20">
        <f t="shared" si="2"/>
        <v>0.625</v>
      </c>
      <c r="J20" s="21">
        <f t="shared" si="3"/>
        <v>0.75</v>
      </c>
    </row>
    <row r="21" spans="1:10" x14ac:dyDescent="0.25">
      <c r="A21" s="7" t="s">
        <v>48</v>
      </c>
      <c r="B21" s="65">
        <v>1703</v>
      </c>
      <c r="C21" s="66">
        <v>1092</v>
      </c>
      <c r="D21" s="65">
        <v>7783</v>
      </c>
      <c r="E21" s="66">
        <v>5238</v>
      </c>
      <c r="F21" s="67"/>
      <c r="G21" s="65">
        <f t="shared" si="0"/>
        <v>611</v>
      </c>
      <c r="H21" s="66">
        <f t="shared" si="1"/>
        <v>2545</v>
      </c>
      <c r="I21" s="20">
        <f t="shared" si="2"/>
        <v>0.55952380952380953</v>
      </c>
      <c r="J21" s="21">
        <f t="shared" si="3"/>
        <v>0.48587247040855286</v>
      </c>
    </row>
    <row r="22" spans="1:10" x14ac:dyDescent="0.25">
      <c r="A22" s="7" t="s">
        <v>51</v>
      </c>
      <c r="B22" s="65">
        <v>43</v>
      </c>
      <c r="C22" s="66">
        <v>38</v>
      </c>
      <c r="D22" s="65">
        <v>141</v>
      </c>
      <c r="E22" s="66">
        <v>92</v>
      </c>
      <c r="F22" s="67"/>
      <c r="G22" s="65">
        <f t="shared" si="0"/>
        <v>5</v>
      </c>
      <c r="H22" s="66">
        <f t="shared" si="1"/>
        <v>49</v>
      </c>
      <c r="I22" s="20">
        <f t="shared" si="2"/>
        <v>0.13157894736842105</v>
      </c>
      <c r="J22" s="21">
        <f t="shared" si="3"/>
        <v>0.53260869565217395</v>
      </c>
    </row>
    <row r="23" spans="1:10" x14ac:dyDescent="0.25">
      <c r="A23" s="7" t="s">
        <v>52</v>
      </c>
      <c r="B23" s="65">
        <v>1271</v>
      </c>
      <c r="C23" s="66">
        <v>759</v>
      </c>
      <c r="D23" s="65">
        <v>5696</v>
      </c>
      <c r="E23" s="66">
        <v>2803</v>
      </c>
      <c r="F23" s="67"/>
      <c r="G23" s="65">
        <f t="shared" si="0"/>
        <v>512</v>
      </c>
      <c r="H23" s="66">
        <f t="shared" si="1"/>
        <v>2893</v>
      </c>
      <c r="I23" s="20">
        <f t="shared" si="2"/>
        <v>0.67457180500658764</v>
      </c>
      <c r="J23" s="21">
        <f t="shared" si="3"/>
        <v>1.0321084552265429</v>
      </c>
    </row>
    <row r="24" spans="1:10" x14ac:dyDescent="0.25">
      <c r="A24" s="7" t="s">
        <v>54</v>
      </c>
      <c r="B24" s="65">
        <v>218</v>
      </c>
      <c r="C24" s="66">
        <v>160</v>
      </c>
      <c r="D24" s="65">
        <v>1125</v>
      </c>
      <c r="E24" s="66">
        <v>1225</v>
      </c>
      <c r="F24" s="67"/>
      <c r="G24" s="65">
        <f t="shared" si="0"/>
        <v>58</v>
      </c>
      <c r="H24" s="66">
        <f t="shared" si="1"/>
        <v>-100</v>
      </c>
      <c r="I24" s="20">
        <f t="shared" si="2"/>
        <v>0.36249999999999999</v>
      </c>
      <c r="J24" s="21">
        <f t="shared" si="3"/>
        <v>-8.1632653061224483E-2</v>
      </c>
    </row>
    <row r="25" spans="1:10" x14ac:dyDescent="0.25">
      <c r="A25" s="7" t="s">
        <v>55</v>
      </c>
      <c r="B25" s="65">
        <v>1827</v>
      </c>
      <c r="C25" s="66">
        <v>1858</v>
      </c>
      <c r="D25" s="65">
        <v>8275</v>
      </c>
      <c r="E25" s="66">
        <v>8307</v>
      </c>
      <c r="F25" s="67"/>
      <c r="G25" s="65">
        <f t="shared" si="0"/>
        <v>-31</v>
      </c>
      <c r="H25" s="66">
        <f t="shared" si="1"/>
        <v>-32</v>
      </c>
      <c r="I25" s="20">
        <f t="shared" si="2"/>
        <v>-1.6684607104413347E-2</v>
      </c>
      <c r="J25" s="21">
        <f t="shared" si="3"/>
        <v>-3.8521728662573732E-3</v>
      </c>
    </row>
    <row r="26" spans="1:10" x14ac:dyDescent="0.25">
      <c r="A26" s="7" t="s">
        <v>58</v>
      </c>
      <c r="B26" s="65">
        <v>966</v>
      </c>
      <c r="C26" s="66">
        <v>855</v>
      </c>
      <c r="D26" s="65">
        <v>5653</v>
      </c>
      <c r="E26" s="66">
        <v>4889</v>
      </c>
      <c r="F26" s="67"/>
      <c r="G26" s="65">
        <f t="shared" si="0"/>
        <v>111</v>
      </c>
      <c r="H26" s="66">
        <f t="shared" si="1"/>
        <v>764</v>
      </c>
      <c r="I26" s="20">
        <f t="shared" si="2"/>
        <v>0.12982456140350876</v>
      </c>
      <c r="J26" s="21">
        <f t="shared" si="3"/>
        <v>0.15626917570055227</v>
      </c>
    </row>
    <row r="27" spans="1:10" x14ac:dyDescent="0.25">
      <c r="A27" s="7" t="s">
        <v>59</v>
      </c>
      <c r="B27" s="65">
        <v>0</v>
      </c>
      <c r="C27" s="66">
        <v>1</v>
      </c>
      <c r="D27" s="65">
        <v>1</v>
      </c>
      <c r="E27" s="66">
        <v>2</v>
      </c>
      <c r="F27" s="67"/>
      <c r="G27" s="65">
        <f t="shared" si="0"/>
        <v>-1</v>
      </c>
      <c r="H27" s="66">
        <f t="shared" si="1"/>
        <v>-1</v>
      </c>
      <c r="I27" s="20">
        <f t="shared" si="2"/>
        <v>-1</v>
      </c>
      <c r="J27" s="21">
        <f t="shared" si="3"/>
        <v>-0.5</v>
      </c>
    </row>
    <row r="28" spans="1:10" x14ac:dyDescent="0.25">
      <c r="A28" s="7" t="s">
        <v>61</v>
      </c>
      <c r="B28" s="65">
        <v>8</v>
      </c>
      <c r="C28" s="66">
        <v>14</v>
      </c>
      <c r="D28" s="65">
        <v>44</v>
      </c>
      <c r="E28" s="66">
        <v>79</v>
      </c>
      <c r="F28" s="67"/>
      <c r="G28" s="65">
        <f t="shared" si="0"/>
        <v>-6</v>
      </c>
      <c r="H28" s="66">
        <f t="shared" si="1"/>
        <v>-35</v>
      </c>
      <c r="I28" s="20">
        <f t="shared" si="2"/>
        <v>-0.42857142857142855</v>
      </c>
      <c r="J28" s="21">
        <f t="shared" si="3"/>
        <v>-0.44303797468354428</v>
      </c>
    </row>
    <row r="29" spans="1:10" x14ac:dyDescent="0.25">
      <c r="A29" s="7" t="s">
        <v>62</v>
      </c>
      <c r="B29" s="65">
        <v>148</v>
      </c>
      <c r="C29" s="66">
        <v>163</v>
      </c>
      <c r="D29" s="65">
        <v>551</v>
      </c>
      <c r="E29" s="66">
        <v>818</v>
      </c>
      <c r="F29" s="67"/>
      <c r="G29" s="65">
        <f t="shared" si="0"/>
        <v>-15</v>
      </c>
      <c r="H29" s="66">
        <f t="shared" si="1"/>
        <v>-267</v>
      </c>
      <c r="I29" s="20">
        <f t="shared" si="2"/>
        <v>-9.202453987730061E-2</v>
      </c>
      <c r="J29" s="21">
        <f t="shared" si="3"/>
        <v>-0.32640586797066012</v>
      </c>
    </row>
    <row r="30" spans="1:10" x14ac:dyDescent="0.25">
      <c r="A30" s="7" t="s">
        <v>64</v>
      </c>
      <c r="B30" s="65">
        <v>1744</v>
      </c>
      <c r="C30" s="66">
        <v>1794</v>
      </c>
      <c r="D30" s="65">
        <v>8366</v>
      </c>
      <c r="E30" s="66">
        <v>7766</v>
      </c>
      <c r="F30" s="67"/>
      <c r="G30" s="65">
        <f t="shared" si="0"/>
        <v>-50</v>
      </c>
      <c r="H30" s="66">
        <f t="shared" si="1"/>
        <v>600</v>
      </c>
      <c r="I30" s="20">
        <f t="shared" si="2"/>
        <v>-2.7870680044593088E-2</v>
      </c>
      <c r="J30" s="21">
        <f t="shared" si="3"/>
        <v>7.7259850630955446E-2</v>
      </c>
    </row>
    <row r="31" spans="1:10" x14ac:dyDescent="0.25">
      <c r="A31" s="7" t="s">
        <v>65</v>
      </c>
      <c r="B31" s="65">
        <v>0</v>
      </c>
      <c r="C31" s="66">
        <v>4</v>
      </c>
      <c r="D31" s="65">
        <v>9</v>
      </c>
      <c r="E31" s="66">
        <v>14</v>
      </c>
      <c r="F31" s="67"/>
      <c r="G31" s="65">
        <f t="shared" si="0"/>
        <v>-4</v>
      </c>
      <c r="H31" s="66">
        <f t="shared" si="1"/>
        <v>-5</v>
      </c>
      <c r="I31" s="20">
        <f t="shared" si="2"/>
        <v>-1</v>
      </c>
      <c r="J31" s="21">
        <f t="shared" si="3"/>
        <v>-0.35714285714285715</v>
      </c>
    </row>
    <row r="32" spans="1:10" x14ac:dyDescent="0.25">
      <c r="A32" s="7" t="s">
        <v>66</v>
      </c>
      <c r="B32" s="65">
        <v>224</v>
      </c>
      <c r="C32" s="66">
        <v>62</v>
      </c>
      <c r="D32" s="65">
        <v>652</v>
      </c>
      <c r="E32" s="66">
        <v>432</v>
      </c>
      <c r="F32" s="67"/>
      <c r="G32" s="65">
        <f t="shared" si="0"/>
        <v>162</v>
      </c>
      <c r="H32" s="66">
        <f t="shared" si="1"/>
        <v>220</v>
      </c>
      <c r="I32" s="20">
        <f t="shared" si="2"/>
        <v>2.6129032258064515</v>
      </c>
      <c r="J32" s="21">
        <f t="shared" si="3"/>
        <v>0.5092592592592593</v>
      </c>
    </row>
    <row r="33" spans="1:10" x14ac:dyDescent="0.25">
      <c r="A33" s="7" t="s">
        <v>67</v>
      </c>
      <c r="B33" s="65">
        <v>727</v>
      </c>
      <c r="C33" s="66">
        <v>280</v>
      </c>
      <c r="D33" s="65">
        <v>2819</v>
      </c>
      <c r="E33" s="66">
        <v>1655</v>
      </c>
      <c r="F33" s="67"/>
      <c r="G33" s="65">
        <f t="shared" si="0"/>
        <v>447</v>
      </c>
      <c r="H33" s="66">
        <f t="shared" si="1"/>
        <v>1164</v>
      </c>
      <c r="I33" s="20">
        <f t="shared" si="2"/>
        <v>1.5964285714285715</v>
      </c>
      <c r="J33" s="21">
        <f t="shared" si="3"/>
        <v>0.70332326283987912</v>
      </c>
    </row>
    <row r="34" spans="1:10" x14ac:dyDescent="0.25">
      <c r="A34" s="7" t="s">
        <v>68</v>
      </c>
      <c r="B34" s="65">
        <v>281</v>
      </c>
      <c r="C34" s="66">
        <v>127</v>
      </c>
      <c r="D34" s="65">
        <v>1250</v>
      </c>
      <c r="E34" s="66">
        <v>718</v>
      </c>
      <c r="F34" s="67"/>
      <c r="G34" s="65">
        <f t="shared" si="0"/>
        <v>154</v>
      </c>
      <c r="H34" s="66">
        <f t="shared" si="1"/>
        <v>532</v>
      </c>
      <c r="I34" s="20">
        <f t="shared" si="2"/>
        <v>1.2125984251968505</v>
      </c>
      <c r="J34" s="21">
        <f t="shared" si="3"/>
        <v>0.74094707520891367</v>
      </c>
    </row>
    <row r="35" spans="1:10" x14ac:dyDescent="0.25">
      <c r="A35" s="7" t="s">
        <v>69</v>
      </c>
      <c r="B35" s="65">
        <v>3</v>
      </c>
      <c r="C35" s="66">
        <v>0</v>
      </c>
      <c r="D35" s="65">
        <v>9</v>
      </c>
      <c r="E35" s="66">
        <v>19</v>
      </c>
      <c r="F35" s="67"/>
      <c r="G35" s="65">
        <f t="shared" si="0"/>
        <v>3</v>
      </c>
      <c r="H35" s="66">
        <f t="shared" si="1"/>
        <v>-10</v>
      </c>
      <c r="I35" s="20" t="str">
        <f t="shared" si="2"/>
        <v>-</v>
      </c>
      <c r="J35" s="21">
        <f t="shared" si="3"/>
        <v>-0.52631578947368418</v>
      </c>
    </row>
    <row r="36" spans="1:10" x14ac:dyDescent="0.25">
      <c r="A36" s="7" t="s">
        <v>72</v>
      </c>
      <c r="B36" s="65">
        <v>11</v>
      </c>
      <c r="C36" s="66">
        <v>18</v>
      </c>
      <c r="D36" s="65">
        <v>53</v>
      </c>
      <c r="E36" s="66">
        <v>62</v>
      </c>
      <c r="F36" s="67"/>
      <c r="G36" s="65">
        <f t="shared" si="0"/>
        <v>-7</v>
      </c>
      <c r="H36" s="66">
        <f t="shared" si="1"/>
        <v>-9</v>
      </c>
      <c r="I36" s="20">
        <f t="shared" si="2"/>
        <v>-0.3888888888888889</v>
      </c>
      <c r="J36" s="21">
        <f t="shared" si="3"/>
        <v>-0.14516129032258066</v>
      </c>
    </row>
    <row r="37" spans="1:10" x14ac:dyDescent="0.25">
      <c r="A37" s="7" t="s">
        <v>73</v>
      </c>
      <c r="B37" s="65">
        <v>2120</v>
      </c>
      <c r="C37" s="66">
        <v>1569</v>
      </c>
      <c r="D37" s="65">
        <v>11355</v>
      </c>
      <c r="E37" s="66">
        <v>11260</v>
      </c>
      <c r="F37" s="67"/>
      <c r="G37" s="65">
        <f t="shared" si="0"/>
        <v>551</v>
      </c>
      <c r="H37" s="66">
        <f t="shared" si="1"/>
        <v>95</v>
      </c>
      <c r="I37" s="20">
        <f t="shared" si="2"/>
        <v>0.35117909496494581</v>
      </c>
      <c r="J37" s="21">
        <f t="shared" si="3"/>
        <v>8.436944937833037E-3</v>
      </c>
    </row>
    <row r="38" spans="1:10" x14ac:dyDescent="0.25">
      <c r="A38" s="7" t="s">
        <v>74</v>
      </c>
      <c r="B38" s="65">
        <v>1</v>
      </c>
      <c r="C38" s="66">
        <v>1</v>
      </c>
      <c r="D38" s="65">
        <v>6</v>
      </c>
      <c r="E38" s="66">
        <v>5</v>
      </c>
      <c r="F38" s="67"/>
      <c r="G38" s="65">
        <f t="shared" ref="G38:G69" si="4">B38-C38</f>
        <v>0</v>
      </c>
      <c r="H38" s="66">
        <f t="shared" ref="H38:H69" si="5">D38-E38</f>
        <v>1</v>
      </c>
      <c r="I38" s="20">
        <f t="shared" ref="I38:I69" si="6">IF(C38=0, "-", IF(G38/C38&lt;10, G38/C38, "&gt;999%"))</f>
        <v>0</v>
      </c>
      <c r="J38" s="21">
        <f t="shared" ref="J38:J69" si="7">IF(E38=0, "-", IF(H38/E38&lt;10, H38/E38, "&gt;999%"))</f>
        <v>0.2</v>
      </c>
    </row>
    <row r="39" spans="1:10" x14ac:dyDescent="0.25">
      <c r="A39" s="7" t="s">
        <v>75</v>
      </c>
      <c r="B39" s="65">
        <v>409</v>
      </c>
      <c r="C39" s="66">
        <v>634</v>
      </c>
      <c r="D39" s="65">
        <v>2014</v>
      </c>
      <c r="E39" s="66">
        <v>2241</v>
      </c>
      <c r="F39" s="67"/>
      <c r="G39" s="65">
        <f t="shared" si="4"/>
        <v>-225</v>
      </c>
      <c r="H39" s="66">
        <f t="shared" si="5"/>
        <v>-227</v>
      </c>
      <c r="I39" s="20">
        <f t="shared" si="6"/>
        <v>-0.35488958990536279</v>
      </c>
      <c r="J39" s="21">
        <f t="shared" si="7"/>
        <v>-0.10129406514948684</v>
      </c>
    </row>
    <row r="40" spans="1:10" x14ac:dyDescent="0.25">
      <c r="A40" s="7" t="s">
        <v>77</v>
      </c>
      <c r="B40" s="65">
        <v>128</v>
      </c>
      <c r="C40" s="66">
        <v>69</v>
      </c>
      <c r="D40" s="65">
        <v>502</v>
      </c>
      <c r="E40" s="66">
        <v>419</v>
      </c>
      <c r="F40" s="67"/>
      <c r="G40" s="65">
        <f t="shared" si="4"/>
        <v>59</v>
      </c>
      <c r="H40" s="66">
        <f t="shared" si="5"/>
        <v>83</v>
      </c>
      <c r="I40" s="20">
        <f t="shared" si="6"/>
        <v>0.85507246376811596</v>
      </c>
      <c r="J40" s="21">
        <f t="shared" si="7"/>
        <v>0.19809069212410502</v>
      </c>
    </row>
    <row r="41" spans="1:10" x14ac:dyDescent="0.25">
      <c r="A41" s="7" t="s">
        <v>78</v>
      </c>
      <c r="B41" s="65">
        <v>1389</v>
      </c>
      <c r="C41" s="66">
        <v>924</v>
      </c>
      <c r="D41" s="65">
        <v>6096</v>
      </c>
      <c r="E41" s="66">
        <v>6066</v>
      </c>
      <c r="F41" s="67"/>
      <c r="G41" s="65">
        <f t="shared" si="4"/>
        <v>465</v>
      </c>
      <c r="H41" s="66">
        <f t="shared" si="5"/>
        <v>30</v>
      </c>
      <c r="I41" s="20">
        <f t="shared" si="6"/>
        <v>0.50324675324675328</v>
      </c>
      <c r="J41" s="21">
        <f t="shared" si="7"/>
        <v>4.945598417408506E-3</v>
      </c>
    </row>
    <row r="42" spans="1:10" x14ac:dyDescent="0.25">
      <c r="A42" s="7" t="s">
        <v>79</v>
      </c>
      <c r="B42" s="65">
        <v>132</v>
      </c>
      <c r="C42" s="66">
        <v>92</v>
      </c>
      <c r="D42" s="65">
        <v>469</v>
      </c>
      <c r="E42" s="66">
        <v>387</v>
      </c>
      <c r="F42" s="67"/>
      <c r="G42" s="65">
        <f t="shared" si="4"/>
        <v>40</v>
      </c>
      <c r="H42" s="66">
        <f t="shared" si="5"/>
        <v>82</v>
      </c>
      <c r="I42" s="20">
        <f t="shared" si="6"/>
        <v>0.43478260869565216</v>
      </c>
      <c r="J42" s="21">
        <f t="shared" si="7"/>
        <v>0.21188630490956073</v>
      </c>
    </row>
    <row r="43" spans="1:10" x14ac:dyDescent="0.25">
      <c r="A43" s="7" t="s">
        <v>80</v>
      </c>
      <c r="B43" s="65">
        <v>1528</v>
      </c>
      <c r="C43" s="66">
        <v>1524</v>
      </c>
      <c r="D43" s="65">
        <v>8014</v>
      </c>
      <c r="E43" s="66">
        <v>10281</v>
      </c>
      <c r="F43" s="67"/>
      <c r="G43" s="65">
        <f t="shared" si="4"/>
        <v>4</v>
      </c>
      <c r="H43" s="66">
        <f t="shared" si="5"/>
        <v>-2267</v>
      </c>
      <c r="I43" s="20">
        <f t="shared" si="6"/>
        <v>2.6246719160104987E-3</v>
      </c>
      <c r="J43" s="21">
        <f t="shared" si="7"/>
        <v>-0.22050384203871218</v>
      </c>
    </row>
    <row r="44" spans="1:10" x14ac:dyDescent="0.25">
      <c r="A44" s="7" t="s">
        <v>81</v>
      </c>
      <c r="B44" s="65">
        <v>694</v>
      </c>
      <c r="C44" s="66">
        <v>477</v>
      </c>
      <c r="D44" s="65">
        <v>4012</v>
      </c>
      <c r="E44" s="66">
        <v>3408</v>
      </c>
      <c r="F44" s="67"/>
      <c r="G44" s="65">
        <f t="shared" si="4"/>
        <v>217</v>
      </c>
      <c r="H44" s="66">
        <f t="shared" si="5"/>
        <v>604</v>
      </c>
      <c r="I44" s="20">
        <f t="shared" si="6"/>
        <v>0.45492662473794548</v>
      </c>
      <c r="J44" s="21">
        <f t="shared" si="7"/>
        <v>0.17723004694835681</v>
      </c>
    </row>
    <row r="45" spans="1:10" x14ac:dyDescent="0.25">
      <c r="A45" s="7" t="s">
        <v>82</v>
      </c>
      <c r="B45" s="65">
        <v>43</v>
      </c>
      <c r="C45" s="66">
        <v>31</v>
      </c>
      <c r="D45" s="65">
        <v>142</v>
      </c>
      <c r="E45" s="66">
        <v>144</v>
      </c>
      <c r="F45" s="67"/>
      <c r="G45" s="65">
        <f t="shared" si="4"/>
        <v>12</v>
      </c>
      <c r="H45" s="66">
        <f t="shared" si="5"/>
        <v>-2</v>
      </c>
      <c r="I45" s="20">
        <f t="shared" si="6"/>
        <v>0.38709677419354838</v>
      </c>
      <c r="J45" s="21">
        <f t="shared" si="7"/>
        <v>-1.3888888888888888E-2</v>
      </c>
    </row>
    <row r="46" spans="1:10" x14ac:dyDescent="0.25">
      <c r="A46" s="7" t="s">
        <v>83</v>
      </c>
      <c r="B46" s="65">
        <v>25</v>
      </c>
      <c r="C46" s="66">
        <v>41</v>
      </c>
      <c r="D46" s="65">
        <v>110</v>
      </c>
      <c r="E46" s="66">
        <v>88</v>
      </c>
      <c r="F46" s="67"/>
      <c r="G46" s="65">
        <f t="shared" si="4"/>
        <v>-16</v>
      </c>
      <c r="H46" s="66">
        <f t="shared" si="5"/>
        <v>22</v>
      </c>
      <c r="I46" s="20">
        <f t="shared" si="6"/>
        <v>-0.3902439024390244</v>
      </c>
      <c r="J46" s="21">
        <f t="shared" si="7"/>
        <v>0.25</v>
      </c>
    </row>
    <row r="47" spans="1:10" x14ac:dyDescent="0.25">
      <c r="A47" s="7" t="s">
        <v>84</v>
      </c>
      <c r="B47" s="65">
        <v>88</v>
      </c>
      <c r="C47" s="66">
        <v>99</v>
      </c>
      <c r="D47" s="65">
        <v>459</v>
      </c>
      <c r="E47" s="66">
        <v>503</v>
      </c>
      <c r="F47" s="67"/>
      <c r="G47" s="65">
        <f t="shared" si="4"/>
        <v>-11</v>
      </c>
      <c r="H47" s="66">
        <f t="shared" si="5"/>
        <v>-44</v>
      </c>
      <c r="I47" s="20">
        <f t="shared" si="6"/>
        <v>-0.1111111111111111</v>
      </c>
      <c r="J47" s="21">
        <f t="shared" si="7"/>
        <v>-8.74751491053678E-2</v>
      </c>
    </row>
    <row r="48" spans="1:10" x14ac:dyDescent="0.25">
      <c r="A48" s="7" t="s">
        <v>85</v>
      </c>
      <c r="B48" s="65">
        <v>338</v>
      </c>
      <c r="C48" s="66">
        <v>184</v>
      </c>
      <c r="D48" s="65">
        <v>1134</v>
      </c>
      <c r="E48" s="66">
        <v>713</v>
      </c>
      <c r="F48" s="67"/>
      <c r="G48" s="65">
        <f t="shared" si="4"/>
        <v>154</v>
      </c>
      <c r="H48" s="66">
        <f t="shared" si="5"/>
        <v>421</v>
      </c>
      <c r="I48" s="20">
        <f t="shared" si="6"/>
        <v>0.83695652173913049</v>
      </c>
      <c r="J48" s="21">
        <f t="shared" si="7"/>
        <v>0.59046283309957925</v>
      </c>
    </row>
    <row r="49" spans="1:10" x14ac:dyDescent="0.25">
      <c r="A49" s="7" t="s">
        <v>86</v>
      </c>
      <c r="B49" s="65">
        <v>136</v>
      </c>
      <c r="C49" s="66">
        <v>239</v>
      </c>
      <c r="D49" s="65">
        <v>1081</v>
      </c>
      <c r="E49" s="66">
        <v>1139</v>
      </c>
      <c r="F49" s="67"/>
      <c r="G49" s="65">
        <f t="shared" si="4"/>
        <v>-103</v>
      </c>
      <c r="H49" s="66">
        <f t="shared" si="5"/>
        <v>-58</v>
      </c>
      <c r="I49" s="20">
        <f t="shared" si="6"/>
        <v>-0.43096234309623432</v>
      </c>
      <c r="J49" s="21">
        <f t="shared" si="7"/>
        <v>-5.0921861281826165E-2</v>
      </c>
    </row>
    <row r="50" spans="1:10" x14ac:dyDescent="0.25">
      <c r="A50" s="7" t="s">
        <v>87</v>
      </c>
      <c r="B50" s="65">
        <v>1</v>
      </c>
      <c r="C50" s="66">
        <v>3</v>
      </c>
      <c r="D50" s="65">
        <v>6</v>
      </c>
      <c r="E50" s="66">
        <v>7</v>
      </c>
      <c r="F50" s="67"/>
      <c r="G50" s="65">
        <f t="shared" si="4"/>
        <v>-2</v>
      </c>
      <c r="H50" s="66">
        <f t="shared" si="5"/>
        <v>-1</v>
      </c>
      <c r="I50" s="20">
        <f t="shared" si="6"/>
        <v>-0.66666666666666663</v>
      </c>
      <c r="J50" s="21">
        <f t="shared" si="7"/>
        <v>-0.14285714285714285</v>
      </c>
    </row>
    <row r="51" spans="1:10" x14ac:dyDescent="0.25">
      <c r="A51" s="7" t="s">
        <v>90</v>
      </c>
      <c r="B51" s="65">
        <v>115</v>
      </c>
      <c r="C51" s="66">
        <v>68</v>
      </c>
      <c r="D51" s="65">
        <v>567</v>
      </c>
      <c r="E51" s="66">
        <v>478</v>
      </c>
      <c r="F51" s="67"/>
      <c r="G51" s="65">
        <f t="shared" si="4"/>
        <v>47</v>
      </c>
      <c r="H51" s="66">
        <f t="shared" si="5"/>
        <v>89</v>
      </c>
      <c r="I51" s="20">
        <f t="shared" si="6"/>
        <v>0.69117647058823528</v>
      </c>
      <c r="J51" s="21">
        <f t="shared" si="7"/>
        <v>0.18619246861924685</v>
      </c>
    </row>
    <row r="52" spans="1:10" x14ac:dyDescent="0.25">
      <c r="A52" s="7" t="s">
        <v>91</v>
      </c>
      <c r="B52" s="65">
        <v>207</v>
      </c>
      <c r="C52" s="66">
        <v>96</v>
      </c>
      <c r="D52" s="65">
        <v>980</v>
      </c>
      <c r="E52" s="66">
        <v>447</v>
      </c>
      <c r="F52" s="67"/>
      <c r="G52" s="65">
        <f t="shared" si="4"/>
        <v>111</v>
      </c>
      <c r="H52" s="66">
        <f t="shared" si="5"/>
        <v>533</v>
      </c>
      <c r="I52" s="20">
        <f t="shared" si="6"/>
        <v>1.15625</v>
      </c>
      <c r="J52" s="21">
        <f t="shared" si="7"/>
        <v>1.1923937360178971</v>
      </c>
    </row>
    <row r="53" spans="1:10" x14ac:dyDescent="0.25">
      <c r="A53" s="7" t="s">
        <v>92</v>
      </c>
      <c r="B53" s="65">
        <v>793</v>
      </c>
      <c r="C53" s="66">
        <v>566</v>
      </c>
      <c r="D53" s="65">
        <v>3994</v>
      </c>
      <c r="E53" s="66">
        <v>2928</v>
      </c>
      <c r="F53" s="67"/>
      <c r="G53" s="65">
        <f t="shared" si="4"/>
        <v>227</v>
      </c>
      <c r="H53" s="66">
        <f t="shared" si="5"/>
        <v>1066</v>
      </c>
      <c r="I53" s="20">
        <f t="shared" si="6"/>
        <v>0.40106007067137811</v>
      </c>
      <c r="J53" s="21">
        <f t="shared" si="7"/>
        <v>0.36407103825136611</v>
      </c>
    </row>
    <row r="54" spans="1:10" x14ac:dyDescent="0.25">
      <c r="A54" s="7" t="s">
        <v>93</v>
      </c>
      <c r="B54" s="65">
        <v>317</v>
      </c>
      <c r="C54" s="66">
        <v>471</v>
      </c>
      <c r="D54" s="65">
        <v>2068</v>
      </c>
      <c r="E54" s="66">
        <v>1650</v>
      </c>
      <c r="F54" s="67"/>
      <c r="G54" s="65">
        <f t="shared" si="4"/>
        <v>-154</v>
      </c>
      <c r="H54" s="66">
        <f t="shared" si="5"/>
        <v>418</v>
      </c>
      <c r="I54" s="20">
        <f t="shared" si="6"/>
        <v>-0.32696390658174096</v>
      </c>
      <c r="J54" s="21">
        <f t="shared" si="7"/>
        <v>0.25333333333333335</v>
      </c>
    </row>
    <row r="55" spans="1:10" x14ac:dyDescent="0.25">
      <c r="A55" s="7" t="s">
        <v>94</v>
      </c>
      <c r="B55" s="65">
        <v>1327</v>
      </c>
      <c r="C55" s="66">
        <v>31</v>
      </c>
      <c r="D55" s="65">
        <v>5151</v>
      </c>
      <c r="E55" s="66">
        <v>932</v>
      </c>
      <c r="F55" s="67"/>
      <c r="G55" s="65">
        <f t="shared" si="4"/>
        <v>1296</v>
      </c>
      <c r="H55" s="66">
        <f t="shared" si="5"/>
        <v>4219</v>
      </c>
      <c r="I55" s="20" t="str">
        <f t="shared" si="6"/>
        <v>&gt;999%</v>
      </c>
      <c r="J55" s="21">
        <f t="shared" si="7"/>
        <v>4.5268240343347639</v>
      </c>
    </row>
    <row r="56" spans="1:10" x14ac:dyDescent="0.25">
      <c r="A56" s="7" t="s">
        <v>95</v>
      </c>
      <c r="B56" s="65">
        <v>5079</v>
      </c>
      <c r="C56" s="66">
        <v>5293</v>
      </c>
      <c r="D56" s="65">
        <v>21818</v>
      </c>
      <c r="E56" s="66">
        <v>27303</v>
      </c>
      <c r="F56" s="67"/>
      <c r="G56" s="65">
        <f t="shared" si="4"/>
        <v>-214</v>
      </c>
      <c r="H56" s="66">
        <f t="shared" si="5"/>
        <v>-5485</v>
      </c>
      <c r="I56" s="20">
        <f t="shared" si="6"/>
        <v>-4.0430757604383145E-2</v>
      </c>
      <c r="J56" s="21">
        <f t="shared" si="7"/>
        <v>-0.20089367468776326</v>
      </c>
    </row>
    <row r="57" spans="1:10" x14ac:dyDescent="0.25">
      <c r="A57" s="7" t="s">
        <v>97</v>
      </c>
      <c r="B57" s="65">
        <v>980</v>
      </c>
      <c r="C57" s="66">
        <v>455</v>
      </c>
      <c r="D57" s="65">
        <v>3302</v>
      </c>
      <c r="E57" s="66">
        <v>2295</v>
      </c>
      <c r="F57" s="67"/>
      <c r="G57" s="65">
        <f t="shared" si="4"/>
        <v>525</v>
      </c>
      <c r="H57" s="66">
        <f t="shared" si="5"/>
        <v>1007</v>
      </c>
      <c r="I57" s="20">
        <f t="shared" si="6"/>
        <v>1.1538461538461537</v>
      </c>
      <c r="J57" s="21">
        <f t="shared" si="7"/>
        <v>0.43877995642701523</v>
      </c>
    </row>
    <row r="58" spans="1:10" x14ac:dyDescent="0.25">
      <c r="A58" s="7" t="s">
        <v>98</v>
      </c>
      <c r="B58" s="65">
        <v>194</v>
      </c>
      <c r="C58" s="66">
        <v>141</v>
      </c>
      <c r="D58" s="65">
        <v>1008</v>
      </c>
      <c r="E58" s="66">
        <v>854</v>
      </c>
      <c r="F58" s="67"/>
      <c r="G58" s="65">
        <f t="shared" si="4"/>
        <v>53</v>
      </c>
      <c r="H58" s="66">
        <f t="shared" si="5"/>
        <v>154</v>
      </c>
      <c r="I58" s="20">
        <f t="shared" si="6"/>
        <v>0.37588652482269502</v>
      </c>
      <c r="J58" s="21">
        <f t="shared" si="7"/>
        <v>0.18032786885245902</v>
      </c>
    </row>
    <row r="59" spans="1:10" x14ac:dyDescent="0.25">
      <c r="A59" s="142" t="s">
        <v>43</v>
      </c>
      <c r="B59" s="143">
        <v>23</v>
      </c>
      <c r="C59" s="144">
        <v>20</v>
      </c>
      <c r="D59" s="143">
        <v>82</v>
      </c>
      <c r="E59" s="144">
        <v>78</v>
      </c>
      <c r="F59" s="145"/>
      <c r="G59" s="143">
        <f t="shared" si="4"/>
        <v>3</v>
      </c>
      <c r="H59" s="144">
        <f t="shared" si="5"/>
        <v>4</v>
      </c>
      <c r="I59" s="151">
        <f t="shared" si="6"/>
        <v>0.15</v>
      </c>
      <c r="J59" s="152">
        <f t="shared" si="7"/>
        <v>5.128205128205128E-2</v>
      </c>
    </row>
    <row r="60" spans="1:10" x14ac:dyDescent="0.25">
      <c r="A60" s="7" t="s">
        <v>44</v>
      </c>
      <c r="B60" s="65">
        <v>0</v>
      </c>
      <c r="C60" s="66">
        <v>1</v>
      </c>
      <c r="D60" s="65">
        <v>2</v>
      </c>
      <c r="E60" s="66">
        <v>4</v>
      </c>
      <c r="F60" s="67"/>
      <c r="G60" s="65">
        <f t="shared" si="4"/>
        <v>-1</v>
      </c>
      <c r="H60" s="66">
        <f t="shared" si="5"/>
        <v>-2</v>
      </c>
      <c r="I60" s="20">
        <f t="shared" si="6"/>
        <v>-1</v>
      </c>
      <c r="J60" s="21">
        <f t="shared" si="7"/>
        <v>-0.5</v>
      </c>
    </row>
    <row r="61" spans="1:10" x14ac:dyDescent="0.25">
      <c r="A61" s="7" t="s">
        <v>49</v>
      </c>
      <c r="B61" s="65">
        <v>14</v>
      </c>
      <c r="C61" s="66">
        <v>5</v>
      </c>
      <c r="D61" s="65">
        <v>32</v>
      </c>
      <c r="E61" s="66">
        <v>29</v>
      </c>
      <c r="F61" s="67"/>
      <c r="G61" s="65">
        <f t="shared" si="4"/>
        <v>9</v>
      </c>
      <c r="H61" s="66">
        <f t="shared" si="5"/>
        <v>3</v>
      </c>
      <c r="I61" s="20">
        <f t="shared" si="6"/>
        <v>1.8</v>
      </c>
      <c r="J61" s="21">
        <f t="shared" si="7"/>
        <v>0.10344827586206896</v>
      </c>
    </row>
    <row r="62" spans="1:10" x14ac:dyDescent="0.25">
      <c r="A62" s="7" t="s">
        <v>50</v>
      </c>
      <c r="B62" s="65">
        <v>224</v>
      </c>
      <c r="C62" s="66">
        <v>118</v>
      </c>
      <c r="D62" s="65">
        <v>731</v>
      </c>
      <c r="E62" s="66">
        <v>547</v>
      </c>
      <c r="F62" s="67"/>
      <c r="G62" s="65">
        <f t="shared" si="4"/>
        <v>106</v>
      </c>
      <c r="H62" s="66">
        <f t="shared" si="5"/>
        <v>184</v>
      </c>
      <c r="I62" s="20">
        <f t="shared" si="6"/>
        <v>0.89830508474576276</v>
      </c>
      <c r="J62" s="21">
        <f t="shared" si="7"/>
        <v>0.33638025594149906</v>
      </c>
    </row>
    <row r="63" spans="1:10" x14ac:dyDescent="0.25">
      <c r="A63" s="7" t="s">
        <v>53</v>
      </c>
      <c r="B63" s="65">
        <v>224</v>
      </c>
      <c r="C63" s="66">
        <v>201</v>
      </c>
      <c r="D63" s="65">
        <v>750</v>
      </c>
      <c r="E63" s="66">
        <v>741</v>
      </c>
      <c r="F63" s="67"/>
      <c r="G63" s="65">
        <f t="shared" si="4"/>
        <v>23</v>
      </c>
      <c r="H63" s="66">
        <f t="shared" si="5"/>
        <v>9</v>
      </c>
      <c r="I63" s="20">
        <f t="shared" si="6"/>
        <v>0.11442786069651742</v>
      </c>
      <c r="J63" s="21">
        <f t="shared" si="7"/>
        <v>1.2145748987854251E-2</v>
      </c>
    </row>
    <row r="64" spans="1:10" x14ac:dyDescent="0.25">
      <c r="A64" s="7" t="s">
        <v>56</v>
      </c>
      <c r="B64" s="65">
        <v>16</v>
      </c>
      <c r="C64" s="66">
        <v>16</v>
      </c>
      <c r="D64" s="65">
        <v>63</v>
      </c>
      <c r="E64" s="66">
        <v>39</v>
      </c>
      <c r="F64" s="67"/>
      <c r="G64" s="65">
        <f t="shared" si="4"/>
        <v>0</v>
      </c>
      <c r="H64" s="66">
        <f t="shared" si="5"/>
        <v>24</v>
      </c>
      <c r="I64" s="20">
        <f t="shared" si="6"/>
        <v>0</v>
      </c>
      <c r="J64" s="21">
        <f t="shared" si="7"/>
        <v>0.61538461538461542</v>
      </c>
    </row>
    <row r="65" spans="1:10" x14ac:dyDescent="0.25">
      <c r="A65" s="7" t="s">
        <v>57</v>
      </c>
      <c r="B65" s="65">
        <v>451</v>
      </c>
      <c r="C65" s="66">
        <v>358</v>
      </c>
      <c r="D65" s="65">
        <v>1937</v>
      </c>
      <c r="E65" s="66">
        <v>1440</v>
      </c>
      <c r="F65" s="67"/>
      <c r="G65" s="65">
        <f t="shared" si="4"/>
        <v>93</v>
      </c>
      <c r="H65" s="66">
        <f t="shared" si="5"/>
        <v>497</v>
      </c>
      <c r="I65" s="20">
        <f t="shared" si="6"/>
        <v>0.25977653631284914</v>
      </c>
      <c r="J65" s="21">
        <f t="shared" si="7"/>
        <v>0.34513888888888888</v>
      </c>
    </row>
    <row r="66" spans="1:10" x14ac:dyDescent="0.25">
      <c r="A66" s="7" t="s">
        <v>60</v>
      </c>
      <c r="B66" s="65">
        <v>40</v>
      </c>
      <c r="C66" s="66">
        <v>52</v>
      </c>
      <c r="D66" s="65">
        <v>254</v>
      </c>
      <c r="E66" s="66">
        <v>179</v>
      </c>
      <c r="F66" s="67"/>
      <c r="G66" s="65">
        <f t="shared" si="4"/>
        <v>-12</v>
      </c>
      <c r="H66" s="66">
        <f t="shared" si="5"/>
        <v>75</v>
      </c>
      <c r="I66" s="20">
        <f t="shared" si="6"/>
        <v>-0.23076923076923078</v>
      </c>
      <c r="J66" s="21">
        <f t="shared" si="7"/>
        <v>0.41899441340782123</v>
      </c>
    </row>
    <row r="67" spans="1:10" x14ac:dyDescent="0.25">
      <c r="A67" s="7" t="s">
        <v>63</v>
      </c>
      <c r="B67" s="65">
        <v>106</v>
      </c>
      <c r="C67" s="66">
        <v>80</v>
      </c>
      <c r="D67" s="65">
        <v>406</v>
      </c>
      <c r="E67" s="66">
        <v>334</v>
      </c>
      <c r="F67" s="67"/>
      <c r="G67" s="65">
        <f t="shared" si="4"/>
        <v>26</v>
      </c>
      <c r="H67" s="66">
        <f t="shared" si="5"/>
        <v>72</v>
      </c>
      <c r="I67" s="20">
        <f t="shared" si="6"/>
        <v>0.32500000000000001</v>
      </c>
      <c r="J67" s="21">
        <f t="shared" si="7"/>
        <v>0.21556886227544911</v>
      </c>
    </row>
    <row r="68" spans="1:10" x14ac:dyDescent="0.25">
      <c r="A68" s="7" t="s">
        <v>70</v>
      </c>
      <c r="B68" s="65">
        <v>59</v>
      </c>
      <c r="C68" s="66">
        <v>32</v>
      </c>
      <c r="D68" s="65">
        <v>172</v>
      </c>
      <c r="E68" s="66">
        <v>106</v>
      </c>
      <c r="F68" s="67"/>
      <c r="G68" s="65">
        <f t="shared" si="4"/>
        <v>27</v>
      </c>
      <c r="H68" s="66">
        <f t="shared" si="5"/>
        <v>66</v>
      </c>
      <c r="I68" s="20">
        <f t="shared" si="6"/>
        <v>0.84375</v>
      </c>
      <c r="J68" s="21">
        <f t="shared" si="7"/>
        <v>0.62264150943396224</v>
      </c>
    </row>
    <row r="69" spans="1:10" x14ac:dyDescent="0.25">
      <c r="A69" s="7" t="s">
        <v>71</v>
      </c>
      <c r="B69" s="65">
        <v>8</v>
      </c>
      <c r="C69" s="66">
        <v>10</v>
      </c>
      <c r="D69" s="65">
        <v>38</v>
      </c>
      <c r="E69" s="66">
        <v>44</v>
      </c>
      <c r="F69" s="67"/>
      <c r="G69" s="65">
        <f t="shared" si="4"/>
        <v>-2</v>
      </c>
      <c r="H69" s="66">
        <f t="shared" si="5"/>
        <v>-6</v>
      </c>
      <c r="I69" s="20">
        <f t="shared" si="6"/>
        <v>-0.2</v>
      </c>
      <c r="J69" s="21">
        <f t="shared" si="7"/>
        <v>-0.13636363636363635</v>
      </c>
    </row>
    <row r="70" spans="1:10" x14ac:dyDescent="0.25">
      <c r="A70" s="7" t="s">
        <v>76</v>
      </c>
      <c r="B70" s="65">
        <v>34</v>
      </c>
      <c r="C70" s="66">
        <v>18</v>
      </c>
      <c r="D70" s="65">
        <v>108</v>
      </c>
      <c r="E70" s="66">
        <v>111</v>
      </c>
      <c r="F70" s="67"/>
      <c r="G70" s="65">
        <f t="shared" ref="G70:G75" si="8">B70-C70</f>
        <v>16</v>
      </c>
      <c r="H70" s="66">
        <f t="shared" ref="H70:H75" si="9">D70-E70</f>
        <v>-3</v>
      </c>
      <c r="I70" s="20">
        <f t="shared" ref="I70:I75" si="10">IF(C70=0, "-", IF(G70/C70&lt;10, G70/C70, "&gt;999%"))</f>
        <v>0.88888888888888884</v>
      </c>
      <c r="J70" s="21">
        <f t="shared" ref="J70:J75" si="11">IF(E70=0, "-", IF(H70/E70&lt;10, H70/E70, "&gt;999%"))</f>
        <v>-2.7027027027027029E-2</v>
      </c>
    </row>
    <row r="71" spans="1:10" x14ac:dyDescent="0.25">
      <c r="A71" s="7" t="s">
        <v>88</v>
      </c>
      <c r="B71" s="65">
        <v>30</v>
      </c>
      <c r="C71" s="66">
        <v>14</v>
      </c>
      <c r="D71" s="65">
        <v>124</v>
      </c>
      <c r="E71" s="66">
        <v>53</v>
      </c>
      <c r="F71" s="67"/>
      <c r="G71" s="65">
        <f t="shared" si="8"/>
        <v>16</v>
      </c>
      <c r="H71" s="66">
        <f t="shared" si="9"/>
        <v>71</v>
      </c>
      <c r="I71" s="20">
        <f t="shared" si="10"/>
        <v>1.1428571428571428</v>
      </c>
      <c r="J71" s="21">
        <f t="shared" si="11"/>
        <v>1.3396226415094339</v>
      </c>
    </row>
    <row r="72" spans="1:10" x14ac:dyDescent="0.25">
      <c r="A72" s="7" t="s">
        <v>89</v>
      </c>
      <c r="B72" s="65">
        <v>0</v>
      </c>
      <c r="C72" s="66">
        <v>0</v>
      </c>
      <c r="D72" s="65">
        <v>1</v>
      </c>
      <c r="E72" s="66">
        <v>1</v>
      </c>
      <c r="F72" s="67"/>
      <c r="G72" s="65">
        <f t="shared" si="8"/>
        <v>0</v>
      </c>
      <c r="H72" s="66">
        <f t="shared" si="9"/>
        <v>0</v>
      </c>
      <c r="I72" s="20" t="str">
        <f t="shared" si="10"/>
        <v>-</v>
      </c>
      <c r="J72" s="21">
        <f t="shared" si="11"/>
        <v>0</v>
      </c>
    </row>
    <row r="73" spans="1:10" x14ac:dyDescent="0.25">
      <c r="A73" s="7" t="s">
        <v>96</v>
      </c>
      <c r="B73" s="65">
        <v>43</v>
      </c>
      <c r="C73" s="66">
        <v>38</v>
      </c>
      <c r="D73" s="65">
        <v>146</v>
      </c>
      <c r="E73" s="66">
        <v>134</v>
      </c>
      <c r="F73" s="67"/>
      <c r="G73" s="65">
        <f t="shared" si="8"/>
        <v>5</v>
      </c>
      <c r="H73" s="66">
        <f t="shared" si="9"/>
        <v>12</v>
      </c>
      <c r="I73" s="20">
        <f t="shared" si="10"/>
        <v>0.13157894736842105</v>
      </c>
      <c r="J73" s="21">
        <f t="shared" si="11"/>
        <v>8.9552238805970144E-2</v>
      </c>
    </row>
    <row r="74" spans="1:10" x14ac:dyDescent="0.25">
      <c r="A74" s="7" t="s">
        <v>99</v>
      </c>
      <c r="B74" s="65">
        <v>101</v>
      </c>
      <c r="C74" s="66">
        <v>61</v>
      </c>
      <c r="D74" s="65">
        <v>438</v>
      </c>
      <c r="E74" s="66">
        <v>233</v>
      </c>
      <c r="F74" s="67"/>
      <c r="G74" s="65">
        <f t="shared" si="8"/>
        <v>40</v>
      </c>
      <c r="H74" s="66">
        <f t="shared" si="9"/>
        <v>205</v>
      </c>
      <c r="I74" s="20">
        <f t="shared" si="10"/>
        <v>0.65573770491803274</v>
      </c>
      <c r="J74" s="21">
        <f t="shared" si="11"/>
        <v>0.87982832618025753</v>
      </c>
    </row>
    <row r="75" spans="1:10" x14ac:dyDescent="0.25">
      <c r="A75" s="7" t="s">
        <v>100</v>
      </c>
      <c r="B75" s="65">
        <v>11</v>
      </c>
      <c r="C75" s="66">
        <v>15</v>
      </c>
      <c r="D75" s="65">
        <v>41</v>
      </c>
      <c r="E75" s="66">
        <v>62</v>
      </c>
      <c r="F75" s="67"/>
      <c r="G75" s="65">
        <f t="shared" si="8"/>
        <v>-4</v>
      </c>
      <c r="H75" s="66">
        <f t="shared" si="9"/>
        <v>-21</v>
      </c>
      <c r="I75" s="20">
        <f t="shared" si="10"/>
        <v>-0.26666666666666666</v>
      </c>
      <c r="J75" s="21">
        <f t="shared" si="11"/>
        <v>-0.33870967741935482</v>
      </c>
    </row>
    <row r="76" spans="1:10" x14ac:dyDescent="0.25">
      <c r="A76" s="1"/>
      <c r="B76" s="68"/>
      <c r="C76" s="69"/>
      <c r="D76" s="68"/>
      <c r="E76" s="69"/>
      <c r="F76" s="70"/>
      <c r="G76" s="68"/>
      <c r="H76" s="69"/>
      <c r="I76" s="5"/>
      <c r="J76" s="6"/>
    </row>
    <row r="77" spans="1:10" s="43" customFormat="1" ht="13" x14ac:dyDescent="0.3">
      <c r="A77" s="27" t="s">
        <v>5</v>
      </c>
      <c r="B77" s="71">
        <f>SUM(B6:B76)</f>
        <v>28029</v>
      </c>
      <c r="C77" s="72">
        <f>SUM(C6:C76)</f>
        <v>21983</v>
      </c>
      <c r="D77" s="71">
        <f>SUM(D6:D76)</f>
        <v>127960</v>
      </c>
      <c r="E77" s="72">
        <f>SUM(E6:E76)</f>
        <v>115003</v>
      </c>
      <c r="F77" s="73"/>
      <c r="G77" s="71">
        <f>SUM(G6:G76)</f>
        <v>6046</v>
      </c>
      <c r="H77" s="72">
        <f>SUM(H6:H76)</f>
        <v>12957</v>
      </c>
      <c r="I77" s="37">
        <f>IF(C77=0, 0, G77/C77)</f>
        <v>0.27503070554519399</v>
      </c>
      <c r="J77" s="38">
        <f>IF(E77=0, 0, H77/E77)</f>
        <v>0.1126666260880151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7"/>
  <sheetViews>
    <sheetView tabSelected="1"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111</v>
      </c>
      <c r="B2" s="202" t="s">
        <v>102</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v>
      </c>
      <c r="C6" s="17">
        <v>1.8195878633489499E-2</v>
      </c>
      <c r="D6" s="16">
        <v>2.8133791809940602E-2</v>
      </c>
      <c r="E6" s="17">
        <v>1.73908506734607E-2</v>
      </c>
      <c r="F6" s="12"/>
      <c r="G6" s="10">
        <f t="shared" ref="G6:G37" si="0">B6-C6</f>
        <v>-1.8195878633489499E-2</v>
      </c>
      <c r="H6" s="11">
        <f t="shared" ref="H6:H37" si="1">D6-E6</f>
        <v>1.0742941136479903E-2</v>
      </c>
    </row>
    <row r="7" spans="1:8" x14ac:dyDescent="0.25">
      <c r="A7" s="7" t="s">
        <v>32</v>
      </c>
      <c r="B7" s="16">
        <v>0</v>
      </c>
      <c r="C7" s="17">
        <v>0</v>
      </c>
      <c r="D7" s="16">
        <v>0</v>
      </c>
      <c r="E7" s="17">
        <v>8.6954253367303497E-4</v>
      </c>
      <c r="F7" s="12"/>
      <c r="G7" s="10">
        <f t="shared" si="0"/>
        <v>0</v>
      </c>
      <c r="H7" s="11">
        <f t="shared" si="1"/>
        <v>-8.6954253367303497E-4</v>
      </c>
    </row>
    <row r="8" spans="1:8" x14ac:dyDescent="0.25">
      <c r="A8" s="7" t="s">
        <v>33</v>
      </c>
      <c r="B8" s="16">
        <v>3.2109600770630402E-2</v>
      </c>
      <c r="C8" s="17">
        <v>2.7293817950234302E-2</v>
      </c>
      <c r="D8" s="16">
        <v>1.7974366989684298E-2</v>
      </c>
      <c r="E8" s="17">
        <v>1.3043138005095501E-2</v>
      </c>
      <c r="F8" s="12"/>
      <c r="G8" s="10">
        <f t="shared" si="0"/>
        <v>4.8157828203960994E-3</v>
      </c>
      <c r="H8" s="11">
        <f t="shared" si="1"/>
        <v>4.931228984588797E-3</v>
      </c>
    </row>
    <row r="9" spans="1:8" x14ac:dyDescent="0.25">
      <c r="A9" s="7" t="s">
        <v>34</v>
      </c>
      <c r="B9" s="16">
        <v>1.0631845588497602</v>
      </c>
      <c r="C9" s="17">
        <v>1.3692398671700901</v>
      </c>
      <c r="D9" s="16">
        <v>1.1816192560175101</v>
      </c>
      <c r="E9" s="17">
        <v>0.90780240515464794</v>
      </c>
      <c r="F9" s="12"/>
      <c r="G9" s="10">
        <f t="shared" si="0"/>
        <v>-0.3060553083203299</v>
      </c>
      <c r="H9" s="11">
        <f t="shared" si="1"/>
        <v>0.27381685086286212</v>
      </c>
    </row>
    <row r="10" spans="1:8" x14ac:dyDescent="0.25">
      <c r="A10" s="7" t="s">
        <v>35</v>
      </c>
      <c r="B10" s="16">
        <v>1.7838667094794699E-2</v>
      </c>
      <c r="C10" s="17">
        <v>3.1842787608606704E-2</v>
      </c>
      <c r="D10" s="16">
        <v>2.11003438574555E-2</v>
      </c>
      <c r="E10" s="17">
        <v>2.2608105875498902E-2</v>
      </c>
      <c r="F10" s="12"/>
      <c r="G10" s="10">
        <f t="shared" si="0"/>
        <v>-1.4004120513812005E-2</v>
      </c>
      <c r="H10" s="11">
        <f t="shared" si="1"/>
        <v>-1.5077620180434029E-3</v>
      </c>
    </row>
    <row r="11" spans="1:8" x14ac:dyDescent="0.25">
      <c r="A11" s="7" t="s">
        <v>36</v>
      </c>
      <c r="B11" s="16">
        <v>1.79100217631739</v>
      </c>
      <c r="C11" s="17">
        <v>1.5375517445298601</v>
      </c>
      <c r="D11" s="16">
        <v>1.44341981869334</v>
      </c>
      <c r="E11" s="17">
        <v>1.48952636018191</v>
      </c>
      <c r="F11" s="12"/>
      <c r="G11" s="10">
        <f t="shared" si="0"/>
        <v>0.25345043178752991</v>
      </c>
      <c r="H11" s="11">
        <f t="shared" si="1"/>
        <v>-4.6106541488569963E-2</v>
      </c>
    </row>
    <row r="12" spans="1:8" x14ac:dyDescent="0.25">
      <c r="A12" s="7" t="s">
        <v>37</v>
      </c>
      <c r="B12" s="16">
        <v>1.2023261621891599</v>
      </c>
      <c r="C12" s="17">
        <v>0</v>
      </c>
      <c r="D12" s="16">
        <v>1.12535167239762</v>
      </c>
      <c r="E12" s="17">
        <v>0</v>
      </c>
      <c r="F12" s="12"/>
      <c r="G12" s="10">
        <f t="shared" si="0"/>
        <v>1.2023261621891599</v>
      </c>
      <c r="H12" s="11">
        <f t="shared" si="1"/>
        <v>1.12535167239762</v>
      </c>
    </row>
    <row r="13" spans="1:8" x14ac:dyDescent="0.25">
      <c r="A13" s="7" t="s">
        <v>38</v>
      </c>
      <c r="B13" s="16">
        <v>0.449534410788826</v>
      </c>
      <c r="C13" s="17">
        <v>0</v>
      </c>
      <c r="D13" s="16">
        <v>0.224288840262582</v>
      </c>
      <c r="E13" s="17">
        <v>0</v>
      </c>
      <c r="F13" s="12"/>
      <c r="G13" s="10">
        <f t="shared" si="0"/>
        <v>0.449534410788826</v>
      </c>
      <c r="H13" s="11">
        <f t="shared" si="1"/>
        <v>0.224288840262582</v>
      </c>
    </row>
    <row r="14" spans="1:8" x14ac:dyDescent="0.25">
      <c r="A14" s="7" t="s">
        <v>39</v>
      </c>
      <c r="B14" s="16">
        <v>0.31039280744942699</v>
      </c>
      <c r="C14" s="17">
        <v>0.15466496838466098</v>
      </c>
      <c r="D14" s="16">
        <v>0.31181619256017501</v>
      </c>
      <c r="E14" s="17">
        <v>0.20869020808152802</v>
      </c>
      <c r="F14" s="12"/>
      <c r="G14" s="10">
        <f t="shared" si="0"/>
        <v>0.155727839064766</v>
      </c>
      <c r="H14" s="11">
        <f t="shared" si="1"/>
        <v>0.10312598447864699</v>
      </c>
    </row>
    <row r="15" spans="1:8" x14ac:dyDescent="0.25">
      <c r="A15" s="7" t="s">
        <v>40</v>
      </c>
      <c r="B15" s="16">
        <v>0</v>
      </c>
      <c r="C15" s="17">
        <v>0</v>
      </c>
      <c r="D15" s="16">
        <v>0</v>
      </c>
      <c r="E15" s="17">
        <v>6.0867977357112399E-3</v>
      </c>
      <c r="F15" s="12"/>
      <c r="G15" s="10">
        <f t="shared" si="0"/>
        <v>0</v>
      </c>
      <c r="H15" s="11">
        <f t="shared" si="1"/>
        <v>-6.0867977357112399E-3</v>
      </c>
    </row>
    <row r="16" spans="1:8" x14ac:dyDescent="0.25">
      <c r="A16" s="7" t="s">
        <v>41</v>
      </c>
      <c r="B16" s="16">
        <v>1.0703200256876799E-2</v>
      </c>
      <c r="C16" s="17">
        <v>2.7293817950234302E-2</v>
      </c>
      <c r="D16" s="16">
        <v>1.2503907471084701E-2</v>
      </c>
      <c r="E16" s="17">
        <v>1.8260393207133702E-2</v>
      </c>
      <c r="F16" s="12"/>
      <c r="G16" s="10">
        <f t="shared" si="0"/>
        <v>-1.6590617693357505E-2</v>
      </c>
      <c r="H16" s="11">
        <f t="shared" si="1"/>
        <v>-5.7564857360490017E-3</v>
      </c>
    </row>
    <row r="17" spans="1:8" x14ac:dyDescent="0.25">
      <c r="A17" s="7" t="s">
        <v>42</v>
      </c>
      <c r="B17" s="16">
        <v>0.121302936244604</v>
      </c>
      <c r="C17" s="17">
        <v>0</v>
      </c>
      <c r="D17" s="16">
        <v>0.11253516723976199</v>
      </c>
      <c r="E17" s="17">
        <v>0</v>
      </c>
      <c r="F17" s="12"/>
      <c r="G17" s="10">
        <f t="shared" si="0"/>
        <v>0.121302936244604</v>
      </c>
      <c r="H17" s="11">
        <f t="shared" si="1"/>
        <v>0.11253516723976199</v>
      </c>
    </row>
    <row r="18" spans="1:8" x14ac:dyDescent="0.25">
      <c r="A18" s="7" t="s">
        <v>45</v>
      </c>
      <c r="B18" s="16">
        <v>1.4270933675835699E-2</v>
      </c>
      <c r="C18" s="17">
        <v>1.8195878633489499E-2</v>
      </c>
      <c r="D18" s="16">
        <v>1.87558612066271E-2</v>
      </c>
      <c r="E18" s="17">
        <v>2.2608105875498902E-2</v>
      </c>
      <c r="F18" s="12"/>
      <c r="G18" s="10">
        <f t="shared" si="0"/>
        <v>-3.9249449576537997E-3</v>
      </c>
      <c r="H18" s="11">
        <f t="shared" si="1"/>
        <v>-3.8522446688718029E-3</v>
      </c>
    </row>
    <row r="19" spans="1:8" x14ac:dyDescent="0.25">
      <c r="A19" s="7" t="s">
        <v>46</v>
      </c>
      <c r="B19" s="16">
        <v>3.2109600770630402E-2</v>
      </c>
      <c r="C19" s="17">
        <v>1.3646908975117099E-2</v>
      </c>
      <c r="D19" s="16">
        <v>4.1419193497968097E-2</v>
      </c>
      <c r="E19" s="17">
        <v>2.08690208081528E-2</v>
      </c>
      <c r="F19" s="12"/>
      <c r="G19" s="10">
        <f t="shared" si="0"/>
        <v>1.8462691795513304E-2</v>
      </c>
      <c r="H19" s="11">
        <f t="shared" si="1"/>
        <v>2.0550172689815297E-2</v>
      </c>
    </row>
    <row r="20" spans="1:8" x14ac:dyDescent="0.25">
      <c r="A20" s="7" t="s">
        <v>47</v>
      </c>
      <c r="B20" s="16">
        <v>4.6380534446466198E-2</v>
      </c>
      <c r="C20" s="17">
        <v>3.6391757266978998E-2</v>
      </c>
      <c r="D20" s="16">
        <v>8.7527352297592995E-2</v>
      </c>
      <c r="E20" s="17">
        <v>5.5650722155074196E-2</v>
      </c>
      <c r="F20" s="12"/>
      <c r="G20" s="10">
        <f t="shared" si="0"/>
        <v>9.9887771794872002E-3</v>
      </c>
      <c r="H20" s="11">
        <f t="shared" si="1"/>
        <v>3.1876630142518798E-2</v>
      </c>
    </row>
    <row r="21" spans="1:8" x14ac:dyDescent="0.25">
      <c r="A21" s="7" t="s">
        <v>48</v>
      </c>
      <c r="B21" s="16">
        <v>6.07585001248707</v>
      </c>
      <c r="C21" s="17">
        <v>4.9674748669426405</v>
      </c>
      <c r="D21" s="16">
        <v>6.0823694904657701</v>
      </c>
      <c r="E21" s="17">
        <v>4.5546637913793599</v>
      </c>
      <c r="F21" s="12"/>
      <c r="G21" s="10">
        <f t="shared" si="0"/>
        <v>1.1083751455444295</v>
      </c>
      <c r="H21" s="11">
        <f t="shared" si="1"/>
        <v>1.5277056990864102</v>
      </c>
    </row>
    <row r="22" spans="1:8" x14ac:dyDescent="0.25">
      <c r="A22" s="7" t="s">
        <v>51</v>
      </c>
      <c r="B22" s="16">
        <v>0.153412537015234</v>
      </c>
      <c r="C22" s="17">
        <v>0.17286084701814999</v>
      </c>
      <c r="D22" s="16">
        <v>0.11019068458893401</v>
      </c>
      <c r="E22" s="17">
        <v>7.9997913097919204E-2</v>
      </c>
      <c r="F22" s="12"/>
      <c r="G22" s="10">
        <f t="shared" si="0"/>
        <v>-1.9448310002915997E-2</v>
      </c>
      <c r="H22" s="11">
        <f t="shared" si="1"/>
        <v>3.0192771491014805E-2</v>
      </c>
    </row>
    <row r="23" spans="1:8" x14ac:dyDescent="0.25">
      <c r="A23" s="7" t="s">
        <v>52</v>
      </c>
      <c r="B23" s="16">
        <v>4.5345891754968104</v>
      </c>
      <c r="C23" s="17">
        <v>3.4526679707046397</v>
      </c>
      <c r="D23" s="16">
        <v>4.4513910597061601</v>
      </c>
      <c r="E23" s="17">
        <v>2.43732772188552</v>
      </c>
      <c r="F23" s="12"/>
      <c r="G23" s="10">
        <f t="shared" si="0"/>
        <v>1.0819212047921707</v>
      </c>
      <c r="H23" s="11">
        <f t="shared" si="1"/>
        <v>2.0140633378206401</v>
      </c>
    </row>
    <row r="24" spans="1:8" x14ac:dyDescent="0.25">
      <c r="A24" s="7" t="s">
        <v>54</v>
      </c>
      <c r="B24" s="16">
        <v>0.77776588533304802</v>
      </c>
      <c r="C24" s="17">
        <v>0.72783514533958105</v>
      </c>
      <c r="D24" s="16">
        <v>0.87918099406064398</v>
      </c>
      <c r="E24" s="17">
        <v>1.0651896037494699</v>
      </c>
      <c r="F24" s="12"/>
      <c r="G24" s="10">
        <f t="shared" si="0"/>
        <v>4.9930739993466977E-2</v>
      </c>
      <c r="H24" s="11">
        <f t="shared" si="1"/>
        <v>-0.18600860968882593</v>
      </c>
    </row>
    <row r="25" spans="1:8" x14ac:dyDescent="0.25">
      <c r="A25" s="7" t="s">
        <v>55</v>
      </c>
      <c r="B25" s="16">
        <v>6.5182489564379704</v>
      </c>
      <c r="C25" s="17">
        <v>8.4519856252558796</v>
      </c>
      <c r="D25" s="16">
        <v>6.4668646452016292</v>
      </c>
      <c r="E25" s="17">
        <v>7.2232898272219002</v>
      </c>
      <c r="F25" s="12"/>
      <c r="G25" s="10">
        <f t="shared" si="0"/>
        <v>-1.9337366688179092</v>
      </c>
      <c r="H25" s="11">
        <f t="shared" si="1"/>
        <v>-0.75642518202027098</v>
      </c>
    </row>
    <row r="26" spans="1:8" x14ac:dyDescent="0.25">
      <c r="A26" s="7" t="s">
        <v>58</v>
      </c>
      <c r="B26" s="16">
        <v>3.4464304827143302</v>
      </c>
      <c r="C26" s="17">
        <v>3.8893690579083802</v>
      </c>
      <c r="D26" s="16">
        <v>4.4177868083776204</v>
      </c>
      <c r="E26" s="17">
        <v>4.2511934471274699</v>
      </c>
      <c r="F26" s="12"/>
      <c r="G26" s="10">
        <f t="shared" si="0"/>
        <v>-0.44293857519405</v>
      </c>
      <c r="H26" s="11">
        <f t="shared" si="1"/>
        <v>0.16659336125015045</v>
      </c>
    </row>
    <row r="27" spans="1:8" x14ac:dyDescent="0.25">
      <c r="A27" s="7" t="s">
        <v>59</v>
      </c>
      <c r="B27" s="16">
        <v>0</v>
      </c>
      <c r="C27" s="17">
        <v>4.54896965837238E-3</v>
      </c>
      <c r="D27" s="16">
        <v>7.8149421694279498E-4</v>
      </c>
      <c r="E27" s="17">
        <v>1.7390850673460699E-3</v>
      </c>
      <c r="F27" s="12"/>
      <c r="G27" s="10">
        <f t="shared" si="0"/>
        <v>-4.54896965837238E-3</v>
      </c>
      <c r="H27" s="11">
        <f t="shared" si="1"/>
        <v>-9.5759085040327495E-4</v>
      </c>
    </row>
    <row r="28" spans="1:8" x14ac:dyDescent="0.25">
      <c r="A28" s="7" t="s">
        <v>61</v>
      </c>
      <c r="B28" s="16">
        <v>2.8541867351671503E-2</v>
      </c>
      <c r="C28" s="17">
        <v>6.3685575217213297E-2</v>
      </c>
      <c r="D28" s="16">
        <v>3.4385745545482994E-2</v>
      </c>
      <c r="E28" s="17">
        <v>6.8693860160169692E-2</v>
      </c>
      <c r="F28" s="12"/>
      <c r="G28" s="10">
        <f t="shared" si="0"/>
        <v>-3.5143707865541794E-2</v>
      </c>
      <c r="H28" s="11">
        <f t="shared" si="1"/>
        <v>-3.4308114614686698E-2</v>
      </c>
    </row>
    <row r="29" spans="1:8" x14ac:dyDescent="0.25">
      <c r="A29" s="7" t="s">
        <v>62</v>
      </c>
      <c r="B29" s="16">
        <v>0.52802454600592197</v>
      </c>
      <c r="C29" s="17">
        <v>0.74148205431469794</v>
      </c>
      <c r="D29" s="16">
        <v>0.43060331353548004</v>
      </c>
      <c r="E29" s="17">
        <v>0.71128579254454205</v>
      </c>
      <c r="F29" s="12"/>
      <c r="G29" s="10">
        <f t="shared" si="0"/>
        <v>-0.21345750830877597</v>
      </c>
      <c r="H29" s="11">
        <f t="shared" si="1"/>
        <v>-0.28068247900906201</v>
      </c>
    </row>
    <row r="30" spans="1:8" x14ac:dyDescent="0.25">
      <c r="A30" s="7" t="s">
        <v>64</v>
      </c>
      <c r="B30" s="16">
        <v>6.2221270826643797</v>
      </c>
      <c r="C30" s="17">
        <v>8.1608515671200497</v>
      </c>
      <c r="D30" s="16">
        <v>6.5379806189434202</v>
      </c>
      <c r="E30" s="17">
        <v>6.7528673165047906</v>
      </c>
      <c r="F30" s="12"/>
      <c r="G30" s="10">
        <f t="shared" si="0"/>
        <v>-1.9387244844556699</v>
      </c>
      <c r="H30" s="11">
        <f t="shared" si="1"/>
        <v>-0.21488669756137035</v>
      </c>
    </row>
    <row r="31" spans="1:8" x14ac:dyDescent="0.25">
      <c r="A31" s="7" t="s">
        <v>65</v>
      </c>
      <c r="B31" s="16">
        <v>0</v>
      </c>
      <c r="C31" s="17">
        <v>1.8195878633489499E-2</v>
      </c>
      <c r="D31" s="16">
        <v>7.0334479524851506E-3</v>
      </c>
      <c r="E31" s="17">
        <v>1.2173595471422499E-2</v>
      </c>
      <c r="F31" s="12"/>
      <c r="G31" s="10">
        <f t="shared" si="0"/>
        <v>-1.8195878633489499E-2</v>
      </c>
      <c r="H31" s="11">
        <f t="shared" si="1"/>
        <v>-5.1401475189373482E-3</v>
      </c>
    </row>
    <row r="32" spans="1:8" x14ac:dyDescent="0.25">
      <c r="A32" s="7" t="s">
        <v>66</v>
      </c>
      <c r="B32" s="16">
        <v>0.799172285846802</v>
      </c>
      <c r="C32" s="17">
        <v>0.28203611881908702</v>
      </c>
      <c r="D32" s="16">
        <v>0.50953422944670201</v>
      </c>
      <c r="E32" s="17">
        <v>0.37564237454675098</v>
      </c>
      <c r="F32" s="12"/>
      <c r="G32" s="10">
        <f t="shared" si="0"/>
        <v>0.51713616702771503</v>
      </c>
      <c r="H32" s="11">
        <f t="shared" si="1"/>
        <v>0.13389185489995103</v>
      </c>
    </row>
    <row r="33" spans="1:8" x14ac:dyDescent="0.25">
      <c r="A33" s="7" t="s">
        <v>67</v>
      </c>
      <c r="B33" s="16">
        <v>2.5937421955831499</v>
      </c>
      <c r="C33" s="17">
        <v>1.2737115043442699</v>
      </c>
      <c r="D33" s="16">
        <v>2.2030321975617402</v>
      </c>
      <c r="E33" s="17">
        <v>1.43909289322887</v>
      </c>
      <c r="F33" s="12"/>
      <c r="G33" s="10">
        <f t="shared" si="0"/>
        <v>1.3200306912388799</v>
      </c>
      <c r="H33" s="11">
        <f t="shared" si="1"/>
        <v>0.76393930433287016</v>
      </c>
    </row>
    <row r="34" spans="1:8" x14ac:dyDescent="0.25">
      <c r="A34" s="7" t="s">
        <v>68</v>
      </c>
      <c r="B34" s="16">
        <v>1.0025330907274599</v>
      </c>
      <c r="C34" s="17">
        <v>0.57771914661329193</v>
      </c>
      <c r="D34" s="16">
        <v>0.97686777117849299</v>
      </c>
      <c r="E34" s="17">
        <v>0.62433153917723894</v>
      </c>
      <c r="F34" s="12"/>
      <c r="G34" s="10">
        <f t="shared" si="0"/>
        <v>0.42481394411416795</v>
      </c>
      <c r="H34" s="11">
        <f t="shared" si="1"/>
        <v>0.35253623200125406</v>
      </c>
    </row>
    <row r="35" spans="1:8" x14ac:dyDescent="0.25">
      <c r="A35" s="7" t="s">
        <v>69</v>
      </c>
      <c r="B35" s="16">
        <v>1.0703200256876799E-2</v>
      </c>
      <c r="C35" s="17">
        <v>0</v>
      </c>
      <c r="D35" s="16">
        <v>7.0334479524851506E-3</v>
      </c>
      <c r="E35" s="17">
        <v>1.6521308139787701E-2</v>
      </c>
      <c r="F35" s="12"/>
      <c r="G35" s="10">
        <f t="shared" si="0"/>
        <v>1.0703200256876799E-2</v>
      </c>
      <c r="H35" s="11">
        <f t="shared" si="1"/>
        <v>-9.4878601873025492E-3</v>
      </c>
    </row>
    <row r="36" spans="1:8" x14ac:dyDescent="0.25">
      <c r="A36" s="7" t="s">
        <v>72</v>
      </c>
      <c r="B36" s="16">
        <v>3.9245067608548297E-2</v>
      </c>
      <c r="C36" s="17">
        <v>8.1881453850702793E-2</v>
      </c>
      <c r="D36" s="16">
        <v>4.1419193497968097E-2</v>
      </c>
      <c r="E36" s="17">
        <v>5.3911637087728101E-2</v>
      </c>
      <c r="F36" s="12"/>
      <c r="G36" s="10">
        <f t="shared" si="0"/>
        <v>-4.2636386242154496E-2</v>
      </c>
      <c r="H36" s="11">
        <f t="shared" si="1"/>
        <v>-1.2492443589760004E-2</v>
      </c>
    </row>
    <row r="37" spans="1:8" x14ac:dyDescent="0.25">
      <c r="A37" s="7" t="s">
        <v>73</v>
      </c>
      <c r="B37" s="16">
        <v>7.5635948481929391</v>
      </c>
      <c r="C37" s="17">
        <v>7.1373333939862604</v>
      </c>
      <c r="D37" s="16">
        <v>8.8738668333854296</v>
      </c>
      <c r="E37" s="17">
        <v>9.7910489291583698</v>
      </c>
      <c r="F37" s="12"/>
      <c r="G37" s="10">
        <f t="shared" si="0"/>
        <v>0.42626145420667871</v>
      </c>
      <c r="H37" s="11">
        <f t="shared" si="1"/>
        <v>-0.91718209577294019</v>
      </c>
    </row>
    <row r="38" spans="1:8" x14ac:dyDescent="0.25">
      <c r="A38" s="7" t="s">
        <v>74</v>
      </c>
      <c r="B38" s="16">
        <v>3.5677334189589396E-3</v>
      </c>
      <c r="C38" s="17">
        <v>4.54896965837238E-3</v>
      </c>
      <c r="D38" s="16">
        <v>4.6889653016567697E-3</v>
      </c>
      <c r="E38" s="17">
        <v>4.3477126683651697E-3</v>
      </c>
      <c r="F38" s="12"/>
      <c r="G38" s="10">
        <f t="shared" ref="G38:G69" si="2">B38-C38</f>
        <v>-9.8123623941344038E-4</v>
      </c>
      <c r="H38" s="11">
        <f t="shared" ref="H38:H69" si="3">D38-E38</f>
        <v>3.4125263329159994E-4</v>
      </c>
    </row>
    <row r="39" spans="1:8" x14ac:dyDescent="0.25">
      <c r="A39" s="7" t="s">
        <v>75</v>
      </c>
      <c r="B39" s="16">
        <v>1.4592029683542</v>
      </c>
      <c r="C39" s="17">
        <v>2.8840467634080902</v>
      </c>
      <c r="D39" s="16">
        <v>1.5739293529227898</v>
      </c>
      <c r="E39" s="17">
        <v>1.9486448179612699</v>
      </c>
      <c r="F39" s="12"/>
      <c r="G39" s="10">
        <f t="shared" si="2"/>
        <v>-1.4248437950538901</v>
      </c>
      <c r="H39" s="11">
        <f t="shared" si="3"/>
        <v>-0.37471546503848008</v>
      </c>
    </row>
    <row r="40" spans="1:8" x14ac:dyDescent="0.25">
      <c r="A40" s="7" t="s">
        <v>77</v>
      </c>
      <c r="B40" s="16">
        <v>0.45666987762674405</v>
      </c>
      <c r="C40" s="17">
        <v>0.313878906427694</v>
      </c>
      <c r="D40" s="16">
        <v>0.39231009690528296</v>
      </c>
      <c r="E40" s="17">
        <v>0.36433832160900098</v>
      </c>
      <c r="F40" s="12"/>
      <c r="G40" s="10">
        <f t="shared" si="2"/>
        <v>0.14279097119905004</v>
      </c>
      <c r="H40" s="11">
        <f t="shared" si="3"/>
        <v>2.7971775296281975E-2</v>
      </c>
    </row>
    <row r="41" spans="1:8" x14ac:dyDescent="0.25">
      <c r="A41" s="7" t="s">
        <v>78</v>
      </c>
      <c r="B41" s="16">
        <v>4.9555817189339599</v>
      </c>
      <c r="C41" s="17">
        <v>4.2032479643360796</v>
      </c>
      <c r="D41" s="16">
        <v>4.76398874648328</v>
      </c>
      <c r="E41" s="17">
        <v>5.2746450092606301</v>
      </c>
      <c r="F41" s="12"/>
      <c r="G41" s="10">
        <f t="shared" si="2"/>
        <v>0.75233375459788032</v>
      </c>
      <c r="H41" s="11">
        <f t="shared" si="3"/>
        <v>-0.5106562627773501</v>
      </c>
    </row>
    <row r="42" spans="1:8" x14ac:dyDescent="0.25">
      <c r="A42" s="7" t="s">
        <v>79</v>
      </c>
      <c r="B42" s="16">
        <v>0.47094081130257903</v>
      </c>
      <c r="C42" s="17">
        <v>0.41850520857025897</v>
      </c>
      <c r="D42" s="16">
        <v>0.36652078774617097</v>
      </c>
      <c r="E42" s="17">
        <v>0.33651296053146401</v>
      </c>
      <c r="F42" s="12"/>
      <c r="G42" s="10">
        <f t="shared" si="2"/>
        <v>5.2435602732320064E-2</v>
      </c>
      <c r="H42" s="11">
        <f t="shared" si="3"/>
        <v>3.0007827214706961E-2</v>
      </c>
    </row>
    <row r="43" spans="1:8" x14ac:dyDescent="0.25">
      <c r="A43" s="7" t="s">
        <v>80</v>
      </c>
      <c r="B43" s="16">
        <v>5.4514966641692499</v>
      </c>
      <c r="C43" s="17">
        <v>6.9326297593595099</v>
      </c>
      <c r="D43" s="16">
        <v>6.2628946545795596</v>
      </c>
      <c r="E43" s="17">
        <v>8.9397667886924701</v>
      </c>
      <c r="F43" s="12"/>
      <c r="G43" s="10">
        <f t="shared" si="2"/>
        <v>-1.4811330951902599</v>
      </c>
      <c r="H43" s="11">
        <f t="shared" si="3"/>
        <v>-2.6768721341129105</v>
      </c>
    </row>
    <row r="44" spans="1:8" x14ac:dyDescent="0.25">
      <c r="A44" s="7" t="s">
        <v>81</v>
      </c>
      <c r="B44" s="16">
        <v>2.4760069927574997</v>
      </c>
      <c r="C44" s="17">
        <v>2.1698585270436199</v>
      </c>
      <c r="D44" s="16">
        <v>3.13535479837449</v>
      </c>
      <c r="E44" s="17">
        <v>2.9634009547577</v>
      </c>
      <c r="F44" s="12"/>
      <c r="G44" s="10">
        <f t="shared" si="2"/>
        <v>0.30614846571387977</v>
      </c>
      <c r="H44" s="11">
        <f t="shared" si="3"/>
        <v>0.17195384361679</v>
      </c>
    </row>
    <row r="45" spans="1:8" x14ac:dyDescent="0.25">
      <c r="A45" s="7" t="s">
        <v>82</v>
      </c>
      <c r="B45" s="16">
        <v>0.153412537015234</v>
      </c>
      <c r="C45" s="17">
        <v>0.14101805940954398</v>
      </c>
      <c r="D45" s="16">
        <v>0.11097217880587701</v>
      </c>
      <c r="E45" s="17">
        <v>0.125214124848917</v>
      </c>
      <c r="F45" s="12"/>
      <c r="G45" s="10">
        <f t="shared" si="2"/>
        <v>1.2394477605690013E-2</v>
      </c>
      <c r="H45" s="11">
        <f t="shared" si="3"/>
        <v>-1.4241946043039994E-2</v>
      </c>
    </row>
    <row r="46" spans="1:8" x14ac:dyDescent="0.25">
      <c r="A46" s="7" t="s">
        <v>83</v>
      </c>
      <c r="B46" s="16">
        <v>8.9193335473973401E-2</v>
      </c>
      <c r="C46" s="17">
        <v>0.18650775599326799</v>
      </c>
      <c r="D46" s="16">
        <v>8.5964363863707399E-2</v>
      </c>
      <c r="E46" s="17">
        <v>7.6519742963227E-2</v>
      </c>
      <c r="F46" s="12"/>
      <c r="G46" s="10">
        <f t="shared" si="2"/>
        <v>-9.7314420519294592E-2</v>
      </c>
      <c r="H46" s="11">
        <f t="shared" si="3"/>
        <v>9.4446209004803994E-3</v>
      </c>
    </row>
    <row r="47" spans="1:8" x14ac:dyDescent="0.25">
      <c r="A47" s="7" t="s">
        <v>84</v>
      </c>
      <c r="B47" s="16">
        <v>0.31396054086838598</v>
      </c>
      <c r="C47" s="17">
        <v>0.45034799617886601</v>
      </c>
      <c r="D47" s="16">
        <v>0.35870584557674301</v>
      </c>
      <c r="E47" s="17">
        <v>0.437379894437536</v>
      </c>
      <c r="F47" s="12"/>
      <c r="G47" s="10">
        <f t="shared" si="2"/>
        <v>-0.13638745531048002</v>
      </c>
      <c r="H47" s="11">
        <f t="shared" si="3"/>
        <v>-7.8674048860792989E-2</v>
      </c>
    </row>
    <row r="48" spans="1:8" x14ac:dyDescent="0.25">
      <c r="A48" s="7" t="s">
        <v>85</v>
      </c>
      <c r="B48" s="16">
        <v>1.20589389560812</v>
      </c>
      <c r="C48" s="17">
        <v>0.83701041714051794</v>
      </c>
      <c r="D48" s="16">
        <v>0.88621444201312893</v>
      </c>
      <c r="E48" s="17">
        <v>0.61998382650887396</v>
      </c>
      <c r="F48" s="12"/>
      <c r="G48" s="10">
        <f t="shared" si="2"/>
        <v>0.36888347846760206</v>
      </c>
      <c r="H48" s="11">
        <f t="shared" si="3"/>
        <v>0.26623061550425497</v>
      </c>
    </row>
    <row r="49" spans="1:8" x14ac:dyDescent="0.25">
      <c r="A49" s="7" t="s">
        <v>86</v>
      </c>
      <c r="B49" s="16">
        <v>0.48521174497841496</v>
      </c>
      <c r="C49" s="17">
        <v>1.087203748351</v>
      </c>
      <c r="D49" s="16">
        <v>0.84479524851516097</v>
      </c>
      <c r="E49" s="17">
        <v>0.99040894585358707</v>
      </c>
      <c r="F49" s="12"/>
      <c r="G49" s="10">
        <f t="shared" si="2"/>
        <v>-0.60199200337258496</v>
      </c>
      <c r="H49" s="11">
        <f t="shared" si="3"/>
        <v>-0.14561369733842611</v>
      </c>
    </row>
    <row r="50" spans="1:8" x14ac:dyDescent="0.25">
      <c r="A50" s="7" t="s">
        <v>87</v>
      </c>
      <c r="B50" s="16">
        <v>3.5677334189589396E-3</v>
      </c>
      <c r="C50" s="17">
        <v>1.3646908975117099E-2</v>
      </c>
      <c r="D50" s="16">
        <v>4.6889653016567697E-3</v>
      </c>
      <c r="E50" s="17">
        <v>6.0867977357112399E-3</v>
      </c>
      <c r="F50" s="12"/>
      <c r="G50" s="10">
        <f t="shared" si="2"/>
        <v>-1.007917555615816E-2</v>
      </c>
      <c r="H50" s="11">
        <f t="shared" si="3"/>
        <v>-1.3978324340544702E-3</v>
      </c>
    </row>
    <row r="51" spans="1:8" x14ac:dyDescent="0.25">
      <c r="A51" s="7" t="s">
        <v>90</v>
      </c>
      <c r="B51" s="16">
        <v>0.41028934318027799</v>
      </c>
      <c r="C51" s="17">
        <v>0.30932993676932197</v>
      </c>
      <c r="D51" s="16">
        <v>0.44310722100656502</v>
      </c>
      <c r="E51" s="17">
        <v>0.415641331095711</v>
      </c>
      <c r="F51" s="12"/>
      <c r="G51" s="10">
        <f t="shared" si="2"/>
        <v>0.10095940641095602</v>
      </c>
      <c r="H51" s="11">
        <f t="shared" si="3"/>
        <v>2.7465889910854024E-2</v>
      </c>
    </row>
    <row r="52" spans="1:8" x14ac:dyDescent="0.25">
      <c r="A52" s="7" t="s">
        <v>91</v>
      </c>
      <c r="B52" s="16">
        <v>0.73852081772449996</v>
      </c>
      <c r="C52" s="17">
        <v>0.43670108720374795</v>
      </c>
      <c r="D52" s="16">
        <v>0.76586433260393894</v>
      </c>
      <c r="E52" s="17">
        <v>0.38868551255184602</v>
      </c>
      <c r="F52" s="12"/>
      <c r="G52" s="10">
        <f t="shared" si="2"/>
        <v>0.30181973052075201</v>
      </c>
      <c r="H52" s="11">
        <f t="shared" si="3"/>
        <v>0.37717882005209291</v>
      </c>
    </row>
    <row r="53" spans="1:8" x14ac:dyDescent="0.25">
      <c r="A53" s="7" t="s">
        <v>92</v>
      </c>
      <c r="B53" s="16">
        <v>2.8292126012344401</v>
      </c>
      <c r="C53" s="17">
        <v>2.5747168266387699</v>
      </c>
      <c r="D53" s="16">
        <v>3.1212879024695201</v>
      </c>
      <c r="E53" s="17">
        <v>2.5460205385946502</v>
      </c>
      <c r="F53" s="12"/>
      <c r="G53" s="10">
        <f t="shared" si="2"/>
        <v>0.25449577459567019</v>
      </c>
      <c r="H53" s="11">
        <f t="shared" si="3"/>
        <v>0.57526736387486999</v>
      </c>
    </row>
    <row r="54" spans="1:8" x14ac:dyDescent="0.25">
      <c r="A54" s="7" t="s">
        <v>93</v>
      </c>
      <c r="B54" s="16">
        <v>1.13097149380998</v>
      </c>
      <c r="C54" s="17">
        <v>2.1425647090933899</v>
      </c>
      <c r="D54" s="16">
        <v>1.6161300406377002</v>
      </c>
      <c r="E54" s="17">
        <v>1.43474518056051</v>
      </c>
      <c r="F54" s="12"/>
      <c r="G54" s="10">
        <f t="shared" si="2"/>
        <v>-1.01159321528341</v>
      </c>
      <c r="H54" s="11">
        <f t="shared" si="3"/>
        <v>0.18138486007719012</v>
      </c>
    </row>
    <row r="55" spans="1:8" x14ac:dyDescent="0.25">
      <c r="A55" s="7" t="s">
        <v>94</v>
      </c>
      <c r="B55" s="16">
        <v>4.7343822469585097</v>
      </c>
      <c r="C55" s="17">
        <v>0.14101805940954398</v>
      </c>
      <c r="D55" s="16">
        <v>4.02547671147234</v>
      </c>
      <c r="E55" s="17">
        <v>0.81041364138326799</v>
      </c>
      <c r="F55" s="12"/>
      <c r="G55" s="10">
        <f t="shared" si="2"/>
        <v>4.5933641875489659</v>
      </c>
      <c r="H55" s="11">
        <f t="shared" si="3"/>
        <v>3.2150630700890721</v>
      </c>
    </row>
    <row r="56" spans="1:8" x14ac:dyDescent="0.25">
      <c r="A56" s="7" t="s">
        <v>95</v>
      </c>
      <c r="B56" s="16">
        <v>18.120518034892399</v>
      </c>
      <c r="C56" s="17">
        <v>24.077696401764999</v>
      </c>
      <c r="D56" s="16">
        <v>17.050640825257901</v>
      </c>
      <c r="E56" s="17">
        <v>23.741119796874898</v>
      </c>
      <c r="F56" s="12"/>
      <c r="G56" s="10">
        <f t="shared" si="2"/>
        <v>-5.9571783668726006</v>
      </c>
      <c r="H56" s="11">
        <f t="shared" si="3"/>
        <v>-6.6904789716169972</v>
      </c>
    </row>
    <row r="57" spans="1:8" x14ac:dyDescent="0.25">
      <c r="A57" s="7" t="s">
        <v>97</v>
      </c>
      <c r="B57" s="16">
        <v>3.4963787505797601</v>
      </c>
      <c r="C57" s="17">
        <v>2.0697811945594302</v>
      </c>
      <c r="D57" s="16">
        <v>2.5804939043451101</v>
      </c>
      <c r="E57" s="17">
        <v>1.9956001147796099</v>
      </c>
      <c r="F57" s="12"/>
      <c r="G57" s="10">
        <f t="shared" si="2"/>
        <v>1.4265975560203299</v>
      </c>
      <c r="H57" s="11">
        <f t="shared" si="3"/>
        <v>0.5848937895655002</v>
      </c>
    </row>
    <row r="58" spans="1:8" x14ac:dyDescent="0.25">
      <c r="A58" s="7" t="s">
        <v>98</v>
      </c>
      <c r="B58" s="16">
        <v>0.69214028327803301</v>
      </c>
      <c r="C58" s="17">
        <v>0.64140472183050501</v>
      </c>
      <c r="D58" s="16">
        <v>0.78774617067833708</v>
      </c>
      <c r="E58" s="17">
        <v>0.742589323756772</v>
      </c>
      <c r="F58" s="12"/>
      <c r="G58" s="10">
        <f t="shared" si="2"/>
        <v>5.0735561447527999E-2</v>
      </c>
      <c r="H58" s="11">
        <f t="shared" si="3"/>
        <v>4.5156846921565075E-2</v>
      </c>
    </row>
    <row r="59" spans="1:8" x14ac:dyDescent="0.25">
      <c r="A59" s="142" t="s">
        <v>43</v>
      </c>
      <c r="B59" s="153">
        <v>8.2057868636055492E-2</v>
      </c>
      <c r="C59" s="154">
        <v>9.0979393167447589E-2</v>
      </c>
      <c r="D59" s="153">
        <v>6.4082525789309203E-2</v>
      </c>
      <c r="E59" s="154">
        <v>6.7824317626496697E-2</v>
      </c>
      <c r="F59" s="155"/>
      <c r="G59" s="156">
        <f t="shared" si="2"/>
        <v>-8.9215245313920971E-3</v>
      </c>
      <c r="H59" s="157">
        <f t="shared" si="3"/>
        <v>-3.7417918371874942E-3</v>
      </c>
    </row>
    <row r="60" spans="1:8" x14ac:dyDescent="0.25">
      <c r="A60" s="7" t="s">
        <v>44</v>
      </c>
      <c r="B60" s="16">
        <v>0</v>
      </c>
      <c r="C60" s="17">
        <v>4.54896965837238E-3</v>
      </c>
      <c r="D60" s="16">
        <v>1.56298843388559E-3</v>
      </c>
      <c r="E60" s="17">
        <v>3.4781701346921399E-3</v>
      </c>
      <c r="F60" s="12"/>
      <c r="G60" s="10">
        <f t="shared" si="2"/>
        <v>-4.54896965837238E-3</v>
      </c>
      <c r="H60" s="11">
        <f t="shared" si="3"/>
        <v>-1.9151817008065499E-3</v>
      </c>
    </row>
    <row r="61" spans="1:8" x14ac:dyDescent="0.25">
      <c r="A61" s="7" t="s">
        <v>49</v>
      </c>
      <c r="B61" s="16">
        <v>4.9948267865425097E-2</v>
      </c>
      <c r="C61" s="17">
        <v>2.2744848291861897E-2</v>
      </c>
      <c r="D61" s="16">
        <v>2.5007814942169401E-2</v>
      </c>
      <c r="E61" s="17">
        <v>2.5216733476518E-2</v>
      </c>
      <c r="F61" s="12"/>
      <c r="G61" s="10">
        <f t="shared" si="2"/>
        <v>2.72034195735632E-2</v>
      </c>
      <c r="H61" s="11">
        <f t="shared" si="3"/>
        <v>-2.08918534348599E-4</v>
      </c>
    </row>
    <row r="62" spans="1:8" x14ac:dyDescent="0.25">
      <c r="A62" s="7" t="s">
        <v>50</v>
      </c>
      <c r="B62" s="16">
        <v>0.799172285846802</v>
      </c>
      <c r="C62" s="17">
        <v>0.53677841968794104</v>
      </c>
      <c r="D62" s="16">
        <v>0.57127227258518298</v>
      </c>
      <c r="E62" s="17">
        <v>0.47563976591914997</v>
      </c>
      <c r="F62" s="12"/>
      <c r="G62" s="10">
        <f t="shared" si="2"/>
        <v>0.26239386615886096</v>
      </c>
      <c r="H62" s="11">
        <f t="shared" si="3"/>
        <v>9.5632506666033013E-2</v>
      </c>
    </row>
    <row r="63" spans="1:8" x14ac:dyDescent="0.25">
      <c r="A63" s="7" t="s">
        <v>53</v>
      </c>
      <c r="B63" s="16">
        <v>0.799172285846802</v>
      </c>
      <c r="C63" s="17">
        <v>0.91434290133284801</v>
      </c>
      <c r="D63" s="16">
        <v>0.58612066270709606</v>
      </c>
      <c r="E63" s="17">
        <v>0.64433101745171895</v>
      </c>
      <c r="F63" s="12"/>
      <c r="G63" s="10">
        <f t="shared" si="2"/>
        <v>-0.11517061548604601</v>
      </c>
      <c r="H63" s="11">
        <f t="shared" si="3"/>
        <v>-5.8210354744622883E-2</v>
      </c>
    </row>
    <row r="64" spans="1:8" x14ac:dyDescent="0.25">
      <c r="A64" s="7" t="s">
        <v>56</v>
      </c>
      <c r="B64" s="16">
        <v>5.7083734703343006E-2</v>
      </c>
      <c r="C64" s="17">
        <v>7.2783514533958094E-2</v>
      </c>
      <c r="D64" s="16">
        <v>4.9234135667396095E-2</v>
      </c>
      <c r="E64" s="17">
        <v>3.39121588132483E-2</v>
      </c>
      <c r="F64" s="12"/>
      <c r="G64" s="10">
        <f t="shared" si="2"/>
        <v>-1.5699779830615088E-2</v>
      </c>
      <c r="H64" s="11">
        <f t="shared" si="3"/>
        <v>1.5321976854147795E-2</v>
      </c>
    </row>
    <row r="65" spans="1:8" x14ac:dyDescent="0.25">
      <c r="A65" s="7" t="s">
        <v>57</v>
      </c>
      <c r="B65" s="16">
        <v>1.6090477719504799</v>
      </c>
      <c r="C65" s="17">
        <v>1.6285311376973099</v>
      </c>
      <c r="D65" s="16">
        <v>1.51375429821819</v>
      </c>
      <c r="E65" s="17">
        <v>1.2521412484891701</v>
      </c>
      <c r="F65" s="12"/>
      <c r="G65" s="10">
        <f t="shared" si="2"/>
        <v>-1.9483365746830072E-2</v>
      </c>
      <c r="H65" s="11">
        <f t="shared" si="3"/>
        <v>0.26161304972901989</v>
      </c>
    </row>
    <row r="66" spans="1:8" x14ac:dyDescent="0.25">
      <c r="A66" s="7" t="s">
        <v>60</v>
      </c>
      <c r="B66" s="16">
        <v>0.14270933675835701</v>
      </c>
      <c r="C66" s="17">
        <v>0.23654642223536401</v>
      </c>
      <c r="D66" s="16">
        <v>0.19849953110346999</v>
      </c>
      <c r="E66" s="17">
        <v>0.15564811352747299</v>
      </c>
      <c r="F66" s="12"/>
      <c r="G66" s="10">
        <f t="shared" si="2"/>
        <v>-9.3837085477007004E-2</v>
      </c>
      <c r="H66" s="11">
        <f t="shared" si="3"/>
        <v>4.2851417575997003E-2</v>
      </c>
    </row>
    <row r="67" spans="1:8" x14ac:dyDescent="0.25">
      <c r="A67" s="7" t="s">
        <v>63</v>
      </c>
      <c r="B67" s="16">
        <v>0.37817974240964702</v>
      </c>
      <c r="C67" s="17">
        <v>0.36391757266978997</v>
      </c>
      <c r="D67" s="16">
        <v>0.31728665207877499</v>
      </c>
      <c r="E67" s="17">
        <v>0.29042720624679397</v>
      </c>
      <c r="F67" s="12"/>
      <c r="G67" s="10">
        <f t="shared" si="2"/>
        <v>1.4262169739857056E-2</v>
      </c>
      <c r="H67" s="11">
        <f t="shared" si="3"/>
        <v>2.6859445831981021E-2</v>
      </c>
    </row>
    <row r="68" spans="1:8" x14ac:dyDescent="0.25">
      <c r="A68" s="7" t="s">
        <v>70</v>
      </c>
      <c r="B68" s="16">
        <v>0.21049627171857702</v>
      </c>
      <c r="C68" s="17">
        <v>0.14556702906791599</v>
      </c>
      <c r="D68" s="16">
        <v>0.13441700531416101</v>
      </c>
      <c r="E68" s="17">
        <v>9.2171508569341698E-2</v>
      </c>
      <c r="F68" s="12"/>
      <c r="G68" s="10">
        <f t="shared" si="2"/>
        <v>6.4929242650661023E-2</v>
      </c>
      <c r="H68" s="11">
        <f t="shared" si="3"/>
        <v>4.2245496744819311E-2</v>
      </c>
    </row>
    <row r="69" spans="1:8" x14ac:dyDescent="0.25">
      <c r="A69" s="7" t="s">
        <v>71</v>
      </c>
      <c r="B69" s="16">
        <v>2.8541867351671503E-2</v>
      </c>
      <c r="C69" s="17">
        <v>4.5489696583723795E-2</v>
      </c>
      <c r="D69" s="16">
        <v>2.9696780243826198E-2</v>
      </c>
      <c r="E69" s="17">
        <v>3.82598714816135E-2</v>
      </c>
      <c r="F69" s="12"/>
      <c r="G69" s="10">
        <f t="shared" si="2"/>
        <v>-1.6947829232052292E-2</v>
      </c>
      <c r="H69" s="11">
        <f t="shared" si="3"/>
        <v>-8.5630912377873021E-3</v>
      </c>
    </row>
    <row r="70" spans="1:8" x14ac:dyDescent="0.25">
      <c r="A70" s="7" t="s">
        <v>76</v>
      </c>
      <c r="B70" s="16">
        <v>0.121302936244604</v>
      </c>
      <c r="C70" s="17">
        <v>8.1881453850702793E-2</v>
      </c>
      <c r="D70" s="16">
        <v>8.4401375429821804E-2</v>
      </c>
      <c r="E70" s="17">
        <v>9.6519221237706801E-2</v>
      </c>
      <c r="F70" s="12"/>
      <c r="G70" s="10">
        <f t="shared" ref="G70:G75" si="4">B70-C70</f>
        <v>3.9421482393901211E-2</v>
      </c>
      <c r="H70" s="11">
        <f t="shared" ref="H70:H75" si="5">D70-E70</f>
        <v>-1.2117845807884997E-2</v>
      </c>
    </row>
    <row r="71" spans="1:8" x14ac:dyDescent="0.25">
      <c r="A71" s="7" t="s">
        <v>88</v>
      </c>
      <c r="B71" s="16">
        <v>0.10703200256876801</v>
      </c>
      <c r="C71" s="17">
        <v>6.3685575217213297E-2</v>
      </c>
      <c r="D71" s="16">
        <v>9.6905282900906498E-2</v>
      </c>
      <c r="E71" s="17">
        <v>4.60857542846708E-2</v>
      </c>
      <c r="F71" s="12"/>
      <c r="G71" s="10">
        <f t="shared" si="4"/>
        <v>4.3346427351554709E-2</v>
      </c>
      <c r="H71" s="11">
        <f t="shared" si="5"/>
        <v>5.0819528616235697E-2</v>
      </c>
    </row>
    <row r="72" spans="1:8" x14ac:dyDescent="0.25">
      <c r="A72" s="7" t="s">
        <v>89</v>
      </c>
      <c r="B72" s="16">
        <v>0</v>
      </c>
      <c r="C72" s="17">
        <v>0</v>
      </c>
      <c r="D72" s="16">
        <v>7.8149421694279498E-4</v>
      </c>
      <c r="E72" s="17">
        <v>8.6954253367303497E-4</v>
      </c>
      <c r="F72" s="12"/>
      <c r="G72" s="10">
        <f t="shared" si="4"/>
        <v>0</v>
      </c>
      <c r="H72" s="11">
        <f t="shared" si="5"/>
        <v>-8.8048316730239985E-5</v>
      </c>
    </row>
    <row r="73" spans="1:8" x14ac:dyDescent="0.25">
      <c r="A73" s="7" t="s">
        <v>96</v>
      </c>
      <c r="B73" s="16">
        <v>0.153412537015234</v>
      </c>
      <c r="C73" s="17">
        <v>0.17286084701814999</v>
      </c>
      <c r="D73" s="16">
        <v>0.11409815567364799</v>
      </c>
      <c r="E73" s="17">
        <v>0.116518699512187</v>
      </c>
      <c r="F73" s="12"/>
      <c r="G73" s="10">
        <f t="shared" si="4"/>
        <v>-1.9448310002915997E-2</v>
      </c>
      <c r="H73" s="11">
        <f t="shared" si="5"/>
        <v>-2.4205438385390132E-3</v>
      </c>
    </row>
    <row r="74" spans="1:8" x14ac:dyDescent="0.25">
      <c r="A74" s="7" t="s">
        <v>99</v>
      </c>
      <c r="B74" s="16">
        <v>0.36034107531485199</v>
      </c>
      <c r="C74" s="17">
        <v>0.27748714916071499</v>
      </c>
      <c r="D74" s="16">
        <v>0.34229446702094396</v>
      </c>
      <c r="E74" s="17">
        <v>0.202603410345817</v>
      </c>
      <c r="F74" s="12"/>
      <c r="G74" s="10">
        <f t="shared" si="4"/>
        <v>8.2853926154137003E-2</v>
      </c>
      <c r="H74" s="11">
        <f t="shared" si="5"/>
        <v>0.13969105667512696</v>
      </c>
    </row>
    <row r="75" spans="1:8" x14ac:dyDescent="0.25">
      <c r="A75" s="7" t="s">
        <v>100</v>
      </c>
      <c r="B75" s="16">
        <v>3.9245067608548297E-2</v>
      </c>
      <c r="C75" s="17">
        <v>6.8234544875585695E-2</v>
      </c>
      <c r="D75" s="16">
        <v>3.2041262894654601E-2</v>
      </c>
      <c r="E75" s="17">
        <v>5.3911637087728101E-2</v>
      </c>
      <c r="F75" s="12"/>
      <c r="G75" s="10">
        <f t="shared" si="4"/>
        <v>-2.8989477267037399E-2</v>
      </c>
      <c r="H75" s="11">
        <f t="shared" si="5"/>
        <v>-2.18703741930735E-2</v>
      </c>
    </row>
    <row r="76" spans="1:8" x14ac:dyDescent="0.25">
      <c r="A76" s="1"/>
      <c r="B76" s="18"/>
      <c r="C76" s="19"/>
      <c r="D76" s="18"/>
      <c r="E76" s="19"/>
      <c r="F76" s="15"/>
      <c r="G76" s="13"/>
      <c r="H76" s="14"/>
    </row>
    <row r="77" spans="1:8" s="43" customFormat="1" ht="13" x14ac:dyDescent="0.3">
      <c r="A77" s="27" t="s">
        <v>5</v>
      </c>
      <c r="B77" s="44">
        <f>SUM(B6:B76)</f>
        <v>99.999999999999986</v>
      </c>
      <c r="C77" s="45">
        <f>SUM(C6:C76)</f>
        <v>100.00000000000001</v>
      </c>
      <c r="D77" s="44">
        <f>SUM(D6:D76)</f>
        <v>99.999999999999972</v>
      </c>
      <c r="E77" s="45">
        <f>SUM(E6:E76)</f>
        <v>100.00000000000006</v>
      </c>
      <c r="F77" s="49"/>
      <c r="G77" s="50">
        <f>SUM(G6:G76)</f>
        <v>-5.4421744888344392E-14</v>
      </c>
      <c r="H77" s="51">
        <f>SUM(H6:H76)</f>
        <v>-3.2682190287403046E-14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112</v>
      </c>
      <c r="B7" s="78">
        <f>SUM($B8:$B11)</f>
        <v>4019</v>
      </c>
      <c r="C7" s="79">
        <f>SUM($C8:$C11)</f>
        <v>3575</v>
      </c>
      <c r="D7" s="78">
        <f>SUM($D8:$D11)</f>
        <v>20424</v>
      </c>
      <c r="E7" s="79">
        <f>SUM($E8:$E11)</f>
        <v>20768</v>
      </c>
      <c r="F7" s="80"/>
      <c r="G7" s="78">
        <f>B7-C7</f>
        <v>444</v>
      </c>
      <c r="H7" s="79">
        <f>D7-E7</f>
        <v>-344</v>
      </c>
      <c r="I7" s="54">
        <f>IF(C7=0, "-", IF(G7/C7&lt;10, G7/C7, "&gt;999%"))</f>
        <v>0.1241958041958042</v>
      </c>
      <c r="J7" s="55">
        <f>IF(E7=0, "-", IF(H7/E7&lt;10, H7/E7, "&gt;999%"))</f>
        <v>-1.6563944530046226E-2</v>
      </c>
    </row>
    <row r="8" spans="1:10" x14ac:dyDescent="0.25">
      <c r="A8" s="158" t="s">
        <v>162</v>
      </c>
      <c r="B8" s="65">
        <v>2227</v>
      </c>
      <c r="C8" s="66">
        <v>2079</v>
      </c>
      <c r="D8" s="65">
        <v>12803</v>
      </c>
      <c r="E8" s="66">
        <v>13071</v>
      </c>
      <c r="F8" s="67"/>
      <c r="G8" s="65">
        <f>B8-C8</f>
        <v>148</v>
      </c>
      <c r="H8" s="66">
        <f>D8-E8</f>
        <v>-268</v>
      </c>
      <c r="I8" s="8">
        <f>IF(C8=0, "-", IF(G8/C8&lt;10, G8/C8, "&gt;999%"))</f>
        <v>7.1188071188071189E-2</v>
      </c>
      <c r="J8" s="9">
        <f>IF(E8=0, "-", IF(H8/E8&lt;10, H8/E8, "&gt;999%"))</f>
        <v>-2.0503404483207099E-2</v>
      </c>
    </row>
    <row r="9" spans="1:10" x14ac:dyDescent="0.25">
      <c r="A9" s="158" t="s">
        <v>163</v>
      </c>
      <c r="B9" s="65">
        <v>1161</v>
      </c>
      <c r="C9" s="66">
        <v>944</v>
      </c>
      <c r="D9" s="65">
        <v>5509</v>
      </c>
      <c r="E9" s="66">
        <v>5161</v>
      </c>
      <c r="F9" s="67"/>
      <c r="G9" s="65">
        <f>B9-C9</f>
        <v>217</v>
      </c>
      <c r="H9" s="66">
        <f>D9-E9</f>
        <v>348</v>
      </c>
      <c r="I9" s="8">
        <f>IF(C9=0, "-", IF(G9/C9&lt;10, G9/C9, "&gt;999%"))</f>
        <v>0.2298728813559322</v>
      </c>
      <c r="J9" s="9">
        <f>IF(E9=0, "-", IF(H9/E9&lt;10, H9/E9, "&gt;999%"))</f>
        <v>6.7428792869598908E-2</v>
      </c>
    </row>
    <row r="10" spans="1:10" x14ac:dyDescent="0.25">
      <c r="A10" s="158" t="s">
        <v>164</v>
      </c>
      <c r="B10" s="65">
        <v>124</v>
      </c>
      <c r="C10" s="66">
        <v>68</v>
      </c>
      <c r="D10" s="65">
        <v>413</v>
      </c>
      <c r="E10" s="66">
        <v>419</v>
      </c>
      <c r="F10" s="67"/>
      <c r="G10" s="65">
        <f>B10-C10</f>
        <v>56</v>
      </c>
      <c r="H10" s="66">
        <f>D10-E10</f>
        <v>-6</v>
      </c>
      <c r="I10" s="8">
        <f>IF(C10=0, "-", IF(G10/C10&lt;10, G10/C10, "&gt;999%"))</f>
        <v>0.82352941176470584</v>
      </c>
      <c r="J10" s="9">
        <f>IF(E10=0, "-", IF(H10/E10&lt;10, H10/E10, "&gt;999%"))</f>
        <v>-1.4319809069212411E-2</v>
      </c>
    </row>
    <row r="11" spans="1:10" x14ac:dyDescent="0.25">
      <c r="A11" s="158" t="s">
        <v>165</v>
      </c>
      <c r="B11" s="65">
        <v>507</v>
      </c>
      <c r="C11" s="66">
        <v>484</v>
      </c>
      <c r="D11" s="65">
        <v>1699</v>
      </c>
      <c r="E11" s="66">
        <v>2117</v>
      </c>
      <c r="F11" s="67"/>
      <c r="G11" s="65">
        <f>B11-C11</f>
        <v>23</v>
      </c>
      <c r="H11" s="66">
        <f>D11-E11</f>
        <v>-418</v>
      </c>
      <c r="I11" s="8">
        <f>IF(C11=0, "-", IF(G11/C11&lt;10, G11/C11, "&gt;999%"))</f>
        <v>4.7520661157024795E-2</v>
      </c>
      <c r="J11" s="9">
        <f>IF(E11=0, "-", IF(H11/E11&lt;10, H11/E11, "&gt;999%"))</f>
        <v>-0.19744922059518186</v>
      </c>
    </row>
    <row r="12" spans="1:10" x14ac:dyDescent="0.25">
      <c r="A12" s="7"/>
      <c r="B12" s="65"/>
      <c r="C12" s="66"/>
      <c r="D12" s="65"/>
      <c r="E12" s="66"/>
      <c r="F12" s="67"/>
      <c r="G12" s="65"/>
      <c r="H12" s="66"/>
      <c r="I12" s="8"/>
      <c r="J12" s="9"/>
    </row>
    <row r="13" spans="1:10" s="160" customFormat="1" ht="13" x14ac:dyDescent="0.3">
      <c r="A13" s="159" t="s">
        <v>121</v>
      </c>
      <c r="B13" s="78">
        <f>SUM($B14:$B17)</f>
        <v>14906</v>
      </c>
      <c r="C13" s="79">
        <f>SUM($C14:$C17)</f>
        <v>11029</v>
      </c>
      <c r="D13" s="78">
        <f>SUM($D14:$D17)</f>
        <v>67551</v>
      </c>
      <c r="E13" s="79">
        <f>SUM($E14:$E17)</f>
        <v>57313</v>
      </c>
      <c r="F13" s="80"/>
      <c r="G13" s="78">
        <f>B13-C13</f>
        <v>3877</v>
      </c>
      <c r="H13" s="79">
        <f>D13-E13</f>
        <v>10238</v>
      </c>
      <c r="I13" s="54">
        <f>IF(C13=0, "-", IF(G13/C13&lt;10, G13/C13, "&gt;999%"))</f>
        <v>0.35152779037084053</v>
      </c>
      <c r="J13" s="55">
        <f>IF(E13=0, "-", IF(H13/E13&lt;10, H13/E13, "&gt;999%"))</f>
        <v>0.17863311988554081</v>
      </c>
    </row>
    <row r="14" spans="1:10" x14ac:dyDescent="0.25">
      <c r="A14" s="158" t="s">
        <v>162</v>
      </c>
      <c r="B14" s="65">
        <v>9164</v>
      </c>
      <c r="C14" s="66">
        <v>7137</v>
      </c>
      <c r="D14" s="65">
        <v>42685</v>
      </c>
      <c r="E14" s="66">
        <v>37942</v>
      </c>
      <c r="F14" s="67"/>
      <c r="G14" s="65">
        <f>B14-C14</f>
        <v>2027</v>
      </c>
      <c r="H14" s="66">
        <f>D14-E14</f>
        <v>4743</v>
      </c>
      <c r="I14" s="8">
        <f>IF(C14=0, "-", IF(G14/C14&lt;10, G14/C14, "&gt;999%"))</f>
        <v>0.28401289057026763</v>
      </c>
      <c r="J14" s="9">
        <f>IF(E14=0, "-", IF(H14/E14&lt;10, H14/E14, "&gt;999%"))</f>
        <v>0.12500658900426967</v>
      </c>
    </row>
    <row r="15" spans="1:10" x14ac:dyDescent="0.25">
      <c r="A15" s="158" t="s">
        <v>163</v>
      </c>
      <c r="B15" s="65">
        <v>4645</v>
      </c>
      <c r="C15" s="66">
        <v>3097</v>
      </c>
      <c r="D15" s="65">
        <v>19722</v>
      </c>
      <c r="E15" s="66">
        <v>15496</v>
      </c>
      <c r="F15" s="67"/>
      <c r="G15" s="65">
        <f>B15-C15</f>
        <v>1548</v>
      </c>
      <c r="H15" s="66">
        <f>D15-E15</f>
        <v>4226</v>
      </c>
      <c r="I15" s="8">
        <f>IF(C15=0, "-", IF(G15/C15&lt;10, G15/C15, "&gt;999%"))</f>
        <v>0.49983855343881173</v>
      </c>
      <c r="J15" s="9">
        <f>IF(E15=0, "-", IF(H15/E15&lt;10, H15/E15, "&gt;999%"))</f>
        <v>0.27271553949406296</v>
      </c>
    </row>
    <row r="16" spans="1:10" x14ac:dyDescent="0.25">
      <c r="A16" s="158" t="s">
        <v>164</v>
      </c>
      <c r="B16" s="65">
        <v>149</v>
      </c>
      <c r="C16" s="66">
        <v>117</v>
      </c>
      <c r="D16" s="65">
        <v>818</v>
      </c>
      <c r="E16" s="66">
        <v>729</v>
      </c>
      <c r="F16" s="67"/>
      <c r="G16" s="65">
        <f>B16-C16</f>
        <v>32</v>
      </c>
      <c r="H16" s="66">
        <f>D16-E16</f>
        <v>89</v>
      </c>
      <c r="I16" s="8">
        <f>IF(C16=0, "-", IF(G16/C16&lt;10, G16/C16, "&gt;999%"))</f>
        <v>0.27350427350427353</v>
      </c>
      <c r="J16" s="9">
        <f>IF(E16=0, "-", IF(H16/E16&lt;10, H16/E16, "&gt;999%"))</f>
        <v>0.12208504801097393</v>
      </c>
    </row>
    <row r="17" spans="1:10" x14ac:dyDescent="0.25">
      <c r="A17" s="158" t="s">
        <v>165</v>
      </c>
      <c r="B17" s="65">
        <v>948</v>
      </c>
      <c r="C17" s="66">
        <v>678</v>
      </c>
      <c r="D17" s="65">
        <v>4326</v>
      </c>
      <c r="E17" s="66">
        <v>3146</v>
      </c>
      <c r="F17" s="67"/>
      <c r="G17" s="65">
        <f>B17-C17</f>
        <v>270</v>
      </c>
      <c r="H17" s="66">
        <f>D17-E17</f>
        <v>1180</v>
      </c>
      <c r="I17" s="8">
        <f>IF(C17=0, "-", IF(G17/C17&lt;10, G17/C17, "&gt;999%"))</f>
        <v>0.39823008849557523</v>
      </c>
      <c r="J17" s="9">
        <f>IF(E17=0, "-", IF(H17/E17&lt;10, H17/E17, "&gt;999%"))</f>
        <v>0.3750794659885569</v>
      </c>
    </row>
    <row r="18" spans="1:10" ht="13" x14ac:dyDescent="0.3">
      <c r="A18" s="22"/>
      <c r="B18" s="74"/>
      <c r="C18" s="75"/>
      <c r="D18" s="74"/>
      <c r="E18" s="75"/>
      <c r="F18" s="76"/>
      <c r="G18" s="74"/>
      <c r="H18" s="75"/>
      <c r="I18" s="23"/>
      <c r="J18" s="24"/>
    </row>
    <row r="19" spans="1:10" s="160" customFormat="1" ht="13" x14ac:dyDescent="0.3">
      <c r="A19" s="159" t="s">
        <v>127</v>
      </c>
      <c r="B19" s="78">
        <f>SUM($B20:$B23)</f>
        <v>7411</v>
      </c>
      <c r="C19" s="79">
        <f>SUM($C20:$C23)</f>
        <v>6186</v>
      </c>
      <c r="D19" s="78">
        <f>SUM($D20:$D23)</f>
        <v>33350</v>
      </c>
      <c r="E19" s="79">
        <f>SUM($E20:$E23)</f>
        <v>31849</v>
      </c>
      <c r="F19" s="80"/>
      <c r="G19" s="78">
        <f>B19-C19</f>
        <v>1225</v>
      </c>
      <c r="H19" s="79">
        <f>D19-E19</f>
        <v>1501</v>
      </c>
      <c r="I19" s="54">
        <f>IF(C19=0, "-", IF(G19/C19&lt;10, G19/C19, "&gt;999%"))</f>
        <v>0.19802780472033624</v>
      </c>
      <c r="J19" s="55">
        <f>IF(E19=0, "-", IF(H19/E19&lt;10, H19/E19, "&gt;999%"))</f>
        <v>4.7128638261797862E-2</v>
      </c>
    </row>
    <row r="20" spans="1:10" x14ac:dyDescent="0.25">
      <c r="A20" s="158" t="s">
        <v>162</v>
      </c>
      <c r="B20" s="65">
        <v>2429</v>
      </c>
      <c r="C20" s="66">
        <v>2146</v>
      </c>
      <c r="D20" s="65">
        <v>11788</v>
      </c>
      <c r="E20" s="66">
        <v>11276</v>
      </c>
      <c r="F20" s="67"/>
      <c r="G20" s="65">
        <f>B20-C20</f>
        <v>283</v>
      </c>
      <c r="H20" s="66">
        <f>D20-E20</f>
        <v>512</v>
      </c>
      <c r="I20" s="8">
        <f>IF(C20=0, "-", IF(G20/C20&lt;10, G20/C20, "&gt;999%"))</f>
        <v>0.13187325256290774</v>
      </c>
      <c r="J20" s="9">
        <f>IF(E20=0, "-", IF(H20/E20&lt;10, H20/E20, "&gt;999%"))</f>
        <v>4.5406172401560835E-2</v>
      </c>
    </row>
    <row r="21" spans="1:10" x14ac:dyDescent="0.25">
      <c r="A21" s="158" t="s">
        <v>163</v>
      </c>
      <c r="B21" s="65">
        <v>4412</v>
      </c>
      <c r="C21" s="66">
        <v>3396</v>
      </c>
      <c r="D21" s="65">
        <v>18691</v>
      </c>
      <c r="E21" s="66">
        <v>17865</v>
      </c>
      <c r="F21" s="67"/>
      <c r="G21" s="65">
        <f>B21-C21</f>
        <v>1016</v>
      </c>
      <c r="H21" s="66">
        <f>D21-E21</f>
        <v>826</v>
      </c>
      <c r="I21" s="8">
        <f>IF(C21=0, "-", IF(G21/C21&lt;10, G21/C21, "&gt;999%"))</f>
        <v>0.29917550058892817</v>
      </c>
      <c r="J21" s="9">
        <f>IF(E21=0, "-", IF(H21/E21&lt;10, H21/E21, "&gt;999%"))</f>
        <v>4.6235656311223061E-2</v>
      </c>
    </row>
    <row r="22" spans="1:10" x14ac:dyDescent="0.25">
      <c r="A22" s="158" t="s">
        <v>164</v>
      </c>
      <c r="B22" s="65">
        <v>369</v>
      </c>
      <c r="C22" s="66">
        <v>268</v>
      </c>
      <c r="D22" s="65">
        <v>1487</v>
      </c>
      <c r="E22" s="66">
        <v>1307</v>
      </c>
      <c r="F22" s="67"/>
      <c r="G22" s="65">
        <f>B22-C22</f>
        <v>101</v>
      </c>
      <c r="H22" s="66">
        <f>D22-E22</f>
        <v>180</v>
      </c>
      <c r="I22" s="8">
        <f>IF(C22=0, "-", IF(G22/C22&lt;10, G22/C22, "&gt;999%"))</f>
        <v>0.37686567164179102</v>
      </c>
      <c r="J22" s="9">
        <f>IF(E22=0, "-", IF(H22/E22&lt;10, H22/E22, "&gt;999%"))</f>
        <v>0.13771996939556236</v>
      </c>
    </row>
    <row r="23" spans="1:10" x14ac:dyDescent="0.25">
      <c r="A23" s="158" t="s">
        <v>165</v>
      </c>
      <c r="B23" s="65">
        <v>201</v>
      </c>
      <c r="C23" s="66">
        <v>376</v>
      </c>
      <c r="D23" s="65">
        <v>1384</v>
      </c>
      <c r="E23" s="66">
        <v>1401</v>
      </c>
      <c r="F23" s="67"/>
      <c r="G23" s="65">
        <f>B23-C23</f>
        <v>-175</v>
      </c>
      <c r="H23" s="66">
        <f>D23-E23</f>
        <v>-17</v>
      </c>
      <c r="I23" s="8">
        <f>IF(C23=0, "-", IF(G23/C23&lt;10, G23/C23, "&gt;999%"))</f>
        <v>-0.46542553191489361</v>
      </c>
      <c r="J23" s="9">
        <f>IF(E23=0, "-", IF(H23/E23&lt;10, H23/E23, "&gt;999%"))</f>
        <v>-1.2134189864382585E-2</v>
      </c>
    </row>
    <row r="24" spans="1:10" x14ac:dyDescent="0.25">
      <c r="A24" s="7"/>
      <c r="B24" s="65"/>
      <c r="C24" s="66"/>
      <c r="D24" s="65"/>
      <c r="E24" s="66"/>
      <c r="F24" s="67"/>
      <c r="G24" s="65"/>
      <c r="H24" s="66"/>
      <c r="I24" s="8"/>
      <c r="J24" s="9"/>
    </row>
    <row r="25" spans="1:10" s="43" customFormat="1" ht="13" x14ac:dyDescent="0.3">
      <c r="A25" s="53" t="s">
        <v>29</v>
      </c>
      <c r="B25" s="78">
        <f>SUM($B26:$B29)</f>
        <v>26336</v>
      </c>
      <c r="C25" s="79">
        <f>SUM($C26:$C29)</f>
        <v>20790</v>
      </c>
      <c r="D25" s="78">
        <f>SUM($D26:$D29)</f>
        <v>121325</v>
      </c>
      <c r="E25" s="79">
        <f>SUM($E26:$E29)</f>
        <v>109930</v>
      </c>
      <c r="F25" s="80"/>
      <c r="G25" s="78">
        <f>B25-C25</f>
        <v>5546</v>
      </c>
      <c r="H25" s="79">
        <f>D25-E25</f>
        <v>11395</v>
      </c>
      <c r="I25" s="54">
        <f>IF(C25=0, "-", IF(G25/C25&lt;10, G25/C25, "&gt;999%"))</f>
        <v>0.26676286676286676</v>
      </c>
      <c r="J25" s="55">
        <f>IF(E25=0, "-", IF(H25/E25&lt;10, H25/E25, "&gt;999%"))</f>
        <v>0.10365687255526244</v>
      </c>
    </row>
    <row r="26" spans="1:10" x14ac:dyDescent="0.25">
      <c r="A26" s="158" t="s">
        <v>162</v>
      </c>
      <c r="B26" s="65">
        <v>13820</v>
      </c>
      <c r="C26" s="66">
        <v>11362</v>
      </c>
      <c r="D26" s="65">
        <v>67276</v>
      </c>
      <c r="E26" s="66">
        <v>62289</v>
      </c>
      <c r="F26" s="67"/>
      <c r="G26" s="65">
        <f>B26-C26</f>
        <v>2458</v>
      </c>
      <c r="H26" s="66">
        <f>D26-E26</f>
        <v>4987</v>
      </c>
      <c r="I26" s="8">
        <f>IF(C26=0, "-", IF(G26/C26&lt;10, G26/C26, "&gt;999%"))</f>
        <v>0.21633515226192571</v>
      </c>
      <c r="J26" s="9">
        <f>IF(E26=0, "-", IF(H26/E26&lt;10, H26/E26, "&gt;999%"))</f>
        <v>8.0062290292025884E-2</v>
      </c>
    </row>
    <row r="27" spans="1:10" x14ac:dyDescent="0.25">
      <c r="A27" s="158" t="s">
        <v>163</v>
      </c>
      <c r="B27" s="65">
        <v>10218</v>
      </c>
      <c r="C27" s="66">
        <v>7437</v>
      </c>
      <c r="D27" s="65">
        <v>43922</v>
      </c>
      <c r="E27" s="66">
        <v>38522</v>
      </c>
      <c r="F27" s="67"/>
      <c r="G27" s="65">
        <f>B27-C27</f>
        <v>2781</v>
      </c>
      <c r="H27" s="66">
        <f>D27-E27</f>
        <v>5400</v>
      </c>
      <c r="I27" s="8">
        <f>IF(C27=0, "-", IF(G27/C27&lt;10, G27/C27, "&gt;999%"))</f>
        <v>0.37394110528438884</v>
      </c>
      <c r="J27" s="9">
        <f>IF(E27=0, "-", IF(H27/E27&lt;10, H27/E27, "&gt;999%"))</f>
        <v>0.14017963760967758</v>
      </c>
    </row>
    <row r="28" spans="1:10" x14ac:dyDescent="0.25">
      <c r="A28" s="158" t="s">
        <v>164</v>
      </c>
      <c r="B28" s="65">
        <v>642</v>
      </c>
      <c r="C28" s="66">
        <v>453</v>
      </c>
      <c r="D28" s="65">
        <v>2718</v>
      </c>
      <c r="E28" s="66">
        <v>2455</v>
      </c>
      <c r="F28" s="67"/>
      <c r="G28" s="65">
        <f>B28-C28</f>
        <v>189</v>
      </c>
      <c r="H28" s="66">
        <f>D28-E28</f>
        <v>263</v>
      </c>
      <c r="I28" s="8">
        <f>IF(C28=0, "-", IF(G28/C28&lt;10, G28/C28, "&gt;999%"))</f>
        <v>0.41721854304635764</v>
      </c>
      <c r="J28" s="9">
        <f>IF(E28=0, "-", IF(H28/E28&lt;10, H28/E28, "&gt;999%"))</f>
        <v>0.10712830957230142</v>
      </c>
    </row>
    <row r="29" spans="1:10" x14ac:dyDescent="0.25">
      <c r="A29" s="158" t="s">
        <v>165</v>
      </c>
      <c r="B29" s="65">
        <v>1656</v>
      </c>
      <c r="C29" s="66">
        <v>1538</v>
      </c>
      <c r="D29" s="65">
        <v>7409</v>
      </c>
      <c r="E29" s="66">
        <v>6664</v>
      </c>
      <c r="F29" s="67"/>
      <c r="G29" s="65">
        <f>B29-C29</f>
        <v>118</v>
      </c>
      <c r="H29" s="66">
        <f>D29-E29</f>
        <v>745</v>
      </c>
      <c r="I29" s="8">
        <f>IF(C29=0, "-", IF(G29/C29&lt;10, G29/C29, "&gt;999%"))</f>
        <v>7.6723016905071523E-2</v>
      </c>
      <c r="J29" s="9">
        <f>IF(E29=0, "-", IF(H29/E29&lt;10, H29/E29, "&gt;999%"))</f>
        <v>0.11179471788715487</v>
      </c>
    </row>
    <row r="30" spans="1:10" x14ac:dyDescent="0.25">
      <c r="A30" s="7"/>
      <c r="B30" s="65"/>
      <c r="C30" s="66"/>
      <c r="D30" s="65"/>
      <c r="E30" s="66"/>
      <c r="F30" s="67"/>
      <c r="G30" s="65"/>
      <c r="H30" s="66"/>
      <c r="I30" s="8"/>
      <c r="J30" s="9"/>
    </row>
    <row r="31" spans="1:10" s="43" customFormat="1" ht="13" x14ac:dyDescent="0.3">
      <c r="A31" s="22" t="s">
        <v>128</v>
      </c>
      <c r="B31" s="78">
        <v>1693</v>
      </c>
      <c r="C31" s="79">
        <v>1193</v>
      </c>
      <c r="D31" s="78">
        <v>6635</v>
      </c>
      <c r="E31" s="79">
        <v>5073</v>
      </c>
      <c r="F31" s="80"/>
      <c r="G31" s="78">
        <f>B31-C31</f>
        <v>500</v>
      </c>
      <c r="H31" s="79">
        <f>D31-E31</f>
        <v>1562</v>
      </c>
      <c r="I31" s="54">
        <f>IF(C31=0, "-", IF(G31/C31&lt;10, G31/C31, "&gt;999%"))</f>
        <v>0.41911148365465212</v>
      </c>
      <c r="J31" s="55">
        <f>IF(E31=0, "-", IF(H31/E31&lt;10, H31/E31, "&gt;999%"))</f>
        <v>0.30790459294303174</v>
      </c>
    </row>
    <row r="32" spans="1:10" x14ac:dyDescent="0.25">
      <c r="A32" s="1"/>
      <c r="B32" s="68"/>
      <c r="C32" s="69"/>
      <c r="D32" s="68"/>
      <c r="E32" s="69"/>
      <c r="F32" s="70"/>
      <c r="G32" s="68"/>
      <c r="H32" s="69"/>
      <c r="I32" s="5"/>
      <c r="J32" s="6"/>
    </row>
    <row r="33" spans="1:10" s="43" customFormat="1" ht="13" x14ac:dyDescent="0.3">
      <c r="A33" s="27" t="s">
        <v>5</v>
      </c>
      <c r="B33" s="71">
        <f>SUM(B26:B32)</f>
        <v>28029</v>
      </c>
      <c r="C33" s="77">
        <f>SUM(C26:C32)</f>
        <v>21983</v>
      </c>
      <c r="D33" s="71">
        <f>SUM(D26:D32)</f>
        <v>127960</v>
      </c>
      <c r="E33" s="77">
        <f>SUM(E26:E32)</f>
        <v>115003</v>
      </c>
      <c r="F33" s="73"/>
      <c r="G33" s="71">
        <f>B33-C33</f>
        <v>6046</v>
      </c>
      <c r="H33" s="72">
        <f>D33-E33</f>
        <v>12957</v>
      </c>
      <c r="I33" s="37">
        <f>IF(C33=0, 0, G33/C33)</f>
        <v>0.27503070554519399</v>
      </c>
      <c r="J33" s="38">
        <f>IF(E33=0, 0, H33/E33)</f>
        <v>0.1126666260880151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112</v>
      </c>
      <c r="B7" s="65"/>
      <c r="C7" s="66"/>
      <c r="D7" s="65"/>
      <c r="E7" s="66"/>
      <c r="F7" s="67"/>
      <c r="G7" s="65"/>
      <c r="H7" s="66"/>
      <c r="I7" s="20"/>
      <c r="J7" s="21"/>
    </row>
    <row r="8" spans="1:10" x14ac:dyDescent="0.25">
      <c r="A8" s="158" t="s">
        <v>166</v>
      </c>
      <c r="B8" s="65">
        <v>293</v>
      </c>
      <c r="C8" s="66">
        <v>291</v>
      </c>
      <c r="D8" s="65">
        <v>1157</v>
      </c>
      <c r="E8" s="66">
        <v>1016</v>
      </c>
      <c r="F8" s="67"/>
      <c r="G8" s="65">
        <f>B8-C8</f>
        <v>2</v>
      </c>
      <c r="H8" s="66">
        <f>D8-E8</f>
        <v>141</v>
      </c>
      <c r="I8" s="20">
        <f>IF(C8=0, "-", IF(G8/C8&lt;10, G8/C8, "&gt;999%"))</f>
        <v>6.8728522336769758E-3</v>
      </c>
      <c r="J8" s="21">
        <f>IF(E8=0, "-", IF(H8/E8&lt;10, H8/E8, "&gt;999%"))</f>
        <v>0.13877952755905512</v>
      </c>
    </row>
    <row r="9" spans="1:10" x14ac:dyDescent="0.25">
      <c r="A9" s="158" t="s">
        <v>167</v>
      </c>
      <c r="B9" s="65">
        <v>312</v>
      </c>
      <c r="C9" s="66">
        <v>110</v>
      </c>
      <c r="D9" s="65">
        <v>2679</v>
      </c>
      <c r="E9" s="66">
        <v>1283</v>
      </c>
      <c r="F9" s="67"/>
      <c r="G9" s="65">
        <f>B9-C9</f>
        <v>202</v>
      </c>
      <c r="H9" s="66">
        <f>D9-E9</f>
        <v>1396</v>
      </c>
      <c r="I9" s="20">
        <f>IF(C9=0, "-", IF(G9/C9&lt;10, G9/C9, "&gt;999%"))</f>
        <v>1.8363636363636364</v>
      </c>
      <c r="J9" s="21">
        <f>IF(E9=0, "-", IF(H9/E9&lt;10, H9/E9, "&gt;999%"))</f>
        <v>1.088074824629774</v>
      </c>
    </row>
    <row r="10" spans="1:10" x14ac:dyDescent="0.25">
      <c r="A10" s="158" t="s">
        <v>168</v>
      </c>
      <c r="B10" s="65">
        <v>654</v>
      </c>
      <c r="C10" s="66">
        <v>423</v>
      </c>
      <c r="D10" s="65">
        <v>2208</v>
      </c>
      <c r="E10" s="66">
        <v>2751</v>
      </c>
      <c r="F10" s="67"/>
      <c r="G10" s="65">
        <f>B10-C10</f>
        <v>231</v>
      </c>
      <c r="H10" s="66">
        <f>D10-E10</f>
        <v>-543</v>
      </c>
      <c r="I10" s="20">
        <f>IF(C10=0, "-", IF(G10/C10&lt;10, G10/C10, "&gt;999%"))</f>
        <v>0.54609929078014185</v>
      </c>
      <c r="J10" s="21">
        <f>IF(E10=0, "-", IF(H10/E10&lt;10, H10/E10, "&gt;999%"))</f>
        <v>-0.19738276990185388</v>
      </c>
    </row>
    <row r="11" spans="1:10" x14ac:dyDescent="0.25">
      <c r="A11" s="158" t="s">
        <v>169</v>
      </c>
      <c r="B11" s="65">
        <v>2752</v>
      </c>
      <c r="C11" s="66">
        <v>2740</v>
      </c>
      <c r="D11" s="65">
        <v>14349</v>
      </c>
      <c r="E11" s="66">
        <v>15682</v>
      </c>
      <c r="F11" s="67"/>
      <c r="G11" s="65">
        <f>B11-C11</f>
        <v>12</v>
      </c>
      <c r="H11" s="66">
        <f>D11-E11</f>
        <v>-1333</v>
      </c>
      <c r="I11" s="20">
        <f>IF(C11=0, "-", IF(G11/C11&lt;10, G11/C11, "&gt;999%"))</f>
        <v>4.3795620437956208E-3</v>
      </c>
      <c r="J11" s="21">
        <f>IF(E11=0, "-", IF(H11/E11&lt;10, H11/E11, "&gt;999%"))</f>
        <v>-8.5001913021298309E-2</v>
      </c>
    </row>
    <row r="12" spans="1:10" x14ac:dyDescent="0.25">
      <c r="A12" s="158" t="s">
        <v>170</v>
      </c>
      <c r="B12" s="65">
        <v>8</v>
      </c>
      <c r="C12" s="66">
        <v>11</v>
      </c>
      <c r="D12" s="65">
        <v>31</v>
      </c>
      <c r="E12" s="66">
        <v>36</v>
      </c>
      <c r="F12" s="67"/>
      <c r="G12" s="65">
        <f>B12-C12</f>
        <v>-3</v>
      </c>
      <c r="H12" s="66">
        <f>D12-E12</f>
        <v>-5</v>
      </c>
      <c r="I12" s="20">
        <f>IF(C12=0, "-", IF(G12/C12&lt;10, G12/C12, "&gt;999%"))</f>
        <v>-0.27272727272727271</v>
      </c>
      <c r="J12" s="21">
        <f>IF(E12=0, "-", IF(H12/E12&lt;10, H12/E12, "&gt;999%"))</f>
        <v>-0.1388888888888889</v>
      </c>
    </row>
    <row r="13" spans="1:10" x14ac:dyDescent="0.25">
      <c r="A13" s="7"/>
      <c r="B13" s="65"/>
      <c r="C13" s="66"/>
      <c r="D13" s="65"/>
      <c r="E13" s="66"/>
      <c r="F13" s="67"/>
      <c r="G13" s="65"/>
      <c r="H13" s="66"/>
      <c r="I13" s="20"/>
      <c r="J13" s="21"/>
    </row>
    <row r="14" spans="1:10" s="139" customFormat="1" ht="13" x14ac:dyDescent="0.3">
      <c r="A14" s="159" t="s">
        <v>121</v>
      </c>
      <c r="B14" s="65"/>
      <c r="C14" s="66"/>
      <c r="D14" s="65"/>
      <c r="E14" s="66"/>
      <c r="F14" s="67"/>
      <c r="G14" s="65"/>
      <c r="H14" s="66"/>
      <c r="I14" s="20"/>
      <c r="J14" s="21"/>
    </row>
    <row r="15" spans="1:10" x14ac:dyDescent="0.25">
      <c r="A15" s="158" t="s">
        <v>166</v>
      </c>
      <c r="B15" s="65">
        <v>2600</v>
      </c>
      <c r="C15" s="66">
        <v>2873</v>
      </c>
      <c r="D15" s="65">
        <v>12377</v>
      </c>
      <c r="E15" s="66">
        <v>14162</v>
      </c>
      <c r="F15" s="67"/>
      <c r="G15" s="65">
        <f>B15-C15</f>
        <v>-273</v>
      </c>
      <c r="H15" s="66">
        <f>D15-E15</f>
        <v>-1785</v>
      </c>
      <c r="I15" s="20">
        <f>IF(C15=0, "-", IF(G15/C15&lt;10, G15/C15, "&gt;999%"))</f>
        <v>-9.5022624434389136E-2</v>
      </c>
      <c r="J15" s="21">
        <f>IF(E15=0, "-", IF(H15/E15&lt;10, H15/E15, "&gt;999%"))</f>
        <v>-0.12604151955938428</v>
      </c>
    </row>
    <row r="16" spans="1:10" x14ac:dyDescent="0.25">
      <c r="A16" s="158" t="s">
        <v>167</v>
      </c>
      <c r="B16" s="65">
        <v>1876</v>
      </c>
      <c r="C16" s="66">
        <v>105</v>
      </c>
      <c r="D16" s="65">
        <v>5988</v>
      </c>
      <c r="E16" s="66">
        <v>630</v>
      </c>
      <c r="F16" s="67"/>
      <c r="G16" s="65">
        <f>B16-C16</f>
        <v>1771</v>
      </c>
      <c r="H16" s="66">
        <f>D16-E16</f>
        <v>5358</v>
      </c>
      <c r="I16" s="20" t="str">
        <f>IF(C16=0, "-", IF(G16/C16&lt;10, G16/C16, "&gt;999%"))</f>
        <v>&gt;999%</v>
      </c>
      <c r="J16" s="21">
        <f>IF(E16=0, "-", IF(H16/E16&lt;10, H16/E16, "&gt;999%"))</f>
        <v>8.5047619047619047</v>
      </c>
    </row>
    <row r="17" spans="1:10" x14ac:dyDescent="0.25">
      <c r="A17" s="158" t="s">
        <v>168</v>
      </c>
      <c r="B17" s="65">
        <v>1399</v>
      </c>
      <c r="C17" s="66">
        <v>864</v>
      </c>
      <c r="D17" s="65">
        <v>5894</v>
      </c>
      <c r="E17" s="66">
        <v>5013</v>
      </c>
      <c r="F17" s="67"/>
      <c r="G17" s="65">
        <f>B17-C17</f>
        <v>535</v>
      </c>
      <c r="H17" s="66">
        <f>D17-E17</f>
        <v>881</v>
      </c>
      <c r="I17" s="20">
        <f>IF(C17=0, "-", IF(G17/C17&lt;10, G17/C17, "&gt;999%"))</f>
        <v>0.61921296296296291</v>
      </c>
      <c r="J17" s="21">
        <f>IF(E17=0, "-", IF(H17/E17&lt;10, H17/E17, "&gt;999%"))</f>
        <v>0.17574306802313983</v>
      </c>
    </row>
    <row r="18" spans="1:10" x14ac:dyDescent="0.25">
      <c r="A18" s="158" t="s">
        <v>169</v>
      </c>
      <c r="B18" s="65">
        <v>8892</v>
      </c>
      <c r="C18" s="66">
        <v>7077</v>
      </c>
      <c r="D18" s="65">
        <v>42629</v>
      </c>
      <c r="E18" s="66">
        <v>36902</v>
      </c>
      <c r="F18" s="67"/>
      <c r="G18" s="65">
        <f>B18-C18</f>
        <v>1815</v>
      </c>
      <c r="H18" s="66">
        <f>D18-E18</f>
        <v>5727</v>
      </c>
      <c r="I18" s="20">
        <f>IF(C18=0, "-", IF(G18/C18&lt;10, G18/C18, "&gt;999%"))</f>
        <v>0.25646460364561252</v>
      </c>
      <c r="J18" s="21">
        <f>IF(E18=0, "-", IF(H18/E18&lt;10, H18/E18, "&gt;999%"))</f>
        <v>0.15519484038805484</v>
      </c>
    </row>
    <row r="19" spans="1:10" x14ac:dyDescent="0.25">
      <c r="A19" s="158" t="s">
        <v>170</v>
      </c>
      <c r="B19" s="65">
        <v>139</v>
      </c>
      <c r="C19" s="66">
        <v>110</v>
      </c>
      <c r="D19" s="65">
        <v>663</v>
      </c>
      <c r="E19" s="66">
        <v>606</v>
      </c>
      <c r="F19" s="67"/>
      <c r="G19" s="65">
        <f>B19-C19</f>
        <v>29</v>
      </c>
      <c r="H19" s="66">
        <f>D19-E19</f>
        <v>57</v>
      </c>
      <c r="I19" s="20">
        <f>IF(C19=0, "-", IF(G19/C19&lt;10, G19/C19, "&gt;999%"))</f>
        <v>0.26363636363636361</v>
      </c>
      <c r="J19" s="21">
        <f>IF(E19=0, "-", IF(H19/E19&lt;10, H19/E19, "&gt;999%"))</f>
        <v>9.405940594059406E-2</v>
      </c>
    </row>
    <row r="20" spans="1:10" x14ac:dyDescent="0.25">
      <c r="A20" s="7"/>
      <c r="B20" s="65"/>
      <c r="C20" s="66"/>
      <c r="D20" s="65"/>
      <c r="E20" s="66"/>
      <c r="F20" s="67"/>
      <c r="G20" s="65"/>
      <c r="H20" s="66"/>
      <c r="I20" s="20"/>
      <c r="J20" s="21"/>
    </row>
    <row r="21" spans="1:10" s="139" customFormat="1" ht="13" x14ac:dyDescent="0.3">
      <c r="A21" s="159" t="s">
        <v>127</v>
      </c>
      <c r="B21" s="65"/>
      <c r="C21" s="66"/>
      <c r="D21" s="65"/>
      <c r="E21" s="66"/>
      <c r="F21" s="67"/>
      <c r="G21" s="65"/>
      <c r="H21" s="66"/>
      <c r="I21" s="20"/>
      <c r="J21" s="21"/>
    </row>
    <row r="22" spans="1:10" x14ac:dyDescent="0.25">
      <c r="A22" s="158" t="s">
        <v>166</v>
      </c>
      <c r="B22" s="65">
        <v>6551</v>
      </c>
      <c r="C22" s="66">
        <v>5442</v>
      </c>
      <c r="D22" s="65">
        <v>29874</v>
      </c>
      <c r="E22" s="66">
        <v>28980</v>
      </c>
      <c r="F22" s="67"/>
      <c r="G22" s="65">
        <f>B22-C22</f>
        <v>1109</v>
      </c>
      <c r="H22" s="66">
        <f>D22-E22</f>
        <v>894</v>
      </c>
      <c r="I22" s="20">
        <f>IF(C22=0, "-", IF(G22/C22&lt;10, G22/C22, "&gt;999%"))</f>
        <v>0.2037853730246233</v>
      </c>
      <c r="J22" s="21">
        <f>IF(E22=0, "-", IF(H22/E22&lt;10, H22/E22, "&gt;999%"))</f>
        <v>3.0848861283643891E-2</v>
      </c>
    </row>
    <row r="23" spans="1:10" x14ac:dyDescent="0.25">
      <c r="A23" s="158" t="s">
        <v>167</v>
      </c>
      <c r="B23" s="65">
        <v>0</v>
      </c>
      <c r="C23" s="66">
        <v>0</v>
      </c>
      <c r="D23" s="65">
        <v>12</v>
      </c>
      <c r="E23" s="66">
        <v>3</v>
      </c>
      <c r="F23" s="67"/>
      <c r="G23" s="65">
        <f>B23-C23</f>
        <v>0</v>
      </c>
      <c r="H23" s="66">
        <f>D23-E23</f>
        <v>9</v>
      </c>
      <c r="I23" s="20" t="str">
        <f>IF(C23=0, "-", IF(G23/C23&lt;10, G23/C23, "&gt;999%"))</f>
        <v>-</v>
      </c>
      <c r="J23" s="21">
        <f>IF(E23=0, "-", IF(H23/E23&lt;10, H23/E23, "&gt;999%"))</f>
        <v>3</v>
      </c>
    </row>
    <row r="24" spans="1:10" x14ac:dyDescent="0.25">
      <c r="A24" s="158" t="s">
        <v>169</v>
      </c>
      <c r="B24" s="65">
        <v>860</v>
      </c>
      <c r="C24" s="66">
        <v>744</v>
      </c>
      <c r="D24" s="65">
        <v>3464</v>
      </c>
      <c r="E24" s="66">
        <v>2866</v>
      </c>
      <c r="F24" s="67"/>
      <c r="G24" s="65">
        <f>B24-C24</f>
        <v>116</v>
      </c>
      <c r="H24" s="66">
        <f>D24-E24</f>
        <v>598</v>
      </c>
      <c r="I24" s="20">
        <f>IF(C24=0, "-", IF(G24/C24&lt;10, G24/C24, "&gt;999%"))</f>
        <v>0.15591397849462366</v>
      </c>
      <c r="J24" s="21">
        <f>IF(E24=0, "-", IF(H24/E24&lt;10, H24/E24, "&gt;999%"))</f>
        <v>0.20865317515701326</v>
      </c>
    </row>
    <row r="25" spans="1:10" x14ac:dyDescent="0.25">
      <c r="A25" s="7"/>
      <c r="B25" s="65"/>
      <c r="C25" s="66"/>
      <c r="D25" s="65"/>
      <c r="E25" s="66"/>
      <c r="F25" s="67"/>
      <c r="G25" s="65"/>
      <c r="H25" s="66"/>
      <c r="I25" s="20"/>
      <c r="J25" s="21"/>
    </row>
    <row r="26" spans="1:10" x14ac:dyDescent="0.25">
      <c r="A26" s="7" t="s">
        <v>128</v>
      </c>
      <c r="B26" s="65">
        <v>1693</v>
      </c>
      <c r="C26" s="66">
        <v>1193</v>
      </c>
      <c r="D26" s="65">
        <v>6635</v>
      </c>
      <c r="E26" s="66">
        <v>5073</v>
      </c>
      <c r="F26" s="67"/>
      <c r="G26" s="65">
        <f>B26-C26</f>
        <v>500</v>
      </c>
      <c r="H26" s="66">
        <f>D26-E26</f>
        <v>1562</v>
      </c>
      <c r="I26" s="20">
        <f>IF(C26=0, "-", IF(G26/C26&lt;10, G26/C26, "&gt;999%"))</f>
        <v>0.41911148365465212</v>
      </c>
      <c r="J26" s="21">
        <f>IF(E26=0, "-", IF(H26/E26&lt;10, H26/E26, "&gt;999%"))</f>
        <v>0.30790459294303174</v>
      </c>
    </row>
    <row r="27" spans="1:10" x14ac:dyDescent="0.25">
      <c r="A27" s="1"/>
      <c r="B27" s="68"/>
      <c r="C27" s="69"/>
      <c r="D27" s="68"/>
      <c r="E27" s="69"/>
      <c r="F27" s="70"/>
      <c r="G27" s="68"/>
      <c r="H27" s="69"/>
      <c r="I27" s="5"/>
      <c r="J27" s="6"/>
    </row>
    <row r="28" spans="1:10" s="43" customFormat="1" ht="13" x14ac:dyDescent="0.3">
      <c r="A28" s="27" t="s">
        <v>5</v>
      </c>
      <c r="B28" s="71">
        <f>SUM(B6:B27)</f>
        <v>28029</v>
      </c>
      <c r="C28" s="77">
        <f>SUM(C6:C27)</f>
        <v>21983</v>
      </c>
      <c r="D28" s="71">
        <f>SUM(D6:D27)</f>
        <v>127960</v>
      </c>
      <c r="E28" s="77">
        <f>SUM(E6:E27)</f>
        <v>115003</v>
      </c>
      <c r="F28" s="73"/>
      <c r="G28" s="71">
        <f>B28-C28</f>
        <v>6046</v>
      </c>
      <c r="H28" s="72">
        <f>D28-E28</f>
        <v>12957</v>
      </c>
      <c r="I28" s="37">
        <f>IF(C28=0, 0, G28/C28)</f>
        <v>0.27503070554519399</v>
      </c>
      <c r="J28" s="38">
        <f>IF(E28=0, 0, H28/E28)</f>
        <v>0.1126666260880151</v>
      </c>
    </row>
    <row r="29" spans="1:10" s="43" customFormat="1" ht="13" x14ac:dyDescent="0.3">
      <c r="A29" s="22"/>
      <c r="B29" s="78"/>
      <c r="C29" s="98"/>
      <c r="D29" s="78"/>
      <c r="E29" s="98"/>
      <c r="F29" s="80"/>
      <c r="G29" s="78"/>
      <c r="H29" s="79"/>
      <c r="I29" s="54"/>
      <c r="J29" s="55"/>
    </row>
    <row r="30" spans="1:10" s="139" customFormat="1" ht="13" x14ac:dyDescent="0.3">
      <c r="A30" s="161" t="s">
        <v>171</v>
      </c>
      <c r="B30" s="74"/>
      <c r="C30" s="75"/>
      <c r="D30" s="74"/>
      <c r="E30" s="75"/>
      <c r="F30" s="76"/>
      <c r="G30" s="74"/>
      <c r="H30" s="75"/>
      <c r="I30" s="23"/>
      <c r="J30" s="24"/>
    </row>
    <row r="31" spans="1:10" x14ac:dyDescent="0.25">
      <c r="A31" s="7" t="s">
        <v>166</v>
      </c>
      <c r="B31" s="65">
        <v>9444</v>
      </c>
      <c r="C31" s="66">
        <v>8606</v>
      </c>
      <c r="D31" s="65">
        <v>43408</v>
      </c>
      <c r="E31" s="66">
        <v>44158</v>
      </c>
      <c r="F31" s="67"/>
      <c r="G31" s="65">
        <f>B31-C31</f>
        <v>838</v>
      </c>
      <c r="H31" s="66">
        <f>D31-E31</f>
        <v>-750</v>
      </c>
      <c r="I31" s="20">
        <f>IF(C31=0, "-", IF(G31/C31&lt;10, G31/C31, "&gt;999%"))</f>
        <v>9.7373925168487099E-2</v>
      </c>
      <c r="J31" s="21">
        <f>IF(E31=0, "-", IF(H31/E31&lt;10, H31/E31, "&gt;999%"))</f>
        <v>-1.6984464876126638E-2</v>
      </c>
    </row>
    <row r="32" spans="1:10" x14ac:dyDescent="0.25">
      <c r="A32" s="7" t="s">
        <v>167</v>
      </c>
      <c r="B32" s="65">
        <v>2188</v>
      </c>
      <c r="C32" s="66">
        <v>215</v>
      </c>
      <c r="D32" s="65">
        <v>8679</v>
      </c>
      <c r="E32" s="66">
        <v>1916</v>
      </c>
      <c r="F32" s="67"/>
      <c r="G32" s="65">
        <f>B32-C32</f>
        <v>1973</v>
      </c>
      <c r="H32" s="66">
        <f>D32-E32</f>
        <v>6763</v>
      </c>
      <c r="I32" s="20">
        <f>IF(C32=0, "-", IF(G32/C32&lt;10, G32/C32, "&gt;999%"))</f>
        <v>9.1767441860465109</v>
      </c>
      <c r="J32" s="21">
        <f>IF(E32=0, "-", IF(H32/E32&lt;10, H32/E32, "&gt;999%"))</f>
        <v>3.5297494780793319</v>
      </c>
    </row>
    <row r="33" spans="1:10" x14ac:dyDescent="0.25">
      <c r="A33" s="7" t="s">
        <v>168</v>
      </c>
      <c r="B33" s="65">
        <v>2053</v>
      </c>
      <c r="C33" s="66">
        <v>1287</v>
      </c>
      <c r="D33" s="65">
        <v>8102</v>
      </c>
      <c r="E33" s="66">
        <v>7764</v>
      </c>
      <c r="F33" s="67"/>
      <c r="G33" s="65">
        <f>B33-C33</f>
        <v>766</v>
      </c>
      <c r="H33" s="66">
        <f>D33-E33</f>
        <v>338</v>
      </c>
      <c r="I33" s="20">
        <f>IF(C33=0, "-", IF(G33/C33&lt;10, G33/C33, "&gt;999%"))</f>
        <v>0.5951825951825952</v>
      </c>
      <c r="J33" s="21">
        <f>IF(E33=0, "-", IF(H33/E33&lt;10, H33/E33, "&gt;999%"))</f>
        <v>4.3534260690365791E-2</v>
      </c>
    </row>
    <row r="34" spans="1:10" x14ac:dyDescent="0.25">
      <c r="A34" s="7" t="s">
        <v>169</v>
      </c>
      <c r="B34" s="65">
        <v>12504</v>
      </c>
      <c r="C34" s="66">
        <v>10561</v>
      </c>
      <c r="D34" s="65">
        <v>60442</v>
      </c>
      <c r="E34" s="66">
        <v>55450</v>
      </c>
      <c r="F34" s="67"/>
      <c r="G34" s="65">
        <f>B34-C34</f>
        <v>1943</v>
      </c>
      <c r="H34" s="66">
        <f>D34-E34</f>
        <v>4992</v>
      </c>
      <c r="I34" s="20">
        <f>IF(C34=0, "-", IF(G34/C34&lt;10, G34/C34, "&gt;999%"))</f>
        <v>0.18397878988732128</v>
      </c>
      <c r="J34" s="21">
        <f>IF(E34=0, "-", IF(H34/E34&lt;10, H34/E34, "&gt;999%"))</f>
        <v>9.0027051397655544E-2</v>
      </c>
    </row>
    <row r="35" spans="1:10" x14ac:dyDescent="0.25">
      <c r="A35" s="7" t="s">
        <v>170</v>
      </c>
      <c r="B35" s="65">
        <v>147</v>
      </c>
      <c r="C35" s="66">
        <v>121</v>
      </c>
      <c r="D35" s="65">
        <v>694</v>
      </c>
      <c r="E35" s="66">
        <v>642</v>
      </c>
      <c r="F35" s="67"/>
      <c r="G35" s="65">
        <f>B35-C35</f>
        <v>26</v>
      </c>
      <c r="H35" s="66">
        <f>D35-E35</f>
        <v>52</v>
      </c>
      <c r="I35" s="20">
        <f>IF(C35=0, "-", IF(G35/C35&lt;10, G35/C35, "&gt;999%"))</f>
        <v>0.21487603305785125</v>
      </c>
      <c r="J35" s="21">
        <f>IF(E35=0, "-", IF(H35/E35&lt;10, H35/E35, "&gt;999%"))</f>
        <v>8.0996884735202487E-2</v>
      </c>
    </row>
    <row r="36" spans="1:10" x14ac:dyDescent="0.25">
      <c r="A36" s="7"/>
      <c r="B36" s="65"/>
      <c r="C36" s="66"/>
      <c r="D36" s="65"/>
      <c r="E36" s="66"/>
      <c r="F36" s="67"/>
      <c r="G36" s="65"/>
      <c r="H36" s="66"/>
      <c r="I36" s="20"/>
      <c r="J36" s="21"/>
    </row>
    <row r="37" spans="1:10" x14ac:dyDescent="0.25">
      <c r="A37" s="7" t="s">
        <v>128</v>
      </c>
      <c r="B37" s="65">
        <v>1693</v>
      </c>
      <c r="C37" s="66">
        <v>1193</v>
      </c>
      <c r="D37" s="65">
        <v>6635</v>
      </c>
      <c r="E37" s="66">
        <v>5073</v>
      </c>
      <c r="F37" s="67"/>
      <c r="G37" s="65">
        <f>B37-C37</f>
        <v>500</v>
      </c>
      <c r="H37" s="66">
        <f>D37-E37</f>
        <v>1562</v>
      </c>
      <c r="I37" s="20">
        <f>IF(C37=0, "-", IF(G37/C37&lt;10, G37/C37, "&gt;999%"))</f>
        <v>0.41911148365465212</v>
      </c>
      <c r="J37" s="21">
        <f>IF(E37=0, "-", IF(H37/E37&lt;10, H37/E37, "&gt;999%"))</f>
        <v>0.30790459294303174</v>
      </c>
    </row>
    <row r="38" spans="1:10" x14ac:dyDescent="0.25">
      <c r="A38" s="7"/>
      <c r="B38" s="65"/>
      <c r="C38" s="66"/>
      <c r="D38" s="65"/>
      <c r="E38" s="66"/>
      <c r="F38" s="67"/>
      <c r="G38" s="65"/>
      <c r="H38" s="66"/>
      <c r="I38" s="20"/>
      <c r="J38" s="21"/>
    </row>
    <row r="39" spans="1:10" s="43" customFormat="1" ht="13" x14ac:dyDescent="0.3">
      <c r="A39" s="27" t="s">
        <v>5</v>
      </c>
      <c r="B39" s="71">
        <f>SUM(B29:B38)</f>
        <v>28029</v>
      </c>
      <c r="C39" s="77">
        <f>SUM(C29:C38)</f>
        <v>21983</v>
      </c>
      <c r="D39" s="71">
        <f>SUM(D29:D38)</f>
        <v>127960</v>
      </c>
      <c r="E39" s="77">
        <f>SUM(E29:E38)</f>
        <v>115003</v>
      </c>
      <c r="F39" s="73"/>
      <c r="G39" s="71">
        <f>B39-C39</f>
        <v>6046</v>
      </c>
      <c r="H39" s="72">
        <f>D39-E39</f>
        <v>12957</v>
      </c>
      <c r="I39" s="37">
        <f>IF(C39=0, 0, G39/C39)</f>
        <v>0.27503070554519399</v>
      </c>
      <c r="J39" s="38">
        <f>IF(E39=0, 0, H39/E39)</f>
        <v>0.1126666260880151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199</v>
      </c>
      <c r="B15" s="65">
        <v>16</v>
      </c>
      <c r="C15" s="66">
        <v>79</v>
      </c>
      <c r="D15" s="65">
        <v>175</v>
      </c>
      <c r="E15" s="66">
        <v>539</v>
      </c>
      <c r="F15" s="67"/>
      <c r="G15" s="65">
        <f t="shared" ref="G15:G42" si="0">B15-C15</f>
        <v>-63</v>
      </c>
      <c r="H15" s="66">
        <f t="shared" ref="H15:H42" si="1">D15-E15</f>
        <v>-364</v>
      </c>
      <c r="I15" s="20">
        <f t="shared" ref="I15:I42" si="2">IF(C15=0, "-", IF(G15/C15&lt;10, G15/C15, "&gt;999%"))</f>
        <v>-0.79746835443037978</v>
      </c>
      <c r="J15" s="21">
        <f t="shared" ref="J15:J42" si="3">IF(E15=0, "-", IF(H15/E15&lt;10, H15/E15, "&gt;999%"))</f>
        <v>-0.67532467532467533</v>
      </c>
    </row>
    <row r="16" spans="1:10" x14ac:dyDescent="0.25">
      <c r="A16" s="7" t="s">
        <v>198</v>
      </c>
      <c r="B16" s="65">
        <v>31</v>
      </c>
      <c r="C16" s="66">
        <v>73</v>
      </c>
      <c r="D16" s="65">
        <v>151</v>
      </c>
      <c r="E16" s="66">
        <v>240</v>
      </c>
      <c r="F16" s="67"/>
      <c r="G16" s="65">
        <f t="shared" si="0"/>
        <v>-42</v>
      </c>
      <c r="H16" s="66">
        <f t="shared" si="1"/>
        <v>-89</v>
      </c>
      <c r="I16" s="20">
        <f t="shared" si="2"/>
        <v>-0.57534246575342463</v>
      </c>
      <c r="J16" s="21">
        <f t="shared" si="3"/>
        <v>-0.37083333333333335</v>
      </c>
    </row>
    <row r="17" spans="1:10" x14ac:dyDescent="0.25">
      <c r="A17" s="7" t="s">
        <v>197</v>
      </c>
      <c r="B17" s="65">
        <v>4</v>
      </c>
      <c r="C17" s="66">
        <v>24</v>
      </c>
      <c r="D17" s="65">
        <v>9</v>
      </c>
      <c r="E17" s="66">
        <v>154</v>
      </c>
      <c r="F17" s="67"/>
      <c r="G17" s="65">
        <f t="shared" si="0"/>
        <v>-20</v>
      </c>
      <c r="H17" s="66">
        <f t="shared" si="1"/>
        <v>-145</v>
      </c>
      <c r="I17" s="20">
        <f t="shared" si="2"/>
        <v>-0.83333333333333337</v>
      </c>
      <c r="J17" s="21">
        <f t="shared" si="3"/>
        <v>-0.94155844155844159</v>
      </c>
    </row>
    <row r="18" spans="1:10" x14ac:dyDescent="0.25">
      <c r="A18" s="7" t="s">
        <v>196</v>
      </c>
      <c r="B18" s="65">
        <v>5389</v>
      </c>
      <c r="C18" s="66">
        <v>2131</v>
      </c>
      <c r="D18" s="65">
        <v>22566</v>
      </c>
      <c r="E18" s="66">
        <v>12212</v>
      </c>
      <c r="F18" s="67"/>
      <c r="G18" s="65">
        <f t="shared" si="0"/>
        <v>3258</v>
      </c>
      <c r="H18" s="66">
        <f t="shared" si="1"/>
        <v>10354</v>
      </c>
      <c r="I18" s="20">
        <f t="shared" si="2"/>
        <v>1.5288596902862506</v>
      </c>
      <c r="J18" s="21">
        <f t="shared" si="3"/>
        <v>0.84785456927612179</v>
      </c>
    </row>
    <row r="19" spans="1:10" x14ac:dyDescent="0.25">
      <c r="A19" s="7" t="s">
        <v>195</v>
      </c>
      <c r="B19" s="65">
        <v>139</v>
      </c>
      <c r="C19" s="66">
        <v>95</v>
      </c>
      <c r="D19" s="65">
        <v>694</v>
      </c>
      <c r="E19" s="66">
        <v>567</v>
      </c>
      <c r="F19" s="67"/>
      <c r="G19" s="65">
        <f t="shared" si="0"/>
        <v>44</v>
      </c>
      <c r="H19" s="66">
        <f t="shared" si="1"/>
        <v>127</v>
      </c>
      <c r="I19" s="20">
        <f t="shared" si="2"/>
        <v>0.4631578947368421</v>
      </c>
      <c r="J19" s="21">
        <f t="shared" si="3"/>
        <v>0.22398589065255731</v>
      </c>
    </row>
    <row r="20" spans="1:10" x14ac:dyDescent="0.25">
      <c r="A20" s="7" t="s">
        <v>194</v>
      </c>
      <c r="B20" s="65">
        <v>388</v>
      </c>
      <c r="C20" s="66">
        <v>189</v>
      </c>
      <c r="D20" s="65">
        <v>1675</v>
      </c>
      <c r="E20" s="66">
        <v>953</v>
      </c>
      <c r="F20" s="67"/>
      <c r="G20" s="65">
        <f t="shared" si="0"/>
        <v>199</v>
      </c>
      <c r="H20" s="66">
        <f t="shared" si="1"/>
        <v>722</v>
      </c>
      <c r="I20" s="20">
        <f t="shared" si="2"/>
        <v>1.052910052910053</v>
      </c>
      <c r="J20" s="21">
        <f t="shared" si="3"/>
        <v>0.75760755508919198</v>
      </c>
    </row>
    <row r="21" spans="1:10" x14ac:dyDescent="0.25">
      <c r="A21" s="7" t="s">
        <v>193</v>
      </c>
      <c r="B21" s="65">
        <v>1</v>
      </c>
      <c r="C21" s="66">
        <v>6</v>
      </c>
      <c r="D21" s="65">
        <v>3</v>
      </c>
      <c r="E21" s="66">
        <v>80</v>
      </c>
      <c r="F21" s="67"/>
      <c r="G21" s="65">
        <f t="shared" si="0"/>
        <v>-5</v>
      </c>
      <c r="H21" s="66">
        <f t="shared" si="1"/>
        <v>-77</v>
      </c>
      <c r="I21" s="20">
        <f t="shared" si="2"/>
        <v>-0.83333333333333337</v>
      </c>
      <c r="J21" s="21">
        <f t="shared" si="3"/>
        <v>-0.96250000000000002</v>
      </c>
    </row>
    <row r="22" spans="1:10" x14ac:dyDescent="0.25">
      <c r="A22" s="7" t="s">
        <v>192</v>
      </c>
      <c r="B22" s="65">
        <v>68</v>
      </c>
      <c r="C22" s="66">
        <v>140</v>
      </c>
      <c r="D22" s="65">
        <v>267</v>
      </c>
      <c r="E22" s="66">
        <v>704</v>
      </c>
      <c r="F22" s="67"/>
      <c r="G22" s="65">
        <f t="shared" si="0"/>
        <v>-72</v>
      </c>
      <c r="H22" s="66">
        <f t="shared" si="1"/>
        <v>-437</v>
      </c>
      <c r="I22" s="20">
        <f t="shared" si="2"/>
        <v>-0.51428571428571423</v>
      </c>
      <c r="J22" s="21">
        <f t="shared" si="3"/>
        <v>-0.62073863636363635</v>
      </c>
    </row>
    <row r="23" spans="1:10" x14ac:dyDescent="0.25">
      <c r="A23" s="7" t="s">
        <v>191</v>
      </c>
      <c r="B23" s="65">
        <v>1068</v>
      </c>
      <c r="C23" s="66">
        <v>859</v>
      </c>
      <c r="D23" s="65">
        <v>4118</v>
      </c>
      <c r="E23" s="66">
        <v>3315</v>
      </c>
      <c r="F23" s="67"/>
      <c r="G23" s="65">
        <f t="shared" si="0"/>
        <v>209</v>
      </c>
      <c r="H23" s="66">
        <f t="shared" si="1"/>
        <v>803</v>
      </c>
      <c r="I23" s="20">
        <f t="shared" si="2"/>
        <v>0.24330616996507567</v>
      </c>
      <c r="J23" s="21">
        <f t="shared" si="3"/>
        <v>0.24223227752639517</v>
      </c>
    </row>
    <row r="24" spans="1:10" x14ac:dyDescent="0.25">
      <c r="A24" s="7" t="s">
        <v>190</v>
      </c>
      <c r="B24" s="65">
        <v>183</v>
      </c>
      <c r="C24" s="66">
        <v>197</v>
      </c>
      <c r="D24" s="65">
        <v>922</v>
      </c>
      <c r="E24" s="66">
        <v>759</v>
      </c>
      <c r="F24" s="67"/>
      <c r="G24" s="65">
        <f t="shared" si="0"/>
        <v>-14</v>
      </c>
      <c r="H24" s="66">
        <f t="shared" si="1"/>
        <v>163</v>
      </c>
      <c r="I24" s="20">
        <f t="shared" si="2"/>
        <v>-7.1065989847715741E-2</v>
      </c>
      <c r="J24" s="21">
        <f t="shared" si="3"/>
        <v>0.2147562582345191</v>
      </c>
    </row>
    <row r="25" spans="1:10" x14ac:dyDescent="0.25">
      <c r="A25" s="7" t="s">
        <v>189</v>
      </c>
      <c r="B25" s="65">
        <v>0</v>
      </c>
      <c r="C25" s="66">
        <v>104</v>
      </c>
      <c r="D25" s="65">
        <v>2</v>
      </c>
      <c r="E25" s="66">
        <v>276</v>
      </c>
      <c r="F25" s="67"/>
      <c r="G25" s="65">
        <f t="shared" si="0"/>
        <v>-104</v>
      </c>
      <c r="H25" s="66">
        <f t="shared" si="1"/>
        <v>-274</v>
      </c>
      <c r="I25" s="20">
        <f t="shared" si="2"/>
        <v>-1</v>
      </c>
      <c r="J25" s="21">
        <f t="shared" si="3"/>
        <v>-0.99275362318840576</v>
      </c>
    </row>
    <row r="26" spans="1:10" x14ac:dyDescent="0.25">
      <c r="A26" s="7" t="s">
        <v>188</v>
      </c>
      <c r="B26" s="65">
        <v>5</v>
      </c>
      <c r="C26" s="66">
        <v>0</v>
      </c>
      <c r="D26" s="65">
        <v>91</v>
      </c>
      <c r="E26" s="66">
        <v>0</v>
      </c>
      <c r="F26" s="67"/>
      <c r="G26" s="65">
        <f t="shared" si="0"/>
        <v>5</v>
      </c>
      <c r="H26" s="66">
        <f t="shared" si="1"/>
        <v>91</v>
      </c>
      <c r="I26" s="20" t="str">
        <f t="shared" si="2"/>
        <v>-</v>
      </c>
      <c r="J26" s="21" t="str">
        <f t="shared" si="3"/>
        <v>-</v>
      </c>
    </row>
    <row r="27" spans="1:10" x14ac:dyDescent="0.25">
      <c r="A27" s="7" t="s">
        <v>187</v>
      </c>
      <c r="B27" s="65">
        <v>29</v>
      </c>
      <c r="C27" s="66">
        <v>41</v>
      </c>
      <c r="D27" s="65">
        <v>240</v>
      </c>
      <c r="E27" s="66">
        <v>203</v>
      </c>
      <c r="F27" s="67"/>
      <c r="G27" s="65">
        <f t="shared" si="0"/>
        <v>-12</v>
      </c>
      <c r="H27" s="66">
        <f t="shared" si="1"/>
        <v>37</v>
      </c>
      <c r="I27" s="20">
        <f t="shared" si="2"/>
        <v>-0.29268292682926828</v>
      </c>
      <c r="J27" s="21">
        <f t="shared" si="3"/>
        <v>0.18226600985221675</v>
      </c>
    </row>
    <row r="28" spans="1:10" x14ac:dyDescent="0.25">
      <c r="A28" s="7" t="s">
        <v>186</v>
      </c>
      <c r="B28" s="65">
        <v>7046</v>
      </c>
      <c r="C28" s="66">
        <v>5568</v>
      </c>
      <c r="D28" s="65">
        <v>34204</v>
      </c>
      <c r="E28" s="66">
        <v>36103</v>
      </c>
      <c r="F28" s="67"/>
      <c r="G28" s="65">
        <f t="shared" si="0"/>
        <v>1478</v>
      </c>
      <c r="H28" s="66">
        <f t="shared" si="1"/>
        <v>-1899</v>
      </c>
      <c r="I28" s="20">
        <f t="shared" si="2"/>
        <v>0.26544540229885055</v>
      </c>
      <c r="J28" s="21">
        <f t="shared" si="3"/>
        <v>-5.2599506966180098E-2</v>
      </c>
    </row>
    <row r="29" spans="1:10" x14ac:dyDescent="0.25">
      <c r="A29" s="7" t="s">
        <v>185</v>
      </c>
      <c r="B29" s="65">
        <v>3870</v>
      </c>
      <c r="C29" s="66">
        <v>3879</v>
      </c>
      <c r="D29" s="65">
        <v>18437</v>
      </c>
      <c r="E29" s="66">
        <v>17087</v>
      </c>
      <c r="F29" s="67"/>
      <c r="G29" s="65">
        <f t="shared" si="0"/>
        <v>-9</v>
      </c>
      <c r="H29" s="66">
        <f t="shared" si="1"/>
        <v>1350</v>
      </c>
      <c r="I29" s="20">
        <f t="shared" si="2"/>
        <v>-2.3201856148491878E-3</v>
      </c>
      <c r="J29" s="21">
        <f t="shared" si="3"/>
        <v>7.9007432551062212E-2</v>
      </c>
    </row>
    <row r="30" spans="1:10" x14ac:dyDescent="0.25">
      <c r="A30" s="7" t="s">
        <v>184</v>
      </c>
      <c r="B30" s="65">
        <v>350</v>
      </c>
      <c r="C30" s="66">
        <v>266</v>
      </c>
      <c r="D30" s="65">
        <v>1483</v>
      </c>
      <c r="E30" s="66">
        <v>1016</v>
      </c>
      <c r="F30" s="67"/>
      <c r="G30" s="65">
        <f t="shared" si="0"/>
        <v>84</v>
      </c>
      <c r="H30" s="66">
        <f t="shared" si="1"/>
        <v>467</v>
      </c>
      <c r="I30" s="20">
        <f t="shared" si="2"/>
        <v>0.31578947368421051</v>
      </c>
      <c r="J30" s="21">
        <f t="shared" si="3"/>
        <v>0.4596456692913386</v>
      </c>
    </row>
    <row r="31" spans="1:10" x14ac:dyDescent="0.25">
      <c r="A31" s="7" t="s">
        <v>182</v>
      </c>
      <c r="B31" s="65">
        <v>54</v>
      </c>
      <c r="C31" s="66">
        <v>16</v>
      </c>
      <c r="D31" s="65">
        <v>243</v>
      </c>
      <c r="E31" s="66">
        <v>142</v>
      </c>
      <c r="F31" s="67"/>
      <c r="G31" s="65">
        <f t="shared" si="0"/>
        <v>38</v>
      </c>
      <c r="H31" s="66">
        <f t="shared" si="1"/>
        <v>101</v>
      </c>
      <c r="I31" s="20">
        <f t="shared" si="2"/>
        <v>2.375</v>
      </c>
      <c r="J31" s="21">
        <f t="shared" si="3"/>
        <v>0.71126760563380287</v>
      </c>
    </row>
    <row r="32" spans="1:10" x14ac:dyDescent="0.25">
      <c r="A32" s="7" t="s">
        <v>181</v>
      </c>
      <c r="B32" s="65">
        <v>244</v>
      </c>
      <c r="C32" s="66">
        <v>5</v>
      </c>
      <c r="D32" s="65">
        <v>786</v>
      </c>
      <c r="E32" s="66">
        <v>242</v>
      </c>
      <c r="F32" s="67"/>
      <c r="G32" s="65">
        <f t="shared" si="0"/>
        <v>239</v>
      </c>
      <c r="H32" s="66">
        <f t="shared" si="1"/>
        <v>544</v>
      </c>
      <c r="I32" s="20" t="str">
        <f t="shared" si="2"/>
        <v>&gt;999%</v>
      </c>
      <c r="J32" s="21">
        <f t="shared" si="3"/>
        <v>2.2479338842975207</v>
      </c>
    </row>
    <row r="33" spans="1:10" x14ac:dyDescent="0.25">
      <c r="A33" s="7" t="s">
        <v>180</v>
      </c>
      <c r="B33" s="65">
        <v>28</v>
      </c>
      <c r="C33" s="66">
        <v>70</v>
      </c>
      <c r="D33" s="65">
        <v>206</v>
      </c>
      <c r="E33" s="66">
        <v>161</v>
      </c>
      <c r="F33" s="67"/>
      <c r="G33" s="65">
        <f t="shared" si="0"/>
        <v>-42</v>
      </c>
      <c r="H33" s="66">
        <f t="shared" si="1"/>
        <v>45</v>
      </c>
      <c r="I33" s="20">
        <f t="shared" si="2"/>
        <v>-0.6</v>
      </c>
      <c r="J33" s="21">
        <f t="shared" si="3"/>
        <v>0.27950310559006208</v>
      </c>
    </row>
    <row r="34" spans="1:10" x14ac:dyDescent="0.25">
      <c r="A34" s="7" t="s">
        <v>179</v>
      </c>
      <c r="B34" s="65">
        <v>205</v>
      </c>
      <c r="C34" s="66">
        <v>82</v>
      </c>
      <c r="D34" s="65">
        <v>686</v>
      </c>
      <c r="E34" s="66">
        <v>438</v>
      </c>
      <c r="F34" s="67"/>
      <c r="G34" s="65">
        <f t="shared" si="0"/>
        <v>123</v>
      </c>
      <c r="H34" s="66">
        <f t="shared" si="1"/>
        <v>248</v>
      </c>
      <c r="I34" s="20">
        <f t="shared" si="2"/>
        <v>1.5</v>
      </c>
      <c r="J34" s="21">
        <f t="shared" si="3"/>
        <v>0.56621004566210043</v>
      </c>
    </row>
    <row r="35" spans="1:10" x14ac:dyDescent="0.25">
      <c r="A35" s="7" t="s">
        <v>178</v>
      </c>
      <c r="B35" s="65">
        <v>272</v>
      </c>
      <c r="C35" s="66">
        <v>116</v>
      </c>
      <c r="D35" s="65">
        <v>767</v>
      </c>
      <c r="E35" s="66">
        <v>686</v>
      </c>
      <c r="F35" s="67"/>
      <c r="G35" s="65">
        <f t="shared" si="0"/>
        <v>156</v>
      </c>
      <c r="H35" s="66">
        <f t="shared" si="1"/>
        <v>81</v>
      </c>
      <c r="I35" s="20">
        <f t="shared" si="2"/>
        <v>1.3448275862068966</v>
      </c>
      <c r="J35" s="21">
        <f t="shared" si="3"/>
        <v>0.11807580174927114</v>
      </c>
    </row>
    <row r="36" spans="1:10" x14ac:dyDescent="0.25">
      <c r="A36" s="7" t="s">
        <v>177</v>
      </c>
      <c r="B36" s="65">
        <v>278</v>
      </c>
      <c r="C36" s="66">
        <v>205</v>
      </c>
      <c r="D36" s="65">
        <v>983</v>
      </c>
      <c r="E36" s="66">
        <v>1032</v>
      </c>
      <c r="F36" s="67"/>
      <c r="G36" s="65">
        <f t="shared" si="0"/>
        <v>73</v>
      </c>
      <c r="H36" s="66">
        <f t="shared" si="1"/>
        <v>-49</v>
      </c>
      <c r="I36" s="20">
        <f t="shared" si="2"/>
        <v>0.35609756097560974</v>
      </c>
      <c r="J36" s="21">
        <f t="shared" si="3"/>
        <v>-4.7480620155038761E-2</v>
      </c>
    </row>
    <row r="37" spans="1:10" x14ac:dyDescent="0.25">
      <c r="A37" s="7" t="s">
        <v>176</v>
      </c>
      <c r="B37" s="65">
        <v>20</v>
      </c>
      <c r="C37" s="66">
        <v>39</v>
      </c>
      <c r="D37" s="65">
        <v>90</v>
      </c>
      <c r="E37" s="66">
        <v>85</v>
      </c>
      <c r="F37" s="67"/>
      <c r="G37" s="65">
        <f t="shared" si="0"/>
        <v>-19</v>
      </c>
      <c r="H37" s="66">
        <f t="shared" si="1"/>
        <v>5</v>
      </c>
      <c r="I37" s="20">
        <f t="shared" si="2"/>
        <v>-0.48717948717948717</v>
      </c>
      <c r="J37" s="21">
        <f t="shared" si="3"/>
        <v>5.8823529411764705E-2</v>
      </c>
    </row>
    <row r="38" spans="1:10" x14ac:dyDescent="0.25">
      <c r="A38" s="7" t="s">
        <v>175</v>
      </c>
      <c r="B38" s="65">
        <v>6002</v>
      </c>
      <c r="C38" s="66">
        <v>5836</v>
      </c>
      <c r="D38" s="65">
        <v>30291</v>
      </c>
      <c r="E38" s="66">
        <v>30493</v>
      </c>
      <c r="F38" s="67"/>
      <c r="G38" s="65">
        <f t="shared" si="0"/>
        <v>166</v>
      </c>
      <c r="H38" s="66">
        <f t="shared" si="1"/>
        <v>-202</v>
      </c>
      <c r="I38" s="20">
        <f t="shared" si="2"/>
        <v>2.844413982179575E-2</v>
      </c>
      <c r="J38" s="21">
        <f t="shared" si="3"/>
        <v>-6.6244711901092051E-3</v>
      </c>
    </row>
    <row r="39" spans="1:10" x14ac:dyDescent="0.25">
      <c r="A39" s="7" t="s">
        <v>174</v>
      </c>
      <c r="B39" s="65">
        <v>81</v>
      </c>
      <c r="C39" s="66">
        <v>16</v>
      </c>
      <c r="D39" s="65">
        <v>351</v>
      </c>
      <c r="E39" s="66">
        <v>191</v>
      </c>
      <c r="F39" s="67"/>
      <c r="G39" s="65">
        <f t="shared" si="0"/>
        <v>65</v>
      </c>
      <c r="H39" s="66">
        <f t="shared" si="1"/>
        <v>160</v>
      </c>
      <c r="I39" s="20">
        <f t="shared" si="2"/>
        <v>4.0625</v>
      </c>
      <c r="J39" s="21">
        <f t="shared" si="3"/>
        <v>0.83769633507853403</v>
      </c>
    </row>
    <row r="40" spans="1:10" x14ac:dyDescent="0.25">
      <c r="A40" s="7" t="s">
        <v>172</v>
      </c>
      <c r="B40" s="65">
        <v>885</v>
      </c>
      <c r="C40" s="66">
        <v>923</v>
      </c>
      <c r="D40" s="65">
        <v>3244</v>
      </c>
      <c r="E40" s="66">
        <v>3226</v>
      </c>
      <c r="F40" s="67"/>
      <c r="G40" s="65">
        <f t="shared" si="0"/>
        <v>-38</v>
      </c>
      <c r="H40" s="66">
        <f t="shared" si="1"/>
        <v>18</v>
      </c>
      <c r="I40" s="20">
        <f t="shared" si="2"/>
        <v>-4.1170097508125676E-2</v>
      </c>
      <c r="J40" s="21">
        <f t="shared" si="3"/>
        <v>5.5796652200867944E-3</v>
      </c>
    </row>
    <row r="41" spans="1:10" x14ac:dyDescent="0.25">
      <c r="A41" s="7" t="s">
        <v>173</v>
      </c>
      <c r="B41" s="65">
        <v>5</v>
      </c>
      <c r="C41" s="66">
        <v>1</v>
      </c>
      <c r="D41" s="65">
        <v>14</v>
      </c>
      <c r="E41" s="66">
        <v>3</v>
      </c>
      <c r="F41" s="67"/>
      <c r="G41" s="65">
        <f t="shared" si="0"/>
        <v>4</v>
      </c>
      <c r="H41" s="66">
        <f t="shared" si="1"/>
        <v>11</v>
      </c>
      <c r="I41" s="20">
        <f t="shared" si="2"/>
        <v>4</v>
      </c>
      <c r="J41" s="21">
        <f t="shared" si="3"/>
        <v>3.6666666666666665</v>
      </c>
    </row>
    <row r="42" spans="1:10" x14ac:dyDescent="0.25">
      <c r="A42" s="7" t="s">
        <v>183</v>
      </c>
      <c r="B42" s="65">
        <v>1368</v>
      </c>
      <c r="C42" s="66">
        <v>1023</v>
      </c>
      <c r="D42" s="65">
        <v>5262</v>
      </c>
      <c r="E42" s="66">
        <v>4096</v>
      </c>
      <c r="F42" s="67"/>
      <c r="G42" s="65">
        <f t="shared" si="0"/>
        <v>345</v>
      </c>
      <c r="H42" s="66">
        <f t="shared" si="1"/>
        <v>1166</v>
      </c>
      <c r="I42" s="20">
        <f t="shared" si="2"/>
        <v>0.33724340175953077</v>
      </c>
      <c r="J42" s="21">
        <f t="shared" si="3"/>
        <v>0.28466796875</v>
      </c>
    </row>
    <row r="43" spans="1:10" x14ac:dyDescent="0.25">
      <c r="A43" s="7"/>
      <c r="B43" s="65"/>
      <c r="C43" s="66"/>
      <c r="D43" s="65"/>
      <c r="E43" s="66"/>
      <c r="F43" s="67"/>
      <c r="G43" s="65"/>
      <c r="H43" s="66"/>
      <c r="I43" s="20"/>
      <c r="J43" s="21"/>
    </row>
    <row r="44" spans="1:10" s="43" customFormat="1" ht="13" x14ac:dyDescent="0.3">
      <c r="A44" s="27" t="s">
        <v>28</v>
      </c>
      <c r="B44" s="71">
        <f>SUM(B15:B43)</f>
        <v>28029</v>
      </c>
      <c r="C44" s="72">
        <f>SUM(C15:C43)</f>
        <v>21983</v>
      </c>
      <c r="D44" s="71">
        <f>SUM(D15:D43)</f>
        <v>127960</v>
      </c>
      <c r="E44" s="72">
        <f>SUM(E15:E43)</f>
        <v>115003</v>
      </c>
      <c r="F44" s="73"/>
      <c r="G44" s="71">
        <f>B44-C44</f>
        <v>6046</v>
      </c>
      <c r="H44" s="72">
        <f>D44-E44</f>
        <v>12957</v>
      </c>
      <c r="I44" s="37">
        <f>IF(C44=0, "-", G44/C44)</f>
        <v>0.27503070554519399</v>
      </c>
      <c r="J44" s="38">
        <f>IF(E44=0, "-", H44/E44)</f>
        <v>0.1126666260880151</v>
      </c>
    </row>
    <row r="45" spans="1:10" s="43" customFormat="1" ht="13" x14ac:dyDescent="0.3">
      <c r="A45" s="27" t="s">
        <v>0</v>
      </c>
      <c r="B45" s="71">
        <f>B11+B44</f>
        <v>28029</v>
      </c>
      <c r="C45" s="77">
        <f>C11+C44</f>
        <v>21983</v>
      </c>
      <c r="D45" s="71">
        <f>D11+D44</f>
        <v>127960</v>
      </c>
      <c r="E45" s="77">
        <f>E11+E44</f>
        <v>115003</v>
      </c>
      <c r="F45" s="73"/>
      <c r="G45" s="71">
        <f>B45-C45</f>
        <v>6046</v>
      </c>
      <c r="H45" s="72">
        <f>D45-E45</f>
        <v>12957</v>
      </c>
      <c r="I45" s="37">
        <f>IF(C45=0, "-", G45/C45)</f>
        <v>0.27503070554519399</v>
      </c>
      <c r="J45" s="38">
        <f>IF(E45=0, "-", H45/E45)</f>
        <v>0.1126666260880151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4"/>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113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113</v>
      </c>
      <c r="B6" s="61" t="s">
        <v>12</v>
      </c>
      <c r="C6" s="62" t="s">
        <v>13</v>
      </c>
      <c r="D6" s="61" t="s">
        <v>12</v>
      </c>
      <c r="E6" s="63" t="s">
        <v>13</v>
      </c>
      <c r="F6" s="62" t="s">
        <v>12</v>
      </c>
      <c r="G6" s="62" t="s">
        <v>13</v>
      </c>
      <c r="H6" s="61" t="s">
        <v>12</v>
      </c>
      <c r="I6" s="63" t="s">
        <v>13</v>
      </c>
      <c r="J6" s="61"/>
      <c r="K6" s="63"/>
    </row>
    <row r="7" spans="1:11" x14ac:dyDescent="0.25">
      <c r="A7" s="7" t="s">
        <v>200</v>
      </c>
      <c r="B7" s="65">
        <v>9</v>
      </c>
      <c r="C7" s="34">
        <f>IF(B11=0, "-", B7/B11)</f>
        <v>5.2023121387283239E-2</v>
      </c>
      <c r="D7" s="65">
        <v>3</v>
      </c>
      <c r="E7" s="9">
        <f>IF(D11=0, "-", D7/D11)</f>
        <v>6.25E-2</v>
      </c>
      <c r="F7" s="81">
        <v>53</v>
      </c>
      <c r="G7" s="34">
        <f>IF(F11=0, "-", F7/F11)</f>
        <v>7.0666666666666669E-2</v>
      </c>
      <c r="H7" s="65">
        <v>24</v>
      </c>
      <c r="I7" s="9">
        <f>IF(H11=0, "-", H7/H11)</f>
        <v>3.7854889589905363E-2</v>
      </c>
      <c r="J7" s="8">
        <f>IF(D7=0, "-", IF((B7-D7)/D7&lt;10, (B7-D7)/D7, "&gt;999%"))</f>
        <v>2</v>
      </c>
      <c r="K7" s="9">
        <f>IF(H7=0, "-", IF((F7-H7)/H7&lt;10, (F7-H7)/H7, "&gt;999%"))</f>
        <v>1.2083333333333333</v>
      </c>
    </row>
    <row r="8" spans="1:11" x14ac:dyDescent="0.25">
      <c r="A8" s="7" t="s">
        <v>201</v>
      </c>
      <c r="B8" s="65">
        <v>164</v>
      </c>
      <c r="C8" s="34">
        <f>IF(B11=0, "-", B8/B11)</f>
        <v>0.94797687861271673</v>
      </c>
      <c r="D8" s="65">
        <v>12</v>
      </c>
      <c r="E8" s="9">
        <f>IF(D11=0, "-", D8/D11)</f>
        <v>0.25</v>
      </c>
      <c r="F8" s="81">
        <v>697</v>
      </c>
      <c r="G8" s="34">
        <f>IF(F11=0, "-", F8/F11)</f>
        <v>0.92933333333333334</v>
      </c>
      <c r="H8" s="65">
        <v>417</v>
      </c>
      <c r="I8" s="9">
        <f>IF(H11=0, "-", H8/H11)</f>
        <v>0.6577287066246057</v>
      </c>
      <c r="J8" s="8" t="str">
        <f>IF(D8=0, "-", IF((B8-D8)/D8&lt;10, (B8-D8)/D8, "&gt;999%"))</f>
        <v>&gt;999%</v>
      </c>
      <c r="K8" s="9">
        <f>IF(H8=0, "-", IF((F8-H8)/H8&lt;10, (F8-H8)/H8, "&gt;999%"))</f>
        <v>0.67146282973621108</v>
      </c>
    </row>
    <row r="9" spans="1:11" x14ac:dyDescent="0.25">
      <c r="A9" s="7" t="s">
        <v>202</v>
      </c>
      <c r="B9" s="65">
        <v>0</v>
      </c>
      <c r="C9" s="34">
        <f>IF(B11=0, "-", B9/B11)</f>
        <v>0</v>
      </c>
      <c r="D9" s="65">
        <v>33</v>
      </c>
      <c r="E9" s="9">
        <f>IF(D11=0, "-", D9/D11)</f>
        <v>0.6875</v>
      </c>
      <c r="F9" s="81">
        <v>0</v>
      </c>
      <c r="G9" s="34">
        <f>IF(F11=0, "-", F9/F11)</f>
        <v>0</v>
      </c>
      <c r="H9" s="65">
        <v>193</v>
      </c>
      <c r="I9" s="9">
        <f>IF(H11=0, "-", H9/H11)</f>
        <v>0.30441640378548895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605</v>
      </c>
      <c r="B11" s="71">
        <f>SUM(B7:B10)</f>
        <v>173</v>
      </c>
      <c r="C11" s="40">
        <f>B11/28029</f>
        <v>6.1721788147989579E-3</v>
      </c>
      <c r="D11" s="71">
        <f>SUM(D7:D10)</f>
        <v>48</v>
      </c>
      <c r="E11" s="41">
        <f>D11/21983</f>
        <v>2.1835054360187416E-3</v>
      </c>
      <c r="F11" s="77">
        <f>SUM(F7:F10)</f>
        <v>750</v>
      </c>
      <c r="G11" s="42">
        <f>F11/127960</f>
        <v>5.8612066270709593E-3</v>
      </c>
      <c r="H11" s="71">
        <f>SUM(H7:H10)</f>
        <v>634</v>
      </c>
      <c r="I11" s="41">
        <f>H11/115003</f>
        <v>5.5128996634870395E-3</v>
      </c>
      <c r="J11" s="37">
        <f>IF(D11=0, "-", IF((B11-D11)/D11&lt;10, (B11-D11)/D11, "&gt;999%"))</f>
        <v>2.6041666666666665</v>
      </c>
      <c r="K11" s="38">
        <f>IF(H11=0, "-", IF((F11-H11)/H11&lt;10, (F11-H11)/H11, "&gt;999%"))</f>
        <v>0.18296529968454259</v>
      </c>
    </row>
    <row r="12" spans="1:11" x14ac:dyDescent="0.25">
      <c r="B12" s="83"/>
      <c r="D12" s="83"/>
      <c r="F12" s="83"/>
      <c r="H12" s="83"/>
    </row>
    <row r="13" spans="1:11" s="43" customFormat="1" ht="13" x14ac:dyDescent="0.3">
      <c r="A13" s="162" t="s">
        <v>605</v>
      </c>
      <c r="B13" s="71">
        <v>173</v>
      </c>
      <c r="C13" s="40">
        <f>B13/28029</f>
        <v>6.1721788147989579E-3</v>
      </c>
      <c r="D13" s="71">
        <v>48</v>
      </c>
      <c r="E13" s="41">
        <f>D13/21983</f>
        <v>2.1835054360187416E-3</v>
      </c>
      <c r="F13" s="77">
        <v>750</v>
      </c>
      <c r="G13" s="42">
        <f>F13/127960</f>
        <v>5.8612066270709593E-3</v>
      </c>
      <c r="H13" s="71">
        <v>634</v>
      </c>
      <c r="I13" s="41">
        <f>H13/115003</f>
        <v>5.5128996634870395E-3</v>
      </c>
      <c r="J13" s="37">
        <f>IF(D13=0, "-", IF((B13-D13)/D13&lt;10, (B13-D13)/D13, "&gt;999%"))</f>
        <v>2.6041666666666665</v>
      </c>
      <c r="K13" s="38">
        <f>IF(H13=0, "-", IF((F13-H13)/H13&lt;10, (F13-H13)/H13, "&gt;999%"))</f>
        <v>0.18296529968454259</v>
      </c>
    </row>
    <row r="14" spans="1:11" x14ac:dyDescent="0.25">
      <c r="B14" s="83"/>
      <c r="D14" s="83"/>
      <c r="F14" s="83"/>
      <c r="H14" s="83"/>
    </row>
    <row r="15" spans="1:11" ht="15.5" x14ac:dyDescent="0.35">
      <c r="A15" s="164" t="s">
        <v>114</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139</v>
      </c>
      <c r="B17" s="61" t="s">
        <v>12</v>
      </c>
      <c r="C17" s="62" t="s">
        <v>13</v>
      </c>
      <c r="D17" s="61" t="s">
        <v>12</v>
      </c>
      <c r="E17" s="63" t="s">
        <v>13</v>
      </c>
      <c r="F17" s="62" t="s">
        <v>12</v>
      </c>
      <c r="G17" s="62" t="s">
        <v>13</v>
      </c>
      <c r="H17" s="61" t="s">
        <v>12</v>
      </c>
      <c r="I17" s="63" t="s">
        <v>13</v>
      </c>
      <c r="J17" s="61"/>
      <c r="K17" s="63"/>
    </row>
    <row r="18" spans="1:11" x14ac:dyDescent="0.25">
      <c r="A18" s="7" t="s">
        <v>203</v>
      </c>
      <c r="B18" s="65">
        <v>3</v>
      </c>
      <c r="C18" s="34">
        <f>IF(B28=0, "-", B18/B28)</f>
        <v>4.2134831460674156E-3</v>
      </c>
      <c r="D18" s="65">
        <v>6</v>
      </c>
      <c r="E18" s="9">
        <f>IF(D28=0, "-", D18/D28)</f>
        <v>7.0671378091872791E-3</v>
      </c>
      <c r="F18" s="81">
        <v>32</v>
      </c>
      <c r="G18" s="34">
        <f>IF(F28=0, "-", F18/F28)</f>
        <v>7.5793462813832308E-3</v>
      </c>
      <c r="H18" s="65">
        <v>8</v>
      </c>
      <c r="I18" s="9">
        <f>IF(H28=0, "-", H18/H28)</f>
        <v>1.675392670157068E-3</v>
      </c>
      <c r="J18" s="8">
        <f t="shared" ref="J18:J26" si="0">IF(D18=0, "-", IF((B18-D18)/D18&lt;10, (B18-D18)/D18, "&gt;999%"))</f>
        <v>-0.5</v>
      </c>
      <c r="K18" s="9">
        <f t="shared" ref="K18:K26" si="1">IF(H18=0, "-", IF((F18-H18)/H18&lt;10, (F18-H18)/H18, "&gt;999%"))</f>
        <v>3</v>
      </c>
    </row>
    <row r="19" spans="1:11" x14ac:dyDescent="0.25">
      <c r="A19" s="7" t="s">
        <v>204</v>
      </c>
      <c r="B19" s="65">
        <v>1</v>
      </c>
      <c r="C19" s="34">
        <f>IF(B28=0, "-", B19/B28)</f>
        <v>1.4044943820224719E-3</v>
      </c>
      <c r="D19" s="65">
        <v>6</v>
      </c>
      <c r="E19" s="9">
        <f>IF(D28=0, "-", D19/D28)</f>
        <v>7.0671378091872791E-3</v>
      </c>
      <c r="F19" s="81">
        <v>97</v>
      </c>
      <c r="G19" s="34">
        <f>IF(F28=0, "-", F19/F28)</f>
        <v>2.2974893415442919E-2</v>
      </c>
      <c r="H19" s="65">
        <v>78</v>
      </c>
      <c r="I19" s="9">
        <f>IF(H28=0, "-", H19/H28)</f>
        <v>1.6335078534031412E-2</v>
      </c>
      <c r="J19" s="8">
        <f t="shared" si="0"/>
        <v>-0.83333333333333337</v>
      </c>
      <c r="K19" s="9">
        <f t="shared" si="1"/>
        <v>0.24358974358974358</v>
      </c>
    </row>
    <row r="20" spans="1:11" x14ac:dyDescent="0.25">
      <c r="A20" s="7" t="s">
        <v>205</v>
      </c>
      <c r="B20" s="65">
        <v>77</v>
      </c>
      <c r="C20" s="34">
        <f>IF(B28=0, "-", B20/B28)</f>
        <v>0.10814606741573034</v>
      </c>
      <c r="D20" s="65">
        <v>77</v>
      </c>
      <c r="E20" s="9">
        <f>IF(D28=0, "-", D20/D28)</f>
        <v>9.0694935217903422E-2</v>
      </c>
      <c r="F20" s="81">
        <v>659</v>
      </c>
      <c r="G20" s="34">
        <f>IF(F28=0, "-", F20/F28)</f>
        <v>0.15608716248223592</v>
      </c>
      <c r="H20" s="65">
        <v>477</v>
      </c>
      <c r="I20" s="9">
        <f>IF(H28=0, "-", H20/H28)</f>
        <v>9.9895287958115184E-2</v>
      </c>
      <c r="J20" s="8">
        <f t="shared" si="0"/>
        <v>0</v>
      </c>
      <c r="K20" s="9">
        <f t="shared" si="1"/>
        <v>0.38155136268343814</v>
      </c>
    </row>
    <row r="21" spans="1:11" x14ac:dyDescent="0.25">
      <c r="A21" s="7" t="s">
        <v>206</v>
      </c>
      <c r="B21" s="65">
        <v>67</v>
      </c>
      <c r="C21" s="34">
        <f>IF(B28=0, "-", B21/B28)</f>
        <v>9.4101123595505612E-2</v>
      </c>
      <c r="D21" s="65">
        <v>104</v>
      </c>
      <c r="E21" s="9">
        <f>IF(D28=0, "-", D21/D28)</f>
        <v>0.12249705535924617</v>
      </c>
      <c r="F21" s="81">
        <v>586</v>
      </c>
      <c r="G21" s="34">
        <f>IF(F28=0, "-", F21/F28)</f>
        <v>0.13879677877783042</v>
      </c>
      <c r="H21" s="65">
        <v>560</v>
      </c>
      <c r="I21" s="9">
        <f>IF(H28=0, "-", H21/H28)</f>
        <v>0.11727748691099477</v>
      </c>
      <c r="J21" s="8">
        <f t="shared" si="0"/>
        <v>-0.35576923076923078</v>
      </c>
      <c r="K21" s="9">
        <f t="shared" si="1"/>
        <v>4.642857142857143E-2</v>
      </c>
    </row>
    <row r="22" spans="1:11" x14ac:dyDescent="0.25">
      <c r="A22" s="7" t="s">
        <v>207</v>
      </c>
      <c r="B22" s="65">
        <v>369</v>
      </c>
      <c r="C22" s="34">
        <f>IF(B28=0, "-", B22/B28)</f>
        <v>0.5182584269662921</v>
      </c>
      <c r="D22" s="65">
        <v>302</v>
      </c>
      <c r="E22" s="9">
        <f>IF(D28=0, "-", D22/D28)</f>
        <v>0.35571260306242636</v>
      </c>
      <c r="F22" s="81">
        <v>1926</v>
      </c>
      <c r="G22" s="34">
        <f>IF(F28=0, "-", F22/F28)</f>
        <v>0.45618190431075317</v>
      </c>
      <c r="H22" s="65">
        <v>2195</v>
      </c>
      <c r="I22" s="9">
        <f>IF(H28=0, "-", H22/H28)</f>
        <v>0.45968586387434557</v>
      </c>
      <c r="J22" s="8">
        <f t="shared" si="0"/>
        <v>0.22185430463576158</v>
      </c>
      <c r="K22" s="9">
        <f t="shared" si="1"/>
        <v>-0.12255125284738042</v>
      </c>
    </row>
    <row r="23" spans="1:11" x14ac:dyDescent="0.25">
      <c r="A23" s="7" t="s">
        <v>208</v>
      </c>
      <c r="B23" s="65">
        <v>0</v>
      </c>
      <c r="C23" s="34">
        <f>IF(B28=0, "-", B23/B28)</f>
        <v>0</v>
      </c>
      <c r="D23" s="65">
        <v>104</v>
      </c>
      <c r="E23" s="9">
        <f>IF(D28=0, "-", D23/D28)</f>
        <v>0.12249705535924617</v>
      </c>
      <c r="F23" s="81">
        <v>2</v>
      </c>
      <c r="G23" s="34">
        <f>IF(F28=0, "-", F23/F28)</f>
        <v>4.7370914258645192E-4</v>
      </c>
      <c r="H23" s="65">
        <v>276</v>
      </c>
      <c r="I23" s="9">
        <f>IF(H28=0, "-", H23/H28)</f>
        <v>5.780104712041885E-2</v>
      </c>
      <c r="J23" s="8">
        <f t="shared" si="0"/>
        <v>-1</v>
      </c>
      <c r="K23" s="9">
        <f t="shared" si="1"/>
        <v>-0.99275362318840576</v>
      </c>
    </row>
    <row r="24" spans="1:11" x14ac:dyDescent="0.25">
      <c r="A24" s="7" t="s">
        <v>209</v>
      </c>
      <c r="B24" s="65">
        <v>132</v>
      </c>
      <c r="C24" s="34">
        <f>IF(B28=0, "-", B24/B28)</f>
        <v>0.1853932584269663</v>
      </c>
      <c r="D24" s="65">
        <v>143</v>
      </c>
      <c r="E24" s="9">
        <f>IF(D28=0, "-", D24/D28)</f>
        <v>0.16843345111896349</v>
      </c>
      <c r="F24" s="81">
        <v>656</v>
      </c>
      <c r="G24" s="34">
        <f>IF(F28=0, "-", F24/F28)</f>
        <v>0.15537659876835622</v>
      </c>
      <c r="H24" s="65">
        <v>630</v>
      </c>
      <c r="I24" s="9">
        <f>IF(H28=0, "-", H24/H28)</f>
        <v>0.1319371727748691</v>
      </c>
      <c r="J24" s="8">
        <f t="shared" si="0"/>
        <v>-7.6923076923076927E-2</v>
      </c>
      <c r="K24" s="9">
        <f t="shared" si="1"/>
        <v>4.1269841269841269E-2</v>
      </c>
    </row>
    <row r="25" spans="1:11" x14ac:dyDescent="0.25">
      <c r="A25" s="7" t="s">
        <v>210</v>
      </c>
      <c r="B25" s="65">
        <v>46</v>
      </c>
      <c r="C25" s="34">
        <f>IF(B28=0, "-", B25/B28)</f>
        <v>6.4606741573033713E-2</v>
      </c>
      <c r="D25" s="65">
        <v>91</v>
      </c>
      <c r="E25" s="9">
        <f>IF(D28=0, "-", D25/D28)</f>
        <v>0.1071849234393404</v>
      </c>
      <c r="F25" s="81">
        <v>223</v>
      </c>
      <c r="G25" s="34">
        <f>IF(F28=0, "-", F25/F28)</f>
        <v>5.2818569398389387E-2</v>
      </c>
      <c r="H25" s="65">
        <v>376</v>
      </c>
      <c r="I25" s="9">
        <f>IF(H28=0, "-", H25/H28)</f>
        <v>7.8743455497382195E-2</v>
      </c>
      <c r="J25" s="8">
        <f t="shared" si="0"/>
        <v>-0.49450549450549453</v>
      </c>
      <c r="K25" s="9">
        <f t="shared" si="1"/>
        <v>-0.40691489361702127</v>
      </c>
    </row>
    <row r="26" spans="1:11" x14ac:dyDescent="0.25">
      <c r="A26" s="7" t="s">
        <v>211</v>
      </c>
      <c r="B26" s="65">
        <v>17</v>
      </c>
      <c r="C26" s="34">
        <f>IF(B28=0, "-", B26/B28)</f>
        <v>2.3876404494382022E-2</v>
      </c>
      <c r="D26" s="65">
        <v>16</v>
      </c>
      <c r="E26" s="9">
        <f>IF(D28=0, "-", D26/D28)</f>
        <v>1.884570082449941E-2</v>
      </c>
      <c r="F26" s="81">
        <v>41</v>
      </c>
      <c r="G26" s="34">
        <f>IF(F28=0, "-", F26/F28)</f>
        <v>9.7110374230222635E-3</v>
      </c>
      <c r="H26" s="65">
        <v>175</v>
      </c>
      <c r="I26" s="9">
        <f>IF(H28=0, "-", H26/H28)</f>
        <v>3.6649214659685861E-2</v>
      </c>
      <c r="J26" s="8">
        <f t="shared" si="0"/>
        <v>6.25E-2</v>
      </c>
      <c r="K26" s="9">
        <f t="shared" si="1"/>
        <v>-0.76571428571428568</v>
      </c>
    </row>
    <row r="27" spans="1:11" x14ac:dyDescent="0.25">
      <c r="A27" s="2"/>
      <c r="B27" s="68"/>
      <c r="C27" s="33"/>
      <c r="D27" s="68"/>
      <c r="E27" s="6"/>
      <c r="F27" s="82"/>
      <c r="G27" s="33"/>
      <c r="H27" s="68"/>
      <c r="I27" s="6"/>
      <c r="J27" s="5"/>
      <c r="K27" s="6"/>
    </row>
    <row r="28" spans="1:11" s="43" customFormat="1" ht="13" x14ac:dyDescent="0.3">
      <c r="A28" s="162" t="s">
        <v>604</v>
      </c>
      <c r="B28" s="71">
        <f>SUM(B18:B27)</f>
        <v>712</v>
      </c>
      <c r="C28" s="40">
        <f>B28/28029</f>
        <v>2.5402261942987621E-2</v>
      </c>
      <c r="D28" s="71">
        <f>SUM(D18:D27)</f>
        <v>849</v>
      </c>
      <c r="E28" s="41">
        <f>D28/21983</f>
        <v>3.8620752399581494E-2</v>
      </c>
      <c r="F28" s="77">
        <f>SUM(F18:F27)</f>
        <v>4222</v>
      </c>
      <c r="G28" s="42">
        <f>F28/127960</f>
        <v>3.2994685839324786E-2</v>
      </c>
      <c r="H28" s="71">
        <f>SUM(H18:H27)</f>
        <v>4775</v>
      </c>
      <c r="I28" s="41">
        <f>H28/115003</f>
        <v>4.15206559828874E-2</v>
      </c>
      <c r="J28" s="37">
        <f>IF(D28=0, "-", IF((B28-D28)/D28&lt;10, (B28-D28)/D28, "&gt;999%"))</f>
        <v>-0.16136631330977622</v>
      </c>
      <c r="K28" s="38">
        <f>IF(H28=0, "-", IF((F28-H28)/H28&lt;10, (F28-H28)/H28, "&gt;999%"))</f>
        <v>-0.11581151832460733</v>
      </c>
    </row>
    <row r="29" spans="1:11" x14ac:dyDescent="0.25">
      <c r="B29" s="83"/>
      <c r="D29" s="83"/>
      <c r="F29" s="83"/>
      <c r="H29" s="83"/>
    </row>
    <row r="30" spans="1:11" ht="13" x14ac:dyDescent="0.3">
      <c r="A30" s="163" t="s">
        <v>140</v>
      </c>
      <c r="B30" s="61" t="s">
        <v>12</v>
      </c>
      <c r="C30" s="62" t="s">
        <v>13</v>
      </c>
      <c r="D30" s="61" t="s">
        <v>12</v>
      </c>
      <c r="E30" s="63" t="s">
        <v>13</v>
      </c>
      <c r="F30" s="62" t="s">
        <v>12</v>
      </c>
      <c r="G30" s="62" t="s">
        <v>13</v>
      </c>
      <c r="H30" s="61" t="s">
        <v>12</v>
      </c>
      <c r="I30" s="63" t="s">
        <v>13</v>
      </c>
      <c r="J30" s="61"/>
      <c r="K30" s="63"/>
    </row>
    <row r="31" spans="1:11" x14ac:dyDescent="0.25">
      <c r="A31" s="7" t="s">
        <v>212</v>
      </c>
      <c r="B31" s="65">
        <v>9</v>
      </c>
      <c r="C31" s="34">
        <f>IF(B36=0, "-", B31/B36)</f>
        <v>0.12</v>
      </c>
      <c r="D31" s="65">
        <v>7</v>
      </c>
      <c r="E31" s="9">
        <f>IF(D36=0, "-", D31/D36)</f>
        <v>0.11290322580645161</v>
      </c>
      <c r="F31" s="81">
        <v>38</v>
      </c>
      <c r="G31" s="34">
        <f>IF(F36=0, "-", F31/F36)</f>
        <v>0.13620071684587814</v>
      </c>
      <c r="H31" s="65">
        <v>49</v>
      </c>
      <c r="I31" s="9">
        <f>IF(H36=0, "-", H31/H36)</f>
        <v>0.19838056680161945</v>
      </c>
      <c r="J31" s="8">
        <f>IF(D31=0, "-", IF((B31-D31)/D31&lt;10, (B31-D31)/D31, "&gt;999%"))</f>
        <v>0.2857142857142857</v>
      </c>
      <c r="K31" s="9">
        <f>IF(H31=0, "-", IF((F31-H31)/H31&lt;10, (F31-H31)/H31, "&gt;999%"))</f>
        <v>-0.22448979591836735</v>
      </c>
    </row>
    <row r="32" spans="1:11" x14ac:dyDescent="0.25">
      <c r="A32" s="7" t="s">
        <v>213</v>
      </c>
      <c r="B32" s="65">
        <v>1</v>
      </c>
      <c r="C32" s="34">
        <f>IF(B36=0, "-", B32/B36)</f>
        <v>1.3333333333333334E-2</v>
      </c>
      <c r="D32" s="65">
        <v>3</v>
      </c>
      <c r="E32" s="9">
        <f>IF(D36=0, "-", D32/D36)</f>
        <v>4.8387096774193547E-2</v>
      </c>
      <c r="F32" s="81">
        <v>6</v>
      </c>
      <c r="G32" s="34">
        <f>IF(F36=0, "-", F32/F36)</f>
        <v>2.1505376344086023E-2</v>
      </c>
      <c r="H32" s="65">
        <v>7</v>
      </c>
      <c r="I32" s="9">
        <f>IF(H36=0, "-", H32/H36)</f>
        <v>2.8340080971659919E-2</v>
      </c>
      <c r="J32" s="8">
        <f>IF(D32=0, "-", IF((B32-D32)/D32&lt;10, (B32-D32)/D32, "&gt;999%"))</f>
        <v>-0.66666666666666663</v>
      </c>
      <c r="K32" s="9">
        <f>IF(H32=0, "-", IF((F32-H32)/H32&lt;10, (F32-H32)/H32, "&gt;999%"))</f>
        <v>-0.14285714285714285</v>
      </c>
    </row>
    <row r="33" spans="1:11" x14ac:dyDescent="0.25">
      <c r="A33" s="7" t="s">
        <v>214</v>
      </c>
      <c r="B33" s="65">
        <v>57</v>
      </c>
      <c r="C33" s="34">
        <f>IF(B36=0, "-", B33/B36)</f>
        <v>0.76</v>
      </c>
      <c r="D33" s="65">
        <v>52</v>
      </c>
      <c r="E33" s="9">
        <f>IF(D36=0, "-", D33/D36)</f>
        <v>0.83870967741935487</v>
      </c>
      <c r="F33" s="81">
        <v>199</v>
      </c>
      <c r="G33" s="34">
        <f>IF(F36=0, "-", F33/F36)</f>
        <v>0.71326164874551967</v>
      </c>
      <c r="H33" s="65">
        <v>189</v>
      </c>
      <c r="I33" s="9">
        <f>IF(H36=0, "-", H33/H36)</f>
        <v>0.76518218623481782</v>
      </c>
      <c r="J33" s="8">
        <f>IF(D33=0, "-", IF((B33-D33)/D33&lt;10, (B33-D33)/D33, "&gt;999%"))</f>
        <v>9.6153846153846159E-2</v>
      </c>
      <c r="K33" s="9">
        <f>IF(H33=0, "-", IF((F33-H33)/H33&lt;10, (F33-H33)/H33, "&gt;999%"))</f>
        <v>5.2910052910052907E-2</v>
      </c>
    </row>
    <row r="34" spans="1:11" x14ac:dyDescent="0.25">
      <c r="A34" s="7" t="s">
        <v>215</v>
      </c>
      <c r="B34" s="65">
        <v>8</v>
      </c>
      <c r="C34" s="34">
        <f>IF(B36=0, "-", B34/B36)</f>
        <v>0.10666666666666667</v>
      </c>
      <c r="D34" s="65">
        <v>0</v>
      </c>
      <c r="E34" s="9">
        <f>IF(D36=0, "-", D34/D36)</f>
        <v>0</v>
      </c>
      <c r="F34" s="81">
        <v>36</v>
      </c>
      <c r="G34" s="34">
        <f>IF(F36=0, "-", F34/F36)</f>
        <v>0.12903225806451613</v>
      </c>
      <c r="H34" s="65">
        <v>2</v>
      </c>
      <c r="I34" s="9">
        <f>IF(H36=0, "-", H34/H36)</f>
        <v>8.0971659919028341E-3</v>
      </c>
      <c r="J34" s="8" t="str">
        <f>IF(D34=0, "-", IF((B34-D34)/D34&lt;10, (B34-D34)/D34, "&gt;999%"))</f>
        <v>-</v>
      </c>
      <c r="K34" s="9" t="str">
        <f>IF(H34=0, "-", IF((F34-H34)/H34&lt;10, (F34-H34)/H34, "&gt;999%"))</f>
        <v>&gt;999%</v>
      </c>
    </row>
    <row r="35" spans="1:11" x14ac:dyDescent="0.25">
      <c r="A35" s="2"/>
      <c r="B35" s="68"/>
      <c r="C35" s="33"/>
      <c r="D35" s="68"/>
      <c r="E35" s="6"/>
      <c r="F35" s="82"/>
      <c r="G35" s="33"/>
      <c r="H35" s="68"/>
      <c r="I35" s="6"/>
      <c r="J35" s="5"/>
      <c r="K35" s="6"/>
    </row>
    <row r="36" spans="1:11" s="43" customFormat="1" ht="13" x14ac:dyDescent="0.3">
      <c r="A36" s="162" t="s">
        <v>603</v>
      </c>
      <c r="B36" s="71">
        <f>SUM(B31:B35)</f>
        <v>75</v>
      </c>
      <c r="C36" s="40">
        <f>B36/28029</f>
        <v>2.6758000642192015E-3</v>
      </c>
      <c r="D36" s="71">
        <f>SUM(D31:D35)</f>
        <v>62</v>
      </c>
      <c r="E36" s="41">
        <f>D36/21983</f>
        <v>2.8203611881908747E-3</v>
      </c>
      <c r="F36" s="77">
        <f>SUM(F31:F35)</f>
        <v>279</v>
      </c>
      <c r="G36" s="42">
        <f>F36/127960</f>
        <v>2.1803688652703968E-3</v>
      </c>
      <c r="H36" s="71">
        <f>SUM(H31:H35)</f>
        <v>247</v>
      </c>
      <c r="I36" s="41">
        <f>H36/115003</f>
        <v>2.1477700581723955E-3</v>
      </c>
      <c r="J36" s="37">
        <f>IF(D36=0, "-", IF((B36-D36)/D36&lt;10, (B36-D36)/D36, "&gt;999%"))</f>
        <v>0.20967741935483872</v>
      </c>
      <c r="K36" s="38">
        <f>IF(H36=0, "-", IF((F36-H36)/H36&lt;10, (F36-H36)/H36, "&gt;999%"))</f>
        <v>0.12955465587044535</v>
      </c>
    </row>
    <row r="37" spans="1:11" x14ac:dyDescent="0.25">
      <c r="B37" s="83"/>
      <c r="D37" s="83"/>
      <c r="F37" s="83"/>
      <c r="H37" s="83"/>
    </row>
    <row r="38" spans="1:11" s="43" customFormat="1" ht="13" x14ac:dyDescent="0.3">
      <c r="A38" s="162" t="s">
        <v>602</v>
      </c>
      <c r="B38" s="71">
        <v>787</v>
      </c>
      <c r="C38" s="40">
        <f>B38/28029</f>
        <v>2.8078062007206823E-2</v>
      </c>
      <c r="D38" s="71">
        <v>911</v>
      </c>
      <c r="E38" s="41">
        <f>D38/21983</f>
        <v>4.1441113587772367E-2</v>
      </c>
      <c r="F38" s="77">
        <v>4501</v>
      </c>
      <c r="G38" s="42">
        <f>F38/127960</f>
        <v>3.5175054704595185E-2</v>
      </c>
      <c r="H38" s="71">
        <v>5022</v>
      </c>
      <c r="I38" s="41">
        <f>H38/115003</f>
        <v>4.3668426041059798E-2</v>
      </c>
      <c r="J38" s="37">
        <f>IF(D38=0, "-", IF((B38-D38)/D38&lt;10, (B38-D38)/D38, "&gt;999%"))</f>
        <v>-0.13611416026344675</v>
      </c>
      <c r="K38" s="38">
        <f>IF(H38=0, "-", IF((F38-H38)/H38&lt;10, (F38-H38)/H38, "&gt;999%"))</f>
        <v>-0.10374352847471127</v>
      </c>
    </row>
    <row r="39" spans="1:11" x14ac:dyDescent="0.25">
      <c r="B39" s="83"/>
      <c r="D39" s="83"/>
      <c r="F39" s="83"/>
      <c r="H39" s="83"/>
    </row>
    <row r="40" spans="1:11" ht="15.5" x14ac:dyDescent="0.35">
      <c r="A40" s="164" t="s">
        <v>115</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141</v>
      </c>
      <c r="B42" s="61" t="s">
        <v>12</v>
      </c>
      <c r="C42" s="62" t="s">
        <v>13</v>
      </c>
      <c r="D42" s="61" t="s">
        <v>12</v>
      </c>
      <c r="E42" s="63" t="s">
        <v>13</v>
      </c>
      <c r="F42" s="62" t="s">
        <v>12</v>
      </c>
      <c r="G42" s="62" t="s">
        <v>13</v>
      </c>
      <c r="H42" s="61" t="s">
        <v>12</v>
      </c>
      <c r="I42" s="63" t="s">
        <v>13</v>
      </c>
      <c r="J42" s="61"/>
      <c r="K42" s="63"/>
    </row>
    <row r="43" spans="1:11" x14ac:dyDescent="0.25">
      <c r="A43" s="7" t="s">
        <v>216</v>
      </c>
      <c r="B43" s="65">
        <v>512</v>
      </c>
      <c r="C43" s="34">
        <f>IF(B52=0, "-", B43/B52)</f>
        <v>0.38095238095238093</v>
      </c>
      <c r="D43" s="65">
        <v>355</v>
      </c>
      <c r="E43" s="9">
        <f>IF(D52=0, "-", D43/D52)</f>
        <v>0.25668835864063627</v>
      </c>
      <c r="F43" s="81">
        <v>2431</v>
      </c>
      <c r="G43" s="34">
        <f>IF(F52=0, "-", F43/F52)</f>
        <v>0.39950698438783894</v>
      </c>
      <c r="H43" s="65">
        <v>2592</v>
      </c>
      <c r="I43" s="9">
        <f>IF(H52=0, "-", H43/H52)</f>
        <v>0.31555880204528852</v>
      </c>
      <c r="J43" s="8">
        <f t="shared" ref="J43:J50" si="2">IF(D43=0, "-", IF((B43-D43)/D43&lt;10, (B43-D43)/D43, "&gt;999%"))</f>
        <v>0.44225352112676058</v>
      </c>
      <c r="K43" s="9">
        <f t="shared" ref="K43:K50" si="3">IF(H43=0, "-", IF((F43-H43)/H43&lt;10, (F43-H43)/H43, "&gt;999%"))</f>
        <v>-6.2114197530864196E-2</v>
      </c>
    </row>
    <row r="44" spans="1:11" x14ac:dyDescent="0.25">
      <c r="A44" s="7" t="s">
        <v>217</v>
      </c>
      <c r="B44" s="65">
        <v>0</v>
      </c>
      <c r="C44" s="34">
        <f>IF(B52=0, "-", B44/B52)</f>
        <v>0</v>
      </c>
      <c r="D44" s="65">
        <v>16</v>
      </c>
      <c r="E44" s="9">
        <f>IF(D52=0, "-", D44/D52)</f>
        <v>1.1569052783803326E-2</v>
      </c>
      <c r="F44" s="81">
        <v>0</v>
      </c>
      <c r="G44" s="34">
        <f>IF(F52=0, "-", F44/F52)</f>
        <v>0</v>
      </c>
      <c r="H44" s="65">
        <v>145</v>
      </c>
      <c r="I44" s="9">
        <f>IF(H52=0, "-", H44/H52)</f>
        <v>1.7652787923058192E-2</v>
      </c>
      <c r="J44" s="8">
        <f t="shared" si="2"/>
        <v>-1</v>
      </c>
      <c r="K44" s="9">
        <f t="shared" si="3"/>
        <v>-1</v>
      </c>
    </row>
    <row r="45" spans="1:11" x14ac:dyDescent="0.25">
      <c r="A45" s="7" t="s">
        <v>218</v>
      </c>
      <c r="B45" s="65">
        <v>134</v>
      </c>
      <c r="C45" s="34">
        <f>IF(B52=0, "-", B45/B52)</f>
        <v>9.9702380952380959E-2</v>
      </c>
      <c r="D45" s="65">
        <v>330</v>
      </c>
      <c r="E45" s="9">
        <f>IF(D52=0, "-", D45/D52)</f>
        <v>0.23861171366594361</v>
      </c>
      <c r="F45" s="81">
        <v>591</v>
      </c>
      <c r="G45" s="34">
        <f>IF(F52=0, "-", F45/F52)</f>
        <v>9.7124075595727194E-2</v>
      </c>
      <c r="H45" s="65">
        <v>1534</v>
      </c>
      <c r="I45" s="9">
        <f>IF(H52=0, "-", H45/H52)</f>
        <v>0.18675432188945704</v>
      </c>
      <c r="J45" s="8">
        <f t="shared" si="2"/>
        <v>-0.59393939393939399</v>
      </c>
      <c r="K45" s="9">
        <f t="shared" si="3"/>
        <v>-0.61473272490221642</v>
      </c>
    </row>
    <row r="46" spans="1:11" x14ac:dyDescent="0.25">
      <c r="A46" s="7" t="s">
        <v>219</v>
      </c>
      <c r="B46" s="65">
        <v>190</v>
      </c>
      <c r="C46" s="34">
        <f>IF(B52=0, "-", B46/B52)</f>
        <v>0.14136904761904762</v>
      </c>
      <c r="D46" s="65">
        <v>92</v>
      </c>
      <c r="E46" s="9">
        <f>IF(D52=0, "-", D46/D52)</f>
        <v>6.6522053506869128E-2</v>
      </c>
      <c r="F46" s="81">
        <v>1027</v>
      </c>
      <c r="G46" s="34">
        <f>IF(F52=0, "-", F46/F52)</f>
        <v>0.16877567789646672</v>
      </c>
      <c r="H46" s="65">
        <v>913</v>
      </c>
      <c r="I46" s="9">
        <f>IF(H52=0, "-", H46/H52)</f>
        <v>0.11115169223277331</v>
      </c>
      <c r="J46" s="8">
        <f t="shared" si="2"/>
        <v>1.0652173913043479</v>
      </c>
      <c r="K46" s="9">
        <f t="shared" si="3"/>
        <v>0.1248630887185104</v>
      </c>
    </row>
    <row r="47" spans="1:11" x14ac:dyDescent="0.25">
      <c r="A47" s="7" t="s">
        <v>220</v>
      </c>
      <c r="B47" s="65">
        <v>9</v>
      </c>
      <c r="C47" s="34">
        <f>IF(B52=0, "-", B47/B52)</f>
        <v>6.6964285714285711E-3</v>
      </c>
      <c r="D47" s="65">
        <v>4</v>
      </c>
      <c r="E47" s="9">
        <f>IF(D52=0, "-", D47/D52)</f>
        <v>2.8922631959508315E-3</v>
      </c>
      <c r="F47" s="81">
        <v>54</v>
      </c>
      <c r="G47" s="34">
        <f>IF(F52=0, "-", F47/F52)</f>
        <v>8.8742810188989323E-3</v>
      </c>
      <c r="H47" s="65">
        <v>30</v>
      </c>
      <c r="I47" s="9">
        <f>IF(H52=0, "-", H47/H52)</f>
        <v>3.6523009495982471E-3</v>
      </c>
      <c r="J47" s="8">
        <f t="shared" si="2"/>
        <v>1.25</v>
      </c>
      <c r="K47" s="9">
        <f t="shared" si="3"/>
        <v>0.8</v>
      </c>
    </row>
    <row r="48" spans="1:11" x14ac:dyDescent="0.25">
      <c r="A48" s="7" t="s">
        <v>221</v>
      </c>
      <c r="B48" s="65">
        <v>26</v>
      </c>
      <c r="C48" s="34">
        <f>IF(B52=0, "-", B48/B52)</f>
        <v>1.9345238095238096E-2</v>
      </c>
      <c r="D48" s="65">
        <v>57</v>
      </c>
      <c r="E48" s="9">
        <f>IF(D52=0, "-", D48/D52)</f>
        <v>4.1214750542299353E-2</v>
      </c>
      <c r="F48" s="81">
        <v>293</v>
      </c>
      <c r="G48" s="34">
        <f>IF(F52=0, "-", F48/F52)</f>
        <v>4.8151191454396058E-2</v>
      </c>
      <c r="H48" s="65">
        <v>245</v>
      </c>
      <c r="I48" s="9">
        <f>IF(H52=0, "-", H48/H52)</f>
        <v>2.9827124421719017E-2</v>
      </c>
      <c r="J48" s="8">
        <f t="shared" si="2"/>
        <v>-0.54385964912280704</v>
      </c>
      <c r="K48" s="9">
        <f t="shared" si="3"/>
        <v>0.19591836734693877</v>
      </c>
    </row>
    <row r="49" spans="1:11" x14ac:dyDescent="0.25">
      <c r="A49" s="7" t="s">
        <v>222</v>
      </c>
      <c r="B49" s="65">
        <v>473</v>
      </c>
      <c r="C49" s="34">
        <f>IF(B52=0, "-", B49/B52)</f>
        <v>0.35193452380952384</v>
      </c>
      <c r="D49" s="65">
        <v>528</v>
      </c>
      <c r="E49" s="9">
        <f>IF(D52=0, "-", D49/D52)</f>
        <v>0.38177874186550975</v>
      </c>
      <c r="F49" s="81">
        <v>1688</v>
      </c>
      <c r="G49" s="34">
        <f>IF(F52=0, "-", F49/F52)</f>
        <v>0.2774034511092851</v>
      </c>
      <c r="H49" s="65">
        <v>2752</v>
      </c>
      <c r="I49" s="9">
        <f>IF(H52=0, "-", H49/H52)</f>
        <v>0.33503774044314583</v>
      </c>
      <c r="J49" s="8">
        <f t="shared" si="2"/>
        <v>-0.10416666666666667</v>
      </c>
      <c r="K49" s="9">
        <f t="shared" si="3"/>
        <v>-0.38662790697674421</v>
      </c>
    </row>
    <row r="50" spans="1:11" x14ac:dyDescent="0.25">
      <c r="A50" s="7" t="s">
        <v>223</v>
      </c>
      <c r="B50" s="65">
        <v>0</v>
      </c>
      <c r="C50" s="34">
        <f>IF(B52=0, "-", B50/B52)</f>
        <v>0</v>
      </c>
      <c r="D50" s="65">
        <v>1</v>
      </c>
      <c r="E50" s="9">
        <f>IF(D52=0, "-", D50/D52)</f>
        <v>7.2306579898770787E-4</v>
      </c>
      <c r="F50" s="81">
        <v>1</v>
      </c>
      <c r="G50" s="34">
        <f>IF(F52=0, "-", F50/F52)</f>
        <v>1.6433853738701725E-4</v>
      </c>
      <c r="H50" s="65">
        <v>3</v>
      </c>
      <c r="I50" s="9">
        <f>IF(H52=0, "-", H50/H52)</f>
        <v>3.652300949598247E-4</v>
      </c>
      <c r="J50" s="8">
        <f t="shared" si="2"/>
        <v>-1</v>
      </c>
      <c r="K50" s="9">
        <f t="shared" si="3"/>
        <v>-0.66666666666666663</v>
      </c>
    </row>
    <row r="51" spans="1:11" x14ac:dyDescent="0.25">
      <c r="A51" s="2"/>
      <c r="B51" s="68"/>
      <c r="C51" s="33"/>
      <c r="D51" s="68"/>
      <c r="E51" s="6"/>
      <c r="F51" s="82"/>
      <c r="G51" s="33"/>
      <c r="H51" s="68"/>
      <c r="I51" s="6"/>
      <c r="J51" s="5"/>
      <c r="K51" s="6"/>
    </row>
    <row r="52" spans="1:11" s="43" customFormat="1" ht="13" x14ac:dyDescent="0.3">
      <c r="A52" s="162" t="s">
        <v>601</v>
      </c>
      <c r="B52" s="71">
        <f>SUM(B43:B51)</f>
        <v>1344</v>
      </c>
      <c r="C52" s="40">
        <f>B52/28029</f>
        <v>4.7950337150808091E-2</v>
      </c>
      <c r="D52" s="71">
        <f>SUM(D43:D51)</f>
        <v>1383</v>
      </c>
      <c r="E52" s="41">
        <f>D52/21983</f>
        <v>6.2912250375289996E-2</v>
      </c>
      <c r="F52" s="77">
        <f>SUM(F43:F51)</f>
        <v>6085</v>
      </c>
      <c r="G52" s="42">
        <f>F52/127960</f>
        <v>4.7553923100969051E-2</v>
      </c>
      <c r="H52" s="71">
        <f>SUM(H43:H51)</f>
        <v>8214</v>
      </c>
      <c r="I52" s="41">
        <f>H52/115003</f>
        <v>7.1424223715903068E-2</v>
      </c>
      <c r="J52" s="37">
        <f>IF(D52=0, "-", IF((B52-D52)/D52&lt;10, (B52-D52)/D52, "&gt;999%"))</f>
        <v>-2.8199566160520606E-2</v>
      </c>
      <c r="K52" s="38">
        <f>IF(H52=0, "-", IF((F52-H52)/H52&lt;10, (F52-H52)/H52, "&gt;999%"))</f>
        <v>-0.25919162405648893</v>
      </c>
    </row>
    <row r="53" spans="1:11" x14ac:dyDescent="0.25">
      <c r="B53" s="83"/>
      <c r="D53" s="83"/>
      <c r="F53" s="83"/>
      <c r="H53" s="83"/>
    </row>
    <row r="54" spans="1:11" ht="13" x14ac:dyDescent="0.3">
      <c r="A54" s="163" t="s">
        <v>142</v>
      </c>
      <c r="B54" s="61" t="s">
        <v>12</v>
      </c>
      <c r="C54" s="62" t="s">
        <v>13</v>
      </c>
      <c r="D54" s="61" t="s">
        <v>12</v>
      </c>
      <c r="E54" s="63" t="s">
        <v>13</v>
      </c>
      <c r="F54" s="62" t="s">
        <v>12</v>
      </c>
      <c r="G54" s="62" t="s">
        <v>13</v>
      </c>
      <c r="H54" s="61" t="s">
        <v>12</v>
      </c>
      <c r="I54" s="63" t="s">
        <v>13</v>
      </c>
      <c r="J54" s="61"/>
      <c r="K54" s="63"/>
    </row>
    <row r="55" spans="1:11" x14ac:dyDescent="0.25">
      <c r="A55" s="7" t="s">
        <v>224</v>
      </c>
      <c r="B55" s="65">
        <v>44</v>
      </c>
      <c r="C55" s="34">
        <f>IF(B72=0, "-", B55/B72)</f>
        <v>0.14521452145214522</v>
      </c>
      <c r="D55" s="65">
        <v>46</v>
      </c>
      <c r="E55" s="9">
        <f>IF(D72=0, "-", D55/D72)</f>
        <v>0.17164179104477612</v>
      </c>
      <c r="F55" s="81">
        <v>215</v>
      </c>
      <c r="G55" s="34">
        <f>IF(F72=0, "-", F55/F72)</f>
        <v>0.15313390313390313</v>
      </c>
      <c r="H55" s="65">
        <v>121</v>
      </c>
      <c r="I55" s="9">
        <f>IF(H72=0, "-", H55/H72)</f>
        <v>0.12259371833839919</v>
      </c>
      <c r="J55" s="8">
        <f t="shared" ref="J55:J70" si="4">IF(D55=0, "-", IF((B55-D55)/D55&lt;10, (B55-D55)/D55, "&gt;999%"))</f>
        <v>-4.3478260869565216E-2</v>
      </c>
      <c r="K55" s="9">
        <f t="shared" ref="K55:K70" si="5">IF(H55=0, "-", IF((F55-H55)/H55&lt;10, (F55-H55)/H55, "&gt;999%"))</f>
        <v>0.77685950413223137</v>
      </c>
    </row>
    <row r="56" spans="1:11" x14ac:dyDescent="0.25">
      <c r="A56" s="7" t="s">
        <v>225</v>
      </c>
      <c r="B56" s="65">
        <v>43</v>
      </c>
      <c r="C56" s="34">
        <f>IF(B72=0, "-", B56/B72)</f>
        <v>0.14191419141914191</v>
      </c>
      <c r="D56" s="65">
        <v>14</v>
      </c>
      <c r="E56" s="9">
        <f>IF(D72=0, "-", D56/D72)</f>
        <v>5.2238805970149252E-2</v>
      </c>
      <c r="F56" s="81">
        <v>158</v>
      </c>
      <c r="G56" s="34">
        <f>IF(F72=0, "-", F56/F72)</f>
        <v>0.11253561253561253</v>
      </c>
      <c r="H56" s="65">
        <v>97</v>
      </c>
      <c r="I56" s="9">
        <f>IF(H72=0, "-", H56/H72)</f>
        <v>9.8277608915906783E-2</v>
      </c>
      <c r="J56" s="8">
        <f t="shared" si="4"/>
        <v>2.0714285714285716</v>
      </c>
      <c r="K56" s="9">
        <f t="shared" si="5"/>
        <v>0.62886597938144329</v>
      </c>
    </row>
    <row r="57" spans="1:11" x14ac:dyDescent="0.25">
      <c r="A57" s="7" t="s">
        <v>226</v>
      </c>
      <c r="B57" s="65">
        <v>16</v>
      </c>
      <c r="C57" s="34">
        <f>IF(B72=0, "-", B57/B72)</f>
        <v>5.2805280528052806E-2</v>
      </c>
      <c r="D57" s="65">
        <v>29</v>
      </c>
      <c r="E57" s="9">
        <f>IF(D72=0, "-", D57/D72)</f>
        <v>0.10820895522388059</v>
      </c>
      <c r="F57" s="81">
        <v>75</v>
      </c>
      <c r="G57" s="34">
        <f>IF(F72=0, "-", F57/F72)</f>
        <v>5.3418803418803416E-2</v>
      </c>
      <c r="H57" s="65">
        <v>78</v>
      </c>
      <c r="I57" s="9">
        <f>IF(H72=0, "-", H57/H72)</f>
        <v>7.9027355623100301E-2</v>
      </c>
      <c r="J57" s="8">
        <f t="shared" si="4"/>
        <v>-0.44827586206896552</v>
      </c>
      <c r="K57" s="9">
        <f t="shared" si="5"/>
        <v>-3.8461538461538464E-2</v>
      </c>
    </row>
    <row r="58" spans="1:11" x14ac:dyDescent="0.25">
      <c r="A58" s="7" t="s">
        <v>227</v>
      </c>
      <c r="B58" s="65">
        <v>9</v>
      </c>
      <c r="C58" s="34">
        <f>IF(B72=0, "-", B58/B72)</f>
        <v>2.9702970297029702E-2</v>
      </c>
      <c r="D58" s="65">
        <v>0</v>
      </c>
      <c r="E58" s="9">
        <f>IF(D72=0, "-", D58/D72)</f>
        <v>0</v>
      </c>
      <c r="F58" s="81">
        <v>14</v>
      </c>
      <c r="G58" s="34">
        <f>IF(F72=0, "-", F58/F72)</f>
        <v>9.9715099715099714E-3</v>
      </c>
      <c r="H58" s="65">
        <v>0</v>
      </c>
      <c r="I58" s="9">
        <f>IF(H72=0, "-", H58/H72)</f>
        <v>0</v>
      </c>
      <c r="J58" s="8" t="str">
        <f t="shared" si="4"/>
        <v>-</v>
      </c>
      <c r="K58" s="9" t="str">
        <f t="shared" si="5"/>
        <v>-</v>
      </c>
    </row>
    <row r="59" spans="1:11" x14ac:dyDescent="0.25">
      <c r="A59" s="7" t="s">
        <v>228</v>
      </c>
      <c r="B59" s="65">
        <v>8</v>
      </c>
      <c r="C59" s="34">
        <f>IF(B72=0, "-", B59/B72)</f>
        <v>2.6402640264026403E-2</v>
      </c>
      <c r="D59" s="65">
        <v>0</v>
      </c>
      <c r="E59" s="9">
        <f>IF(D72=0, "-", D59/D72)</f>
        <v>0</v>
      </c>
      <c r="F59" s="81">
        <v>23</v>
      </c>
      <c r="G59" s="34">
        <f>IF(F72=0, "-", F59/F72)</f>
        <v>1.6381766381766381E-2</v>
      </c>
      <c r="H59" s="65">
        <v>0</v>
      </c>
      <c r="I59" s="9">
        <f>IF(H72=0, "-", H59/H72)</f>
        <v>0</v>
      </c>
      <c r="J59" s="8" t="str">
        <f t="shared" si="4"/>
        <v>-</v>
      </c>
      <c r="K59" s="9" t="str">
        <f t="shared" si="5"/>
        <v>-</v>
      </c>
    </row>
    <row r="60" spans="1:11" x14ac:dyDescent="0.25">
      <c r="A60" s="7" t="s">
        <v>229</v>
      </c>
      <c r="B60" s="65">
        <v>1</v>
      </c>
      <c r="C60" s="34">
        <f>IF(B72=0, "-", B60/B72)</f>
        <v>3.3003300330033004E-3</v>
      </c>
      <c r="D60" s="65">
        <v>0</v>
      </c>
      <c r="E60" s="9">
        <f>IF(D72=0, "-", D60/D72)</f>
        <v>0</v>
      </c>
      <c r="F60" s="81">
        <v>8</v>
      </c>
      <c r="G60" s="34">
        <f>IF(F72=0, "-", F60/F72)</f>
        <v>5.6980056980056983E-3</v>
      </c>
      <c r="H60" s="65">
        <v>15</v>
      </c>
      <c r="I60" s="9">
        <f>IF(H72=0, "-", H60/H72)</f>
        <v>1.5197568389057751E-2</v>
      </c>
      <c r="J60" s="8" t="str">
        <f t="shared" si="4"/>
        <v>-</v>
      </c>
      <c r="K60" s="9">
        <f t="shared" si="5"/>
        <v>-0.46666666666666667</v>
      </c>
    </row>
    <row r="61" spans="1:11" x14ac:dyDescent="0.25">
      <c r="A61" s="7" t="s">
        <v>230</v>
      </c>
      <c r="B61" s="65">
        <v>26</v>
      </c>
      <c r="C61" s="34">
        <f>IF(B72=0, "-", B61/B72)</f>
        <v>8.5808580858085806E-2</v>
      </c>
      <c r="D61" s="65">
        <v>0</v>
      </c>
      <c r="E61" s="9">
        <f>IF(D72=0, "-", D61/D72)</f>
        <v>0</v>
      </c>
      <c r="F61" s="81">
        <v>26</v>
      </c>
      <c r="G61" s="34">
        <f>IF(F72=0, "-", F61/F72)</f>
        <v>1.8518518518518517E-2</v>
      </c>
      <c r="H61" s="65">
        <v>0</v>
      </c>
      <c r="I61" s="9">
        <f>IF(H72=0, "-", H61/H72)</f>
        <v>0</v>
      </c>
      <c r="J61" s="8" t="str">
        <f t="shared" si="4"/>
        <v>-</v>
      </c>
      <c r="K61" s="9" t="str">
        <f t="shared" si="5"/>
        <v>-</v>
      </c>
    </row>
    <row r="62" spans="1:11" x14ac:dyDescent="0.25">
      <c r="A62" s="7" t="s">
        <v>231</v>
      </c>
      <c r="B62" s="65">
        <v>3</v>
      </c>
      <c r="C62" s="34">
        <f>IF(B72=0, "-", B62/B72)</f>
        <v>9.9009900990099011E-3</v>
      </c>
      <c r="D62" s="65">
        <v>16</v>
      </c>
      <c r="E62" s="9">
        <f>IF(D72=0, "-", D62/D72)</f>
        <v>5.9701492537313432E-2</v>
      </c>
      <c r="F62" s="81">
        <v>89</v>
      </c>
      <c r="G62" s="34">
        <f>IF(F72=0, "-", F62/F72)</f>
        <v>6.3390313390313396E-2</v>
      </c>
      <c r="H62" s="65">
        <v>73</v>
      </c>
      <c r="I62" s="9">
        <f>IF(H72=0, "-", H62/H72)</f>
        <v>7.3961499493414393E-2</v>
      </c>
      <c r="J62" s="8">
        <f t="shared" si="4"/>
        <v>-0.8125</v>
      </c>
      <c r="K62" s="9">
        <f t="shared" si="5"/>
        <v>0.21917808219178081</v>
      </c>
    </row>
    <row r="63" spans="1:11" x14ac:dyDescent="0.25">
      <c r="A63" s="7" t="s">
        <v>232</v>
      </c>
      <c r="B63" s="65">
        <v>27</v>
      </c>
      <c r="C63" s="34">
        <f>IF(B72=0, "-", B63/B72)</f>
        <v>8.9108910891089105E-2</v>
      </c>
      <c r="D63" s="65">
        <v>59</v>
      </c>
      <c r="E63" s="9">
        <f>IF(D72=0, "-", D63/D72)</f>
        <v>0.22014925373134328</v>
      </c>
      <c r="F63" s="81">
        <v>196</v>
      </c>
      <c r="G63" s="34">
        <f>IF(F72=0, "-", F63/F72)</f>
        <v>0.1396011396011396</v>
      </c>
      <c r="H63" s="65">
        <v>247</v>
      </c>
      <c r="I63" s="9">
        <f>IF(H72=0, "-", H63/H72)</f>
        <v>0.25025329280648428</v>
      </c>
      <c r="J63" s="8">
        <f t="shared" si="4"/>
        <v>-0.5423728813559322</v>
      </c>
      <c r="K63" s="9">
        <f t="shared" si="5"/>
        <v>-0.20647773279352227</v>
      </c>
    </row>
    <row r="64" spans="1:11" x14ac:dyDescent="0.25">
      <c r="A64" s="7" t="s">
        <v>233</v>
      </c>
      <c r="B64" s="65">
        <v>1</v>
      </c>
      <c r="C64" s="34">
        <f>IF(B72=0, "-", B64/B72)</f>
        <v>3.3003300330033004E-3</v>
      </c>
      <c r="D64" s="65">
        <v>6</v>
      </c>
      <c r="E64" s="9">
        <f>IF(D72=0, "-", D64/D72)</f>
        <v>2.2388059701492536E-2</v>
      </c>
      <c r="F64" s="81">
        <v>8</v>
      </c>
      <c r="G64" s="34">
        <f>IF(F72=0, "-", F64/F72)</f>
        <v>5.6980056980056983E-3</v>
      </c>
      <c r="H64" s="65">
        <v>17</v>
      </c>
      <c r="I64" s="9">
        <f>IF(H72=0, "-", H64/H72)</f>
        <v>1.7223910840932118E-2</v>
      </c>
      <c r="J64" s="8">
        <f t="shared" si="4"/>
        <v>-0.83333333333333337</v>
      </c>
      <c r="K64" s="9">
        <f t="shared" si="5"/>
        <v>-0.52941176470588236</v>
      </c>
    </row>
    <row r="65" spans="1:11" x14ac:dyDescent="0.25">
      <c r="A65" s="7" t="s">
        <v>234</v>
      </c>
      <c r="B65" s="65">
        <v>10</v>
      </c>
      <c r="C65" s="34">
        <f>IF(B72=0, "-", B65/B72)</f>
        <v>3.3003300330033E-2</v>
      </c>
      <c r="D65" s="65">
        <v>7</v>
      </c>
      <c r="E65" s="9">
        <f>IF(D72=0, "-", D65/D72)</f>
        <v>2.6119402985074626E-2</v>
      </c>
      <c r="F65" s="81">
        <v>15</v>
      </c>
      <c r="G65" s="34">
        <f>IF(F72=0, "-", F65/F72)</f>
        <v>1.0683760683760684E-2</v>
      </c>
      <c r="H65" s="65">
        <v>37</v>
      </c>
      <c r="I65" s="9">
        <f>IF(H72=0, "-", H65/H72)</f>
        <v>3.7487335359675786E-2</v>
      </c>
      <c r="J65" s="8">
        <f t="shared" si="4"/>
        <v>0.42857142857142855</v>
      </c>
      <c r="K65" s="9">
        <f t="shared" si="5"/>
        <v>-0.59459459459459463</v>
      </c>
    </row>
    <row r="66" spans="1:11" x14ac:dyDescent="0.25">
      <c r="A66" s="7" t="s">
        <v>235</v>
      </c>
      <c r="B66" s="65">
        <v>11</v>
      </c>
      <c r="C66" s="34">
        <f>IF(B72=0, "-", B66/B72)</f>
        <v>3.6303630363036306E-2</v>
      </c>
      <c r="D66" s="65">
        <v>3</v>
      </c>
      <c r="E66" s="9">
        <f>IF(D72=0, "-", D66/D72)</f>
        <v>1.1194029850746268E-2</v>
      </c>
      <c r="F66" s="81">
        <v>49</v>
      </c>
      <c r="G66" s="34">
        <f>IF(F72=0, "-", F66/F72)</f>
        <v>3.4900284900284899E-2</v>
      </c>
      <c r="H66" s="65">
        <v>39</v>
      </c>
      <c r="I66" s="9">
        <f>IF(H72=0, "-", H66/H72)</f>
        <v>3.9513677811550151E-2</v>
      </c>
      <c r="J66" s="8">
        <f t="shared" si="4"/>
        <v>2.6666666666666665</v>
      </c>
      <c r="K66" s="9">
        <f t="shared" si="5"/>
        <v>0.25641025641025639</v>
      </c>
    </row>
    <row r="67" spans="1:11" x14ac:dyDescent="0.25">
      <c r="A67" s="7" t="s">
        <v>236</v>
      </c>
      <c r="B67" s="65">
        <v>7</v>
      </c>
      <c r="C67" s="34">
        <f>IF(B72=0, "-", B67/B72)</f>
        <v>2.3102310231023101E-2</v>
      </c>
      <c r="D67" s="65">
        <v>0</v>
      </c>
      <c r="E67" s="9">
        <f>IF(D72=0, "-", D67/D72)</f>
        <v>0</v>
      </c>
      <c r="F67" s="81">
        <v>13</v>
      </c>
      <c r="G67" s="34">
        <f>IF(F72=0, "-", F67/F72)</f>
        <v>9.2592592592592587E-3</v>
      </c>
      <c r="H67" s="65">
        <v>0</v>
      </c>
      <c r="I67" s="9">
        <f>IF(H72=0, "-", H67/H72)</f>
        <v>0</v>
      </c>
      <c r="J67" s="8" t="str">
        <f t="shared" si="4"/>
        <v>-</v>
      </c>
      <c r="K67" s="9" t="str">
        <f t="shared" si="5"/>
        <v>-</v>
      </c>
    </row>
    <row r="68" spans="1:11" x14ac:dyDescent="0.25">
      <c r="A68" s="7" t="s">
        <v>237</v>
      </c>
      <c r="B68" s="65">
        <v>1</v>
      </c>
      <c r="C68" s="34">
        <f>IF(B72=0, "-", B68/B72)</f>
        <v>3.3003300330033004E-3</v>
      </c>
      <c r="D68" s="65">
        <v>1</v>
      </c>
      <c r="E68" s="9">
        <f>IF(D72=0, "-", D68/D72)</f>
        <v>3.7313432835820895E-3</v>
      </c>
      <c r="F68" s="81">
        <v>2</v>
      </c>
      <c r="G68" s="34">
        <f>IF(F72=0, "-", F68/F72)</f>
        <v>1.4245014245014246E-3</v>
      </c>
      <c r="H68" s="65">
        <v>14</v>
      </c>
      <c r="I68" s="9">
        <f>IF(H72=0, "-", H68/H72)</f>
        <v>1.4184397163120567E-2</v>
      </c>
      <c r="J68" s="8">
        <f t="shared" si="4"/>
        <v>0</v>
      </c>
      <c r="K68" s="9">
        <f t="shared" si="5"/>
        <v>-0.8571428571428571</v>
      </c>
    </row>
    <row r="69" spans="1:11" x14ac:dyDescent="0.25">
      <c r="A69" s="7" t="s">
        <v>238</v>
      </c>
      <c r="B69" s="65">
        <v>55</v>
      </c>
      <c r="C69" s="34">
        <f>IF(B72=0, "-", B69/B72)</f>
        <v>0.18151815181518152</v>
      </c>
      <c r="D69" s="65">
        <v>27</v>
      </c>
      <c r="E69" s="9">
        <f>IF(D72=0, "-", D69/D72)</f>
        <v>0.10074626865671642</v>
      </c>
      <c r="F69" s="81">
        <v>304</v>
      </c>
      <c r="G69" s="34">
        <f>IF(F72=0, "-", F69/F72)</f>
        <v>0.21652421652421652</v>
      </c>
      <c r="H69" s="65">
        <v>74</v>
      </c>
      <c r="I69" s="9">
        <f>IF(H72=0, "-", H69/H72)</f>
        <v>7.4974670719351572E-2</v>
      </c>
      <c r="J69" s="8">
        <f t="shared" si="4"/>
        <v>1.037037037037037</v>
      </c>
      <c r="K69" s="9">
        <f t="shared" si="5"/>
        <v>3.1081081081081079</v>
      </c>
    </row>
    <row r="70" spans="1:11" x14ac:dyDescent="0.25">
      <c r="A70" s="7" t="s">
        <v>239</v>
      </c>
      <c r="B70" s="65">
        <v>41</v>
      </c>
      <c r="C70" s="34">
        <f>IF(B72=0, "-", B70/B72)</f>
        <v>0.13531353135313531</v>
      </c>
      <c r="D70" s="65">
        <v>60</v>
      </c>
      <c r="E70" s="9">
        <f>IF(D72=0, "-", D70/D72)</f>
        <v>0.22388059701492538</v>
      </c>
      <c r="F70" s="81">
        <v>209</v>
      </c>
      <c r="G70" s="34">
        <f>IF(F72=0, "-", F70/F72)</f>
        <v>0.14886039886039887</v>
      </c>
      <c r="H70" s="65">
        <v>175</v>
      </c>
      <c r="I70" s="9">
        <f>IF(H72=0, "-", H70/H72)</f>
        <v>0.1773049645390071</v>
      </c>
      <c r="J70" s="8">
        <f t="shared" si="4"/>
        <v>-0.31666666666666665</v>
      </c>
      <c r="K70" s="9">
        <f t="shared" si="5"/>
        <v>0.19428571428571428</v>
      </c>
    </row>
    <row r="71" spans="1:11" x14ac:dyDescent="0.25">
      <c r="A71" s="2"/>
      <c r="B71" s="68"/>
      <c r="C71" s="33"/>
      <c r="D71" s="68"/>
      <c r="E71" s="6"/>
      <c r="F71" s="82"/>
      <c r="G71" s="33"/>
      <c r="H71" s="68"/>
      <c r="I71" s="6"/>
      <c r="J71" s="5"/>
      <c r="K71" s="6"/>
    </row>
    <row r="72" spans="1:11" s="43" customFormat="1" ht="13" x14ac:dyDescent="0.3">
      <c r="A72" s="162" t="s">
        <v>600</v>
      </c>
      <c r="B72" s="71">
        <f>SUM(B55:B71)</f>
        <v>303</v>
      </c>
      <c r="C72" s="40">
        <f>B72/28029</f>
        <v>1.0810232259445574E-2</v>
      </c>
      <c r="D72" s="71">
        <f>SUM(D55:D71)</f>
        <v>268</v>
      </c>
      <c r="E72" s="41">
        <f>D72/21983</f>
        <v>1.2191238684437975E-2</v>
      </c>
      <c r="F72" s="77">
        <f>SUM(F55:F71)</f>
        <v>1404</v>
      </c>
      <c r="G72" s="42">
        <f>F72/127960</f>
        <v>1.0972178805876837E-2</v>
      </c>
      <c r="H72" s="71">
        <f>SUM(H55:H71)</f>
        <v>987</v>
      </c>
      <c r="I72" s="41">
        <f>H72/115003</f>
        <v>8.5823848073528514E-3</v>
      </c>
      <c r="J72" s="37">
        <f>IF(D72=0, "-", IF((B72-D72)/D72&lt;10, (B72-D72)/D72, "&gt;999%"))</f>
        <v>0.13059701492537312</v>
      </c>
      <c r="K72" s="38">
        <f>IF(H72=0, "-", IF((F72-H72)/H72&lt;10, (F72-H72)/H72, "&gt;999%"))</f>
        <v>0.42249240121580545</v>
      </c>
    </row>
    <row r="73" spans="1:11" x14ac:dyDescent="0.25">
      <c r="B73" s="83"/>
      <c r="D73" s="83"/>
      <c r="F73" s="83"/>
      <c r="H73" s="83"/>
    </row>
    <row r="74" spans="1:11" s="43" customFormat="1" ht="13" x14ac:dyDescent="0.3">
      <c r="A74" s="162" t="s">
        <v>599</v>
      </c>
      <c r="B74" s="71">
        <v>1647</v>
      </c>
      <c r="C74" s="40">
        <f>B74/28029</f>
        <v>5.8760569410253663E-2</v>
      </c>
      <c r="D74" s="71">
        <v>1651</v>
      </c>
      <c r="E74" s="41">
        <f>D74/21983</f>
        <v>7.5103489059727968E-2</v>
      </c>
      <c r="F74" s="77">
        <v>7489</v>
      </c>
      <c r="G74" s="42">
        <f>F74/127960</f>
        <v>5.8526101906845887E-2</v>
      </c>
      <c r="H74" s="71">
        <v>9201</v>
      </c>
      <c r="I74" s="41">
        <f>H74/115003</f>
        <v>8.0006608523255918E-2</v>
      </c>
      <c r="J74" s="37">
        <f>IF(D74=0, "-", IF((B74-D74)/D74&lt;10, (B74-D74)/D74, "&gt;999%"))</f>
        <v>-2.4227740763173833E-3</v>
      </c>
      <c r="K74" s="38">
        <f>IF(H74=0, "-", IF((F74-H74)/H74&lt;10, (F74-H74)/H74, "&gt;999%"))</f>
        <v>-0.1860667318769699</v>
      </c>
    </row>
    <row r="75" spans="1:11" x14ac:dyDescent="0.25">
      <c r="B75" s="83"/>
      <c r="D75" s="83"/>
      <c r="F75" s="83"/>
      <c r="H75" s="83"/>
    </row>
    <row r="76" spans="1:11" ht="15.5" x14ac:dyDescent="0.35">
      <c r="A76" s="164" t="s">
        <v>116</v>
      </c>
      <c r="B76" s="196" t="s">
        <v>1</v>
      </c>
      <c r="C76" s="200"/>
      <c r="D76" s="200"/>
      <c r="E76" s="197"/>
      <c r="F76" s="196" t="s">
        <v>14</v>
      </c>
      <c r="G76" s="200"/>
      <c r="H76" s="200"/>
      <c r="I76" s="197"/>
      <c r="J76" s="196" t="s">
        <v>15</v>
      </c>
      <c r="K76" s="197"/>
    </row>
    <row r="77" spans="1:11" ht="13" x14ac:dyDescent="0.3">
      <c r="A77" s="22"/>
      <c r="B77" s="196">
        <f>VALUE(RIGHT($B$2, 4))</f>
        <v>2023</v>
      </c>
      <c r="C77" s="197"/>
      <c r="D77" s="196">
        <f>B77-1</f>
        <v>2022</v>
      </c>
      <c r="E77" s="204"/>
      <c r="F77" s="196">
        <f>B77</f>
        <v>2023</v>
      </c>
      <c r="G77" s="204"/>
      <c r="H77" s="196">
        <f>D77</f>
        <v>2022</v>
      </c>
      <c r="I77" s="204"/>
      <c r="J77" s="140" t="s">
        <v>4</v>
      </c>
      <c r="K77" s="141" t="s">
        <v>2</v>
      </c>
    </row>
    <row r="78" spans="1:11" ht="13" x14ac:dyDescent="0.3">
      <c r="A78" s="163" t="s">
        <v>143</v>
      </c>
      <c r="B78" s="61" t="s">
        <v>12</v>
      </c>
      <c r="C78" s="62" t="s">
        <v>13</v>
      </c>
      <c r="D78" s="61" t="s">
        <v>12</v>
      </c>
      <c r="E78" s="63" t="s">
        <v>13</v>
      </c>
      <c r="F78" s="62" t="s">
        <v>12</v>
      </c>
      <c r="G78" s="62" t="s">
        <v>13</v>
      </c>
      <c r="H78" s="61" t="s">
        <v>12</v>
      </c>
      <c r="I78" s="63" t="s">
        <v>13</v>
      </c>
      <c r="J78" s="61"/>
      <c r="K78" s="63"/>
    </row>
    <row r="79" spans="1:11" x14ac:dyDescent="0.25">
      <c r="A79" s="7" t="s">
        <v>240</v>
      </c>
      <c r="B79" s="65">
        <v>1</v>
      </c>
      <c r="C79" s="34">
        <f>IF(B86=0, "-", B79/B86)</f>
        <v>3.3003300330033004E-3</v>
      </c>
      <c r="D79" s="65">
        <v>1</v>
      </c>
      <c r="E79" s="9">
        <f>IF(D86=0, "-", D79/D86)</f>
        <v>8.6956521739130436E-3</v>
      </c>
      <c r="F79" s="81">
        <v>4</v>
      </c>
      <c r="G79" s="34">
        <f>IF(F86=0, "-", F79/F86)</f>
        <v>3.5366931918656055E-3</v>
      </c>
      <c r="H79" s="65">
        <v>11</v>
      </c>
      <c r="I79" s="9">
        <f>IF(H86=0, "-", H79/H86)</f>
        <v>8.771929824561403E-3</v>
      </c>
      <c r="J79" s="8">
        <f t="shared" ref="J79:J84" si="6">IF(D79=0, "-", IF((B79-D79)/D79&lt;10, (B79-D79)/D79, "&gt;999%"))</f>
        <v>0</v>
      </c>
      <c r="K79" s="9">
        <f t="shared" ref="K79:K84" si="7">IF(H79=0, "-", IF((F79-H79)/H79&lt;10, (F79-H79)/H79, "&gt;999%"))</f>
        <v>-0.63636363636363635</v>
      </c>
    </row>
    <row r="80" spans="1:11" x14ac:dyDescent="0.25">
      <c r="A80" s="7" t="s">
        <v>241</v>
      </c>
      <c r="B80" s="65">
        <v>8</v>
      </c>
      <c r="C80" s="34">
        <f>IF(B86=0, "-", B80/B86)</f>
        <v>2.6402640264026403E-2</v>
      </c>
      <c r="D80" s="65">
        <v>6</v>
      </c>
      <c r="E80" s="9">
        <f>IF(D86=0, "-", D80/D86)</f>
        <v>5.2173913043478258E-2</v>
      </c>
      <c r="F80" s="81">
        <v>46</v>
      </c>
      <c r="G80" s="34">
        <f>IF(F86=0, "-", F80/F86)</f>
        <v>4.0671971706454466E-2</v>
      </c>
      <c r="H80" s="65">
        <v>82</v>
      </c>
      <c r="I80" s="9">
        <f>IF(H86=0, "-", H80/H86)</f>
        <v>6.5390749601275916E-2</v>
      </c>
      <c r="J80" s="8">
        <f t="shared" si="6"/>
        <v>0.33333333333333331</v>
      </c>
      <c r="K80" s="9">
        <f t="shared" si="7"/>
        <v>-0.43902439024390244</v>
      </c>
    </row>
    <row r="81" spans="1:11" x14ac:dyDescent="0.25">
      <c r="A81" s="7" t="s">
        <v>242</v>
      </c>
      <c r="B81" s="65">
        <v>25</v>
      </c>
      <c r="C81" s="34">
        <f>IF(B86=0, "-", B81/B86)</f>
        <v>8.2508250825082508E-2</v>
      </c>
      <c r="D81" s="65">
        <v>5</v>
      </c>
      <c r="E81" s="9">
        <f>IF(D86=0, "-", D81/D86)</f>
        <v>4.3478260869565216E-2</v>
      </c>
      <c r="F81" s="81">
        <v>170</v>
      </c>
      <c r="G81" s="34">
        <f>IF(F86=0, "-", F81/F86)</f>
        <v>0.15030946065428824</v>
      </c>
      <c r="H81" s="65">
        <v>102</v>
      </c>
      <c r="I81" s="9">
        <f>IF(H86=0, "-", H81/H86)</f>
        <v>8.1339712918660281E-2</v>
      </c>
      <c r="J81" s="8">
        <f t="shared" si="6"/>
        <v>4</v>
      </c>
      <c r="K81" s="9">
        <f t="shared" si="7"/>
        <v>0.66666666666666663</v>
      </c>
    </row>
    <row r="82" spans="1:11" x14ac:dyDescent="0.25">
      <c r="A82" s="7" t="s">
        <v>243</v>
      </c>
      <c r="B82" s="65">
        <v>24</v>
      </c>
      <c r="C82" s="34">
        <f>IF(B86=0, "-", B82/B86)</f>
        <v>7.9207920792079209E-2</v>
      </c>
      <c r="D82" s="65">
        <v>8</v>
      </c>
      <c r="E82" s="9">
        <f>IF(D86=0, "-", D82/D86)</f>
        <v>6.9565217391304349E-2</v>
      </c>
      <c r="F82" s="81">
        <v>96</v>
      </c>
      <c r="G82" s="34">
        <f>IF(F86=0, "-", F82/F86)</f>
        <v>8.4880636604774531E-2</v>
      </c>
      <c r="H82" s="65">
        <v>110</v>
      </c>
      <c r="I82" s="9">
        <f>IF(H86=0, "-", H82/H86)</f>
        <v>8.771929824561403E-2</v>
      </c>
      <c r="J82" s="8">
        <f t="shared" si="6"/>
        <v>2</v>
      </c>
      <c r="K82" s="9">
        <f t="shared" si="7"/>
        <v>-0.12727272727272726</v>
      </c>
    </row>
    <row r="83" spans="1:11" x14ac:dyDescent="0.25">
      <c r="A83" s="7" t="s">
        <v>244</v>
      </c>
      <c r="B83" s="65">
        <v>241</v>
      </c>
      <c r="C83" s="34">
        <f>IF(B86=0, "-", B83/B86)</f>
        <v>0.79537953795379535</v>
      </c>
      <c r="D83" s="65">
        <v>90</v>
      </c>
      <c r="E83" s="9">
        <f>IF(D86=0, "-", D83/D86)</f>
        <v>0.78260869565217395</v>
      </c>
      <c r="F83" s="81">
        <v>796</v>
      </c>
      <c r="G83" s="34">
        <f>IF(F86=0, "-", F83/F86)</f>
        <v>0.70380194518125549</v>
      </c>
      <c r="H83" s="65">
        <v>914</v>
      </c>
      <c r="I83" s="9">
        <f>IF(H86=0, "-", H83/H86)</f>
        <v>0.72886762360446566</v>
      </c>
      <c r="J83" s="8">
        <f t="shared" si="6"/>
        <v>1.6777777777777778</v>
      </c>
      <c r="K83" s="9">
        <f t="shared" si="7"/>
        <v>-0.12910284463894967</v>
      </c>
    </row>
    <row r="84" spans="1:11" x14ac:dyDescent="0.25">
      <c r="A84" s="7" t="s">
        <v>245</v>
      </c>
      <c r="B84" s="65">
        <v>4</v>
      </c>
      <c r="C84" s="34">
        <f>IF(B86=0, "-", B84/B86)</f>
        <v>1.3201320132013201E-2</v>
      </c>
      <c r="D84" s="65">
        <v>5</v>
      </c>
      <c r="E84" s="9">
        <f>IF(D86=0, "-", D84/D86)</f>
        <v>4.3478260869565216E-2</v>
      </c>
      <c r="F84" s="81">
        <v>19</v>
      </c>
      <c r="G84" s="34">
        <f>IF(F86=0, "-", F84/F86)</f>
        <v>1.6799292661361626E-2</v>
      </c>
      <c r="H84" s="65">
        <v>35</v>
      </c>
      <c r="I84" s="9">
        <f>IF(H86=0, "-", H84/H86)</f>
        <v>2.7910685805422646E-2</v>
      </c>
      <c r="J84" s="8">
        <f t="shared" si="6"/>
        <v>-0.2</v>
      </c>
      <c r="K84" s="9">
        <f t="shared" si="7"/>
        <v>-0.45714285714285713</v>
      </c>
    </row>
    <row r="85" spans="1:11" x14ac:dyDescent="0.25">
      <c r="A85" s="2"/>
      <c r="B85" s="68"/>
      <c r="C85" s="33"/>
      <c r="D85" s="68"/>
      <c r="E85" s="6"/>
      <c r="F85" s="82"/>
      <c r="G85" s="33"/>
      <c r="H85" s="68"/>
      <c r="I85" s="6"/>
      <c r="J85" s="5"/>
      <c r="K85" s="6"/>
    </row>
    <row r="86" spans="1:11" s="43" customFormat="1" ht="13" x14ac:dyDescent="0.3">
      <c r="A86" s="162" t="s">
        <v>598</v>
      </c>
      <c r="B86" s="71">
        <f>SUM(B79:B85)</f>
        <v>303</v>
      </c>
      <c r="C86" s="40">
        <f>B86/28029</f>
        <v>1.0810232259445574E-2</v>
      </c>
      <c r="D86" s="71">
        <f>SUM(D79:D85)</f>
        <v>115</v>
      </c>
      <c r="E86" s="41">
        <f>D86/21983</f>
        <v>5.2313151071282354E-3</v>
      </c>
      <c r="F86" s="77">
        <f>SUM(F79:F85)</f>
        <v>1131</v>
      </c>
      <c r="G86" s="42">
        <f>F86/127960</f>
        <v>8.8386995936230069E-3</v>
      </c>
      <c r="H86" s="71">
        <f>SUM(H79:H85)</f>
        <v>1254</v>
      </c>
      <c r="I86" s="41">
        <f>H86/115003</f>
        <v>1.0904063372259853E-2</v>
      </c>
      <c r="J86" s="37">
        <f>IF(D86=0, "-", IF((B86-D86)/D86&lt;10, (B86-D86)/D86, "&gt;999%"))</f>
        <v>1.6347826086956523</v>
      </c>
      <c r="K86" s="38">
        <f>IF(H86=0, "-", IF((F86-H86)/H86&lt;10, (F86-H86)/H86, "&gt;999%"))</f>
        <v>-9.8086124401913874E-2</v>
      </c>
    </row>
    <row r="87" spans="1:11" x14ac:dyDescent="0.25">
      <c r="B87" s="83"/>
      <c r="D87" s="83"/>
      <c r="F87" s="83"/>
      <c r="H87" s="83"/>
    </row>
    <row r="88" spans="1:11" ht="13" x14ac:dyDescent="0.3">
      <c r="A88" s="163" t="s">
        <v>144</v>
      </c>
      <c r="B88" s="61" t="s">
        <v>12</v>
      </c>
      <c r="C88" s="62" t="s">
        <v>13</v>
      </c>
      <c r="D88" s="61" t="s">
        <v>12</v>
      </c>
      <c r="E88" s="63" t="s">
        <v>13</v>
      </c>
      <c r="F88" s="62" t="s">
        <v>12</v>
      </c>
      <c r="G88" s="62" t="s">
        <v>13</v>
      </c>
      <c r="H88" s="61" t="s">
        <v>12</v>
      </c>
      <c r="I88" s="63" t="s">
        <v>13</v>
      </c>
      <c r="J88" s="61"/>
      <c r="K88" s="63"/>
    </row>
    <row r="89" spans="1:11" x14ac:dyDescent="0.25">
      <c r="A89" s="7" t="s">
        <v>246</v>
      </c>
      <c r="B89" s="65">
        <v>0</v>
      </c>
      <c r="C89" s="34">
        <f>IF(B109=0, "-", B89/B109)</f>
        <v>0</v>
      </c>
      <c r="D89" s="65">
        <v>1</v>
      </c>
      <c r="E89" s="9">
        <f>IF(D109=0, "-", D89/D109)</f>
        <v>3.6764705882352941E-3</v>
      </c>
      <c r="F89" s="81">
        <v>13</v>
      </c>
      <c r="G89" s="34">
        <f>IF(F109=0, "-", F89/F109)</f>
        <v>3.8968824940047962E-3</v>
      </c>
      <c r="H89" s="65">
        <v>8</v>
      </c>
      <c r="I89" s="9">
        <f>IF(H109=0, "-", H89/H109)</f>
        <v>4.1515308770108976E-3</v>
      </c>
      <c r="J89" s="8">
        <f t="shared" ref="J89:J107" si="8">IF(D89=0, "-", IF((B89-D89)/D89&lt;10, (B89-D89)/D89, "&gt;999%"))</f>
        <v>-1</v>
      </c>
      <c r="K89" s="9">
        <f t="shared" ref="K89:K107" si="9">IF(H89=0, "-", IF((F89-H89)/H89&lt;10, (F89-H89)/H89, "&gt;999%"))</f>
        <v>0.625</v>
      </c>
    </row>
    <row r="90" spans="1:11" x14ac:dyDescent="0.25">
      <c r="A90" s="7" t="s">
        <v>247</v>
      </c>
      <c r="B90" s="65">
        <v>15</v>
      </c>
      <c r="C90" s="34">
        <f>IF(B109=0, "-", B90/B109)</f>
        <v>3.6855036855036855E-2</v>
      </c>
      <c r="D90" s="65">
        <v>7</v>
      </c>
      <c r="E90" s="9">
        <f>IF(D109=0, "-", D90/D109)</f>
        <v>2.5735294117647058E-2</v>
      </c>
      <c r="F90" s="81">
        <v>56</v>
      </c>
      <c r="G90" s="34">
        <f>IF(F109=0, "-", F90/F109)</f>
        <v>1.6786570743405275E-2</v>
      </c>
      <c r="H90" s="65">
        <v>43</v>
      </c>
      <c r="I90" s="9">
        <f>IF(H109=0, "-", H90/H109)</f>
        <v>2.2314478463933574E-2</v>
      </c>
      <c r="J90" s="8">
        <f t="shared" si="8"/>
        <v>1.1428571428571428</v>
      </c>
      <c r="K90" s="9">
        <f t="shared" si="9"/>
        <v>0.30232558139534882</v>
      </c>
    </row>
    <row r="91" spans="1:11" x14ac:dyDescent="0.25">
      <c r="A91" s="7" t="s">
        <v>248</v>
      </c>
      <c r="B91" s="65">
        <v>6</v>
      </c>
      <c r="C91" s="34">
        <f>IF(B109=0, "-", B91/B109)</f>
        <v>1.4742014742014743E-2</v>
      </c>
      <c r="D91" s="65">
        <v>4</v>
      </c>
      <c r="E91" s="9">
        <f>IF(D109=0, "-", D91/D109)</f>
        <v>1.4705882352941176E-2</v>
      </c>
      <c r="F91" s="81">
        <v>41</v>
      </c>
      <c r="G91" s="34">
        <f>IF(F109=0, "-", F91/F109)</f>
        <v>1.2290167865707434E-2</v>
      </c>
      <c r="H91" s="65">
        <v>28</v>
      </c>
      <c r="I91" s="9">
        <f>IF(H109=0, "-", H91/H109)</f>
        <v>1.4530358069538143E-2</v>
      </c>
      <c r="J91" s="8">
        <f t="shared" si="8"/>
        <v>0.5</v>
      </c>
      <c r="K91" s="9">
        <f t="shared" si="9"/>
        <v>0.4642857142857143</v>
      </c>
    </row>
    <row r="92" spans="1:11" x14ac:dyDescent="0.25">
      <c r="A92" s="7" t="s">
        <v>249</v>
      </c>
      <c r="B92" s="65">
        <v>50</v>
      </c>
      <c r="C92" s="34">
        <f>IF(B109=0, "-", B92/B109)</f>
        <v>0.12285012285012285</v>
      </c>
      <c r="D92" s="65">
        <v>21</v>
      </c>
      <c r="E92" s="9">
        <f>IF(D109=0, "-", D92/D109)</f>
        <v>7.720588235294118E-2</v>
      </c>
      <c r="F92" s="81">
        <v>194</v>
      </c>
      <c r="G92" s="34">
        <f>IF(F109=0, "-", F92/F109)</f>
        <v>5.8153477218225419E-2</v>
      </c>
      <c r="H92" s="65">
        <v>189</v>
      </c>
      <c r="I92" s="9">
        <f>IF(H109=0, "-", H92/H109)</f>
        <v>9.8079916969382466E-2</v>
      </c>
      <c r="J92" s="8">
        <f t="shared" si="8"/>
        <v>1.3809523809523809</v>
      </c>
      <c r="K92" s="9">
        <f t="shared" si="9"/>
        <v>2.6455026455026454E-2</v>
      </c>
    </row>
    <row r="93" spans="1:11" x14ac:dyDescent="0.25">
      <c r="A93" s="7" t="s">
        <v>250</v>
      </c>
      <c r="B93" s="65">
        <v>24</v>
      </c>
      <c r="C93" s="34">
        <f>IF(B109=0, "-", B93/B109)</f>
        <v>5.896805896805897E-2</v>
      </c>
      <c r="D93" s="65">
        <v>18</v>
      </c>
      <c r="E93" s="9">
        <f>IF(D109=0, "-", D93/D109)</f>
        <v>6.6176470588235295E-2</v>
      </c>
      <c r="F93" s="81">
        <v>62</v>
      </c>
      <c r="G93" s="34">
        <f>IF(F109=0, "-", F93/F109)</f>
        <v>1.8585131894484411E-2</v>
      </c>
      <c r="H93" s="65">
        <v>69</v>
      </c>
      <c r="I93" s="9">
        <f>IF(H109=0, "-", H93/H109)</f>
        <v>3.5806953814218993E-2</v>
      </c>
      <c r="J93" s="8">
        <f t="shared" si="8"/>
        <v>0.33333333333333331</v>
      </c>
      <c r="K93" s="9">
        <f t="shared" si="9"/>
        <v>-0.10144927536231885</v>
      </c>
    </row>
    <row r="94" spans="1:11" x14ac:dyDescent="0.25">
      <c r="A94" s="7" t="s">
        <v>251</v>
      </c>
      <c r="B94" s="65">
        <v>15</v>
      </c>
      <c r="C94" s="34">
        <f>IF(B109=0, "-", B94/B109)</f>
        <v>3.6855036855036855E-2</v>
      </c>
      <c r="D94" s="65">
        <v>6</v>
      </c>
      <c r="E94" s="9">
        <f>IF(D109=0, "-", D94/D109)</f>
        <v>2.2058823529411766E-2</v>
      </c>
      <c r="F94" s="81">
        <v>29</v>
      </c>
      <c r="G94" s="34">
        <f>IF(F109=0, "-", F94/F109)</f>
        <v>8.6930455635491604E-3</v>
      </c>
      <c r="H94" s="65">
        <v>20</v>
      </c>
      <c r="I94" s="9">
        <f>IF(H109=0, "-", H94/H109)</f>
        <v>1.0378827192527244E-2</v>
      </c>
      <c r="J94" s="8">
        <f t="shared" si="8"/>
        <v>1.5</v>
      </c>
      <c r="K94" s="9">
        <f t="shared" si="9"/>
        <v>0.45</v>
      </c>
    </row>
    <row r="95" spans="1:11" x14ac:dyDescent="0.25">
      <c r="A95" s="7" t="s">
        <v>252</v>
      </c>
      <c r="B95" s="65">
        <v>0</v>
      </c>
      <c r="C95" s="34">
        <f>IF(B109=0, "-", B95/B109)</f>
        <v>0</v>
      </c>
      <c r="D95" s="65">
        <v>4</v>
      </c>
      <c r="E95" s="9">
        <f>IF(D109=0, "-", D95/D109)</f>
        <v>1.4705882352941176E-2</v>
      </c>
      <c r="F95" s="81">
        <v>4</v>
      </c>
      <c r="G95" s="34">
        <f>IF(F109=0, "-", F95/F109)</f>
        <v>1.199040767386091E-3</v>
      </c>
      <c r="H95" s="65">
        <v>7</v>
      </c>
      <c r="I95" s="9">
        <f>IF(H109=0, "-", H95/H109)</f>
        <v>3.6325895173845357E-3</v>
      </c>
      <c r="J95" s="8">
        <f t="shared" si="8"/>
        <v>-1</v>
      </c>
      <c r="K95" s="9">
        <f t="shared" si="9"/>
        <v>-0.42857142857142855</v>
      </c>
    </row>
    <row r="96" spans="1:11" x14ac:dyDescent="0.25">
      <c r="A96" s="7" t="s">
        <v>253</v>
      </c>
      <c r="B96" s="65">
        <v>15</v>
      </c>
      <c r="C96" s="34">
        <f>IF(B109=0, "-", B96/B109)</f>
        <v>3.6855036855036855E-2</v>
      </c>
      <c r="D96" s="65">
        <v>0</v>
      </c>
      <c r="E96" s="9">
        <f>IF(D109=0, "-", D96/D109)</f>
        <v>0</v>
      </c>
      <c r="F96" s="81">
        <v>40</v>
      </c>
      <c r="G96" s="34">
        <f>IF(F109=0, "-", F96/F109)</f>
        <v>1.1990407673860911E-2</v>
      </c>
      <c r="H96" s="65">
        <v>0</v>
      </c>
      <c r="I96" s="9">
        <f>IF(H109=0, "-", H96/H109)</f>
        <v>0</v>
      </c>
      <c r="J96" s="8" t="str">
        <f t="shared" si="8"/>
        <v>-</v>
      </c>
      <c r="K96" s="9" t="str">
        <f t="shared" si="9"/>
        <v>-</v>
      </c>
    </row>
    <row r="97" spans="1:11" x14ac:dyDescent="0.25">
      <c r="A97" s="7" t="s">
        <v>254</v>
      </c>
      <c r="B97" s="65">
        <v>0</v>
      </c>
      <c r="C97" s="34">
        <f>IF(B109=0, "-", B97/B109)</f>
        <v>0</v>
      </c>
      <c r="D97" s="65">
        <v>4</v>
      </c>
      <c r="E97" s="9">
        <f>IF(D109=0, "-", D97/D109)</f>
        <v>1.4705882352941176E-2</v>
      </c>
      <c r="F97" s="81">
        <v>7</v>
      </c>
      <c r="G97" s="34">
        <f>IF(F109=0, "-", F97/F109)</f>
        <v>2.0983213429256594E-3</v>
      </c>
      <c r="H97" s="65">
        <v>9</v>
      </c>
      <c r="I97" s="9">
        <f>IF(H109=0, "-", H97/H109)</f>
        <v>4.6704722366372603E-3</v>
      </c>
      <c r="J97" s="8">
        <f t="shared" si="8"/>
        <v>-1</v>
      </c>
      <c r="K97" s="9">
        <f t="shared" si="9"/>
        <v>-0.22222222222222221</v>
      </c>
    </row>
    <row r="98" spans="1:11" x14ac:dyDescent="0.25">
      <c r="A98" s="7" t="s">
        <v>255</v>
      </c>
      <c r="B98" s="65">
        <v>25</v>
      </c>
      <c r="C98" s="34">
        <f>IF(B109=0, "-", B98/B109)</f>
        <v>6.1425061425061427E-2</v>
      </c>
      <c r="D98" s="65">
        <v>11</v>
      </c>
      <c r="E98" s="9">
        <f>IF(D109=0, "-", D98/D109)</f>
        <v>4.0441176470588237E-2</v>
      </c>
      <c r="F98" s="81">
        <v>116</v>
      </c>
      <c r="G98" s="34">
        <f>IF(F109=0, "-", F98/F109)</f>
        <v>3.4772182254196642E-2</v>
      </c>
      <c r="H98" s="65">
        <v>74</v>
      </c>
      <c r="I98" s="9">
        <f>IF(H109=0, "-", H98/H109)</f>
        <v>3.8401660612350806E-2</v>
      </c>
      <c r="J98" s="8">
        <f t="shared" si="8"/>
        <v>1.2727272727272727</v>
      </c>
      <c r="K98" s="9">
        <f t="shared" si="9"/>
        <v>0.56756756756756754</v>
      </c>
    </row>
    <row r="99" spans="1:11" x14ac:dyDescent="0.25">
      <c r="A99" s="7" t="s">
        <v>256</v>
      </c>
      <c r="B99" s="65">
        <v>0</v>
      </c>
      <c r="C99" s="34">
        <f>IF(B109=0, "-", B99/B109)</f>
        <v>0</v>
      </c>
      <c r="D99" s="65">
        <v>0</v>
      </c>
      <c r="E99" s="9">
        <f>IF(D109=0, "-", D99/D109)</f>
        <v>0</v>
      </c>
      <c r="F99" s="81">
        <v>0</v>
      </c>
      <c r="G99" s="34">
        <f>IF(F109=0, "-", F99/F109)</f>
        <v>0</v>
      </c>
      <c r="H99" s="65">
        <v>1</v>
      </c>
      <c r="I99" s="9">
        <f>IF(H109=0, "-", H99/H109)</f>
        <v>5.189413596263622E-4</v>
      </c>
      <c r="J99" s="8" t="str">
        <f t="shared" si="8"/>
        <v>-</v>
      </c>
      <c r="K99" s="9">
        <f t="shared" si="9"/>
        <v>-1</v>
      </c>
    </row>
    <row r="100" spans="1:11" x14ac:dyDescent="0.25">
      <c r="A100" s="7" t="s">
        <v>257</v>
      </c>
      <c r="B100" s="65">
        <v>32</v>
      </c>
      <c r="C100" s="34">
        <f>IF(B109=0, "-", B100/B109)</f>
        <v>7.8624078624078622E-2</v>
      </c>
      <c r="D100" s="65">
        <v>60</v>
      </c>
      <c r="E100" s="9">
        <f>IF(D109=0, "-", D100/D109)</f>
        <v>0.22058823529411764</v>
      </c>
      <c r="F100" s="81">
        <v>283</v>
      </c>
      <c r="G100" s="34">
        <f>IF(F109=0, "-", F100/F109)</f>
        <v>8.4832134292565947E-2</v>
      </c>
      <c r="H100" s="65">
        <v>245</v>
      </c>
      <c r="I100" s="9">
        <f>IF(H109=0, "-", H100/H109)</f>
        <v>0.12714063310845874</v>
      </c>
      <c r="J100" s="8">
        <f t="shared" si="8"/>
        <v>-0.46666666666666667</v>
      </c>
      <c r="K100" s="9">
        <f t="shared" si="9"/>
        <v>0.15510204081632653</v>
      </c>
    </row>
    <row r="101" spans="1:11" x14ac:dyDescent="0.25">
      <c r="A101" s="7" t="s">
        <v>258</v>
      </c>
      <c r="B101" s="65">
        <v>17</v>
      </c>
      <c r="C101" s="34">
        <f>IF(B109=0, "-", B101/B109)</f>
        <v>4.1769041769041768E-2</v>
      </c>
      <c r="D101" s="65">
        <v>46</v>
      </c>
      <c r="E101" s="9">
        <f>IF(D109=0, "-", D101/D109)</f>
        <v>0.16911764705882354</v>
      </c>
      <c r="F101" s="81">
        <v>85</v>
      </c>
      <c r="G101" s="34">
        <f>IF(F109=0, "-", F101/F109)</f>
        <v>2.5479616306954438E-2</v>
      </c>
      <c r="H101" s="65">
        <v>146</v>
      </c>
      <c r="I101" s="9">
        <f>IF(H109=0, "-", H101/H109)</f>
        <v>7.5765438505448882E-2</v>
      </c>
      <c r="J101" s="8">
        <f t="shared" si="8"/>
        <v>-0.63043478260869568</v>
      </c>
      <c r="K101" s="9">
        <f t="shared" si="9"/>
        <v>-0.4178082191780822</v>
      </c>
    </row>
    <row r="102" spans="1:11" x14ac:dyDescent="0.25">
      <c r="A102" s="7" t="s">
        <v>259</v>
      </c>
      <c r="B102" s="65">
        <v>0</v>
      </c>
      <c r="C102" s="34">
        <f>IF(B109=0, "-", B102/B109)</f>
        <v>0</v>
      </c>
      <c r="D102" s="65">
        <v>1</v>
      </c>
      <c r="E102" s="9">
        <f>IF(D109=0, "-", D102/D109)</f>
        <v>3.6764705882352941E-3</v>
      </c>
      <c r="F102" s="81">
        <v>2</v>
      </c>
      <c r="G102" s="34">
        <f>IF(F109=0, "-", F102/F109)</f>
        <v>5.9952038369304552E-4</v>
      </c>
      <c r="H102" s="65">
        <v>5</v>
      </c>
      <c r="I102" s="9">
        <f>IF(H109=0, "-", H102/H109)</f>
        <v>2.5947067981318111E-3</v>
      </c>
      <c r="J102" s="8">
        <f t="shared" si="8"/>
        <v>-1</v>
      </c>
      <c r="K102" s="9">
        <f t="shared" si="9"/>
        <v>-0.6</v>
      </c>
    </row>
    <row r="103" spans="1:11" x14ac:dyDescent="0.25">
      <c r="A103" s="7" t="s">
        <v>260</v>
      </c>
      <c r="B103" s="65">
        <v>25</v>
      </c>
      <c r="C103" s="34">
        <f>IF(B109=0, "-", B103/B109)</f>
        <v>6.1425061425061427E-2</v>
      </c>
      <c r="D103" s="65">
        <v>41</v>
      </c>
      <c r="E103" s="9">
        <f>IF(D109=0, "-", D103/D109)</f>
        <v>0.15073529411764705</v>
      </c>
      <c r="F103" s="81">
        <v>110</v>
      </c>
      <c r="G103" s="34">
        <f>IF(F109=0, "-", F103/F109)</f>
        <v>3.2973621103117509E-2</v>
      </c>
      <c r="H103" s="65">
        <v>88</v>
      </c>
      <c r="I103" s="9">
        <f>IF(H109=0, "-", H103/H109)</f>
        <v>4.5666839647119872E-2</v>
      </c>
      <c r="J103" s="8">
        <f t="shared" si="8"/>
        <v>-0.3902439024390244</v>
      </c>
      <c r="K103" s="9">
        <f t="shared" si="9"/>
        <v>0.25</v>
      </c>
    </row>
    <row r="104" spans="1:11" x14ac:dyDescent="0.25">
      <c r="A104" s="7" t="s">
        <v>261</v>
      </c>
      <c r="B104" s="65">
        <v>167</v>
      </c>
      <c r="C104" s="34">
        <f>IF(B109=0, "-", B104/B109)</f>
        <v>0.41031941031941033</v>
      </c>
      <c r="D104" s="65">
        <v>31</v>
      </c>
      <c r="E104" s="9">
        <f>IF(D109=0, "-", D104/D109)</f>
        <v>0.11397058823529412</v>
      </c>
      <c r="F104" s="81">
        <v>2217</v>
      </c>
      <c r="G104" s="34">
        <f>IF(F109=0, "-", F104/F109)</f>
        <v>0.66456834532374098</v>
      </c>
      <c r="H104" s="65">
        <v>932</v>
      </c>
      <c r="I104" s="9">
        <f>IF(H109=0, "-", H104/H109)</f>
        <v>0.48365334717176961</v>
      </c>
      <c r="J104" s="8">
        <f t="shared" si="8"/>
        <v>4.387096774193548</v>
      </c>
      <c r="K104" s="9">
        <f t="shared" si="9"/>
        <v>1.3787553648068669</v>
      </c>
    </row>
    <row r="105" spans="1:11" x14ac:dyDescent="0.25">
      <c r="A105" s="7" t="s">
        <v>262</v>
      </c>
      <c r="B105" s="65">
        <v>10</v>
      </c>
      <c r="C105" s="34">
        <f>IF(B109=0, "-", B105/B109)</f>
        <v>2.4570024570024569E-2</v>
      </c>
      <c r="D105" s="65">
        <v>12</v>
      </c>
      <c r="E105" s="9">
        <f>IF(D109=0, "-", D105/D109)</f>
        <v>4.4117647058823532E-2</v>
      </c>
      <c r="F105" s="81">
        <v>55</v>
      </c>
      <c r="G105" s="34">
        <f>IF(F109=0, "-", F105/F109)</f>
        <v>1.6486810551558755E-2</v>
      </c>
      <c r="H105" s="65">
        <v>31</v>
      </c>
      <c r="I105" s="9">
        <f>IF(H109=0, "-", H105/H109)</f>
        <v>1.6087182148417228E-2</v>
      </c>
      <c r="J105" s="8">
        <f t="shared" si="8"/>
        <v>-0.16666666666666666</v>
      </c>
      <c r="K105" s="9">
        <f t="shared" si="9"/>
        <v>0.77419354838709675</v>
      </c>
    </row>
    <row r="106" spans="1:11" x14ac:dyDescent="0.25">
      <c r="A106" s="7" t="s">
        <v>263</v>
      </c>
      <c r="B106" s="65">
        <v>2</v>
      </c>
      <c r="C106" s="34">
        <f>IF(B109=0, "-", B106/B109)</f>
        <v>4.9140049140049139E-3</v>
      </c>
      <c r="D106" s="65">
        <v>3</v>
      </c>
      <c r="E106" s="9">
        <f>IF(D109=0, "-", D106/D109)</f>
        <v>1.1029411764705883E-2</v>
      </c>
      <c r="F106" s="81">
        <v>13</v>
      </c>
      <c r="G106" s="34">
        <f>IF(F109=0, "-", F106/F109)</f>
        <v>3.8968824940047962E-3</v>
      </c>
      <c r="H106" s="65">
        <v>19</v>
      </c>
      <c r="I106" s="9">
        <f>IF(H109=0, "-", H106/H109)</f>
        <v>9.8598858329008825E-3</v>
      </c>
      <c r="J106" s="8">
        <f t="shared" si="8"/>
        <v>-0.33333333333333331</v>
      </c>
      <c r="K106" s="9">
        <f t="shared" si="9"/>
        <v>-0.31578947368421051</v>
      </c>
    </row>
    <row r="107" spans="1:11" x14ac:dyDescent="0.25">
      <c r="A107" s="7" t="s">
        <v>264</v>
      </c>
      <c r="B107" s="65">
        <v>4</v>
      </c>
      <c r="C107" s="34">
        <f>IF(B109=0, "-", B107/B109)</f>
        <v>9.8280098280098278E-3</v>
      </c>
      <c r="D107" s="65">
        <v>2</v>
      </c>
      <c r="E107" s="9">
        <f>IF(D109=0, "-", D107/D109)</f>
        <v>7.3529411764705881E-3</v>
      </c>
      <c r="F107" s="81">
        <v>9</v>
      </c>
      <c r="G107" s="34">
        <f>IF(F109=0, "-", F107/F109)</f>
        <v>2.6978417266187052E-3</v>
      </c>
      <c r="H107" s="65">
        <v>13</v>
      </c>
      <c r="I107" s="9">
        <f>IF(H109=0, "-", H107/H109)</f>
        <v>6.7462376751427086E-3</v>
      </c>
      <c r="J107" s="8">
        <f t="shared" si="8"/>
        <v>1</v>
      </c>
      <c r="K107" s="9">
        <f t="shared" si="9"/>
        <v>-0.30769230769230771</v>
      </c>
    </row>
    <row r="108" spans="1:11" x14ac:dyDescent="0.25">
      <c r="A108" s="2"/>
      <c r="B108" s="68"/>
      <c r="C108" s="33"/>
      <c r="D108" s="68"/>
      <c r="E108" s="6"/>
      <c r="F108" s="82"/>
      <c r="G108" s="33"/>
      <c r="H108" s="68"/>
      <c r="I108" s="6"/>
      <c r="J108" s="5"/>
      <c r="K108" s="6"/>
    </row>
    <row r="109" spans="1:11" s="43" customFormat="1" ht="13" x14ac:dyDescent="0.3">
      <c r="A109" s="162" t="s">
        <v>597</v>
      </c>
      <c r="B109" s="71">
        <f>SUM(B89:B108)</f>
        <v>407</v>
      </c>
      <c r="C109" s="40">
        <f>B109/28029</f>
        <v>1.4520675015162868E-2</v>
      </c>
      <c r="D109" s="71">
        <f>SUM(D89:D108)</f>
        <v>272</v>
      </c>
      <c r="E109" s="41">
        <f>D109/21983</f>
        <v>1.2373197470772869E-2</v>
      </c>
      <c r="F109" s="77">
        <f>SUM(F89:F108)</f>
        <v>3336</v>
      </c>
      <c r="G109" s="42">
        <f>F109/127960</f>
        <v>2.6070647077211628E-2</v>
      </c>
      <c r="H109" s="71">
        <f>SUM(H89:H108)</f>
        <v>1927</v>
      </c>
      <c r="I109" s="41">
        <f>H109/115003</f>
        <v>1.6756084623879376E-2</v>
      </c>
      <c r="J109" s="37">
        <f>IF(D109=0, "-", IF((B109-D109)/D109&lt;10, (B109-D109)/D109, "&gt;999%"))</f>
        <v>0.49632352941176472</v>
      </c>
      <c r="K109" s="38">
        <f>IF(H109=0, "-", IF((F109-H109)/H109&lt;10, (F109-H109)/H109, "&gt;999%"))</f>
        <v>0.73118837571354434</v>
      </c>
    </row>
    <row r="110" spans="1:11" x14ac:dyDescent="0.25">
      <c r="B110" s="83"/>
      <c r="D110" s="83"/>
      <c r="F110" s="83"/>
      <c r="H110" s="83"/>
    </row>
    <row r="111" spans="1:11" s="43" customFormat="1" ht="13" x14ac:dyDescent="0.3">
      <c r="A111" s="162" t="s">
        <v>596</v>
      </c>
      <c r="B111" s="71">
        <v>710</v>
      </c>
      <c r="C111" s="40">
        <f>B111/28029</f>
        <v>2.533090727460844E-2</v>
      </c>
      <c r="D111" s="71">
        <v>387</v>
      </c>
      <c r="E111" s="41">
        <f>D111/21983</f>
        <v>1.7604512577901105E-2</v>
      </c>
      <c r="F111" s="77">
        <v>4467</v>
      </c>
      <c r="G111" s="42">
        <f>F111/127960</f>
        <v>3.4909346670834639E-2</v>
      </c>
      <c r="H111" s="71">
        <v>3181</v>
      </c>
      <c r="I111" s="41">
        <f>H111/115003</f>
        <v>2.766014799613923E-2</v>
      </c>
      <c r="J111" s="37">
        <f>IF(D111=0, "-", IF((B111-D111)/D111&lt;10, (B111-D111)/D111, "&gt;999%"))</f>
        <v>0.83462532299741599</v>
      </c>
      <c r="K111" s="38">
        <f>IF(H111=0, "-", IF((F111-H111)/H111&lt;10, (F111-H111)/H111, "&gt;999%"))</f>
        <v>0.40427538509902544</v>
      </c>
    </row>
    <row r="112" spans="1:11" x14ac:dyDescent="0.25">
      <c r="B112" s="83"/>
      <c r="D112" s="83"/>
      <c r="F112" s="83"/>
      <c r="H112" s="83"/>
    </row>
    <row r="113" spans="1:11" ht="15.5" x14ac:dyDescent="0.35">
      <c r="A113" s="164" t="s">
        <v>117</v>
      </c>
      <c r="B113" s="196" t="s">
        <v>1</v>
      </c>
      <c r="C113" s="200"/>
      <c r="D113" s="200"/>
      <c r="E113" s="197"/>
      <c r="F113" s="196" t="s">
        <v>14</v>
      </c>
      <c r="G113" s="200"/>
      <c r="H113" s="200"/>
      <c r="I113" s="197"/>
      <c r="J113" s="196" t="s">
        <v>15</v>
      </c>
      <c r="K113" s="197"/>
    </row>
    <row r="114" spans="1:11" ht="13" x14ac:dyDescent="0.3">
      <c r="A114" s="22"/>
      <c r="B114" s="196">
        <f>VALUE(RIGHT($B$2, 4))</f>
        <v>2023</v>
      </c>
      <c r="C114" s="197"/>
      <c r="D114" s="196">
        <f>B114-1</f>
        <v>2022</v>
      </c>
      <c r="E114" s="204"/>
      <c r="F114" s="196">
        <f>B114</f>
        <v>2023</v>
      </c>
      <c r="G114" s="204"/>
      <c r="H114" s="196">
        <f>D114</f>
        <v>2022</v>
      </c>
      <c r="I114" s="204"/>
      <c r="J114" s="140" t="s">
        <v>4</v>
      </c>
      <c r="K114" s="141" t="s">
        <v>2</v>
      </c>
    </row>
    <row r="115" spans="1:11" ht="13" x14ac:dyDescent="0.3">
      <c r="A115" s="163" t="s">
        <v>145</v>
      </c>
      <c r="B115" s="61" t="s">
        <v>12</v>
      </c>
      <c r="C115" s="62" t="s">
        <v>13</v>
      </c>
      <c r="D115" s="61" t="s">
        <v>12</v>
      </c>
      <c r="E115" s="63" t="s">
        <v>13</v>
      </c>
      <c r="F115" s="62" t="s">
        <v>12</v>
      </c>
      <c r="G115" s="62" t="s">
        <v>13</v>
      </c>
      <c r="H115" s="61" t="s">
        <v>12</v>
      </c>
      <c r="I115" s="63" t="s">
        <v>13</v>
      </c>
      <c r="J115" s="61"/>
      <c r="K115" s="63"/>
    </row>
    <row r="116" spans="1:11" x14ac:dyDescent="0.25">
      <c r="A116" s="7" t="s">
        <v>265</v>
      </c>
      <c r="B116" s="65">
        <v>0</v>
      </c>
      <c r="C116" s="34">
        <f>IF(B120=0, "-", B116/B120)</f>
        <v>0</v>
      </c>
      <c r="D116" s="65">
        <v>0</v>
      </c>
      <c r="E116" s="9">
        <f>IF(D120=0, "-", D116/D120)</f>
        <v>0</v>
      </c>
      <c r="F116" s="81">
        <v>3</v>
      </c>
      <c r="G116" s="34">
        <f>IF(F120=0, "-", F116/F120)</f>
        <v>7.6923076923076927E-3</v>
      </c>
      <c r="H116" s="65">
        <v>0</v>
      </c>
      <c r="I116" s="9">
        <f>IF(H120=0, "-", H116/H120)</f>
        <v>0</v>
      </c>
      <c r="J116" s="8" t="str">
        <f>IF(D116=0, "-", IF((B116-D116)/D116&lt;10, (B116-D116)/D116, "&gt;999%"))</f>
        <v>-</v>
      </c>
      <c r="K116" s="9" t="str">
        <f>IF(H116=0, "-", IF((F116-H116)/H116&lt;10, (F116-H116)/H116, "&gt;999%"))</f>
        <v>-</v>
      </c>
    </row>
    <row r="117" spans="1:11" x14ac:dyDescent="0.25">
      <c r="A117" s="7" t="s">
        <v>266</v>
      </c>
      <c r="B117" s="65">
        <v>58</v>
      </c>
      <c r="C117" s="34">
        <f>IF(B120=0, "-", B117/B120)</f>
        <v>0.98305084745762716</v>
      </c>
      <c r="D117" s="65">
        <v>74</v>
      </c>
      <c r="E117" s="9">
        <f>IF(D120=0, "-", D117/D120)</f>
        <v>0.93670886075949367</v>
      </c>
      <c r="F117" s="81">
        <v>375</v>
      </c>
      <c r="G117" s="34">
        <f>IF(F120=0, "-", F117/F120)</f>
        <v>0.96153846153846156</v>
      </c>
      <c r="H117" s="65">
        <v>450</v>
      </c>
      <c r="I117" s="9">
        <f>IF(H120=0, "-", H117/H120)</f>
        <v>0.89820359281437123</v>
      </c>
      <c r="J117" s="8">
        <f>IF(D117=0, "-", IF((B117-D117)/D117&lt;10, (B117-D117)/D117, "&gt;999%"))</f>
        <v>-0.21621621621621623</v>
      </c>
      <c r="K117" s="9">
        <f>IF(H117=0, "-", IF((F117-H117)/H117&lt;10, (F117-H117)/H117, "&gt;999%"))</f>
        <v>-0.16666666666666666</v>
      </c>
    </row>
    <row r="118" spans="1:11" x14ac:dyDescent="0.25">
      <c r="A118" s="7" t="s">
        <v>267</v>
      </c>
      <c r="B118" s="65">
        <v>1</v>
      </c>
      <c r="C118" s="34">
        <f>IF(B120=0, "-", B118/B120)</f>
        <v>1.6949152542372881E-2</v>
      </c>
      <c r="D118" s="65">
        <v>5</v>
      </c>
      <c r="E118" s="9">
        <f>IF(D120=0, "-", D118/D120)</f>
        <v>6.3291139240506333E-2</v>
      </c>
      <c r="F118" s="81">
        <v>12</v>
      </c>
      <c r="G118" s="34">
        <f>IF(F120=0, "-", F118/F120)</f>
        <v>3.0769230769230771E-2</v>
      </c>
      <c r="H118" s="65">
        <v>51</v>
      </c>
      <c r="I118" s="9">
        <f>IF(H120=0, "-", H118/H120)</f>
        <v>0.10179640718562874</v>
      </c>
      <c r="J118" s="8">
        <f>IF(D118=0, "-", IF((B118-D118)/D118&lt;10, (B118-D118)/D118, "&gt;999%"))</f>
        <v>-0.8</v>
      </c>
      <c r="K118" s="9">
        <f>IF(H118=0, "-", IF((F118-H118)/H118&lt;10, (F118-H118)/H118, "&gt;999%"))</f>
        <v>-0.76470588235294112</v>
      </c>
    </row>
    <row r="119" spans="1:11" x14ac:dyDescent="0.25">
      <c r="A119" s="2"/>
      <c r="B119" s="68"/>
      <c r="C119" s="33"/>
      <c r="D119" s="68"/>
      <c r="E119" s="6"/>
      <c r="F119" s="82"/>
      <c r="G119" s="33"/>
      <c r="H119" s="68"/>
      <c r="I119" s="6"/>
      <c r="J119" s="5"/>
      <c r="K119" s="6"/>
    </row>
    <row r="120" spans="1:11" s="43" customFormat="1" ht="13" x14ac:dyDescent="0.3">
      <c r="A120" s="162" t="s">
        <v>595</v>
      </c>
      <c r="B120" s="71">
        <f>SUM(B116:B119)</f>
        <v>59</v>
      </c>
      <c r="C120" s="40">
        <f>B120/28029</f>
        <v>2.1049627171857719E-3</v>
      </c>
      <c r="D120" s="71">
        <f>SUM(D116:D119)</f>
        <v>79</v>
      </c>
      <c r="E120" s="41">
        <f>D120/21983</f>
        <v>3.593686030114179E-3</v>
      </c>
      <c r="F120" s="77">
        <f>SUM(F116:F119)</f>
        <v>390</v>
      </c>
      <c r="G120" s="42">
        <f>F120/127960</f>
        <v>3.0478274460768989E-3</v>
      </c>
      <c r="H120" s="71">
        <f>SUM(H116:H119)</f>
        <v>501</v>
      </c>
      <c r="I120" s="41">
        <f>H120/115003</f>
        <v>4.3564080937019039E-3</v>
      </c>
      <c r="J120" s="37">
        <f>IF(D120=0, "-", IF((B120-D120)/D120&lt;10, (B120-D120)/D120, "&gt;999%"))</f>
        <v>-0.25316455696202533</v>
      </c>
      <c r="K120" s="38">
        <f>IF(H120=0, "-", IF((F120-H120)/H120&lt;10, (F120-H120)/H120, "&gt;999%"))</f>
        <v>-0.22155688622754491</v>
      </c>
    </row>
    <row r="121" spans="1:11" x14ac:dyDescent="0.25">
      <c r="B121" s="83"/>
      <c r="D121" s="83"/>
      <c r="F121" s="83"/>
      <c r="H121" s="83"/>
    </row>
    <row r="122" spans="1:11" ht="13" x14ac:dyDescent="0.3">
      <c r="A122" s="163" t="s">
        <v>146</v>
      </c>
      <c r="B122" s="61" t="s">
        <v>12</v>
      </c>
      <c r="C122" s="62" t="s">
        <v>13</v>
      </c>
      <c r="D122" s="61" t="s">
        <v>12</v>
      </c>
      <c r="E122" s="63" t="s">
        <v>13</v>
      </c>
      <c r="F122" s="62" t="s">
        <v>12</v>
      </c>
      <c r="G122" s="62" t="s">
        <v>13</v>
      </c>
      <c r="H122" s="61" t="s">
        <v>12</v>
      </c>
      <c r="I122" s="63" t="s">
        <v>13</v>
      </c>
      <c r="J122" s="61"/>
      <c r="K122" s="63"/>
    </row>
    <row r="123" spans="1:11" x14ac:dyDescent="0.25">
      <c r="A123" s="7" t="s">
        <v>268</v>
      </c>
      <c r="B123" s="65">
        <v>3</v>
      </c>
      <c r="C123" s="34">
        <f>IF(B135=0, "-", B123/B135)</f>
        <v>6.9767441860465115E-2</v>
      </c>
      <c r="D123" s="65">
        <v>9</v>
      </c>
      <c r="E123" s="9">
        <f>IF(D135=0, "-", D123/D135)</f>
        <v>0.31034482758620691</v>
      </c>
      <c r="F123" s="81">
        <v>16</v>
      </c>
      <c r="G123" s="34">
        <f>IF(F135=0, "-", F123/F135)</f>
        <v>8.3769633507853408E-2</v>
      </c>
      <c r="H123" s="65">
        <v>20</v>
      </c>
      <c r="I123" s="9">
        <f>IF(H135=0, "-", H123/H135)</f>
        <v>0.12987012987012986</v>
      </c>
      <c r="J123" s="8">
        <f t="shared" ref="J123:J133" si="10">IF(D123=0, "-", IF((B123-D123)/D123&lt;10, (B123-D123)/D123, "&gt;999%"))</f>
        <v>-0.66666666666666663</v>
      </c>
      <c r="K123" s="9">
        <f t="shared" ref="K123:K133" si="11">IF(H123=0, "-", IF((F123-H123)/H123&lt;10, (F123-H123)/H123, "&gt;999%"))</f>
        <v>-0.2</v>
      </c>
    </row>
    <row r="124" spans="1:11" x14ac:dyDescent="0.25">
      <c r="A124" s="7" t="s">
        <v>269</v>
      </c>
      <c r="B124" s="65">
        <v>0</v>
      </c>
      <c r="C124" s="34">
        <f>IF(B135=0, "-", B124/B135)</f>
        <v>0</v>
      </c>
      <c r="D124" s="65">
        <v>2</v>
      </c>
      <c r="E124" s="9">
        <f>IF(D135=0, "-", D124/D135)</f>
        <v>6.8965517241379309E-2</v>
      </c>
      <c r="F124" s="81">
        <v>3</v>
      </c>
      <c r="G124" s="34">
        <f>IF(F135=0, "-", F124/F135)</f>
        <v>1.5706806282722512E-2</v>
      </c>
      <c r="H124" s="65">
        <v>10</v>
      </c>
      <c r="I124" s="9">
        <f>IF(H135=0, "-", H124/H135)</f>
        <v>6.4935064935064929E-2</v>
      </c>
      <c r="J124" s="8">
        <f t="shared" si="10"/>
        <v>-1</v>
      </c>
      <c r="K124" s="9">
        <f t="shared" si="11"/>
        <v>-0.7</v>
      </c>
    </row>
    <row r="125" spans="1:11" x14ac:dyDescent="0.25">
      <c r="A125" s="7" t="s">
        <v>270</v>
      </c>
      <c r="B125" s="65">
        <v>6</v>
      </c>
      <c r="C125" s="34">
        <f>IF(B135=0, "-", B125/B135)</f>
        <v>0.13953488372093023</v>
      </c>
      <c r="D125" s="65">
        <v>0</v>
      </c>
      <c r="E125" s="9">
        <f>IF(D135=0, "-", D125/D135)</f>
        <v>0</v>
      </c>
      <c r="F125" s="81">
        <v>44</v>
      </c>
      <c r="G125" s="34">
        <f>IF(F135=0, "-", F125/F135)</f>
        <v>0.23036649214659685</v>
      </c>
      <c r="H125" s="65">
        <v>0</v>
      </c>
      <c r="I125" s="9">
        <f>IF(H135=0, "-", H125/H135)</f>
        <v>0</v>
      </c>
      <c r="J125" s="8" t="str">
        <f t="shared" si="10"/>
        <v>-</v>
      </c>
      <c r="K125" s="9" t="str">
        <f t="shared" si="11"/>
        <v>-</v>
      </c>
    </row>
    <row r="126" spans="1:11" x14ac:dyDescent="0.25">
      <c r="A126" s="7" t="s">
        <v>271</v>
      </c>
      <c r="B126" s="65">
        <v>4</v>
      </c>
      <c r="C126" s="34">
        <f>IF(B135=0, "-", B126/B135)</f>
        <v>9.3023255813953487E-2</v>
      </c>
      <c r="D126" s="65">
        <v>4</v>
      </c>
      <c r="E126" s="9">
        <f>IF(D135=0, "-", D126/D135)</f>
        <v>0.13793103448275862</v>
      </c>
      <c r="F126" s="81">
        <v>11</v>
      </c>
      <c r="G126" s="34">
        <f>IF(F135=0, "-", F126/F135)</f>
        <v>5.7591623036649213E-2</v>
      </c>
      <c r="H126" s="65">
        <v>22</v>
      </c>
      <c r="I126" s="9">
        <f>IF(H135=0, "-", H126/H135)</f>
        <v>0.14285714285714285</v>
      </c>
      <c r="J126" s="8">
        <f t="shared" si="10"/>
        <v>0</v>
      </c>
      <c r="K126" s="9">
        <f t="shared" si="11"/>
        <v>-0.5</v>
      </c>
    </row>
    <row r="127" spans="1:11" x14ac:dyDescent="0.25">
      <c r="A127" s="7" t="s">
        <v>272</v>
      </c>
      <c r="B127" s="65">
        <v>0</v>
      </c>
      <c r="C127" s="34">
        <f>IF(B135=0, "-", B127/B135)</f>
        <v>0</v>
      </c>
      <c r="D127" s="65">
        <v>3</v>
      </c>
      <c r="E127" s="9">
        <f>IF(D135=0, "-", D127/D135)</f>
        <v>0.10344827586206896</v>
      </c>
      <c r="F127" s="81">
        <v>1</v>
      </c>
      <c r="G127" s="34">
        <f>IF(F135=0, "-", F127/F135)</f>
        <v>5.235602094240838E-3</v>
      </c>
      <c r="H127" s="65">
        <v>11</v>
      </c>
      <c r="I127" s="9">
        <f>IF(H135=0, "-", H127/H135)</f>
        <v>7.1428571428571425E-2</v>
      </c>
      <c r="J127" s="8">
        <f t="shared" si="10"/>
        <v>-1</v>
      </c>
      <c r="K127" s="9">
        <f t="shared" si="11"/>
        <v>-0.90909090909090906</v>
      </c>
    </row>
    <row r="128" spans="1:11" x14ac:dyDescent="0.25">
      <c r="A128" s="7" t="s">
        <v>273</v>
      </c>
      <c r="B128" s="65">
        <v>0</v>
      </c>
      <c r="C128" s="34">
        <f>IF(B135=0, "-", B128/B135)</f>
        <v>0</v>
      </c>
      <c r="D128" s="65">
        <v>0</v>
      </c>
      <c r="E128" s="9">
        <f>IF(D135=0, "-", D128/D135)</f>
        <v>0</v>
      </c>
      <c r="F128" s="81">
        <v>2</v>
      </c>
      <c r="G128" s="34">
        <f>IF(F135=0, "-", F128/F135)</f>
        <v>1.0471204188481676E-2</v>
      </c>
      <c r="H128" s="65">
        <v>1</v>
      </c>
      <c r="I128" s="9">
        <f>IF(H135=0, "-", H128/H135)</f>
        <v>6.4935064935064939E-3</v>
      </c>
      <c r="J128" s="8" t="str">
        <f t="shared" si="10"/>
        <v>-</v>
      </c>
      <c r="K128" s="9">
        <f t="shared" si="11"/>
        <v>1</v>
      </c>
    </row>
    <row r="129" spans="1:11" x14ac:dyDescent="0.25">
      <c r="A129" s="7" t="s">
        <v>274</v>
      </c>
      <c r="B129" s="65">
        <v>0</v>
      </c>
      <c r="C129" s="34">
        <f>IF(B135=0, "-", B129/B135)</f>
        <v>0</v>
      </c>
      <c r="D129" s="65">
        <v>1</v>
      </c>
      <c r="E129" s="9">
        <f>IF(D135=0, "-", D129/D135)</f>
        <v>3.4482758620689655E-2</v>
      </c>
      <c r="F129" s="81">
        <v>0</v>
      </c>
      <c r="G129" s="34">
        <f>IF(F135=0, "-", F129/F135)</f>
        <v>0</v>
      </c>
      <c r="H129" s="65">
        <v>10</v>
      </c>
      <c r="I129" s="9">
        <f>IF(H135=0, "-", H129/H135)</f>
        <v>6.4935064935064929E-2</v>
      </c>
      <c r="J129" s="8">
        <f t="shared" si="10"/>
        <v>-1</v>
      </c>
      <c r="K129" s="9">
        <f t="shared" si="11"/>
        <v>-1</v>
      </c>
    </row>
    <row r="130" spans="1:11" x14ac:dyDescent="0.25">
      <c r="A130" s="7" t="s">
        <v>275</v>
      </c>
      <c r="B130" s="65">
        <v>0</v>
      </c>
      <c r="C130" s="34">
        <f>IF(B135=0, "-", B130/B135)</f>
        <v>0</v>
      </c>
      <c r="D130" s="65">
        <v>0</v>
      </c>
      <c r="E130" s="9">
        <f>IF(D135=0, "-", D130/D135)</f>
        <v>0</v>
      </c>
      <c r="F130" s="81">
        <v>2</v>
      </c>
      <c r="G130" s="34">
        <f>IF(F135=0, "-", F130/F135)</f>
        <v>1.0471204188481676E-2</v>
      </c>
      <c r="H130" s="65">
        <v>5</v>
      </c>
      <c r="I130" s="9">
        <f>IF(H135=0, "-", H130/H135)</f>
        <v>3.2467532467532464E-2</v>
      </c>
      <c r="J130" s="8" t="str">
        <f t="shared" si="10"/>
        <v>-</v>
      </c>
      <c r="K130" s="9">
        <f t="shared" si="11"/>
        <v>-0.6</v>
      </c>
    </row>
    <row r="131" spans="1:11" x14ac:dyDescent="0.25">
      <c r="A131" s="7" t="s">
        <v>276</v>
      </c>
      <c r="B131" s="65">
        <v>6</v>
      </c>
      <c r="C131" s="34">
        <f>IF(B135=0, "-", B131/B135)</f>
        <v>0.13953488372093023</v>
      </c>
      <c r="D131" s="65">
        <v>4</v>
      </c>
      <c r="E131" s="9">
        <f>IF(D135=0, "-", D131/D135)</f>
        <v>0.13793103448275862</v>
      </c>
      <c r="F131" s="81">
        <v>25</v>
      </c>
      <c r="G131" s="34">
        <f>IF(F135=0, "-", F131/F135)</f>
        <v>0.13089005235602094</v>
      </c>
      <c r="H131" s="65">
        <v>23</v>
      </c>
      <c r="I131" s="9">
        <f>IF(H135=0, "-", H131/H135)</f>
        <v>0.14935064935064934</v>
      </c>
      <c r="J131" s="8">
        <f t="shared" si="10"/>
        <v>0.5</v>
      </c>
      <c r="K131" s="9">
        <f t="shared" si="11"/>
        <v>8.6956521739130432E-2</v>
      </c>
    </row>
    <row r="132" spans="1:11" x14ac:dyDescent="0.25">
      <c r="A132" s="7" t="s">
        <v>277</v>
      </c>
      <c r="B132" s="65">
        <v>10</v>
      </c>
      <c r="C132" s="34">
        <f>IF(B135=0, "-", B132/B135)</f>
        <v>0.23255813953488372</v>
      </c>
      <c r="D132" s="65">
        <v>0</v>
      </c>
      <c r="E132" s="9">
        <f>IF(D135=0, "-", D132/D135)</f>
        <v>0</v>
      </c>
      <c r="F132" s="81">
        <v>49</v>
      </c>
      <c r="G132" s="34">
        <f>IF(F135=0, "-", F132/F135)</f>
        <v>0.25654450261780104</v>
      </c>
      <c r="H132" s="65">
        <v>0</v>
      </c>
      <c r="I132" s="9">
        <f>IF(H135=0, "-", H132/H135)</f>
        <v>0</v>
      </c>
      <c r="J132" s="8" t="str">
        <f t="shared" si="10"/>
        <v>-</v>
      </c>
      <c r="K132" s="9" t="str">
        <f t="shared" si="11"/>
        <v>-</v>
      </c>
    </row>
    <row r="133" spans="1:11" x14ac:dyDescent="0.25">
      <c r="A133" s="7" t="s">
        <v>278</v>
      </c>
      <c r="B133" s="65">
        <v>14</v>
      </c>
      <c r="C133" s="34">
        <f>IF(B135=0, "-", B133/B135)</f>
        <v>0.32558139534883723</v>
      </c>
      <c r="D133" s="65">
        <v>6</v>
      </c>
      <c r="E133" s="9">
        <f>IF(D135=0, "-", D133/D135)</f>
        <v>0.20689655172413793</v>
      </c>
      <c r="F133" s="81">
        <v>38</v>
      </c>
      <c r="G133" s="34">
        <f>IF(F135=0, "-", F133/F135)</f>
        <v>0.19895287958115182</v>
      </c>
      <c r="H133" s="65">
        <v>52</v>
      </c>
      <c r="I133" s="9">
        <f>IF(H135=0, "-", H133/H135)</f>
        <v>0.33766233766233766</v>
      </c>
      <c r="J133" s="8">
        <f t="shared" si="10"/>
        <v>1.3333333333333333</v>
      </c>
      <c r="K133" s="9">
        <f t="shared" si="11"/>
        <v>-0.26923076923076922</v>
      </c>
    </row>
    <row r="134" spans="1:11" x14ac:dyDescent="0.25">
      <c r="A134" s="2"/>
      <c r="B134" s="68"/>
      <c r="C134" s="33"/>
      <c r="D134" s="68"/>
      <c r="E134" s="6"/>
      <c r="F134" s="82"/>
      <c r="G134" s="33"/>
      <c r="H134" s="68"/>
      <c r="I134" s="6"/>
      <c r="J134" s="5"/>
      <c r="K134" s="6"/>
    </row>
    <row r="135" spans="1:11" s="43" customFormat="1" ht="13" x14ac:dyDescent="0.3">
      <c r="A135" s="162" t="s">
        <v>594</v>
      </c>
      <c r="B135" s="71">
        <f>SUM(B123:B134)</f>
        <v>43</v>
      </c>
      <c r="C135" s="40">
        <f>B135/28029</f>
        <v>1.5341253701523423E-3</v>
      </c>
      <c r="D135" s="71">
        <f>SUM(D123:D134)</f>
        <v>29</v>
      </c>
      <c r="E135" s="41">
        <f>D135/21983</f>
        <v>1.3192012009279898E-3</v>
      </c>
      <c r="F135" s="77">
        <f>SUM(F123:F134)</f>
        <v>191</v>
      </c>
      <c r="G135" s="42">
        <f>F135/127960</f>
        <v>1.4926539543607378E-3</v>
      </c>
      <c r="H135" s="71">
        <f>SUM(H123:H134)</f>
        <v>154</v>
      </c>
      <c r="I135" s="41">
        <f>H135/115003</f>
        <v>1.3390955018564733E-3</v>
      </c>
      <c r="J135" s="37">
        <f>IF(D135=0, "-", IF((B135-D135)/D135&lt;10, (B135-D135)/D135, "&gt;999%"))</f>
        <v>0.48275862068965519</v>
      </c>
      <c r="K135" s="38">
        <f>IF(H135=0, "-", IF((F135-H135)/H135&lt;10, (F135-H135)/H135, "&gt;999%"))</f>
        <v>0.24025974025974026</v>
      </c>
    </row>
    <row r="136" spans="1:11" x14ac:dyDescent="0.25">
      <c r="B136" s="83"/>
      <c r="D136" s="83"/>
      <c r="F136" s="83"/>
      <c r="H136" s="83"/>
    </row>
    <row r="137" spans="1:11" s="43" customFormat="1" ht="13" x14ac:dyDescent="0.3">
      <c r="A137" s="162" t="s">
        <v>593</v>
      </c>
      <c r="B137" s="71">
        <v>102</v>
      </c>
      <c r="C137" s="40">
        <f>B137/28029</f>
        <v>3.6390880873381141E-3</v>
      </c>
      <c r="D137" s="71">
        <v>108</v>
      </c>
      <c r="E137" s="41">
        <f>D137/21983</f>
        <v>4.9128872310421692E-3</v>
      </c>
      <c r="F137" s="77">
        <v>581</v>
      </c>
      <c r="G137" s="42">
        <f>F137/127960</f>
        <v>4.5404814004376369E-3</v>
      </c>
      <c r="H137" s="71">
        <v>655</v>
      </c>
      <c r="I137" s="41">
        <f>H137/115003</f>
        <v>5.6955035955583771E-3</v>
      </c>
      <c r="J137" s="37">
        <f>IF(D137=0, "-", IF((B137-D137)/D137&lt;10, (B137-D137)/D137, "&gt;999%"))</f>
        <v>-5.5555555555555552E-2</v>
      </c>
      <c r="K137" s="38">
        <f>IF(H137=0, "-", IF((F137-H137)/H137&lt;10, (F137-H137)/H137, "&gt;999%"))</f>
        <v>-0.11297709923664122</v>
      </c>
    </row>
    <row r="138" spans="1:11" x14ac:dyDescent="0.25">
      <c r="B138" s="83"/>
      <c r="D138" s="83"/>
      <c r="F138" s="83"/>
      <c r="H138" s="83"/>
    </row>
    <row r="139" spans="1:11" ht="15.5" x14ac:dyDescent="0.35">
      <c r="A139" s="164" t="s">
        <v>118</v>
      </c>
      <c r="B139" s="196" t="s">
        <v>1</v>
      </c>
      <c r="C139" s="200"/>
      <c r="D139" s="200"/>
      <c r="E139" s="197"/>
      <c r="F139" s="196" t="s">
        <v>14</v>
      </c>
      <c r="G139" s="200"/>
      <c r="H139" s="200"/>
      <c r="I139" s="197"/>
      <c r="J139" s="196" t="s">
        <v>15</v>
      </c>
      <c r="K139" s="197"/>
    </row>
    <row r="140" spans="1:11" ht="13" x14ac:dyDescent="0.3">
      <c r="A140" s="22"/>
      <c r="B140" s="196">
        <f>VALUE(RIGHT($B$2, 4))</f>
        <v>2023</v>
      </c>
      <c r="C140" s="197"/>
      <c r="D140" s="196">
        <f>B140-1</f>
        <v>2022</v>
      </c>
      <c r="E140" s="204"/>
      <c r="F140" s="196">
        <f>B140</f>
        <v>2023</v>
      </c>
      <c r="G140" s="204"/>
      <c r="H140" s="196">
        <f>D140</f>
        <v>2022</v>
      </c>
      <c r="I140" s="204"/>
      <c r="J140" s="140" t="s">
        <v>4</v>
      </c>
      <c r="K140" s="141" t="s">
        <v>2</v>
      </c>
    </row>
    <row r="141" spans="1:11" ht="13" x14ac:dyDescent="0.3">
      <c r="A141" s="163" t="s">
        <v>147</v>
      </c>
      <c r="B141" s="61" t="s">
        <v>12</v>
      </c>
      <c r="C141" s="62" t="s">
        <v>13</v>
      </c>
      <c r="D141" s="61" t="s">
        <v>12</v>
      </c>
      <c r="E141" s="63" t="s">
        <v>13</v>
      </c>
      <c r="F141" s="62" t="s">
        <v>12</v>
      </c>
      <c r="G141" s="62" t="s">
        <v>13</v>
      </c>
      <c r="H141" s="61" t="s">
        <v>12</v>
      </c>
      <c r="I141" s="63" t="s">
        <v>13</v>
      </c>
      <c r="J141" s="61"/>
      <c r="K141" s="63"/>
    </row>
    <row r="142" spans="1:11" x14ac:dyDescent="0.25">
      <c r="A142" s="7" t="s">
        <v>279</v>
      </c>
      <c r="B142" s="65">
        <v>0</v>
      </c>
      <c r="C142" s="34" t="str">
        <f>IF(B144=0, "-", B142/B144)</f>
        <v>-</v>
      </c>
      <c r="D142" s="65">
        <v>0</v>
      </c>
      <c r="E142" s="9" t="str">
        <f>IF(D144=0, "-", D142/D144)</f>
        <v>-</v>
      </c>
      <c r="F142" s="81">
        <v>0</v>
      </c>
      <c r="G142" s="34" t="str">
        <f>IF(F144=0, "-", F142/F144)</f>
        <v>-</v>
      </c>
      <c r="H142" s="65">
        <v>7</v>
      </c>
      <c r="I142" s="9">
        <f>IF(H144=0, "-", H142/H144)</f>
        <v>1</v>
      </c>
      <c r="J142" s="8" t="str">
        <f>IF(D142=0, "-", IF((B142-D142)/D142&lt;10, (B142-D142)/D142, "&gt;999%"))</f>
        <v>-</v>
      </c>
      <c r="K142" s="9">
        <f>IF(H142=0, "-", IF((F142-H142)/H142&lt;10, (F142-H142)/H142, "&gt;999%"))</f>
        <v>-1</v>
      </c>
    </row>
    <row r="143" spans="1:11" x14ac:dyDescent="0.25">
      <c r="A143" s="2"/>
      <c r="B143" s="68"/>
      <c r="C143" s="33"/>
      <c r="D143" s="68"/>
      <c r="E143" s="6"/>
      <c r="F143" s="82"/>
      <c r="G143" s="33"/>
      <c r="H143" s="68"/>
      <c r="I143" s="6"/>
      <c r="J143" s="5"/>
      <c r="K143" s="6"/>
    </row>
    <row r="144" spans="1:11" s="43" customFormat="1" ht="13" x14ac:dyDescent="0.3">
      <c r="A144" s="162" t="s">
        <v>592</v>
      </c>
      <c r="B144" s="71">
        <f>SUM(B142:B143)</f>
        <v>0</v>
      </c>
      <c r="C144" s="40">
        <f>B144/28029</f>
        <v>0</v>
      </c>
      <c r="D144" s="71">
        <f>SUM(D142:D143)</f>
        <v>0</v>
      </c>
      <c r="E144" s="41">
        <f>D144/21983</f>
        <v>0</v>
      </c>
      <c r="F144" s="77">
        <f>SUM(F142:F143)</f>
        <v>0</v>
      </c>
      <c r="G144" s="42">
        <f>F144/127960</f>
        <v>0</v>
      </c>
      <c r="H144" s="71">
        <f>SUM(H142:H143)</f>
        <v>7</v>
      </c>
      <c r="I144" s="41">
        <f>H144/115003</f>
        <v>6.0867977357112422E-5</v>
      </c>
      <c r="J144" s="37" t="str">
        <f>IF(D144=0, "-", IF((B144-D144)/D144&lt;10, (B144-D144)/D144, "&gt;999%"))</f>
        <v>-</v>
      </c>
      <c r="K144" s="38">
        <f>IF(H144=0, "-", IF((F144-H144)/H144&lt;10, (F144-H144)/H144, "&gt;999%"))</f>
        <v>-1</v>
      </c>
    </row>
    <row r="145" spans="1:11" x14ac:dyDescent="0.25">
      <c r="B145" s="83"/>
      <c r="D145" s="83"/>
      <c r="F145" s="83"/>
      <c r="H145" s="83"/>
    </row>
    <row r="146" spans="1:11" ht="13" x14ac:dyDescent="0.3">
      <c r="A146" s="163" t="s">
        <v>148</v>
      </c>
      <c r="B146" s="61" t="s">
        <v>12</v>
      </c>
      <c r="C146" s="62" t="s">
        <v>13</v>
      </c>
      <c r="D146" s="61" t="s">
        <v>12</v>
      </c>
      <c r="E146" s="63" t="s">
        <v>13</v>
      </c>
      <c r="F146" s="62" t="s">
        <v>12</v>
      </c>
      <c r="G146" s="62" t="s">
        <v>13</v>
      </c>
      <c r="H146" s="61" t="s">
        <v>12</v>
      </c>
      <c r="I146" s="63" t="s">
        <v>13</v>
      </c>
      <c r="J146" s="61"/>
      <c r="K146" s="63"/>
    </row>
    <row r="147" spans="1:11" x14ac:dyDescent="0.25">
      <c r="A147" s="7" t="s">
        <v>280</v>
      </c>
      <c r="B147" s="65">
        <v>0</v>
      </c>
      <c r="C147" s="34">
        <f>IF(B158=0, "-", B147/B158)</f>
        <v>0</v>
      </c>
      <c r="D147" s="65">
        <v>0</v>
      </c>
      <c r="E147" s="9">
        <f>IF(D158=0, "-", D147/D158)</f>
        <v>0</v>
      </c>
      <c r="F147" s="81">
        <v>2</v>
      </c>
      <c r="G147" s="34">
        <f>IF(F158=0, "-", F147/F158)</f>
        <v>5.5555555555555552E-2</v>
      </c>
      <c r="H147" s="65">
        <v>0</v>
      </c>
      <c r="I147" s="9">
        <f>IF(H158=0, "-", H147/H158)</f>
        <v>0</v>
      </c>
      <c r="J147" s="8" t="str">
        <f t="shared" ref="J147:J156" si="12">IF(D147=0, "-", IF((B147-D147)/D147&lt;10, (B147-D147)/D147, "&gt;999%"))</f>
        <v>-</v>
      </c>
      <c r="K147" s="9" t="str">
        <f t="shared" ref="K147:K156" si="13">IF(H147=0, "-", IF((F147-H147)/H147&lt;10, (F147-H147)/H147, "&gt;999%"))</f>
        <v>-</v>
      </c>
    </row>
    <row r="148" spans="1:11" x14ac:dyDescent="0.25">
      <c r="A148" s="7" t="s">
        <v>281</v>
      </c>
      <c r="B148" s="65">
        <v>1</v>
      </c>
      <c r="C148" s="34">
        <f>IF(B158=0, "-", B148/B158)</f>
        <v>8.3333333333333329E-2</v>
      </c>
      <c r="D148" s="65">
        <v>1</v>
      </c>
      <c r="E148" s="9">
        <f>IF(D158=0, "-", D148/D158)</f>
        <v>7.6923076923076927E-2</v>
      </c>
      <c r="F148" s="81">
        <v>2</v>
      </c>
      <c r="G148" s="34">
        <f>IF(F158=0, "-", F148/F158)</f>
        <v>5.5555555555555552E-2</v>
      </c>
      <c r="H148" s="65">
        <v>4</v>
      </c>
      <c r="I148" s="9">
        <f>IF(H158=0, "-", H148/H158)</f>
        <v>0.10526315789473684</v>
      </c>
      <c r="J148" s="8">
        <f t="shared" si="12"/>
        <v>0</v>
      </c>
      <c r="K148" s="9">
        <f t="shared" si="13"/>
        <v>-0.5</v>
      </c>
    </row>
    <row r="149" spans="1:11" x14ac:dyDescent="0.25">
      <c r="A149" s="7" t="s">
        <v>282</v>
      </c>
      <c r="B149" s="65">
        <v>0</v>
      </c>
      <c r="C149" s="34">
        <f>IF(B158=0, "-", B149/B158)</f>
        <v>0</v>
      </c>
      <c r="D149" s="65">
        <v>1</v>
      </c>
      <c r="E149" s="9">
        <f>IF(D158=0, "-", D149/D158)</f>
        <v>7.6923076923076927E-2</v>
      </c>
      <c r="F149" s="81">
        <v>4</v>
      </c>
      <c r="G149" s="34">
        <f>IF(F158=0, "-", F149/F158)</f>
        <v>0.1111111111111111</v>
      </c>
      <c r="H149" s="65">
        <v>4</v>
      </c>
      <c r="I149" s="9">
        <f>IF(H158=0, "-", H149/H158)</f>
        <v>0.10526315789473684</v>
      </c>
      <c r="J149" s="8">
        <f t="shared" si="12"/>
        <v>-1</v>
      </c>
      <c r="K149" s="9">
        <f t="shared" si="13"/>
        <v>0</v>
      </c>
    </row>
    <row r="150" spans="1:11" x14ac:dyDescent="0.25">
      <c r="A150" s="7" t="s">
        <v>283</v>
      </c>
      <c r="B150" s="65">
        <v>1</v>
      </c>
      <c r="C150" s="34">
        <f>IF(B158=0, "-", B150/B158)</f>
        <v>8.3333333333333329E-2</v>
      </c>
      <c r="D150" s="65">
        <v>1</v>
      </c>
      <c r="E150" s="9">
        <f>IF(D158=0, "-", D150/D158)</f>
        <v>7.6923076923076927E-2</v>
      </c>
      <c r="F150" s="81">
        <v>1</v>
      </c>
      <c r="G150" s="34">
        <f>IF(F158=0, "-", F150/F158)</f>
        <v>2.7777777777777776E-2</v>
      </c>
      <c r="H150" s="65">
        <v>5</v>
      </c>
      <c r="I150" s="9">
        <f>IF(H158=0, "-", H150/H158)</f>
        <v>0.13157894736842105</v>
      </c>
      <c r="J150" s="8">
        <f t="shared" si="12"/>
        <v>0</v>
      </c>
      <c r="K150" s="9">
        <f t="shared" si="13"/>
        <v>-0.8</v>
      </c>
    </row>
    <row r="151" spans="1:11" x14ac:dyDescent="0.25">
      <c r="A151" s="7" t="s">
        <v>284</v>
      </c>
      <c r="B151" s="65">
        <v>1</v>
      </c>
      <c r="C151" s="34">
        <f>IF(B158=0, "-", B151/B158)</f>
        <v>8.3333333333333329E-2</v>
      </c>
      <c r="D151" s="65">
        <v>0</v>
      </c>
      <c r="E151" s="9">
        <f>IF(D158=0, "-", D151/D158)</f>
        <v>0</v>
      </c>
      <c r="F151" s="81">
        <v>5</v>
      </c>
      <c r="G151" s="34">
        <f>IF(F158=0, "-", F151/F158)</f>
        <v>0.1388888888888889</v>
      </c>
      <c r="H151" s="65">
        <v>0</v>
      </c>
      <c r="I151" s="9">
        <f>IF(H158=0, "-", H151/H158)</f>
        <v>0</v>
      </c>
      <c r="J151" s="8" t="str">
        <f t="shared" si="12"/>
        <v>-</v>
      </c>
      <c r="K151" s="9" t="str">
        <f t="shared" si="13"/>
        <v>-</v>
      </c>
    </row>
    <row r="152" spans="1:11" x14ac:dyDescent="0.25">
      <c r="A152" s="7" t="s">
        <v>285</v>
      </c>
      <c r="B152" s="65">
        <v>2</v>
      </c>
      <c r="C152" s="34">
        <f>IF(B158=0, "-", B152/B158)</f>
        <v>0.16666666666666666</v>
      </c>
      <c r="D152" s="65">
        <v>0</v>
      </c>
      <c r="E152" s="9">
        <f>IF(D158=0, "-", D152/D158)</f>
        <v>0</v>
      </c>
      <c r="F152" s="81">
        <v>3</v>
      </c>
      <c r="G152" s="34">
        <f>IF(F158=0, "-", F152/F158)</f>
        <v>8.3333333333333329E-2</v>
      </c>
      <c r="H152" s="65">
        <v>1</v>
      </c>
      <c r="I152" s="9">
        <f>IF(H158=0, "-", H152/H158)</f>
        <v>2.6315789473684209E-2</v>
      </c>
      <c r="J152" s="8" t="str">
        <f t="shared" si="12"/>
        <v>-</v>
      </c>
      <c r="K152" s="9">
        <f t="shared" si="13"/>
        <v>2</v>
      </c>
    </row>
    <row r="153" spans="1:11" x14ac:dyDescent="0.25">
      <c r="A153" s="7" t="s">
        <v>286</v>
      </c>
      <c r="B153" s="65">
        <v>2</v>
      </c>
      <c r="C153" s="34">
        <f>IF(B158=0, "-", B153/B158)</f>
        <v>0.16666666666666666</v>
      </c>
      <c r="D153" s="65">
        <v>0</v>
      </c>
      <c r="E153" s="9">
        <f>IF(D158=0, "-", D153/D158)</f>
        <v>0</v>
      </c>
      <c r="F153" s="81">
        <v>2</v>
      </c>
      <c r="G153" s="34">
        <f>IF(F158=0, "-", F153/F158)</f>
        <v>5.5555555555555552E-2</v>
      </c>
      <c r="H153" s="65">
        <v>0</v>
      </c>
      <c r="I153" s="9">
        <f>IF(H158=0, "-", H153/H158)</f>
        <v>0</v>
      </c>
      <c r="J153" s="8" t="str">
        <f t="shared" si="12"/>
        <v>-</v>
      </c>
      <c r="K153" s="9" t="str">
        <f t="shared" si="13"/>
        <v>-</v>
      </c>
    </row>
    <row r="154" spans="1:11" x14ac:dyDescent="0.25">
      <c r="A154" s="7" t="s">
        <v>287</v>
      </c>
      <c r="B154" s="65">
        <v>2</v>
      </c>
      <c r="C154" s="34">
        <f>IF(B158=0, "-", B154/B158)</f>
        <v>0.16666666666666666</v>
      </c>
      <c r="D154" s="65">
        <v>7</v>
      </c>
      <c r="E154" s="9">
        <f>IF(D158=0, "-", D154/D158)</f>
        <v>0.53846153846153844</v>
      </c>
      <c r="F154" s="81">
        <v>9</v>
      </c>
      <c r="G154" s="34">
        <f>IF(F158=0, "-", F154/F158)</f>
        <v>0.25</v>
      </c>
      <c r="H154" s="65">
        <v>18</v>
      </c>
      <c r="I154" s="9">
        <f>IF(H158=0, "-", H154/H158)</f>
        <v>0.47368421052631576</v>
      </c>
      <c r="J154" s="8">
        <f t="shared" si="12"/>
        <v>-0.7142857142857143</v>
      </c>
      <c r="K154" s="9">
        <f t="shared" si="13"/>
        <v>-0.5</v>
      </c>
    </row>
    <row r="155" spans="1:11" x14ac:dyDescent="0.25">
      <c r="A155" s="7" t="s">
        <v>288</v>
      </c>
      <c r="B155" s="65">
        <v>2</v>
      </c>
      <c r="C155" s="34">
        <f>IF(B158=0, "-", B155/B158)</f>
        <v>0.16666666666666666</v>
      </c>
      <c r="D155" s="65">
        <v>2</v>
      </c>
      <c r="E155" s="9">
        <f>IF(D158=0, "-", D155/D158)</f>
        <v>0.15384615384615385</v>
      </c>
      <c r="F155" s="81">
        <v>4</v>
      </c>
      <c r="G155" s="34">
        <f>IF(F158=0, "-", F155/F158)</f>
        <v>0.1111111111111111</v>
      </c>
      <c r="H155" s="65">
        <v>5</v>
      </c>
      <c r="I155" s="9">
        <f>IF(H158=0, "-", H155/H158)</f>
        <v>0.13157894736842105</v>
      </c>
      <c r="J155" s="8">
        <f t="shared" si="12"/>
        <v>0</v>
      </c>
      <c r="K155" s="9">
        <f t="shared" si="13"/>
        <v>-0.2</v>
      </c>
    </row>
    <row r="156" spans="1:11" x14ac:dyDescent="0.25">
      <c r="A156" s="7" t="s">
        <v>289</v>
      </c>
      <c r="B156" s="65">
        <v>1</v>
      </c>
      <c r="C156" s="34">
        <f>IF(B158=0, "-", B156/B158)</f>
        <v>8.3333333333333329E-2</v>
      </c>
      <c r="D156" s="65">
        <v>1</v>
      </c>
      <c r="E156" s="9">
        <f>IF(D158=0, "-", D156/D158)</f>
        <v>7.6923076923076927E-2</v>
      </c>
      <c r="F156" s="81">
        <v>4</v>
      </c>
      <c r="G156" s="34">
        <f>IF(F158=0, "-", F156/F158)</f>
        <v>0.1111111111111111</v>
      </c>
      <c r="H156" s="65">
        <v>1</v>
      </c>
      <c r="I156" s="9">
        <f>IF(H158=0, "-", H156/H158)</f>
        <v>2.6315789473684209E-2</v>
      </c>
      <c r="J156" s="8">
        <f t="shared" si="12"/>
        <v>0</v>
      </c>
      <c r="K156" s="9">
        <f t="shared" si="13"/>
        <v>3</v>
      </c>
    </row>
    <row r="157" spans="1:11" x14ac:dyDescent="0.25">
      <c r="A157" s="2"/>
      <c r="B157" s="68"/>
      <c r="C157" s="33"/>
      <c r="D157" s="68"/>
      <c r="E157" s="6"/>
      <c r="F157" s="82"/>
      <c r="G157" s="33"/>
      <c r="H157" s="68"/>
      <c r="I157" s="6"/>
      <c r="J157" s="5"/>
      <c r="K157" s="6"/>
    </row>
    <row r="158" spans="1:11" s="43" customFormat="1" ht="13" x14ac:dyDescent="0.3">
      <c r="A158" s="162" t="s">
        <v>591</v>
      </c>
      <c r="B158" s="71">
        <f>SUM(B147:B157)</f>
        <v>12</v>
      </c>
      <c r="C158" s="40">
        <f>B158/28029</f>
        <v>4.2812801027507225E-4</v>
      </c>
      <c r="D158" s="71">
        <f>SUM(D147:D157)</f>
        <v>13</v>
      </c>
      <c r="E158" s="41">
        <f>D158/21983</f>
        <v>5.9136605558840927E-4</v>
      </c>
      <c r="F158" s="77">
        <f>SUM(F147:F157)</f>
        <v>36</v>
      </c>
      <c r="G158" s="42">
        <f>F158/127960</f>
        <v>2.8133791809940606E-4</v>
      </c>
      <c r="H158" s="71">
        <f>SUM(H147:H157)</f>
        <v>38</v>
      </c>
      <c r="I158" s="41">
        <f>H158/115003</f>
        <v>3.3042616279575315E-4</v>
      </c>
      <c r="J158" s="37">
        <f>IF(D158=0, "-", IF((B158-D158)/D158&lt;10, (B158-D158)/D158, "&gt;999%"))</f>
        <v>-7.6923076923076927E-2</v>
      </c>
      <c r="K158" s="38">
        <f>IF(H158=0, "-", IF((F158-H158)/H158&lt;10, (F158-H158)/H158, "&gt;999%"))</f>
        <v>-5.2631578947368418E-2</v>
      </c>
    </row>
    <row r="159" spans="1:11" x14ac:dyDescent="0.25">
      <c r="B159" s="83"/>
      <c r="D159" s="83"/>
      <c r="F159" s="83"/>
      <c r="H159" s="83"/>
    </row>
    <row r="160" spans="1:11" s="43" customFormat="1" ht="13" x14ac:dyDescent="0.3">
      <c r="A160" s="162" t="s">
        <v>590</v>
      </c>
      <c r="B160" s="71">
        <v>12</v>
      </c>
      <c r="C160" s="40">
        <f>B160/28029</f>
        <v>4.2812801027507225E-4</v>
      </c>
      <c r="D160" s="71">
        <v>13</v>
      </c>
      <c r="E160" s="41">
        <f>D160/21983</f>
        <v>5.9136605558840927E-4</v>
      </c>
      <c r="F160" s="77">
        <v>36</v>
      </c>
      <c r="G160" s="42">
        <f>F160/127960</f>
        <v>2.8133791809940606E-4</v>
      </c>
      <c r="H160" s="71">
        <v>45</v>
      </c>
      <c r="I160" s="41">
        <f>H160/115003</f>
        <v>3.9129414015286559E-4</v>
      </c>
      <c r="J160" s="37">
        <f>IF(D160=0, "-", IF((B160-D160)/D160&lt;10, (B160-D160)/D160, "&gt;999%"))</f>
        <v>-7.6923076923076927E-2</v>
      </c>
      <c r="K160" s="38">
        <f>IF(H160=0, "-", IF((F160-H160)/H160&lt;10, (F160-H160)/H160, "&gt;999%"))</f>
        <v>-0.2</v>
      </c>
    </row>
    <row r="161" spans="1:11" x14ac:dyDescent="0.25">
      <c r="B161" s="83"/>
      <c r="D161" s="83"/>
      <c r="F161" s="83"/>
      <c r="H161" s="83"/>
    </row>
    <row r="162" spans="1:11" ht="15.5" x14ac:dyDescent="0.35">
      <c r="A162" s="164" t="s">
        <v>119</v>
      </c>
      <c r="B162" s="196" t="s">
        <v>1</v>
      </c>
      <c r="C162" s="200"/>
      <c r="D162" s="200"/>
      <c r="E162" s="197"/>
      <c r="F162" s="196" t="s">
        <v>14</v>
      </c>
      <c r="G162" s="200"/>
      <c r="H162" s="200"/>
      <c r="I162" s="197"/>
      <c r="J162" s="196" t="s">
        <v>15</v>
      </c>
      <c r="K162" s="197"/>
    </row>
    <row r="163" spans="1:11" ht="13" x14ac:dyDescent="0.3">
      <c r="A163" s="22"/>
      <c r="B163" s="196">
        <f>VALUE(RIGHT($B$2, 4))</f>
        <v>2023</v>
      </c>
      <c r="C163" s="197"/>
      <c r="D163" s="196">
        <f>B163-1</f>
        <v>2022</v>
      </c>
      <c r="E163" s="204"/>
      <c r="F163" s="196">
        <f>B163</f>
        <v>2023</v>
      </c>
      <c r="G163" s="204"/>
      <c r="H163" s="196">
        <f>D163</f>
        <v>2022</v>
      </c>
      <c r="I163" s="204"/>
      <c r="J163" s="140" t="s">
        <v>4</v>
      </c>
      <c r="K163" s="141" t="s">
        <v>2</v>
      </c>
    </row>
    <row r="164" spans="1:11" ht="13" x14ac:dyDescent="0.3">
      <c r="A164" s="163" t="s">
        <v>149</v>
      </c>
      <c r="B164" s="61" t="s">
        <v>12</v>
      </c>
      <c r="C164" s="62" t="s">
        <v>13</v>
      </c>
      <c r="D164" s="61" t="s">
        <v>12</v>
      </c>
      <c r="E164" s="63" t="s">
        <v>13</v>
      </c>
      <c r="F164" s="62" t="s">
        <v>12</v>
      </c>
      <c r="G164" s="62" t="s">
        <v>13</v>
      </c>
      <c r="H164" s="61" t="s">
        <v>12</v>
      </c>
      <c r="I164" s="63" t="s">
        <v>13</v>
      </c>
      <c r="J164" s="61"/>
      <c r="K164" s="63"/>
    </row>
    <row r="165" spans="1:11" x14ac:dyDescent="0.25">
      <c r="A165" s="7" t="s">
        <v>290</v>
      </c>
      <c r="B165" s="65">
        <v>0</v>
      </c>
      <c r="C165" s="34">
        <f>IF(B174=0, "-", B165/B174)</f>
        <v>0</v>
      </c>
      <c r="D165" s="65">
        <v>0</v>
      </c>
      <c r="E165" s="9">
        <f>IF(D174=0, "-", D165/D174)</f>
        <v>0</v>
      </c>
      <c r="F165" s="81">
        <v>0</v>
      </c>
      <c r="G165" s="34">
        <f>IF(F174=0, "-", F165/F174)</f>
        <v>0</v>
      </c>
      <c r="H165" s="65">
        <v>68</v>
      </c>
      <c r="I165" s="9">
        <f>IF(H174=0, "-", H165/H174)</f>
        <v>5.8570198105081829E-2</v>
      </c>
      <c r="J165" s="8" t="str">
        <f t="shared" ref="J165:J172" si="14">IF(D165=0, "-", IF((B165-D165)/D165&lt;10, (B165-D165)/D165, "&gt;999%"))</f>
        <v>-</v>
      </c>
      <c r="K165" s="9">
        <f t="shared" ref="K165:K172" si="15">IF(H165=0, "-", IF((F165-H165)/H165&lt;10, (F165-H165)/H165, "&gt;999%"))</f>
        <v>-1</v>
      </c>
    </row>
    <row r="166" spans="1:11" x14ac:dyDescent="0.25">
      <c r="A166" s="7" t="s">
        <v>291</v>
      </c>
      <c r="B166" s="65">
        <v>28</v>
      </c>
      <c r="C166" s="34">
        <f>IF(B174=0, "-", B166/B174)</f>
        <v>8.5365853658536592E-2</v>
      </c>
      <c r="D166" s="65">
        <v>11</v>
      </c>
      <c r="E166" s="9">
        <f>IF(D174=0, "-", D166/D174)</f>
        <v>3.9426523297491037E-2</v>
      </c>
      <c r="F166" s="81">
        <v>137</v>
      </c>
      <c r="G166" s="34">
        <f>IF(F174=0, "-", F166/F174)</f>
        <v>9.4875346260387808E-2</v>
      </c>
      <c r="H166" s="65">
        <v>203</v>
      </c>
      <c r="I166" s="9">
        <f>IF(H174=0, "-", H166/H174)</f>
        <v>0.17484926787252369</v>
      </c>
      <c r="J166" s="8">
        <f t="shared" si="14"/>
        <v>1.5454545454545454</v>
      </c>
      <c r="K166" s="9">
        <f t="shared" si="15"/>
        <v>-0.3251231527093596</v>
      </c>
    </row>
    <row r="167" spans="1:11" x14ac:dyDescent="0.25">
      <c r="A167" s="7" t="s">
        <v>292</v>
      </c>
      <c r="B167" s="65">
        <v>270</v>
      </c>
      <c r="C167" s="34">
        <f>IF(B174=0, "-", B167/B174)</f>
        <v>0.82317073170731703</v>
      </c>
      <c r="D167" s="65">
        <v>253</v>
      </c>
      <c r="E167" s="9">
        <f>IF(D174=0, "-", D167/D174)</f>
        <v>0.90681003584229392</v>
      </c>
      <c r="F167" s="81">
        <v>1182</v>
      </c>
      <c r="G167" s="34">
        <f>IF(F174=0, "-", F167/F174)</f>
        <v>0.81855955678670356</v>
      </c>
      <c r="H167" s="65">
        <v>813</v>
      </c>
      <c r="I167" s="9">
        <f>IF(H174=0, "-", H167/H174)</f>
        <v>0.70025839793281652</v>
      </c>
      <c r="J167" s="8">
        <f t="shared" si="14"/>
        <v>6.7193675889328064E-2</v>
      </c>
      <c r="K167" s="9">
        <f t="shared" si="15"/>
        <v>0.45387453874538747</v>
      </c>
    </row>
    <row r="168" spans="1:11" x14ac:dyDescent="0.25">
      <c r="A168" s="7" t="s">
        <v>293</v>
      </c>
      <c r="B168" s="65">
        <v>0</v>
      </c>
      <c r="C168" s="34">
        <f>IF(B174=0, "-", B168/B174)</f>
        <v>0</v>
      </c>
      <c r="D168" s="65">
        <v>1</v>
      </c>
      <c r="E168" s="9">
        <f>IF(D174=0, "-", D168/D174)</f>
        <v>3.5842293906810036E-3</v>
      </c>
      <c r="F168" s="81">
        <v>0</v>
      </c>
      <c r="G168" s="34">
        <f>IF(F174=0, "-", F168/F174)</f>
        <v>0</v>
      </c>
      <c r="H168" s="65">
        <v>46</v>
      </c>
      <c r="I168" s="9">
        <f>IF(H174=0, "-", H168/H174)</f>
        <v>3.9621016365202412E-2</v>
      </c>
      <c r="J168" s="8">
        <f t="shared" si="14"/>
        <v>-1</v>
      </c>
      <c r="K168" s="9">
        <f t="shared" si="15"/>
        <v>-1</v>
      </c>
    </row>
    <row r="169" spans="1:11" x14ac:dyDescent="0.25">
      <c r="A169" s="7" t="s">
        <v>294</v>
      </c>
      <c r="B169" s="65">
        <v>12</v>
      </c>
      <c r="C169" s="34">
        <f>IF(B174=0, "-", B169/B174)</f>
        <v>3.6585365853658534E-2</v>
      </c>
      <c r="D169" s="65">
        <v>0</v>
      </c>
      <c r="E169" s="9">
        <f>IF(D174=0, "-", D169/D174)</f>
        <v>0</v>
      </c>
      <c r="F169" s="81">
        <v>34</v>
      </c>
      <c r="G169" s="34">
        <f>IF(F174=0, "-", F169/F174)</f>
        <v>2.3545706371191136E-2</v>
      </c>
      <c r="H169" s="65">
        <v>0</v>
      </c>
      <c r="I169" s="9">
        <f>IF(H174=0, "-", H169/H174)</f>
        <v>0</v>
      </c>
      <c r="J169" s="8" t="str">
        <f t="shared" si="14"/>
        <v>-</v>
      </c>
      <c r="K169" s="9" t="str">
        <f t="shared" si="15"/>
        <v>-</v>
      </c>
    </row>
    <row r="170" spans="1:11" x14ac:dyDescent="0.25">
      <c r="A170" s="7" t="s">
        <v>295</v>
      </c>
      <c r="B170" s="65">
        <v>0</v>
      </c>
      <c r="C170" s="34">
        <f>IF(B174=0, "-", B170/B174)</f>
        <v>0</v>
      </c>
      <c r="D170" s="65">
        <v>0</v>
      </c>
      <c r="E170" s="9">
        <f>IF(D174=0, "-", D170/D174)</f>
        <v>0</v>
      </c>
      <c r="F170" s="81">
        <v>3</v>
      </c>
      <c r="G170" s="34">
        <f>IF(F174=0, "-", F170/F174)</f>
        <v>2.0775623268698062E-3</v>
      </c>
      <c r="H170" s="65">
        <v>3</v>
      </c>
      <c r="I170" s="9">
        <f>IF(H174=0, "-", H170/H174)</f>
        <v>2.5839793281653748E-3</v>
      </c>
      <c r="J170" s="8" t="str">
        <f t="shared" si="14"/>
        <v>-</v>
      </c>
      <c r="K170" s="9">
        <f t="shared" si="15"/>
        <v>0</v>
      </c>
    </row>
    <row r="171" spans="1:11" x14ac:dyDescent="0.25">
      <c r="A171" s="7" t="s">
        <v>296</v>
      </c>
      <c r="B171" s="65">
        <v>0</v>
      </c>
      <c r="C171" s="34">
        <f>IF(B174=0, "-", B171/B174)</f>
        <v>0</v>
      </c>
      <c r="D171" s="65">
        <v>0</v>
      </c>
      <c r="E171" s="9">
        <f>IF(D174=0, "-", D171/D174)</f>
        <v>0</v>
      </c>
      <c r="F171" s="81">
        <v>2</v>
      </c>
      <c r="G171" s="34">
        <f>IF(F174=0, "-", F171/F174)</f>
        <v>1.3850415512465374E-3</v>
      </c>
      <c r="H171" s="65">
        <v>0</v>
      </c>
      <c r="I171" s="9">
        <f>IF(H174=0, "-", H171/H174)</f>
        <v>0</v>
      </c>
      <c r="J171" s="8" t="str">
        <f t="shared" si="14"/>
        <v>-</v>
      </c>
      <c r="K171" s="9" t="str">
        <f t="shared" si="15"/>
        <v>-</v>
      </c>
    </row>
    <row r="172" spans="1:11" x14ac:dyDescent="0.25">
      <c r="A172" s="7" t="s">
        <v>297</v>
      </c>
      <c r="B172" s="65">
        <v>18</v>
      </c>
      <c r="C172" s="34">
        <f>IF(B174=0, "-", B172/B174)</f>
        <v>5.4878048780487805E-2</v>
      </c>
      <c r="D172" s="65">
        <v>14</v>
      </c>
      <c r="E172" s="9">
        <f>IF(D174=0, "-", D172/D174)</f>
        <v>5.0179211469534052E-2</v>
      </c>
      <c r="F172" s="81">
        <v>86</v>
      </c>
      <c r="G172" s="34">
        <f>IF(F174=0, "-", F172/F174)</f>
        <v>5.9556786703601108E-2</v>
      </c>
      <c r="H172" s="65">
        <v>28</v>
      </c>
      <c r="I172" s="9">
        <f>IF(H174=0, "-", H172/H174)</f>
        <v>2.4117140396210164E-2</v>
      </c>
      <c r="J172" s="8">
        <f t="shared" si="14"/>
        <v>0.2857142857142857</v>
      </c>
      <c r="K172" s="9">
        <f t="shared" si="15"/>
        <v>2.0714285714285716</v>
      </c>
    </row>
    <row r="173" spans="1:11" x14ac:dyDescent="0.25">
      <c r="A173" s="2"/>
      <c r="B173" s="68"/>
      <c r="C173" s="33"/>
      <c r="D173" s="68"/>
      <c r="E173" s="6"/>
      <c r="F173" s="82"/>
      <c r="G173" s="33"/>
      <c r="H173" s="68"/>
      <c r="I173" s="6"/>
      <c r="J173" s="5"/>
      <c r="K173" s="6"/>
    </row>
    <row r="174" spans="1:11" s="43" customFormat="1" ht="13" x14ac:dyDescent="0.3">
      <c r="A174" s="162" t="s">
        <v>589</v>
      </c>
      <c r="B174" s="71">
        <f>SUM(B165:B173)</f>
        <v>328</v>
      </c>
      <c r="C174" s="40">
        <f>B174/28029</f>
        <v>1.1702165614185307E-2</v>
      </c>
      <c r="D174" s="71">
        <f>SUM(D165:D173)</f>
        <v>279</v>
      </c>
      <c r="E174" s="41">
        <f>D174/21983</f>
        <v>1.2691625346858937E-2</v>
      </c>
      <c r="F174" s="77">
        <f>SUM(F165:F173)</f>
        <v>1444</v>
      </c>
      <c r="G174" s="42">
        <f>F174/127960</f>
        <v>1.1284776492653954E-2</v>
      </c>
      <c r="H174" s="71">
        <f>SUM(H165:H173)</f>
        <v>1161</v>
      </c>
      <c r="I174" s="41">
        <f>H174/115003</f>
        <v>1.0095388815943932E-2</v>
      </c>
      <c r="J174" s="37">
        <f>IF(D174=0, "-", IF((B174-D174)/D174&lt;10, (B174-D174)/D174, "&gt;999%"))</f>
        <v>0.17562724014336917</v>
      </c>
      <c r="K174" s="38">
        <f>IF(H174=0, "-", IF((F174-H174)/H174&lt;10, (F174-H174)/H174, "&gt;999%"))</f>
        <v>0.24375538329026702</v>
      </c>
    </row>
    <row r="175" spans="1:11" x14ac:dyDescent="0.25">
      <c r="B175" s="83"/>
      <c r="D175" s="83"/>
      <c r="F175" s="83"/>
      <c r="H175" s="83"/>
    </row>
    <row r="176" spans="1:11" ht="13" x14ac:dyDescent="0.3">
      <c r="A176" s="163" t="s">
        <v>150</v>
      </c>
      <c r="B176" s="61" t="s">
        <v>12</v>
      </c>
      <c r="C176" s="62" t="s">
        <v>13</v>
      </c>
      <c r="D176" s="61" t="s">
        <v>12</v>
      </c>
      <c r="E176" s="63" t="s">
        <v>13</v>
      </c>
      <c r="F176" s="62" t="s">
        <v>12</v>
      </c>
      <c r="G176" s="62" t="s">
        <v>13</v>
      </c>
      <c r="H176" s="61" t="s">
        <v>12</v>
      </c>
      <c r="I176" s="63" t="s">
        <v>13</v>
      </c>
      <c r="J176" s="61"/>
      <c r="K176" s="63"/>
    </row>
    <row r="177" spans="1:11" x14ac:dyDescent="0.25">
      <c r="A177" s="7" t="s">
        <v>298</v>
      </c>
      <c r="B177" s="65">
        <v>0</v>
      </c>
      <c r="C177" s="34">
        <f>IF(B186=0, "-", B177/B186)</f>
        <v>0</v>
      </c>
      <c r="D177" s="65">
        <v>0</v>
      </c>
      <c r="E177" s="9">
        <f>IF(D186=0, "-", D177/D186)</f>
        <v>0</v>
      </c>
      <c r="F177" s="81">
        <v>1</v>
      </c>
      <c r="G177" s="34">
        <f>IF(F186=0, "-", F177/F186)</f>
        <v>1.6129032258064516E-2</v>
      </c>
      <c r="H177" s="65">
        <v>0</v>
      </c>
      <c r="I177" s="9">
        <f>IF(H186=0, "-", H177/H186)</f>
        <v>0</v>
      </c>
      <c r="J177" s="8" t="str">
        <f t="shared" ref="J177:J184" si="16">IF(D177=0, "-", IF((B177-D177)/D177&lt;10, (B177-D177)/D177, "&gt;999%"))</f>
        <v>-</v>
      </c>
      <c r="K177" s="9" t="str">
        <f t="shared" ref="K177:K184" si="17">IF(H177=0, "-", IF((F177-H177)/H177&lt;10, (F177-H177)/H177, "&gt;999%"))</f>
        <v>-</v>
      </c>
    </row>
    <row r="178" spans="1:11" x14ac:dyDescent="0.25">
      <c r="A178" s="7" t="s">
        <v>299</v>
      </c>
      <c r="B178" s="65">
        <v>0</v>
      </c>
      <c r="C178" s="34">
        <f>IF(B186=0, "-", B178/B186)</f>
        <v>0</v>
      </c>
      <c r="D178" s="65">
        <v>0</v>
      </c>
      <c r="E178" s="9">
        <f>IF(D186=0, "-", D178/D186)</f>
        <v>0</v>
      </c>
      <c r="F178" s="81">
        <v>1</v>
      </c>
      <c r="G178" s="34">
        <f>IF(F186=0, "-", F178/F186)</f>
        <v>1.6129032258064516E-2</v>
      </c>
      <c r="H178" s="65">
        <v>0</v>
      </c>
      <c r="I178" s="9">
        <f>IF(H186=0, "-", H178/H186)</f>
        <v>0</v>
      </c>
      <c r="J178" s="8" t="str">
        <f t="shared" si="16"/>
        <v>-</v>
      </c>
      <c r="K178" s="9" t="str">
        <f t="shared" si="17"/>
        <v>-</v>
      </c>
    </row>
    <row r="179" spans="1:11" x14ac:dyDescent="0.25">
      <c r="A179" s="7" t="s">
        <v>300</v>
      </c>
      <c r="B179" s="65">
        <v>0</v>
      </c>
      <c r="C179" s="34">
        <f>IF(B186=0, "-", B179/B186)</f>
        <v>0</v>
      </c>
      <c r="D179" s="65">
        <v>2</v>
      </c>
      <c r="E179" s="9">
        <f>IF(D186=0, "-", D179/D186)</f>
        <v>0.13333333333333333</v>
      </c>
      <c r="F179" s="81">
        <v>0</v>
      </c>
      <c r="G179" s="34">
        <f>IF(F186=0, "-", F179/F186)</f>
        <v>0</v>
      </c>
      <c r="H179" s="65">
        <v>5</v>
      </c>
      <c r="I179" s="9">
        <f>IF(H186=0, "-", H179/H186)</f>
        <v>7.1428571428571425E-2</v>
      </c>
      <c r="J179" s="8">
        <f t="shared" si="16"/>
        <v>-1</v>
      </c>
      <c r="K179" s="9">
        <f t="shared" si="17"/>
        <v>-1</v>
      </c>
    </row>
    <row r="180" spans="1:11" x14ac:dyDescent="0.25">
      <c r="A180" s="7" t="s">
        <v>301</v>
      </c>
      <c r="B180" s="65">
        <v>0</v>
      </c>
      <c r="C180" s="34">
        <f>IF(B186=0, "-", B180/B186)</f>
        <v>0</v>
      </c>
      <c r="D180" s="65">
        <v>2</v>
      </c>
      <c r="E180" s="9">
        <f>IF(D186=0, "-", D180/D186)</f>
        <v>0.13333333333333333</v>
      </c>
      <c r="F180" s="81">
        <v>1</v>
      </c>
      <c r="G180" s="34">
        <f>IF(F186=0, "-", F180/F186)</f>
        <v>1.6129032258064516E-2</v>
      </c>
      <c r="H180" s="65">
        <v>17</v>
      </c>
      <c r="I180" s="9">
        <f>IF(H186=0, "-", H180/H186)</f>
        <v>0.24285714285714285</v>
      </c>
      <c r="J180" s="8">
        <f t="shared" si="16"/>
        <v>-1</v>
      </c>
      <c r="K180" s="9">
        <f t="shared" si="17"/>
        <v>-0.94117647058823528</v>
      </c>
    </row>
    <row r="181" spans="1:11" x14ac:dyDescent="0.25">
      <c r="A181" s="7" t="s">
        <v>302</v>
      </c>
      <c r="B181" s="65">
        <v>7</v>
      </c>
      <c r="C181" s="34">
        <f>IF(B186=0, "-", B181/B186)</f>
        <v>0.53846153846153844</v>
      </c>
      <c r="D181" s="65">
        <v>5</v>
      </c>
      <c r="E181" s="9">
        <f>IF(D186=0, "-", D181/D186)</f>
        <v>0.33333333333333331</v>
      </c>
      <c r="F181" s="81">
        <v>27</v>
      </c>
      <c r="G181" s="34">
        <f>IF(F186=0, "-", F181/F186)</f>
        <v>0.43548387096774194</v>
      </c>
      <c r="H181" s="65">
        <v>33</v>
      </c>
      <c r="I181" s="9">
        <f>IF(H186=0, "-", H181/H186)</f>
        <v>0.47142857142857142</v>
      </c>
      <c r="J181" s="8">
        <f t="shared" si="16"/>
        <v>0.4</v>
      </c>
      <c r="K181" s="9">
        <f t="shared" si="17"/>
        <v>-0.18181818181818182</v>
      </c>
    </row>
    <row r="182" spans="1:11" x14ac:dyDescent="0.25">
      <c r="A182" s="7" t="s">
        <v>303</v>
      </c>
      <c r="B182" s="65">
        <v>2</v>
      </c>
      <c r="C182" s="34">
        <f>IF(B186=0, "-", B182/B186)</f>
        <v>0.15384615384615385</v>
      </c>
      <c r="D182" s="65">
        <v>0</v>
      </c>
      <c r="E182" s="9">
        <f>IF(D186=0, "-", D182/D186)</f>
        <v>0</v>
      </c>
      <c r="F182" s="81">
        <v>10</v>
      </c>
      <c r="G182" s="34">
        <f>IF(F186=0, "-", F182/F186)</f>
        <v>0.16129032258064516</v>
      </c>
      <c r="H182" s="65">
        <v>0</v>
      </c>
      <c r="I182" s="9">
        <f>IF(H186=0, "-", H182/H186)</f>
        <v>0</v>
      </c>
      <c r="J182" s="8" t="str">
        <f t="shared" si="16"/>
        <v>-</v>
      </c>
      <c r="K182" s="9" t="str">
        <f t="shared" si="17"/>
        <v>-</v>
      </c>
    </row>
    <row r="183" spans="1:11" x14ac:dyDescent="0.25">
      <c r="A183" s="7" t="s">
        <v>304</v>
      </c>
      <c r="B183" s="65">
        <v>2</v>
      </c>
      <c r="C183" s="34">
        <f>IF(B186=0, "-", B183/B186)</f>
        <v>0.15384615384615385</v>
      </c>
      <c r="D183" s="65">
        <v>5</v>
      </c>
      <c r="E183" s="9">
        <f>IF(D186=0, "-", D183/D186)</f>
        <v>0.33333333333333331</v>
      </c>
      <c r="F183" s="81">
        <v>9</v>
      </c>
      <c r="G183" s="34">
        <f>IF(F186=0, "-", F183/F186)</f>
        <v>0.14516129032258066</v>
      </c>
      <c r="H183" s="65">
        <v>7</v>
      </c>
      <c r="I183" s="9">
        <f>IF(H186=0, "-", H183/H186)</f>
        <v>0.1</v>
      </c>
      <c r="J183" s="8">
        <f t="shared" si="16"/>
        <v>-0.6</v>
      </c>
      <c r="K183" s="9">
        <f t="shared" si="17"/>
        <v>0.2857142857142857</v>
      </c>
    </row>
    <row r="184" spans="1:11" x14ac:dyDescent="0.25">
      <c r="A184" s="7" t="s">
        <v>305</v>
      </c>
      <c r="B184" s="65">
        <v>2</v>
      </c>
      <c r="C184" s="34">
        <f>IF(B186=0, "-", B184/B186)</f>
        <v>0.15384615384615385</v>
      </c>
      <c r="D184" s="65">
        <v>1</v>
      </c>
      <c r="E184" s="9">
        <f>IF(D186=0, "-", D184/D186)</f>
        <v>6.6666666666666666E-2</v>
      </c>
      <c r="F184" s="81">
        <v>13</v>
      </c>
      <c r="G184" s="34">
        <f>IF(F186=0, "-", F184/F186)</f>
        <v>0.20967741935483872</v>
      </c>
      <c r="H184" s="65">
        <v>8</v>
      </c>
      <c r="I184" s="9">
        <f>IF(H186=0, "-", H184/H186)</f>
        <v>0.11428571428571428</v>
      </c>
      <c r="J184" s="8">
        <f t="shared" si="16"/>
        <v>1</v>
      </c>
      <c r="K184" s="9">
        <f t="shared" si="17"/>
        <v>0.625</v>
      </c>
    </row>
    <row r="185" spans="1:11" x14ac:dyDescent="0.25">
      <c r="A185" s="2"/>
      <c r="B185" s="68"/>
      <c r="C185" s="33"/>
      <c r="D185" s="68"/>
      <c r="E185" s="6"/>
      <c r="F185" s="82"/>
      <c r="G185" s="33"/>
      <c r="H185" s="68"/>
      <c r="I185" s="6"/>
      <c r="J185" s="5"/>
      <c r="K185" s="6"/>
    </row>
    <row r="186" spans="1:11" s="43" customFormat="1" ht="13" x14ac:dyDescent="0.3">
      <c r="A186" s="162" t="s">
        <v>588</v>
      </c>
      <c r="B186" s="71">
        <f>SUM(B177:B185)</f>
        <v>13</v>
      </c>
      <c r="C186" s="40">
        <f>B186/28029</f>
        <v>4.6380534446466162E-4</v>
      </c>
      <c r="D186" s="71">
        <f>SUM(D177:D185)</f>
        <v>15</v>
      </c>
      <c r="E186" s="41">
        <f>D186/21983</f>
        <v>6.823454487558568E-4</v>
      </c>
      <c r="F186" s="77">
        <f>SUM(F177:F185)</f>
        <v>62</v>
      </c>
      <c r="G186" s="42">
        <f>F186/127960</f>
        <v>4.8452641450453268E-4</v>
      </c>
      <c r="H186" s="71">
        <f>SUM(H177:H185)</f>
        <v>70</v>
      </c>
      <c r="I186" s="41">
        <f>H186/115003</f>
        <v>6.0867977357112425E-4</v>
      </c>
      <c r="J186" s="37">
        <f>IF(D186=0, "-", IF((B186-D186)/D186&lt;10, (B186-D186)/D186, "&gt;999%"))</f>
        <v>-0.13333333333333333</v>
      </c>
      <c r="K186" s="38">
        <f>IF(H186=0, "-", IF((F186-H186)/H186&lt;10, (F186-H186)/H186, "&gt;999%"))</f>
        <v>-0.11428571428571428</v>
      </c>
    </row>
    <row r="187" spans="1:11" x14ac:dyDescent="0.25">
      <c r="B187" s="83"/>
      <c r="D187" s="83"/>
      <c r="F187" s="83"/>
      <c r="H187" s="83"/>
    </row>
    <row r="188" spans="1:11" s="43" customFormat="1" ht="13" x14ac:dyDescent="0.3">
      <c r="A188" s="162" t="s">
        <v>587</v>
      </c>
      <c r="B188" s="71">
        <v>341</v>
      </c>
      <c r="C188" s="40">
        <f>B188/28029</f>
        <v>1.216597095864997E-2</v>
      </c>
      <c r="D188" s="71">
        <v>294</v>
      </c>
      <c r="E188" s="41">
        <f>D188/21983</f>
        <v>1.3373970795614793E-2</v>
      </c>
      <c r="F188" s="77">
        <v>1506</v>
      </c>
      <c r="G188" s="42">
        <f>F188/127960</f>
        <v>1.1769302907158488E-2</v>
      </c>
      <c r="H188" s="71">
        <v>1231</v>
      </c>
      <c r="I188" s="41">
        <f>H188/115003</f>
        <v>1.0704068589515055E-2</v>
      </c>
      <c r="J188" s="37">
        <f>IF(D188=0, "-", IF((B188-D188)/D188&lt;10, (B188-D188)/D188, "&gt;999%"))</f>
        <v>0.1598639455782313</v>
      </c>
      <c r="K188" s="38">
        <f>IF(H188=0, "-", IF((F188-H188)/H188&lt;10, (F188-H188)/H188, "&gt;999%"))</f>
        <v>0.22339561332250202</v>
      </c>
    </row>
    <row r="189" spans="1:11" x14ac:dyDescent="0.25">
      <c r="B189" s="83"/>
      <c r="D189" s="83"/>
      <c r="F189" s="83"/>
      <c r="H189" s="83"/>
    </row>
    <row r="190" spans="1:11" ht="15.5" x14ac:dyDescent="0.35">
      <c r="A190" s="164" t="s">
        <v>120</v>
      </c>
      <c r="B190" s="196" t="s">
        <v>1</v>
      </c>
      <c r="C190" s="200"/>
      <c r="D190" s="200"/>
      <c r="E190" s="197"/>
      <c r="F190" s="196" t="s">
        <v>14</v>
      </c>
      <c r="G190" s="200"/>
      <c r="H190" s="200"/>
      <c r="I190" s="197"/>
      <c r="J190" s="196" t="s">
        <v>15</v>
      </c>
      <c r="K190" s="197"/>
    </row>
    <row r="191" spans="1:11" ht="13" x14ac:dyDescent="0.3">
      <c r="A191" s="22"/>
      <c r="B191" s="196">
        <f>VALUE(RIGHT($B$2, 4))</f>
        <v>2023</v>
      </c>
      <c r="C191" s="197"/>
      <c r="D191" s="196">
        <f>B191-1</f>
        <v>2022</v>
      </c>
      <c r="E191" s="204"/>
      <c r="F191" s="196">
        <f>B191</f>
        <v>2023</v>
      </c>
      <c r="G191" s="204"/>
      <c r="H191" s="196">
        <f>D191</f>
        <v>2022</v>
      </c>
      <c r="I191" s="204"/>
      <c r="J191" s="140" t="s">
        <v>4</v>
      </c>
      <c r="K191" s="141" t="s">
        <v>2</v>
      </c>
    </row>
    <row r="192" spans="1:11" ht="13" x14ac:dyDescent="0.3">
      <c r="A192" s="163" t="s">
        <v>151</v>
      </c>
      <c r="B192" s="61" t="s">
        <v>12</v>
      </c>
      <c r="C192" s="62" t="s">
        <v>13</v>
      </c>
      <c r="D192" s="61" t="s">
        <v>12</v>
      </c>
      <c r="E192" s="63" t="s">
        <v>13</v>
      </c>
      <c r="F192" s="62" t="s">
        <v>12</v>
      </c>
      <c r="G192" s="62" t="s">
        <v>13</v>
      </c>
      <c r="H192" s="61" t="s">
        <v>12</v>
      </c>
      <c r="I192" s="63" t="s">
        <v>13</v>
      </c>
      <c r="J192" s="61"/>
      <c r="K192" s="63"/>
    </row>
    <row r="193" spans="1:11" x14ac:dyDescent="0.25">
      <c r="A193" s="7" t="s">
        <v>306</v>
      </c>
      <c r="B193" s="65">
        <v>17</v>
      </c>
      <c r="C193" s="34">
        <f>IF(B202=0, "-", B193/B202)</f>
        <v>0.1111111111111111</v>
      </c>
      <c r="D193" s="65">
        <v>7</v>
      </c>
      <c r="E193" s="9">
        <f>IF(D202=0, "-", D193/D202)</f>
        <v>9.2105263157894732E-2</v>
      </c>
      <c r="F193" s="81">
        <v>97</v>
      </c>
      <c r="G193" s="34">
        <f>IF(F202=0, "-", F193/F202)</f>
        <v>0.13661971830985917</v>
      </c>
      <c r="H193" s="65">
        <v>64</v>
      </c>
      <c r="I193" s="9">
        <f>IF(H202=0, "-", H193/H202)</f>
        <v>0.15763546798029557</v>
      </c>
      <c r="J193" s="8">
        <f t="shared" ref="J193:J200" si="18">IF(D193=0, "-", IF((B193-D193)/D193&lt;10, (B193-D193)/D193, "&gt;999%"))</f>
        <v>1.4285714285714286</v>
      </c>
      <c r="K193" s="9">
        <f t="shared" ref="K193:K200" si="19">IF(H193=0, "-", IF((F193-H193)/H193&lt;10, (F193-H193)/H193, "&gt;999%"))</f>
        <v>0.515625</v>
      </c>
    </row>
    <row r="194" spans="1:11" x14ac:dyDescent="0.25">
      <c r="A194" s="7" t="s">
        <v>307</v>
      </c>
      <c r="B194" s="65">
        <v>57</v>
      </c>
      <c r="C194" s="34">
        <f>IF(B202=0, "-", B194/B202)</f>
        <v>0.37254901960784315</v>
      </c>
      <c r="D194" s="65">
        <v>41</v>
      </c>
      <c r="E194" s="9">
        <f>IF(D202=0, "-", D194/D202)</f>
        <v>0.53947368421052633</v>
      </c>
      <c r="F194" s="81">
        <v>224</v>
      </c>
      <c r="G194" s="34">
        <f>IF(F202=0, "-", F194/F202)</f>
        <v>0.3154929577464789</v>
      </c>
      <c r="H194" s="65">
        <v>154</v>
      </c>
      <c r="I194" s="9">
        <f>IF(H202=0, "-", H194/H202)</f>
        <v>0.37931034482758619</v>
      </c>
      <c r="J194" s="8">
        <f t="shared" si="18"/>
        <v>0.3902439024390244</v>
      </c>
      <c r="K194" s="9">
        <f t="shared" si="19"/>
        <v>0.45454545454545453</v>
      </c>
    </row>
    <row r="195" spans="1:11" x14ac:dyDescent="0.25">
      <c r="A195" s="7" t="s">
        <v>308</v>
      </c>
      <c r="B195" s="65">
        <v>1</v>
      </c>
      <c r="C195" s="34">
        <f>IF(B202=0, "-", B195/B202)</f>
        <v>6.5359477124183009E-3</v>
      </c>
      <c r="D195" s="65">
        <v>13</v>
      </c>
      <c r="E195" s="9">
        <f>IF(D202=0, "-", D195/D202)</f>
        <v>0.17105263157894737</v>
      </c>
      <c r="F195" s="81">
        <v>36</v>
      </c>
      <c r="G195" s="34">
        <f>IF(F202=0, "-", F195/F202)</f>
        <v>5.0704225352112678E-2</v>
      </c>
      <c r="H195" s="65">
        <v>55</v>
      </c>
      <c r="I195" s="9">
        <f>IF(H202=0, "-", H195/H202)</f>
        <v>0.1354679802955665</v>
      </c>
      <c r="J195" s="8">
        <f t="shared" si="18"/>
        <v>-0.92307692307692313</v>
      </c>
      <c r="K195" s="9">
        <f t="shared" si="19"/>
        <v>-0.34545454545454546</v>
      </c>
    </row>
    <row r="196" spans="1:11" x14ac:dyDescent="0.25">
      <c r="A196" s="7" t="s">
        <v>309</v>
      </c>
      <c r="B196" s="65">
        <v>12</v>
      </c>
      <c r="C196" s="34">
        <f>IF(B202=0, "-", B196/B202)</f>
        <v>7.8431372549019607E-2</v>
      </c>
      <c r="D196" s="65">
        <v>7</v>
      </c>
      <c r="E196" s="9">
        <f>IF(D202=0, "-", D196/D202)</f>
        <v>9.2105263157894732E-2</v>
      </c>
      <c r="F196" s="81">
        <v>34</v>
      </c>
      <c r="G196" s="34">
        <f>IF(F202=0, "-", F196/F202)</f>
        <v>4.788732394366197E-2</v>
      </c>
      <c r="H196" s="65">
        <v>31</v>
      </c>
      <c r="I196" s="9">
        <f>IF(H202=0, "-", H196/H202)</f>
        <v>7.6354679802955669E-2</v>
      </c>
      <c r="J196" s="8">
        <f t="shared" si="18"/>
        <v>0.7142857142857143</v>
      </c>
      <c r="K196" s="9">
        <f t="shared" si="19"/>
        <v>9.6774193548387094E-2</v>
      </c>
    </row>
    <row r="197" spans="1:11" x14ac:dyDescent="0.25">
      <c r="A197" s="7" t="s">
        <v>310</v>
      </c>
      <c r="B197" s="65">
        <v>0</v>
      </c>
      <c r="C197" s="34">
        <f>IF(B202=0, "-", B197/B202)</f>
        <v>0</v>
      </c>
      <c r="D197" s="65">
        <v>0</v>
      </c>
      <c r="E197" s="9">
        <f>IF(D202=0, "-", D197/D202)</f>
        <v>0</v>
      </c>
      <c r="F197" s="81">
        <v>0</v>
      </c>
      <c r="G197" s="34">
        <f>IF(F202=0, "-", F197/F202)</f>
        <v>0</v>
      </c>
      <c r="H197" s="65">
        <v>2</v>
      </c>
      <c r="I197" s="9">
        <f>IF(H202=0, "-", H197/H202)</f>
        <v>4.9261083743842365E-3</v>
      </c>
      <c r="J197" s="8" t="str">
        <f t="shared" si="18"/>
        <v>-</v>
      </c>
      <c r="K197" s="9">
        <f t="shared" si="19"/>
        <v>-1</v>
      </c>
    </row>
    <row r="198" spans="1:11" x14ac:dyDescent="0.25">
      <c r="A198" s="7" t="s">
        <v>311</v>
      </c>
      <c r="B198" s="65">
        <v>3</v>
      </c>
      <c r="C198" s="34">
        <f>IF(B202=0, "-", B198/B202)</f>
        <v>1.9607843137254902E-2</v>
      </c>
      <c r="D198" s="65">
        <v>0</v>
      </c>
      <c r="E198" s="9">
        <f>IF(D202=0, "-", D198/D202)</f>
        <v>0</v>
      </c>
      <c r="F198" s="81">
        <v>30</v>
      </c>
      <c r="G198" s="34">
        <f>IF(F202=0, "-", F198/F202)</f>
        <v>4.2253521126760563E-2</v>
      </c>
      <c r="H198" s="65">
        <v>0</v>
      </c>
      <c r="I198" s="9">
        <f>IF(H202=0, "-", H198/H202)</f>
        <v>0</v>
      </c>
      <c r="J198" s="8" t="str">
        <f t="shared" si="18"/>
        <v>-</v>
      </c>
      <c r="K198" s="9" t="str">
        <f t="shared" si="19"/>
        <v>-</v>
      </c>
    </row>
    <row r="199" spans="1:11" x14ac:dyDescent="0.25">
      <c r="A199" s="7" t="s">
        <v>312</v>
      </c>
      <c r="B199" s="65">
        <v>31</v>
      </c>
      <c r="C199" s="34">
        <f>IF(B202=0, "-", B199/B202)</f>
        <v>0.20261437908496732</v>
      </c>
      <c r="D199" s="65">
        <v>8</v>
      </c>
      <c r="E199" s="9">
        <f>IF(D202=0, "-", D199/D202)</f>
        <v>0.10526315789473684</v>
      </c>
      <c r="F199" s="81">
        <v>200</v>
      </c>
      <c r="G199" s="34">
        <f>IF(F202=0, "-", F199/F202)</f>
        <v>0.28169014084507044</v>
      </c>
      <c r="H199" s="65">
        <v>100</v>
      </c>
      <c r="I199" s="9">
        <f>IF(H202=0, "-", H199/H202)</f>
        <v>0.24630541871921183</v>
      </c>
      <c r="J199" s="8">
        <f t="shared" si="18"/>
        <v>2.875</v>
      </c>
      <c r="K199" s="9">
        <f t="shared" si="19"/>
        <v>1</v>
      </c>
    </row>
    <row r="200" spans="1:11" x14ac:dyDescent="0.25">
      <c r="A200" s="7" t="s">
        <v>313</v>
      </c>
      <c r="B200" s="65">
        <v>32</v>
      </c>
      <c r="C200" s="34">
        <f>IF(B202=0, "-", B200/B202)</f>
        <v>0.20915032679738563</v>
      </c>
      <c r="D200" s="65">
        <v>0</v>
      </c>
      <c r="E200" s="9">
        <f>IF(D202=0, "-", D200/D202)</f>
        <v>0</v>
      </c>
      <c r="F200" s="81">
        <v>89</v>
      </c>
      <c r="G200" s="34">
        <f>IF(F202=0, "-", F200/F202)</f>
        <v>0.12535211267605634</v>
      </c>
      <c r="H200" s="65">
        <v>0</v>
      </c>
      <c r="I200" s="9">
        <f>IF(H202=0, "-", H200/H202)</f>
        <v>0</v>
      </c>
      <c r="J200" s="8" t="str">
        <f t="shared" si="18"/>
        <v>-</v>
      </c>
      <c r="K200" s="9" t="str">
        <f t="shared" si="19"/>
        <v>-</v>
      </c>
    </row>
    <row r="201" spans="1:11" x14ac:dyDescent="0.25">
      <c r="A201" s="2"/>
      <c r="B201" s="68"/>
      <c r="C201" s="33"/>
      <c r="D201" s="68"/>
      <c r="E201" s="6"/>
      <c r="F201" s="82"/>
      <c r="G201" s="33"/>
      <c r="H201" s="68"/>
      <c r="I201" s="6"/>
      <c r="J201" s="5"/>
      <c r="K201" s="6"/>
    </row>
    <row r="202" spans="1:11" s="43" customFormat="1" ht="13" x14ac:dyDescent="0.3">
      <c r="A202" s="162" t="s">
        <v>586</v>
      </c>
      <c r="B202" s="71">
        <f>SUM(B193:B201)</f>
        <v>153</v>
      </c>
      <c r="C202" s="40">
        <f>B202/28029</f>
        <v>5.458632131007171E-3</v>
      </c>
      <c r="D202" s="71">
        <f>SUM(D193:D201)</f>
        <v>76</v>
      </c>
      <c r="E202" s="41">
        <f>D202/21983</f>
        <v>3.4572169403630079E-3</v>
      </c>
      <c r="F202" s="77">
        <f>SUM(F193:F201)</f>
        <v>710</v>
      </c>
      <c r="G202" s="42">
        <f>F202/127960</f>
        <v>5.5486089402938419E-3</v>
      </c>
      <c r="H202" s="71">
        <f>SUM(H193:H201)</f>
        <v>406</v>
      </c>
      <c r="I202" s="41">
        <f>H202/115003</f>
        <v>3.5303426867125207E-3</v>
      </c>
      <c r="J202" s="37">
        <f>IF(D202=0, "-", IF((B202-D202)/D202&lt;10, (B202-D202)/D202, "&gt;999%"))</f>
        <v>1.013157894736842</v>
      </c>
      <c r="K202" s="38">
        <f>IF(H202=0, "-", IF((F202-H202)/H202&lt;10, (F202-H202)/H202, "&gt;999%"))</f>
        <v>0.74876847290640391</v>
      </c>
    </row>
    <row r="203" spans="1:11" x14ac:dyDescent="0.25">
      <c r="B203" s="83"/>
      <c r="D203" s="83"/>
      <c r="F203" s="83"/>
      <c r="H203" s="83"/>
    </row>
    <row r="204" spans="1:11" ht="13" x14ac:dyDescent="0.3">
      <c r="A204" s="163" t="s">
        <v>152</v>
      </c>
      <c r="B204" s="61" t="s">
        <v>12</v>
      </c>
      <c r="C204" s="62" t="s">
        <v>13</v>
      </c>
      <c r="D204" s="61" t="s">
        <v>12</v>
      </c>
      <c r="E204" s="63" t="s">
        <v>13</v>
      </c>
      <c r="F204" s="62" t="s">
        <v>12</v>
      </c>
      <c r="G204" s="62" t="s">
        <v>13</v>
      </c>
      <c r="H204" s="61" t="s">
        <v>12</v>
      </c>
      <c r="I204" s="63" t="s">
        <v>13</v>
      </c>
      <c r="J204" s="61"/>
      <c r="K204" s="63"/>
    </row>
    <row r="205" spans="1:11" x14ac:dyDescent="0.25">
      <c r="A205" s="7" t="s">
        <v>314</v>
      </c>
      <c r="B205" s="65">
        <v>0</v>
      </c>
      <c r="C205" s="34">
        <f>IF(B223=0, "-", B205/B223)</f>
        <v>0</v>
      </c>
      <c r="D205" s="65">
        <v>0</v>
      </c>
      <c r="E205" s="9">
        <f>IF(D223=0, "-", D205/D223)</f>
        <v>0</v>
      </c>
      <c r="F205" s="81">
        <v>0</v>
      </c>
      <c r="G205" s="34">
        <f>IF(F223=0, "-", F205/F223)</f>
        <v>0</v>
      </c>
      <c r="H205" s="65">
        <v>1</v>
      </c>
      <c r="I205" s="9">
        <f>IF(H223=0, "-", H205/H223)</f>
        <v>3.6496350364963502E-3</v>
      </c>
      <c r="J205" s="8" t="str">
        <f t="shared" ref="J205:J221" si="20">IF(D205=0, "-", IF((B205-D205)/D205&lt;10, (B205-D205)/D205, "&gt;999%"))</f>
        <v>-</v>
      </c>
      <c r="K205" s="9">
        <f t="shared" ref="K205:K221" si="21">IF(H205=0, "-", IF((F205-H205)/H205&lt;10, (F205-H205)/H205, "&gt;999%"))</f>
        <v>-1</v>
      </c>
    </row>
    <row r="206" spans="1:11" x14ac:dyDescent="0.25">
      <c r="A206" s="7" t="s">
        <v>315</v>
      </c>
      <c r="B206" s="65">
        <v>6</v>
      </c>
      <c r="C206" s="34">
        <f>IF(B223=0, "-", B206/B223)</f>
        <v>8.3333333333333329E-2</v>
      </c>
      <c r="D206" s="65">
        <v>3</v>
      </c>
      <c r="E206" s="9">
        <f>IF(D223=0, "-", D206/D223)</f>
        <v>5.2631578947368418E-2</v>
      </c>
      <c r="F206" s="81">
        <v>12</v>
      </c>
      <c r="G206" s="34">
        <f>IF(F223=0, "-", F206/F223)</f>
        <v>4.3478260869565216E-2</v>
      </c>
      <c r="H206" s="65">
        <v>16</v>
      </c>
      <c r="I206" s="9">
        <f>IF(H223=0, "-", H206/H223)</f>
        <v>5.8394160583941604E-2</v>
      </c>
      <c r="J206" s="8">
        <f t="shared" si="20"/>
        <v>1</v>
      </c>
      <c r="K206" s="9">
        <f t="shared" si="21"/>
        <v>-0.25</v>
      </c>
    </row>
    <row r="207" spans="1:11" x14ac:dyDescent="0.25">
      <c r="A207" s="7" t="s">
        <v>316</v>
      </c>
      <c r="B207" s="65">
        <v>3</v>
      </c>
      <c r="C207" s="34">
        <f>IF(B223=0, "-", B207/B223)</f>
        <v>4.1666666666666664E-2</v>
      </c>
      <c r="D207" s="65">
        <v>0</v>
      </c>
      <c r="E207" s="9">
        <f>IF(D223=0, "-", D207/D223)</f>
        <v>0</v>
      </c>
      <c r="F207" s="81">
        <v>10</v>
      </c>
      <c r="G207" s="34">
        <f>IF(F223=0, "-", F207/F223)</f>
        <v>3.6231884057971016E-2</v>
      </c>
      <c r="H207" s="65">
        <v>1</v>
      </c>
      <c r="I207" s="9">
        <f>IF(H223=0, "-", H207/H223)</f>
        <v>3.6496350364963502E-3</v>
      </c>
      <c r="J207" s="8" t="str">
        <f t="shared" si="20"/>
        <v>-</v>
      </c>
      <c r="K207" s="9">
        <f t="shared" si="21"/>
        <v>9</v>
      </c>
    </row>
    <row r="208" spans="1:11" x14ac:dyDescent="0.25">
      <c r="A208" s="7" t="s">
        <v>317</v>
      </c>
      <c r="B208" s="65">
        <v>21</v>
      </c>
      <c r="C208" s="34">
        <f>IF(B223=0, "-", B208/B223)</f>
        <v>0.29166666666666669</v>
      </c>
      <c r="D208" s="65">
        <v>13</v>
      </c>
      <c r="E208" s="9">
        <f>IF(D223=0, "-", D208/D223)</f>
        <v>0.22807017543859648</v>
      </c>
      <c r="F208" s="81">
        <v>62</v>
      </c>
      <c r="G208" s="34">
        <f>IF(F223=0, "-", F208/F223)</f>
        <v>0.22463768115942029</v>
      </c>
      <c r="H208" s="65">
        <v>68</v>
      </c>
      <c r="I208" s="9">
        <f>IF(H223=0, "-", H208/H223)</f>
        <v>0.24817518248175183</v>
      </c>
      <c r="J208" s="8">
        <f t="shared" si="20"/>
        <v>0.61538461538461542</v>
      </c>
      <c r="K208" s="9">
        <f t="shared" si="21"/>
        <v>-8.8235294117647065E-2</v>
      </c>
    </row>
    <row r="209" spans="1:11" x14ac:dyDescent="0.25">
      <c r="A209" s="7" t="s">
        <v>318</v>
      </c>
      <c r="B209" s="65">
        <v>5</v>
      </c>
      <c r="C209" s="34">
        <f>IF(B223=0, "-", B209/B223)</f>
        <v>6.9444444444444448E-2</v>
      </c>
      <c r="D209" s="65">
        <v>0</v>
      </c>
      <c r="E209" s="9">
        <f>IF(D223=0, "-", D209/D223)</f>
        <v>0</v>
      </c>
      <c r="F209" s="81">
        <v>6</v>
      </c>
      <c r="G209" s="34">
        <f>IF(F223=0, "-", F209/F223)</f>
        <v>2.1739130434782608E-2</v>
      </c>
      <c r="H209" s="65">
        <v>8</v>
      </c>
      <c r="I209" s="9">
        <f>IF(H223=0, "-", H209/H223)</f>
        <v>2.9197080291970802E-2</v>
      </c>
      <c r="J209" s="8" t="str">
        <f t="shared" si="20"/>
        <v>-</v>
      </c>
      <c r="K209" s="9">
        <f t="shared" si="21"/>
        <v>-0.25</v>
      </c>
    </row>
    <row r="210" spans="1:11" x14ac:dyDescent="0.25">
      <c r="A210" s="7" t="s">
        <v>319</v>
      </c>
      <c r="B210" s="65">
        <v>7</v>
      </c>
      <c r="C210" s="34">
        <f>IF(B223=0, "-", B210/B223)</f>
        <v>9.7222222222222224E-2</v>
      </c>
      <c r="D210" s="65">
        <v>6</v>
      </c>
      <c r="E210" s="9">
        <f>IF(D223=0, "-", D210/D223)</f>
        <v>0.10526315789473684</v>
      </c>
      <c r="F210" s="81">
        <v>36</v>
      </c>
      <c r="G210" s="34">
        <f>IF(F223=0, "-", F210/F223)</f>
        <v>0.13043478260869565</v>
      </c>
      <c r="H210" s="65">
        <v>30</v>
      </c>
      <c r="I210" s="9">
        <f>IF(H223=0, "-", H210/H223)</f>
        <v>0.10948905109489052</v>
      </c>
      <c r="J210" s="8">
        <f t="shared" si="20"/>
        <v>0.16666666666666666</v>
      </c>
      <c r="K210" s="9">
        <f t="shared" si="21"/>
        <v>0.2</v>
      </c>
    </row>
    <row r="211" spans="1:11" x14ac:dyDescent="0.25">
      <c r="A211" s="7" t="s">
        <v>320</v>
      </c>
      <c r="B211" s="65">
        <v>2</v>
      </c>
      <c r="C211" s="34">
        <f>IF(B223=0, "-", B211/B223)</f>
        <v>2.7777777777777776E-2</v>
      </c>
      <c r="D211" s="65">
        <v>2</v>
      </c>
      <c r="E211" s="9">
        <f>IF(D223=0, "-", D211/D223)</f>
        <v>3.5087719298245612E-2</v>
      </c>
      <c r="F211" s="81">
        <v>7</v>
      </c>
      <c r="G211" s="34">
        <f>IF(F223=0, "-", F211/F223)</f>
        <v>2.5362318840579712E-2</v>
      </c>
      <c r="H211" s="65">
        <v>4</v>
      </c>
      <c r="I211" s="9">
        <f>IF(H223=0, "-", H211/H223)</f>
        <v>1.4598540145985401E-2</v>
      </c>
      <c r="J211" s="8">
        <f t="shared" si="20"/>
        <v>0</v>
      </c>
      <c r="K211" s="9">
        <f t="shared" si="21"/>
        <v>0.75</v>
      </c>
    </row>
    <row r="212" spans="1:11" x14ac:dyDescent="0.25">
      <c r="A212" s="7" t="s">
        <v>321</v>
      </c>
      <c r="B212" s="65">
        <v>4</v>
      </c>
      <c r="C212" s="34">
        <f>IF(B223=0, "-", B212/B223)</f>
        <v>5.5555555555555552E-2</v>
      </c>
      <c r="D212" s="65">
        <v>1</v>
      </c>
      <c r="E212" s="9">
        <f>IF(D223=0, "-", D212/D223)</f>
        <v>1.7543859649122806E-2</v>
      </c>
      <c r="F212" s="81">
        <v>5</v>
      </c>
      <c r="G212" s="34">
        <f>IF(F223=0, "-", F212/F223)</f>
        <v>1.8115942028985508E-2</v>
      </c>
      <c r="H212" s="65">
        <v>7</v>
      </c>
      <c r="I212" s="9">
        <f>IF(H223=0, "-", H212/H223)</f>
        <v>2.5547445255474453E-2</v>
      </c>
      <c r="J212" s="8">
        <f t="shared" si="20"/>
        <v>3</v>
      </c>
      <c r="K212" s="9">
        <f t="shared" si="21"/>
        <v>-0.2857142857142857</v>
      </c>
    </row>
    <row r="213" spans="1:11" x14ac:dyDescent="0.25">
      <c r="A213" s="7" t="s">
        <v>322</v>
      </c>
      <c r="B213" s="65">
        <v>0</v>
      </c>
      <c r="C213" s="34">
        <f>IF(B223=0, "-", B213/B223)</f>
        <v>0</v>
      </c>
      <c r="D213" s="65">
        <v>0</v>
      </c>
      <c r="E213" s="9">
        <f>IF(D223=0, "-", D213/D223)</f>
        <v>0</v>
      </c>
      <c r="F213" s="81">
        <v>0</v>
      </c>
      <c r="G213" s="34">
        <f>IF(F223=0, "-", F213/F223)</f>
        <v>0</v>
      </c>
      <c r="H213" s="65">
        <v>1</v>
      </c>
      <c r="I213" s="9">
        <f>IF(H223=0, "-", H213/H223)</f>
        <v>3.6496350364963502E-3</v>
      </c>
      <c r="J213" s="8" t="str">
        <f t="shared" si="20"/>
        <v>-</v>
      </c>
      <c r="K213" s="9">
        <f t="shared" si="21"/>
        <v>-1</v>
      </c>
    </row>
    <row r="214" spans="1:11" x14ac:dyDescent="0.25">
      <c r="A214" s="7" t="s">
        <v>323</v>
      </c>
      <c r="B214" s="65">
        <v>0</v>
      </c>
      <c r="C214" s="34">
        <f>IF(B223=0, "-", B214/B223)</f>
        <v>0</v>
      </c>
      <c r="D214" s="65">
        <v>0</v>
      </c>
      <c r="E214" s="9">
        <f>IF(D223=0, "-", D214/D223)</f>
        <v>0</v>
      </c>
      <c r="F214" s="81">
        <v>0</v>
      </c>
      <c r="G214" s="34">
        <f>IF(F223=0, "-", F214/F223)</f>
        <v>0</v>
      </c>
      <c r="H214" s="65">
        <v>6</v>
      </c>
      <c r="I214" s="9">
        <f>IF(H223=0, "-", H214/H223)</f>
        <v>2.1897810218978103E-2</v>
      </c>
      <c r="J214" s="8" t="str">
        <f t="shared" si="20"/>
        <v>-</v>
      </c>
      <c r="K214" s="9">
        <f t="shared" si="21"/>
        <v>-1</v>
      </c>
    </row>
    <row r="215" spans="1:11" x14ac:dyDescent="0.25">
      <c r="A215" s="7" t="s">
        <v>324</v>
      </c>
      <c r="B215" s="65">
        <v>3</v>
      </c>
      <c r="C215" s="34">
        <f>IF(B223=0, "-", B215/B223)</f>
        <v>4.1666666666666664E-2</v>
      </c>
      <c r="D215" s="65">
        <v>0</v>
      </c>
      <c r="E215" s="9">
        <f>IF(D223=0, "-", D215/D223)</f>
        <v>0</v>
      </c>
      <c r="F215" s="81">
        <v>9</v>
      </c>
      <c r="G215" s="34">
        <f>IF(F223=0, "-", F215/F223)</f>
        <v>3.2608695652173912E-2</v>
      </c>
      <c r="H215" s="65">
        <v>0</v>
      </c>
      <c r="I215" s="9">
        <f>IF(H223=0, "-", H215/H223)</f>
        <v>0</v>
      </c>
      <c r="J215" s="8" t="str">
        <f t="shared" si="20"/>
        <v>-</v>
      </c>
      <c r="K215" s="9" t="str">
        <f t="shared" si="21"/>
        <v>-</v>
      </c>
    </row>
    <row r="216" spans="1:11" x14ac:dyDescent="0.25">
      <c r="A216" s="7" t="s">
        <v>325</v>
      </c>
      <c r="B216" s="65">
        <v>0</v>
      </c>
      <c r="C216" s="34">
        <f>IF(B223=0, "-", B216/B223)</f>
        <v>0</v>
      </c>
      <c r="D216" s="65">
        <v>0</v>
      </c>
      <c r="E216" s="9">
        <f>IF(D223=0, "-", D216/D223)</f>
        <v>0</v>
      </c>
      <c r="F216" s="81">
        <v>0</v>
      </c>
      <c r="G216" s="34">
        <f>IF(F223=0, "-", F216/F223)</f>
        <v>0</v>
      </c>
      <c r="H216" s="65">
        <v>13</v>
      </c>
      <c r="I216" s="9">
        <f>IF(H223=0, "-", H216/H223)</f>
        <v>4.7445255474452552E-2</v>
      </c>
      <c r="J216" s="8" t="str">
        <f t="shared" si="20"/>
        <v>-</v>
      </c>
      <c r="K216" s="9">
        <f t="shared" si="21"/>
        <v>-1</v>
      </c>
    </row>
    <row r="217" spans="1:11" x14ac:dyDescent="0.25">
      <c r="A217" s="7" t="s">
        <v>326</v>
      </c>
      <c r="B217" s="65">
        <v>9</v>
      </c>
      <c r="C217" s="34">
        <f>IF(B223=0, "-", B217/B223)</f>
        <v>0.125</v>
      </c>
      <c r="D217" s="65">
        <v>17</v>
      </c>
      <c r="E217" s="9">
        <f>IF(D223=0, "-", D217/D223)</f>
        <v>0.2982456140350877</v>
      </c>
      <c r="F217" s="81">
        <v>66</v>
      </c>
      <c r="G217" s="34">
        <f>IF(F223=0, "-", F217/F223)</f>
        <v>0.2391304347826087</v>
      </c>
      <c r="H217" s="65">
        <v>69</v>
      </c>
      <c r="I217" s="9">
        <f>IF(H223=0, "-", H217/H223)</f>
        <v>0.2518248175182482</v>
      </c>
      <c r="J217" s="8">
        <f t="shared" si="20"/>
        <v>-0.47058823529411764</v>
      </c>
      <c r="K217" s="9">
        <f t="shared" si="21"/>
        <v>-4.3478260869565216E-2</v>
      </c>
    </row>
    <row r="218" spans="1:11" x14ac:dyDescent="0.25">
      <c r="A218" s="7" t="s">
        <v>327</v>
      </c>
      <c r="B218" s="65">
        <v>6</v>
      </c>
      <c r="C218" s="34">
        <f>IF(B223=0, "-", B218/B223)</f>
        <v>8.3333333333333329E-2</v>
      </c>
      <c r="D218" s="65">
        <v>4</v>
      </c>
      <c r="E218" s="9">
        <f>IF(D223=0, "-", D218/D223)</f>
        <v>7.0175438596491224E-2</v>
      </c>
      <c r="F218" s="81">
        <v>25</v>
      </c>
      <c r="G218" s="34">
        <f>IF(F223=0, "-", F218/F223)</f>
        <v>9.0579710144927536E-2</v>
      </c>
      <c r="H218" s="65">
        <v>15</v>
      </c>
      <c r="I218" s="9">
        <f>IF(H223=0, "-", H218/H223)</f>
        <v>5.4744525547445258E-2</v>
      </c>
      <c r="J218" s="8">
        <f t="shared" si="20"/>
        <v>0.5</v>
      </c>
      <c r="K218" s="9">
        <f t="shared" si="21"/>
        <v>0.66666666666666663</v>
      </c>
    </row>
    <row r="219" spans="1:11" x14ac:dyDescent="0.25">
      <c r="A219" s="7" t="s">
        <v>328</v>
      </c>
      <c r="B219" s="65">
        <v>0</v>
      </c>
      <c r="C219" s="34">
        <f>IF(B223=0, "-", B219/B223)</f>
        <v>0</v>
      </c>
      <c r="D219" s="65">
        <v>4</v>
      </c>
      <c r="E219" s="9">
        <f>IF(D223=0, "-", D219/D223)</f>
        <v>7.0175438596491224E-2</v>
      </c>
      <c r="F219" s="81">
        <v>5</v>
      </c>
      <c r="G219" s="34">
        <f>IF(F223=0, "-", F219/F223)</f>
        <v>1.8115942028985508E-2</v>
      </c>
      <c r="H219" s="65">
        <v>11</v>
      </c>
      <c r="I219" s="9">
        <f>IF(H223=0, "-", H219/H223)</f>
        <v>4.0145985401459854E-2</v>
      </c>
      <c r="J219" s="8">
        <f t="shared" si="20"/>
        <v>-1</v>
      </c>
      <c r="K219" s="9">
        <f t="shared" si="21"/>
        <v>-0.54545454545454541</v>
      </c>
    </row>
    <row r="220" spans="1:11" x14ac:dyDescent="0.25">
      <c r="A220" s="7" t="s">
        <v>329</v>
      </c>
      <c r="B220" s="65">
        <v>4</v>
      </c>
      <c r="C220" s="34">
        <f>IF(B223=0, "-", B220/B223)</f>
        <v>5.5555555555555552E-2</v>
      </c>
      <c r="D220" s="65">
        <v>4</v>
      </c>
      <c r="E220" s="9">
        <f>IF(D223=0, "-", D220/D223)</f>
        <v>7.0175438596491224E-2</v>
      </c>
      <c r="F220" s="81">
        <v>20</v>
      </c>
      <c r="G220" s="34">
        <f>IF(F223=0, "-", F220/F223)</f>
        <v>7.2463768115942032E-2</v>
      </c>
      <c r="H220" s="65">
        <v>13</v>
      </c>
      <c r="I220" s="9">
        <f>IF(H223=0, "-", H220/H223)</f>
        <v>4.7445255474452552E-2</v>
      </c>
      <c r="J220" s="8">
        <f t="shared" si="20"/>
        <v>0</v>
      </c>
      <c r="K220" s="9">
        <f t="shared" si="21"/>
        <v>0.53846153846153844</v>
      </c>
    </row>
    <row r="221" spans="1:11" x14ac:dyDescent="0.25">
      <c r="A221" s="7" t="s">
        <v>330</v>
      </c>
      <c r="B221" s="65">
        <v>2</v>
      </c>
      <c r="C221" s="34">
        <f>IF(B223=0, "-", B221/B223)</f>
        <v>2.7777777777777776E-2</v>
      </c>
      <c r="D221" s="65">
        <v>3</v>
      </c>
      <c r="E221" s="9">
        <f>IF(D223=0, "-", D221/D223)</f>
        <v>5.2631578947368418E-2</v>
      </c>
      <c r="F221" s="81">
        <v>13</v>
      </c>
      <c r="G221" s="34">
        <f>IF(F223=0, "-", F221/F223)</f>
        <v>4.710144927536232E-2</v>
      </c>
      <c r="H221" s="65">
        <v>11</v>
      </c>
      <c r="I221" s="9">
        <f>IF(H223=0, "-", H221/H223)</f>
        <v>4.0145985401459854E-2</v>
      </c>
      <c r="J221" s="8">
        <f t="shared" si="20"/>
        <v>-0.33333333333333331</v>
      </c>
      <c r="K221" s="9">
        <f t="shared" si="21"/>
        <v>0.18181818181818182</v>
      </c>
    </row>
    <row r="222" spans="1:11" x14ac:dyDescent="0.25">
      <c r="A222" s="2"/>
      <c r="B222" s="68"/>
      <c r="C222" s="33"/>
      <c r="D222" s="68"/>
      <c r="E222" s="6"/>
      <c r="F222" s="82"/>
      <c r="G222" s="33"/>
      <c r="H222" s="68"/>
      <c r="I222" s="6"/>
      <c r="J222" s="5"/>
      <c r="K222" s="6"/>
    </row>
    <row r="223" spans="1:11" s="43" customFormat="1" ht="13" x14ac:dyDescent="0.3">
      <c r="A223" s="162" t="s">
        <v>585</v>
      </c>
      <c r="B223" s="71">
        <f>SUM(B205:B222)</f>
        <v>72</v>
      </c>
      <c r="C223" s="40">
        <f>B223/28029</f>
        <v>2.5687680616504334E-3</v>
      </c>
      <c r="D223" s="71">
        <f>SUM(D205:D222)</f>
        <v>57</v>
      </c>
      <c r="E223" s="41">
        <f>D223/21983</f>
        <v>2.5929127052722557E-3</v>
      </c>
      <c r="F223" s="77">
        <f>SUM(F205:F222)</f>
        <v>276</v>
      </c>
      <c r="G223" s="42">
        <f>F223/127960</f>
        <v>2.156924038762113E-3</v>
      </c>
      <c r="H223" s="71">
        <f>SUM(H205:H222)</f>
        <v>274</v>
      </c>
      <c r="I223" s="41">
        <f>H223/115003</f>
        <v>2.3825465422641148E-3</v>
      </c>
      <c r="J223" s="37">
        <f>IF(D223=0, "-", IF((B223-D223)/D223&lt;10, (B223-D223)/D223, "&gt;999%"))</f>
        <v>0.26315789473684209</v>
      </c>
      <c r="K223" s="38">
        <f>IF(H223=0, "-", IF((F223-H223)/H223&lt;10, (F223-H223)/H223, "&gt;999%"))</f>
        <v>7.2992700729927005E-3</v>
      </c>
    </row>
    <row r="224" spans="1:11" x14ac:dyDescent="0.25">
      <c r="B224" s="83"/>
      <c r="D224" s="83"/>
      <c r="F224" s="83"/>
      <c r="H224" s="83"/>
    </row>
    <row r="225" spans="1:11" ht="13" x14ac:dyDescent="0.3">
      <c r="A225" s="163" t="s">
        <v>153</v>
      </c>
      <c r="B225" s="61" t="s">
        <v>12</v>
      </c>
      <c r="C225" s="62" t="s">
        <v>13</v>
      </c>
      <c r="D225" s="61" t="s">
        <v>12</v>
      </c>
      <c r="E225" s="63" t="s">
        <v>13</v>
      </c>
      <c r="F225" s="62" t="s">
        <v>12</v>
      </c>
      <c r="G225" s="62" t="s">
        <v>13</v>
      </c>
      <c r="H225" s="61" t="s">
        <v>12</v>
      </c>
      <c r="I225" s="63" t="s">
        <v>13</v>
      </c>
      <c r="J225" s="61"/>
      <c r="K225" s="63"/>
    </row>
    <row r="226" spans="1:11" x14ac:dyDescent="0.25">
      <c r="A226" s="7" t="s">
        <v>331</v>
      </c>
      <c r="B226" s="65">
        <v>4</v>
      </c>
      <c r="C226" s="34">
        <f>IF(B236=0, "-", B226/B236)</f>
        <v>0.18181818181818182</v>
      </c>
      <c r="D226" s="65">
        <v>5</v>
      </c>
      <c r="E226" s="9">
        <f>IF(D236=0, "-", D226/D236)</f>
        <v>0.16666666666666666</v>
      </c>
      <c r="F226" s="81">
        <v>9</v>
      </c>
      <c r="G226" s="34">
        <f>IF(F236=0, "-", F226/F236)</f>
        <v>8.3333333333333329E-2</v>
      </c>
      <c r="H226" s="65">
        <v>11</v>
      </c>
      <c r="I226" s="9">
        <f>IF(H236=0, "-", H226/H236)</f>
        <v>9.2436974789915971E-2</v>
      </c>
      <c r="J226" s="8">
        <f t="shared" ref="J226:J234" si="22">IF(D226=0, "-", IF((B226-D226)/D226&lt;10, (B226-D226)/D226, "&gt;999%"))</f>
        <v>-0.2</v>
      </c>
      <c r="K226" s="9">
        <f t="shared" ref="K226:K234" si="23">IF(H226=0, "-", IF((F226-H226)/H226&lt;10, (F226-H226)/H226, "&gt;999%"))</f>
        <v>-0.18181818181818182</v>
      </c>
    </row>
    <row r="227" spans="1:11" x14ac:dyDescent="0.25">
      <c r="A227" s="7" t="s">
        <v>332</v>
      </c>
      <c r="B227" s="65">
        <v>1</v>
      </c>
      <c r="C227" s="34">
        <f>IF(B236=0, "-", B227/B236)</f>
        <v>4.5454545454545456E-2</v>
      </c>
      <c r="D227" s="65">
        <v>2</v>
      </c>
      <c r="E227" s="9">
        <f>IF(D236=0, "-", D227/D236)</f>
        <v>6.6666666666666666E-2</v>
      </c>
      <c r="F227" s="81">
        <v>15</v>
      </c>
      <c r="G227" s="34">
        <f>IF(F236=0, "-", F227/F236)</f>
        <v>0.1388888888888889</v>
      </c>
      <c r="H227" s="65">
        <v>10</v>
      </c>
      <c r="I227" s="9">
        <f>IF(H236=0, "-", H227/H236)</f>
        <v>8.4033613445378158E-2</v>
      </c>
      <c r="J227" s="8">
        <f t="shared" si="22"/>
        <v>-0.5</v>
      </c>
      <c r="K227" s="9">
        <f t="shared" si="23"/>
        <v>0.5</v>
      </c>
    </row>
    <row r="228" spans="1:11" x14ac:dyDescent="0.25">
      <c r="A228" s="7" t="s">
        <v>333</v>
      </c>
      <c r="B228" s="65">
        <v>1</v>
      </c>
      <c r="C228" s="34">
        <f>IF(B236=0, "-", B228/B236)</f>
        <v>4.5454545454545456E-2</v>
      </c>
      <c r="D228" s="65">
        <v>1</v>
      </c>
      <c r="E228" s="9">
        <f>IF(D236=0, "-", D228/D236)</f>
        <v>3.3333333333333333E-2</v>
      </c>
      <c r="F228" s="81">
        <v>5</v>
      </c>
      <c r="G228" s="34">
        <f>IF(F236=0, "-", F228/F236)</f>
        <v>4.6296296296296294E-2</v>
      </c>
      <c r="H228" s="65">
        <v>5</v>
      </c>
      <c r="I228" s="9">
        <f>IF(H236=0, "-", H228/H236)</f>
        <v>4.2016806722689079E-2</v>
      </c>
      <c r="J228" s="8">
        <f t="shared" si="22"/>
        <v>0</v>
      </c>
      <c r="K228" s="9">
        <f t="shared" si="23"/>
        <v>0</v>
      </c>
    </row>
    <row r="229" spans="1:11" x14ac:dyDescent="0.25">
      <c r="A229" s="7" t="s">
        <v>334</v>
      </c>
      <c r="B229" s="65">
        <v>4</v>
      </c>
      <c r="C229" s="34">
        <f>IF(B236=0, "-", B229/B236)</f>
        <v>0.18181818181818182</v>
      </c>
      <c r="D229" s="65">
        <v>4</v>
      </c>
      <c r="E229" s="9">
        <f>IF(D236=0, "-", D229/D236)</f>
        <v>0.13333333333333333</v>
      </c>
      <c r="F229" s="81">
        <v>24</v>
      </c>
      <c r="G229" s="34">
        <f>IF(F236=0, "-", F229/F236)</f>
        <v>0.22222222222222221</v>
      </c>
      <c r="H229" s="65">
        <v>26</v>
      </c>
      <c r="I229" s="9">
        <f>IF(H236=0, "-", H229/H236)</f>
        <v>0.21848739495798319</v>
      </c>
      <c r="J229" s="8">
        <f t="shared" si="22"/>
        <v>0</v>
      </c>
      <c r="K229" s="9">
        <f t="shared" si="23"/>
        <v>-7.6923076923076927E-2</v>
      </c>
    </row>
    <row r="230" spans="1:11" x14ac:dyDescent="0.25">
      <c r="A230" s="7" t="s">
        <v>335</v>
      </c>
      <c r="B230" s="65">
        <v>0</v>
      </c>
      <c r="C230" s="34">
        <f>IF(B236=0, "-", B230/B236)</f>
        <v>0</v>
      </c>
      <c r="D230" s="65">
        <v>0</v>
      </c>
      <c r="E230" s="9">
        <f>IF(D236=0, "-", D230/D236)</f>
        <v>0</v>
      </c>
      <c r="F230" s="81">
        <v>4</v>
      </c>
      <c r="G230" s="34">
        <f>IF(F236=0, "-", F230/F236)</f>
        <v>3.7037037037037035E-2</v>
      </c>
      <c r="H230" s="65">
        <v>0</v>
      </c>
      <c r="I230" s="9">
        <f>IF(H236=0, "-", H230/H236)</f>
        <v>0</v>
      </c>
      <c r="J230" s="8" t="str">
        <f t="shared" si="22"/>
        <v>-</v>
      </c>
      <c r="K230" s="9" t="str">
        <f t="shared" si="23"/>
        <v>-</v>
      </c>
    </row>
    <row r="231" spans="1:11" x14ac:dyDescent="0.25">
      <c r="A231" s="7" t="s">
        <v>336</v>
      </c>
      <c r="B231" s="65">
        <v>0</v>
      </c>
      <c r="C231" s="34">
        <f>IF(B236=0, "-", B231/B236)</f>
        <v>0</v>
      </c>
      <c r="D231" s="65">
        <v>1</v>
      </c>
      <c r="E231" s="9">
        <f>IF(D236=0, "-", D231/D236)</f>
        <v>3.3333333333333333E-2</v>
      </c>
      <c r="F231" s="81">
        <v>3</v>
      </c>
      <c r="G231" s="34">
        <f>IF(F236=0, "-", F231/F236)</f>
        <v>2.7777777777777776E-2</v>
      </c>
      <c r="H231" s="65">
        <v>4</v>
      </c>
      <c r="I231" s="9">
        <f>IF(H236=0, "-", H231/H236)</f>
        <v>3.3613445378151259E-2</v>
      </c>
      <c r="J231" s="8">
        <f t="shared" si="22"/>
        <v>-1</v>
      </c>
      <c r="K231" s="9">
        <f t="shared" si="23"/>
        <v>-0.25</v>
      </c>
    </row>
    <row r="232" spans="1:11" x14ac:dyDescent="0.25">
      <c r="A232" s="7" t="s">
        <v>337</v>
      </c>
      <c r="B232" s="65">
        <v>1</v>
      </c>
      <c r="C232" s="34">
        <f>IF(B236=0, "-", B232/B236)</f>
        <v>4.5454545454545456E-2</v>
      </c>
      <c r="D232" s="65">
        <v>1</v>
      </c>
      <c r="E232" s="9">
        <f>IF(D236=0, "-", D232/D236)</f>
        <v>3.3333333333333333E-2</v>
      </c>
      <c r="F232" s="81">
        <v>6</v>
      </c>
      <c r="G232" s="34">
        <f>IF(F236=0, "-", F232/F236)</f>
        <v>5.5555555555555552E-2</v>
      </c>
      <c r="H232" s="65">
        <v>5</v>
      </c>
      <c r="I232" s="9">
        <f>IF(H236=0, "-", H232/H236)</f>
        <v>4.2016806722689079E-2</v>
      </c>
      <c r="J232" s="8">
        <f t="shared" si="22"/>
        <v>0</v>
      </c>
      <c r="K232" s="9">
        <f t="shared" si="23"/>
        <v>0.2</v>
      </c>
    </row>
    <row r="233" spans="1:11" x14ac:dyDescent="0.25">
      <c r="A233" s="7" t="s">
        <v>338</v>
      </c>
      <c r="B233" s="65">
        <v>3</v>
      </c>
      <c r="C233" s="34">
        <f>IF(B236=0, "-", B233/B236)</f>
        <v>0.13636363636363635</v>
      </c>
      <c r="D233" s="65">
        <v>0</v>
      </c>
      <c r="E233" s="9">
        <f>IF(D236=0, "-", D233/D236)</f>
        <v>0</v>
      </c>
      <c r="F233" s="81">
        <v>3</v>
      </c>
      <c r="G233" s="34">
        <f>IF(F236=0, "-", F233/F236)</f>
        <v>2.7777777777777776E-2</v>
      </c>
      <c r="H233" s="65">
        <v>0</v>
      </c>
      <c r="I233" s="9">
        <f>IF(H236=0, "-", H233/H236)</f>
        <v>0</v>
      </c>
      <c r="J233" s="8" t="str">
        <f t="shared" si="22"/>
        <v>-</v>
      </c>
      <c r="K233" s="9" t="str">
        <f t="shared" si="23"/>
        <v>-</v>
      </c>
    </row>
    <row r="234" spans="1:11" x14ac:dyDescent="0.25">
      <c r="A234" s="7" t="s">
        <v>339</v>
      </c>
      <c r="B234" s="65">
        <v>8</v>
      </c>
      <c r="C234" s="34">
        <f>IF(B236=0, "-", B234/B236)</f>
        <v>0.36363636363636365</v>
      </c>
      <c r="D234" s="65">
        <v>16</v>
      </c>
      <c r="E234" s="9">
        <f>IF(D236=0, "-", D234/D236)</f>
        <v>0.53333333333333333</v>
      </c>
      <c r="F234" s="81">
        <v>39</v>
      </c>
      <c r="G234" s="34">
        <f>IF(F236=0, "-", F234/F236)</f>
        <v>0.3611111111111111</v>
      </c>
      <c r="H234" s="65">
        <v>58</v>
      </c>
      <c r="I234" s="9">
        <f>IF(H236=0, "-", H234/H236)</f>
        <v>0.48739495798319327</v>
      </c>
      <c r="J234" s="8">
        <f t="shared" si="22"/>
        <v>-0.5</v>
      </c>
      <c r="K234" s="9">
        <f t="shared" si="23"/>
        <v>-0.32758620689655171</v>
      </c>
    </row>
    <row r="235" spans="1:11" x14ac:dyDescent="0.25">
      <c r="A235" s="2"/>
      <c r="B235" s="68"/>
      <c r="C235" s="33"/>
      <c r="D235" s="68"/>
      <c r="E235" s="6"/>
      <c r="F235" s="82"/>
      <c r="G235" s="33"/>
      <c r="H235" s="68"/>
      <c r="I235" s="6"/>
      <c r="J235" s="5"/>
      <c r="K235" s="6"/>
    </row>
    <row r="236" spans="1:11" s="43" customFormat="1" ht="13" x14ac:dyDescent="0.3">
      <c r="A236" s="162" t="s">
        <v>584</v>
      </c>
      <c r="B236" s="71">
        <f>SUM(B226:B235)</f>
        <v>22</v>
      </c>
      <c r="C236" s="40">
        <f>B236/28029</f>
        <v>7.8490135217096574E-4</v>
      </c>
      <c r="D236" s="71">
        <f>SUM(D226:D235)</f>
        <v>30</v>
      </c>
      <c r="E236" s="41">
        <f>D236/21983</f>
        <v>1.3646908975117136E-3</v>
      </c>
      <c r="F236" s="77">
        <f>SUM(F226:F235)</f>
        <v>108</v>
      </c>
      <c r="G236" s="42">
        <f>F236/127960</f>
        <v>8.4401375429821819E-4</v>
      </c>
      <c r="H236" s="71">
        <f>SUM(H226:H235)</f>
        <v>119</v>
      </c>
      <c r="I236" s="41">
        <f>H236/115003</f>
        <v>1.0347556150709111E-3</v>
      </c>
      <c r="J236" s="37">
        <f>IF(D236=0, "-", IF((B236-D236)/D236&lt;10, (B236-D236)/D236, "&gt;999%"))</f>
        <v>-0.26666666666666666</v>
      </c>
      <c r="K236" s="38">
        <f>IF(H236=0, "-", IF((F236-H236)/H236&lt;10, (F236-H236)/H236, "&gt;999%"))</f>
        <v>-9.2436974789915971E-2</v>
      </c>
    </row>
    <row r="237" spans="1:11" x14ac:dyDescent="0.25">
      <c r="B237" s="83"/>
      <c r="D237" s="83"/>
      <c r="F237" s="83"/>
      <c r="H237" s="83"/>
    </row>
    <row r="238" spans="1:11" s="43" customFormat="1" ht="13" x14ac:dyDescent="0.3">
      <c r="A238" s="162" t="s">
        <v>583</v>
      </c>
      <c r="B238" s="71">
        <v>247</v>
      </c>
      <c r="C238" s="40">
        <f>B238/28029</f>
        <v>8.812301544828571E-3</v>
      </c>
      <c r="D238" s="71">
        <v>163</v>
      </c>
      <c r="E238" s="41">
        <f>D238/21983</f>
        <v>7.414820543146977E-3</v>
      </c>
      <c r="F238" s="77">
        <v>1094</v>
      </c>
      <c r="G238" s="42">
        <f>F238/127960</f>
        <v>8.5495467333541724E-3</v>
      </c>
      <c r="H238" s="71">
        <v>799</v>
      </c>
      <c r="I238" s="41">
        <f>H238/115003</f>
        <v>6.9476448440475465E-3</v>
      </c>
      <c r="J238" s="37">
        <f>IF(D238=0, "-", IF((B238-D238)/D238&lt;10, (B238-D238)/D238, "&gt;999%"))</f>
        <v>0.51533742331288346</v>
      </c>
      <c r="K238" s="38">
        <f>IF(H238=0, "-", IF((F238-H238)/H238&lt;10, (F238-H238)/H238, "&gt;999%"))</f>
        <v>0.36921151439299121</v>
      </c>
    </row>
    <row r="239" spans="1:11" x14ac:dyDescent="0.25">
      <c r="B239" s="83"/>
      <c r="D239" s="83"/>
      <c r="F239" s="83"/>
      <c r="H239" s="83"/>
    </row>
    <row r="240" spans="1:11" ht="13" x14ac:dyDescent="0.3">
      <c r="A240" s="27" t="s">
        <v>581</v>
      </c>
      <c r="B240" s="71">
        <f>B244-B242</f>
        <v>3072</v>
      </c>
      <c r="C240" s="40">
        <f>B240/28029</f>
        <v>0.1096007706304185</v>
      </c>
      <c r="D240" s="71">
        <f>D244-D242</f>
        <v>2829</v>
      </c>
      <c r="E240" s="41">
        <f>D240/21983</f>
        <v>0.12869035163535458</v>
      </c>
      <c r="F240" s="77">
        <f>F244-F242</f>
        <v>14732</v>
      </c>
      <c r="G240" s="42">
        <f>F240/127960</f>
        <v>0.11512972804001251</v>
      </c>
      <c r="H240" s="71">
        <f>H244-H242</f>
        <v>16952</v>
      </c>
      <c r="I240" s="41">
        <f>H240/115003</f>
        <v>0.14740485030825282</v>
      </c>
      <c r="J240" s="37">
        <f>IF(D240=0, "-", IF((B240-D240)/D240&lt;10, (B240-D240)/D240, "&gt;999%"))</f>
        <v>8.5896076352067863E-2</v>
      </c>
      <c r="K240" s="38">
        <f>IF(H240=0, "-", IF((F240-H240)/H240&lt;10, (F240-H240)/H240, "&gt;999%"))</f>
        <v>-0.13095799905615857</v>
      </c>
    </row>
    <row r="241" spans="1:11" ht="13" x14ac:dyDescent="0.3">
      <c r="A241" s="27"/>
      <c r="B241" s="71"/>
      <c r="C241" s="40"/>
      <c r="D241" s="71"/>
      <c r="E241" s="41"/>
      <c r="F241" s="77"/>
      <c r="G241" s="42"/>
      <c r="H241" s="71"/>
      <c r="I241" s="41"/>
      <c r="J241" s="37"/>
      <c r="K241" s="38"/>
    </row>
    <row r="242" spans="1:11" ht="13" x14ac:dyDescent="0.3">
      <c r="A242" s="27" t="s">
        <v>582</v>
      </c>
      <c r="B242" s="71">
        <v>947</v>
      </c>
      <c r="C242" s="40">
        <f>B242/28029</f>
        <v>3.3786435477541121E-2</v>
      </c>
      <c r="D242" s="71">
        <v>746</v>
      </c>
      <c r="E242" s="41">
        <f>D242/21983</f>
        <v>3.3935313651457945E-2</v>
      </c>
      <c r="F242" s="77">
        <v>5692</v>
      </c>
      <c r="G242" s="42">
        <f>F242/127960</f>
        <v>4.4482650828383867E-2</v>
      </c>
      <c r="H242" s="71">
        <v>3816</v>
      </c>
      <c r="I242" s="41">
        <f>H242/115003</f>
        <v>3.3181743084963002E-2</v>
      </c>
      <c r="J242" s="37">
        <f>IF(D242=0, "-", IF((B242-D242)/D242&lt;10, (B242-D242)/D242, "&gt;999%"))</f>
        <v>0.26943699731903487</v>
      </c>
      <c r="K242" s="38">
        <f>IF(H242=0, "-", IF((F242-H242)/H242&lt;10, (F242-H242)/H242, "&gt;999%"))</f>
        <v>0.49161425576519918</v>
      </c>
    </row>
    <row r="243" spans="1:11" ht="13" x14ac:dyDescent="0.3">
      <c r="A243" s="27"/>
      <c r="B243" s="71"/>
      <c r="C243" s="40"/>
      <c r="D243" s="71"/>
      <c r="E243" s="41"/>
      <c r="F243" s="77"/>
      <c r="G243" s="42"/>
      <c r="H243" s="71"/>
      <c r="I243" s="41"/>
      <c r="J243" s="37"/>
      <c r="K243" s="38"/>
    </row>
    <row r="244" spans="1:11" ht="13" x14ac:dyDescent="0.3">
      <c r="A244" s="27" t="s">
        <v>580</v>
      </c>
      <c r="B244" s="71">
        <v>4019</v>
      </c>
      <c r="C244" s="40">
        <f>B244/28029</f>
        <v>0.1433872061079596</v>
      </c>
      <c r="D244" s="71">
        <v>3575</v>
      </c>
      <c r="E244" s="41">
        <f>D244/21983</f>
        <v>0.16262566528681255</v>
      </c>
      <c r="F244" s="77">
        <v>20424</v>
      </c>
      <c r="G244" s="42">
        <f>F244/127960</f>
        <v>0.15961237886839638</v>
      </c>
      <c r="H244" s="71">
        <v>20768</v>
      </c>
      <c r="I244" s="41">
        <f>H244/115003</f>
        <v>0.18058659339321584</v>
      </c>
      <c r="J244" s="37">
        <f>IF(D244=0, "-", IF((B244-D244)/D244&lt;10, (B244-D244)/D244, "&gt;999%"))</f>
        <v>0.1241958041958042</v>
      </c>
      <c r="K244" s="38">
        <f>IF(H244=0, "-", IF((F244-H244)/H244&lt;10, (F244-H244)/H244, "&gt;999%"))</f>
        <v>-1.6563944530046226E-2</v>
      </c>
    </row>
  </sheetData>
  <mergeCells count="58">
    <mergeCell ref="B1:K1"/>
    <mergeCell ref="B2:K2"/>
    <mergeCell ref="B190:E190"/>
    <mergeCell ref="F190:I190"/>
    <mergeCell ref="J190:K190"/>
    <mergeCell ref="B191:C191"/>
    <mergeCell ref="D191:E191"/>
    <mergeCell ref="F191:G191"/>
    <mergeCell ref="H191:I191"/>
    <mergeCell ref="B162:E162"/>
    <mergeCell ref="F162:I162"/>
    <mergeCell ref="J162:K162"/>
    <mergeCell ref="B163:C163"/>
    <mergeCell ref="D163:E163"/>
    <mergeCell ref="F163:G163"/>
    <mergeCell ref="H163:I163"/>
    <mergeCell ref="B139:E139"/>
    <mergeCell ref="F139:I139"/>
    <mergeCell ref="J139:K139"/>
    <mergeCell ref="B140:C140"/>
    <mergeCell ref="D140:E140"/>
    <mergeCell ref="F140:G140"/>
    <mergeCell ref="H140:I140"/>
    <mergeCell ref="B113:E113"/>
    <mergeCell ref="F113:I113"/>
    <mergeCell ref="J113:K113"/>
    <mergeCell ref="B114:C114"/>
    <mergeCell ref="D114:E114"/>
    <mergeCell ref="F114:G114"/>
    <mergeCell ref="H114:I114"/>
    <mergeCell ref="B76:E76"/>
    <mergeCell ref="F76:I76"/>
    <mergeCell ref="J76:K76"/>
    <mergeCell ref="B77:C77"/>
    <mergeCell ref="D77:E77"/>
    <mergeCell ref="F77:G77"/>
    <mergeCell ref="H77:I77"/>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2" max="16383" man="1"/>
    <brk id="111" max="16383" man="1"/>
    <brk id="161" max="16383" man="1"/>
    <brk id="22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2"/>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634</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IF(B52=0, "-", B7/B52)</f>
        <v>0</v>
      </c>
      <c r="D7" s="65">
        <v>1</v>
      </c>
      <c r="E7" s="21">
        <f>IF(D52=0, "-", D7/D52)</f>
        <v>2.7972027972027972E-4</v>
      </c>
      <c r="F7" s="81">
        <v>13</v>
      </c>
      <c r="G7" s="39">
        <f>IF(F52=0, "-", F7/F52)</f>
        <v>6.3650607128867994E-4</v>
      </c>
      <c r="H7" s="65">
        <v>8</v>
      </c>
      <c r="I7" s="21">
        <f>IF(H52=0, "-", H7/H52)</f>
        <v>3.8520801232665641E-4</v>
      </c>
      <c r="J7" s="20">
        <f t="shared" ref="J7:J50" si="0">IF(D7=0, "-", IF((B7-D7)/D7&lt;10, (B7-D7)/D7, "&gt;999%"))</f>
        <v>-1</v>
      </c>
      <c r="K7" s="21">
        <f t="shared" ref="K7:K50" si="1">IF(H7=0, "-", IF((F7-H7)/H7&lt;10, (F7-H7)/H7, "&gt;999%"))</f>
        <v>0.625</v>
      </c>
    </row>
    <row r="8" spans="1:11" x14ac:dyDescent="0.25">
      <c r="A8" s="7" t="s">
        <v>32</v>
      </c>
      <c r="B8" s="65">
        <v>0</v>
      </c>
      <c r="C8" s="39">
        <f>IF(B52=0, "-", B8/B52)</f>
        <v>0</v>
      </c>
      <c r="D8" s="65">
        <v>0</v>
      </c>
      <c r="E8" s="21">
        <f>IF(D52=0, "-", D8/D52)</f>
        <v>0</v>
      </c>
      <c r="F8" s="81">
        <v>0</v>
      </c>
      <c r="G8" s="39">
        <f>IF(F52=0, "-", F8/F52)</f>
        <v>0</v>
      </c>
      <c r="H8" s="65">
        <v>1</v>
      </c>
      <c r="I8" s="21">
        <f>IF(H52=0, "-", H8/H52)</f>
        <v>4.8151001540832051E-5</v>
      </c>
      <c r="J8" s="20" t="str">
        <f t="shared" si="0"/>
        <v>-</v>
      </c>
      <c r="K8" s="21">
        <f t="shared" si="1"/>
        <v>-1</v>
      </c>
    </row>
    <row r="9" spans="1:11" x14ac:dyDescent="0.25">
      <c r="A9" s="7" t="s">
        <v>33</v>
      </c>
      <c r="B9" s="65">
        <v>4</v>
      </c>
      <c r="C9" s="39">
        <f>IF(B52=0, "-", B9/B52)</f>
        <v>9.952724558347848E-4</v>
      </c>
      <c r="D9" s="65">
        <v>5</v>
      </c>
      <c r="E9" s="21">
        <f>IF(D52=0, "-", D9/D52)</f>
        <v>1.3986013986013986E-3</v>
      </c>
      <c r="F9" s="81">
        <v>9</v>
      </c>
      <c r="G9" s="39">
        <f>IF(F52=0, "-", F9/F52)</f>
        <v>4.4065804935370154E-4</v>
      </c>
      <c r="H9" s="65">
        <v>11</v>
      </c>
      <c r="I9" s="21">
        <f>IF(H52=0, "-", H9/H52)</f>
        <v>5.2966101694915254E-4</v>
      </c>
      <c r="J9" s="20">
        <f t="shared" si="0"/>
        <v>-0.2</v>
      </c>
      <c r="K9" s="21">
        <f t="shared" si="1"/>
        <v>-0.18181818181818182</v>
      </c>
    </row>
    <row r="10" spans="1:11" x14ac:dyDescent="0.25">
      <c r="A10" s="7" t="s">
        <v>34</v>
      </c>
      <c r="B10" s="65">
        <v>92</v>
      </c>
      <c r="C10" s="39">
        <f>IF(B52=0, "-", B10/B52)</f>
        <v>2.2891266484200049E-2</v>
      </c>
      <c r="D10" s="65">
        <v>78</v>
      </c>
      <c r="E10" s="21">
        <f>IF(D52=0, "-", D10/D52)</f>
        <v>2.181818181818182E-2</v>
      </c>
      <c r="F10" s="81">
        <v>437</v>
      </c>
      <c r="G10" s="39">
        <f>IF(F52=0, "-", F10/F52)</f>
        <v>2.1396396396396396E-2</v>
      </c>
      <c r="H10" s="65">
        <v>288</v>
      </c>
      <c r="I10" s="21">
        <f>IF(H52=0, "-", H10/H52)</f>
        <v>1.386748844375963E-2</v>
      </c>
      <c r="J10" s="20">
        <f t="shared" si="0"/>
        <v>0.17948717948717949</v>
      </c>
      <c r="K10" s="21">
        <f t="shared" si="1"/>
        <v>0.51736111111111116</v>
      </c>
    </row>
    <row r="11" spans="1:11" x14ac:dyDescent="0.25">
      <c r="A11" s="7" t="s">
        <v>35</v>
      </c>
      <c r="B11" s="65">
        <v>2</v>
      </c>
      <c r="C11" s="39">
        <f>IF(B52=0, "-", B11/B52)</f>
        <v>4.976362279173924E-4</v>
      </c>
      <c r="D11" s="65">
        <v>3</v>
      </c>
      <c r="E11" s="21">
        <f>IF(D52=0, "-", D11/D52)</f>
        <v>8.3916083916083916E-4</v>
      </c>
      <c r="F11" s="81">
        <v>17</v>
      </c>
      <c r="G11" s="39">
        <f>IF(F52=0, "-", F11/F52)</f>
        <v>8.323540932236585E-4</v>
      </c>
      <c r="H11" s="65">
        <v>14</v>
      </c>
      <c r="I11" s="21">
        <f>IF(H52=0, "-", H11/H52)</f>
        <v>6.7411402157164873E-4</v>
      </c>
      <c r="J11" s="20">
        <f t="shared" si="0"/>
        <v>-0.33333333333333331</v>
      </c>
      <c r="K11" s="21">
        <f t="shared" si="1"/>
        <v>0.21428571428571427</v>
      </c>
    </row>
    <row r="12" spans="1:11" x14ac:dyDescent="0.25">
      <c r="A12" s="7" t="s">
        <v>36</v>
      </c>
      <c r="B12" s="65">
        <v>198</v>
      </c>
      <c r="C12" s="39">
        <f>IF(B52=0, "-", B12/B52)</f>
        <v>4.9265986563821848E-2</v>
      </c>
      <c r="D12" s="65">
        <v>115</v>
      </c>
      <c r="E12" s="21">
        <f>IF(D52=0, "-", D12/D52)</f>
        <v>3.2167832167832165E-2</v>
      </c>
      <c r="F12" s="81">
        <v>709</v>
      </c>
      <c r="G12" s="39">
        <f>IF(F52=0, "-", F12/F52)</f>
        <v>3.4714061887974934E-2</v>
      </c>
      <c r="H12" s="65">
        <v>629</v>
      </c>
      <c r="I12" s="21">
        <f>IF(H52=0, "-", H12/H52)</f>
        <v>3.0286979969183361E-2</v>
      </c>
      <c r="J12" s="20">
        <f t="shared" si="0"/>
        <v>0.72173913043478266</v>
      </c>
      <c r="K12" s="21">
        <f t="shared" si="1"/>
        <v>0.12718600953895071</v>
      </c>
    </row>
    <row r="13" spans="1:11" x14ac:dyDescent="0.25">
      <c r="A13" s="7" t="s">
        <v>39</v>
      </c>
      <c r="B13" s="65">
        <v>7</v>
      </c>
      <c r="C13" s="39">
        <f>IF(B52=0, "-", B13/B52)</f>
        <v>1.7417267977108733E-3</v>
      </c>
      <c r="D13" s="65">
        <v>6</v>
      </c>
      <c r="E13" s="21">
        <f>IF(D52=0, "-", D13/D52)</f>
        <v>1.6783216783216783E-3</v>
      </c>
      <c r="F13" s="81">
        <v>36</v>
      </c>
      <c r="G13" s="39">
        <f>IF(F52=0, "-", F13/F52)</f>
        <v>1.7626321974148062E-3</v>
      </c>
      <c r="H13" s="65">
        <v>30</v>
      </c>
      <c r="I13" s="21">
        <f>IF(H52=0, "-", H13/H52)</f>
        <v>1.4445300462249614E-3</v>
      </c>
      <c r="J13" s="20">
        <f t="shared" si="0"/>
        <v>0.16666666666666666</v>
      </c>
      <c r="K13" s="21">
        <f t="shared" si="1"/>
        <v>0.2</v>
      </c>
    </row>
    <row r="14" spans="1:11" x14ac:dyDescent="0.25">
      <c r="A14" s="7" t="s">
        <v>40</v>
      </c>
      <c r="B14" s="65">
        <v>0</v>
      </c>
      <c r="C14" s="39">
        <f>IF(B52=0, "-", B14/B52)</f>
        <v>0</v>
      </c>
      <c r="D14" s="65">
        <v>0</v>
      </c>
      <c r="E14" s="21">
        <f>IF(D52=0, "-", D14/D52)</f>
        <v>0</v>
      </c>
      <c r="F14" s="81">
        <v>0</v>
      </c>
      <c r="G14" s="39">
        <f>IF(F52=0, "-", F14/F52)</f>
        <v>0</v>
      </c>
      <c r="H14" s="65">
        <v>7</v>
      </c>
      <c r="I14" s="21">
        <f>IF(H52=0, "-", H14/H52)</f>
        <v>3.3705701078582436E-4</v>
      </c>
      <c r="J14" s="20" t="str">
        <f t="shared" si="0"/>
        <v>-</v>
      </c>
      <c r="K14" s="21">
        <f t="shared" si="1"/>
        <v>-1</v>
      </c>
    </row>
    <row r="15" spans="1:11" x14ac:dyDescent="0.25">
      <c r="A15" s="7" t="s">
        <v>41</v>
      </c>
      <c r="B15" s="65">
        <v>1</v>
      </c>
      <c r="C15" s="39">
        <f>IF(B52=0, "-", B15/B52)</f>
        <v>2.488181139586962E-4</v>
      </c>
      <c r="D15" s="65">
        <v>3</v>
      </c>
      <c r="E15" s="21">
        <f>IF(D52=0, "-", D15/D52)</f>
        <v>8.3916083916083916E-4</v>
      </c>
      <c r="F15" s="81">
        <v>9</v>
      </c>
      <c r="G15" s="39">
        <f>IF(F52=0, "-", F15/F52)</f>
        <v>4.4065804935370154E-4</v>
      </c>
      <c r="H15" s="65">
        <v>7</v>
      </c>
      <c r="I15" s="21">
        <f>IF(H52=0, "-", H15/H52)</f>
        <v>3.3705701078582436E-4</v>
      </c>
      <c r="J15" s="20">
        <f t="shared" si="0"/>
        <v>-0.66666666666666663</v>
      </c>
      <c r="K15" s="21">
        <f t="shared" si="1"/>
        <v>0.2857142857142857</v>
      </c>
    </row>
    <row r="16" spans="1:11" x14ac:dyDescent="0.25">
      <c r="A16" s="7" t="s">
        <v>42</v>
      </c>
      <c r="B16" s="65">
        <v>17</v>
      </c>
      <c r="C16" s="39">
        <f>IF(B52=0, "-", B16/B52)</f>
        <v>4.2299079372978355E-3</v>
      </c>
      <c r="D16" s="65">
        <v>0</v>
      </c>
      <c r="E16" s="21">
        <f>IF(D52=0, "-", D16/D52)</f>
        <v>0</v>
      </c>
      <c r="F16" s="81">
        <v>37</v>
      </c>
      <c r="G16" s="39">
        <f>IF(F52=0, "-", F16/F52)</f>
        <v>1.8115942028985507E-3</v>
      </c>
      <c r="H16" s="65">
        <v>0</v>
      </c>
      <c r="I16" s="21">
        <f>IF(H52=0, "-", H16/H52)</f>
        <v>0</v>
      </c>
      <c r="J16" s="20" t="str">
        <f t="shared" si="0"/>
        <v>-</v>
      </c>
      <c r="K16" s="21" t="str">
        <f t="shared" si="1"/>
        <v>-</v>
      </c>
    </row>
    <row r="17" spans="1:11" x14ac:dyDescent="0.25">
      <c r="A17" s="7" t="s">
        <v>45</v>
      </c>
      <c r="B17" s="65">
        <v>4</v>
      </c>
      <c r="C17" s="39">
        <f>IF(B52=0, "-", B17/B52)</f>
        <v>9.952724558347848E-4</v>
      </c>
      <c r="D17" s="65">
        <v>4</v>
      </c>
      <c r="E17" s="21">
        <f>IF(D52=0, "-", D17/D52)</f>
        <v>1.1188811188811189E-3</v>
      </c>
      <c r="F17" s="81">
        <v>24</v>
      </c>
      <c r="G17" s="39">
        <f>IF(F52=0, "-", F17/F52)</f>
        <v>1.1750881316098707E-3</v>
      </c>
      <c r="H17" s="65">
        <v>26</v>
      </c>
      <c r="I17" s="21">
        <f>IF(H52=0, "-", H17/H52)</f>
        <v>1.2519260400616333E-3</v>
      </c>
      <c r="J17" s="20">
        <f t="shared" si="0"/>
        <v>0</v>
      </c>
      <c r="K17" s="21">
        <f t="shared" si="1"/>
        <v>-7.6923076923076927E-2</v>
      </c>
    </row>
    <row r="18" spans="1:11" x14ac:dyDescent="0.25">
      <c r="A18" s="7" t="s">
        <v>46</v>
      </c>
      <c r="B18" s="65">
        <v>9</v>
      </c>
      <c r="C18" s="39">
        <f>IF(B52=0, "-", B18/B52)</f>
        <v>2.2393630256282659E-3</v>
      </c>
      <c r="D18" s="65">
        <v>3</v>
      </c>
      <c r="E18" s="21">
        <f>IF(D52=0, "-", D18/D52)</f>
        <v>8.3916083916083916E-4</v>
      </c>
      <c r="F18" s="81">
        <v>53</v>
      </c>
      <c r="G18" s="39">
        <f>IF(F52=0, "-", F18/F52)</f>
        <v>2.5949862906384648E-3</v>
      </c>
      <c r="H18" s="65">
        <v>24</v>
      </c>
      <c r="I18" s="21">
        <f>IF(H52=0, "-", H18/H52)</f>
        <v>1.1556240369799693E-3</v>
      </c>
      <c r="J18" s="20">
        <f t="shared" si="0"/>
        <v>2</v>
      </c>
      <c r="K18" s="21">
        <f t="shared" si="1"/>
        <v>1.2083333333333333</v>
      </c>
    </row>
    <row r="19" spans="1:11" x14ac:dyDescent="0.25">
      <c r="A19" s="7" t="s">
        <v>48</v>
      </c>
      <c r="B19" s="65">
        <v>61</v>
      </c>
      <c r="C19" s="39">
        <f>IF(B52=0, "-", B19/B52)</f>
        <v>1.5177904951480468E-2</v>
      </c>
      <c r="D19" s="65">
        <v>47</v>
      </c>
      <c r="E19" s="21">
        <f>IF(D52=0, "-", D19/D52)</f>
        <v>1.3146853146853148E-2</v>
      </c>
      <c r="F19" s="81">
        <v>264</v>
      </c>
      <c r="G19" s="39">
        <f>IF(F52=0, "-", F19/F52)</f>
        <v>1.2925969447708578E-2</v>
      </c>
      <c r="H19" s="65">
        <v>177</v>
      </c>
      <c r="I19" s="21">
        <f>IF(H52=0, "-", H19/H52)</f>
        <v>8.5227272727272721E-3</v>
      </c>
      <c r="J19" s="20">
        <f t="shared" si="0"/>
        <v>0.2978723404255319</v>
      </c>
      <c r="K19" s="21">
        <f t="shared" si="1"/>
        <v>0.49152542372881358</v>
      </c>
    </row>
    <row r="20" spans="1:11" x14ac:dyDescent="0.25">
      <c r="A20" s="7" t="s">
        <v>51</v>
      </c>
      <c r="B20" s="65">
        <v>0</v>
      </c>
      <c r="C20" s="39">
        <f>IF(B52=0, "-", B20/B52)</f>
        <v>0</v>
      </c>
      <c r="D20" s="65">
        <v>7</v>
      </c>
      <c r="E20" s="21">
        <f>IF(D52=0, "-", D20/D52)</f>
        <v>1.958041958041958E-3</v>
      </c>
      <c r="F20" s="81">
        <v>5</v>
      </c>
      <c r="G20" s="39">
        <f>IF(F52=0, "-", F20/F52)</f>
        <v>2.4481002741872309E-4</v>
      </c>
      <c r="H20" s="65">
        <v>18</v>
      </c>
      <c r="I20" s="21">
        <f>IF(H52=0, "-", H20/H52)</f>
        <v>8.667180277349769E-4</v>
      </c>
      <c r="J20" s="20">
        <f t="shared" si="0"/>
        <v>-1</v>
      </c>
      <c r="K20" s="21">
        <f t="shared" si="1"/>
        <v>-0.72222222222222221</v>
      </c>
    </row>
    <row r="21" spans="1:11" x14ac:dyDescent="0.25">
      <c r="A21" s="7" t="s">
        <v>52</v>
      </c>
      <c r="B21" s="65">
        <v>26</v>
      </c>
      <c r="C21" s="39">
        <f>IF(B52=0, "-", B21/B52)</f>
        <v>6.4692709629261009E-3</v>
      </c>
      <c r="D21" s="65">
        <v>0</v>
      </c>
      <c r="E21" s="21">
        <f>IF(D52=0, "-", D21/D52)</f>
        <v>0</v>
      </c>
      <c r="F21" s="81">
        <v>26</v>
      </c>
      <c r="G21" s="39">
        <f>IF(F52=0, "-", F21/F52)</f>
        <v>1.2730121425773599E-3</v>
      </c>
      <c r="H21" s="65">
        <v>0</v>
      </c>
      <c r="I21" s="21">
        <f>IF(H52=0, "-", H21/H52)</f>
        <v>0</v>
      </c>
      <c r="J21" s="20" t="str">
        <f t="shared" si="0"/>
        <v>-</v>
      </c>
      <c r="K21" s="21" t="str">
        <f t="shared" si="1"/>
        <v>-</v>
      </c>
    </row>
    <row r="22" spans="1:11" x14ac:dyDescent="0.25">
      <c r="A22" s="7" t="s">
        <v>54</v>
      </c>
      <c r="B22" s="65">
        <v>4</v>
      </c>
      <c r="C22" s="39">
        <f>IF(B52=0, "-", B22/B52)</f>
        <v>9.952724558347848E-4</v>
      </c>
      <c r="D22" s="65">
        <v>17</v>
      </c>
      <c r="E22" s="21">
        <f>IF(D52=0, "-", D22/D52)</f>
        <v>4.7552447552447552E-3</v>
      </c>
      <c r="F22" s="81">
        <v>93</v>
      </c>
      <c r="G22" s="39">
        <f>IF(F52=0, "-", F22/F52)</f>
        <v>4.5534665099882495E-3</v>
      </c>
      <c r="H22" s="65">
        <v>152</v>
      </c>
      <c r="I22" s="21">
        <f>IF(H52=0, "-", H22/H52)</f>
        <v>7.3189522342064712E-3</v>
      </c>
      <c r="J22" s="20">
        <f t="shared" si="0"/>
        <v>-0.76470588235294112</v>
      </c>
      <c r="K22" s="21">
        <f t="shared" si="1"/>
        <v>-0.38815789473684209</v>
      </c>
    </row>
    <row r="23" spans="1:11" x14ac:dyDescent="0.25">
      <c r="A23" s="7" t="s">
        <v>55</v>
      </c>
      <c r="B23" s="65">
        <v>564</v>
      </c>
      <c r="C23" s="39">
        <f>IF(B52=0, "-", B23/B52)</f>
        <v>0.14033341627270465</v>
      </c>
      <c r="D23" s="65">
        <v>394</v>
      </c>
      <c r="E23" s="21">
        <f>IF(D52=0, "-", D23/D52)</f>
        <v>0.11020979020979021</v>
      </c>
      <c r="F23" s="81">
        <v>2751</v>
      </c>
      <c r="G23" s="39">
        <f>IF(F52=0, "-", F23/F52)</f>
        <v>0.13469447708578144</v>
      </c>
      <c r="H23" s="65">
        <v>3100</v>
      </c>
      <c r="I23" s="21">
        <f>IF(H52=0, "-", H23/H52)</f>
        <v>0.14926810477657934</v>
      </c>
      <c r="J23" s="20">
        <f t="shared" si="0"/>
        <v>0.43147208121827413</v>
      </c>
      <c r="K23" s="21">
        <f t="shared" si="1"/>
        <v>-0.11258064516129032</v>
      </c>
    </row>
    <row r="24" spans="1:11" x14ac:dyDescent="0.25">
      <c r="A24" s="7" t="s">
        <v>61</v>
      </c>
      <c r="B24" s="65">
        <v>2</v>
      </c>
      <c r="C24" s="39">
        <f>IF(B52=0, "-", B24/B52)</f>
        <v>4.976362279173924E-4</v>
      </c>
      <c r="D24" s="65">
        <v>6</v>
      </c>
      <c r="E24" s="21">
        <f>IF(D52=0, "-", D24/D52)</f>
        <v>1.6783216783216783E-3</v>
      </c>
      <c r="F24" s="81">
        <v>16</v>
      </c>
      <c r="G24" s="39">
        <f>IF(F52=0, "-", F24/F52)</f>
        <v>7.833920877399138E-4</v>
      </c>
      <c r="H24" s="65">
        <v>14</v>
      </c>
      <c r="I24" s="21">
        <f>IF(H52=0, "-", H24/H52)</f>
        <v>6.7411402157164873E-4</v>
      </c>
      <c r="J24" s="20">
        <f t="shared" si="0"/>
        <v>-0.66666666666666663</v>
      </c>
      <c r="K24" s="21">
        <f t="shared" si="1"/>
        <v>0.14285714285714285</v>
      </c>
    </row>
    <row r="25" spans="1:11" x14ac:dyDescent="0.25">
      <c r="A25" s="7" t="s">
        <v>64</v>
      </c>
      <c r="B25" s="65">
        <v>703</v>
      </c>
      <c r="C25" s="39">
        <f>IF(B52=0, "-", B25/B52)</f>
        <v>0.17491913411296342</v>
      </c>
      <c r="D25" s="65">
        <v>746</v>
      </c>
      <c r="E25" s="21">
        <f>IF(D52=0, "-", D25/D52)</f>
        <v>0.20867132867132868</v>
      </c>
      <c r="F25" s="81">
        <v>3504</v>
      </c>
      <c r="G25" s="39">
        <f>IF(F52=0, "-", F25/F52)</f>
        <v>0.17156286721504113</v>
      </c>
      <c r="H25" s="65">
        <v>3691</v>
      </c>
      <c r="I25" s="21">
        <f>IF(H52=0, "-", H25/H52)</f>
        <v>0.1777253466872111</v>
      </c>
      <c r="J25" s="20">
        <f t="shared" si="0"/>
        <v>-5.7640750670241284E-2</v>
      </c>
      <c r="K25" s="21">
        <f t="shared" si="1"/>
        <v>-5.0663776754267136E-2</v>
      </c>
    </row>
    <row r="26" spans="1:11" x14ac:dyDescent="0.25">
      <c r="A26" s="7" t="s">
        <v>65</v>
      </c>
      <c r="B26" s="65">
        <v>0</v>
      </c>
      <c r="C26" s="39">
        <f>IF(B52=0, "-", B26/B52)</f>
        <v>0</v>
      </c>
      <c r="D26" s="65">
        <v>0</v>
      </c>
      <c r="E26" s="21">
        <f>IF(D52=0, "-", D26/D52)</f>
        <v>0</v>
      </c>
      <c r="F26" s="81">
        <v>4</v>
      </c>
      <c r="G26" s="39">
        <f>IF(F52=0, "-", F26/F52)</f>
        <v>1.9584802193497845E-4</v>
      </c>
      <c r="H26" s="65">
        <v>0</v>
      </c>
      <c r="I26" s="21">
        <f>IF(H52=0, "-", H26/H52)</f>
        <v>0</v>
      </c>
      <c r="J26" s="20" t="str">
        <f t="shared" si="0"/>
        <v>-</v>
      </c>
      <c r="K26" s="21" t="str">
        <f t="shared" si="1"/>
        <v>-</v>
      </c>
    </row>
    <row r="27" spans="1:11" x14ac:dyDescent="0.25">
      <c r="A27" s="7" t="s">
        <v>67</v>
      </c>
      <c r="B27" s="65">
        <v>12</v>
      </c>
      <c r="C27" s="39">
        <f>IF(B52=0, "-", B27/B52)</f>
        <v>2.9858173675043542E-3</v>
      </c>
      <c r="D27" s="65">
        <v>1</v>
      </c>
      <c r="E27" s="21">
        <f>IF(D52=0, "-", D27/D52)</f>
        <v>2.7972027972027972E-4</v>
      </c>
      <c r="F27" s="81">
        <v>35</v>
      </c>
      <c r="G27" s="39">
        <f>IF(F52=0, "-", F27/F52)</f>
        <v>1.7136701919310616E-3</v>
      </c>
      <c r="H27" s="65">
        <v>46</v>
      </c>
      <c r="I27" s="21">
        <f>IF(H52=0, "-", H27/H52)</f>
        <v>2.2149460708782744E-3</v>
      </c>
      <c r="J27" s="20" t="str">
        <f t="shared" si="0"/>
        <v>&gt;999%</v>
      </c>
      <c r="K27" s="21">
        <f t="shared" si="1"/>
        <v>-0.2391304347826087</v>
      </c>
    </row>
    <row r="28" spans="1:11" x14ac:dyDescent="0.25">
      <c r="A28" s="7" t="s">
        <v>68</v>
      </c>
      <c r="B28" s="65">
        <v>31</v>
      </c>
      <c r="C28" s="39">
        <f>IF(B52=0, "-", B28/B52)</f>
        <v>7.7133615327195822E-3</v>
      </c>
      <c r="D28" s="65">
        <v>12</v>
      </c>
      <c r="E28" s="21">
        <f>IF(D52=0, "-", D28/D52)</f>
        <v>3.3566433566433566E-3</v>
      </c>
      <c r="F28" s="81">
        <v>124</v>
      </c>
      <c r="G28" s="39">
        <f>IF(F52=0, "-", F28/F52)</f>
        <v>6.0712886799843321E-3</v>
      </c>
      <c r="H28" s="65">
        <v>84</v>
      </c>
      <c r="I28" s="21">
        <f>IF(H52=0, "-", H28/H52)</f>
        <v>4.0446841294298919E-3</v>
      </c>
      <c r="J28" s="20">
        <f t="shared" si="0"/>
        <v>1.5833333333333333</v>
      </c>
      <c r="K28" s="21">
        <f t="shared" si="1"/>
        <v>0.47619047619047616</v>
      </c>
    </row>
    <row r="29" spans="1:11" x14ac:dyDescent="0.25">
      <c r="A29" s="7" t="s">
        <v>69</v>
      </c>
      <c r="B29" s="65">
        <v>3</v>
      </c>
      <c r="C29" s="39">
        <f>IF(B52=0, "-", B29/B52)</f>
        <v>7.4645434187608855E-4</v>
      </c>
      <c r="D29" s="65">
        <v>0</v>
      </c>
      <c r="E29" s="21">
        <f>IF(D52=0, "-", D29/D52)</f>
        <v>0</v>
      </c>
      <c r="F29" s="81">
        <v>9</v>
      </c>
      <c r="G29" s="39">
        <f>IF(F52=0, "-", F29/F52)</f>
        <v>4.4065804935370154E-4</v>
      </c>
      <c r="H29" s="65">
        <v>19</v>
      </c>
      <c r="I29" s="21">
        <f>IF(H52=0, "-", H29/H52)</f>
        <v>9.1486902927580889E-4</v>
      </c>
      <c r="J29" s="20" t="str">
        <f t="shared" si="0"/>
        <v>-</v>
      </c>
      <c r="K29" s="21">
        <f t="shared" si="1"/>
        <v>-0.52631578947368418</v>
      </c>
    </row>
    <row r="30" spans="1:11" x14ac:dyDescent="0.25">
      <c r="A30" s="7" t="s">
        <v>72</v>
      </c>
      <c r="B30" s="65">
        <v>0</v>
      </c>
      <c r="C30" s="39">
        <f>IF(B52=0, "-", B30/B52)</f>
        <v>0</v>
      </c>
      <c r="D30" s="65">
        <v>2</v>
      </c>
      <c r="E30" s="21">
        <f>IF(D52=0, "-", D30/D52)</f>
        <v>5.5944055944055944E-4</v>
      </c>
      <c r="F30" s="81">
        <v>3</v>
      </c>
      <c r="G30" s="39">
        <f>IF(F52=0, "-", F30/F52)</f>
        <v>1.4688601645123384E-4</v>
      </c>
      <c r="H30" s="65">
        <v>14</v>
      </c>
      <c r="I30" s="21">
        <f>IF(H52=0, "-", H30/H52)</f>
        <v>6.7411402157164873E-4</v>
      </c>
      <c r="J30" s="20">
        <f t="shared" si="0"/>
        <v>-1</v>
      </c>
      <c r="K30" s="21">
        <f t="shared" si="1"/>
        <v>-0.7857142857142857</v>
      </c>
    </row>
    <row r="31" spans="1:11" x14ac:dyDescent="0.25">
      <c r="A31" s="7" t="s">
        <v>73</v>
      </c>
      <c r="B31" s="65">
        <v>283</v>
      </c>
      <c r="C31" s="39">
        <f>IF(B52=0, "-", B31/B52)</f>
        <v>7.0415526250311028E-2</v>
      </c>
      <c r="D31" s="65">
        <v>214</v>
      </c>
      <c r="E31" s="21">
        <f>IF(D52=0, "-", D31/D52)</f>
        <v>5.9860139860139862E-2</v>
      </c>
      <c r="F31" s="81">
        <v>1819</v>
      </c>
      <c r="G31" s="39">
        <f>IF(F52=0, "-", F31/F52)</f>
        <v>8.9061887974931447E-2</v>
      </c>
      <c r="H31" s="65">
        <v>1630</v>
      </c>
      <c r="I31" s="21">
        <f>IF(H52=0, "-", H31/H52)</f>
        <v>7.8486132511556242E-2</v>
      </c>
      <c r="J31" s="20">
        <f t="shared" si="0"/>
        <v>0.32242990654205606</v>
      </c>
      <c r="K31" s="21">
        <f t="shared" si="1"/>
        <v>0.11595092024539877</v>
      </c>
    </row>
    <row r="32" spans="1:11" x14ac:dyDescent="0.25">
      <c r="A32" s="7" t="s">
        <v>74</v>
      </c>
      <c r="B32" s="65">
        <v>1</v>
      </c>
      <c r="C32" s="39">
        <f>IF(B52=0, "-", B32/B52)</f>
        <v>2.488181139586962E-4</v>
      </c>
      <c r="D32" s="65">
        <v>1</v>
      </c>
      <c r="E32" s="21">
        <f>IF(D52=0, "-", D32/D52)</f>
        <v>2.7972027972027972E-4</v>
      </c>
      <c r="F32" s="81">
        <v>6</v>
      </c>
      <c r="G32" s="39">
        <f>IF(F52=0, "-", F32/F52)</f>
        <v>2.9377203290246768E-4</v>
      </c>
      <c r="H32" s="65">
        <v>5</v>
      </c>
      <c r="I32" s="21">
        <f>IF(H52=0, "-", H32/H52)</f>
        <v>2.4075500770416025E-4</v>
      </c>
      <c r="J32" s="20">
        <f t="shared" si="0"/>
        <v>0</v>
      </c>
      <c r="K32" s="21">
        <f t="shared" si="1"/>
        <v>0.2</v>
      </c>
    </row>
    <row r="33" spans="1:11" x14ac:dyDescent="0.25">
      <c r="A33" s="7" t="s">
        <v>75</v>
      </c>
      <c r="B33" s="65">
        <v>115</v>
      </c>
      <c r="C33" s="39">
        <f>IF(B52=0, "-", B33/B52)</f>
        <v>2.8614083105250061E-2</v>
      </c>
      <c r="D33" s="65">
        <v>203</v>
      </c>
      <c r="E33" s="21">
        <f>IF(D52=0, "-", D33/D52)</f>
        <v>5.6783216783216781E-2</v>
      </c>
      <c r="F33" s="81">
        <v>753</v>
      </c>
      <c r="G33" s="39">
        <f>IF(F52=0, "-", F33/F52)</f>
        <v>3.6868390129259694E-2</v>
      </c>
      <c r="H33" s="65">
        <v>785</v>
      </c>
      <c r="I33" s="21">
        <f>IF(H52=0, "-", H33/H52)</f>
        <v>3.779853620955316E-2</v>
      </c>
      <c r="J33" s="20">
        <f t="shared" si="0"/>
        <v>-0.43349753694581283</v>
      </c>
      <c r="K33" s="21">
        <f t="shared" si="1"/>
        <v>-4.0764331210191081E-2</v>
      </c>
    </row>
    <row r="34" spans="1:11" x14ac:dyDescent="0.25">
      <c r="A34" s="7" t="s">
        <v>77</v>
      </c>
      <c r="B34" s="65">
        <v>9</v>
      </c>
      <c r="C34" s="39">
        <f>IF(B52=0, "-", B34/B52)</f>
        <v>2.2393630256282659E-3</v>
      </c>
      <c r="D34" s="65">
        <v>9</v>
      </c>
      <c r="E34" s="21">
        <f>IF(D52=0, "-", D34/D52)</f>
        <v>2.5174825174825175E-3</v>
      </c>
      <c r="F34" s="81">
        <v>39</v>
      </c>
      <c r="G34" s="39">
        <f>IF(F52=0, "-", F34/F52)</f>
        <v>1.9095182138660399E-3</v>
      </c>
      <c r="H34" s="65">
        <v>55</v>
      </c>
      <c r="I34" s="21">
        <f>IF(H52=0, "-", H34/H52)</f>
        <v>2.6483050847457626E-3</v>
      </c>
      <c r="J34" s="20">
        <f t="shared" si="0"/>
        <v>0</v>
      </c>
      <c r="K34" s="21">
        <f t="shared" si="1"/>
        <v>-0.29090909090909089</v>
      </c>
    </row>
    <row r="35" spans="1:11" x14ac:dyDescent="0.25">
      <c r="A35" s="7" t="s">
        <v>78</v>
      </c>
      <c r="B35" s="65">
        <v>369</v>
      </c>
      <c r="C35" s="39">
        <f>IF(B52=0, "-", B35/B52)</f>
        <v>9.1813884050758895E-2</v>
      </c>
      <c r="D35" s="65">
        <v>302</v>
      </c>
      <c r="E35" s="21">
        <f>IF(D52=0, "-", D35/D52)</f>
        <v>8.4475524475524477E-2</v>
      </c>
      <c r="F35" s="81">
        <v>1926</v>
      </c>
      <c r="G35" s="39">
        <f>IF(F52=0, "-", F35/F52)</f>
        <v>9.430082256169213E-2</v>
      </c>
      <c r="H35" s="65">
        <v>2195</v>
      </c>
      <c r="I35" s="21">
        <f>IF(H52=0, "-", H35/H52)</f>
        <v>0.10569144838212635</v>
      </c>
      <c r="J35" s="20">
        <f t="shared" si="0"/>
        <v>0.22185430463576158</v>
      </c>
      <c r="K35" s="21">
        <f t="shared" si="1"/>
        <v>-0.12255125284738042</v>
      </c>
    </row>
    <row r="36" spans="1:11" x14ac:dyDescent="0.25">
      <c r="A36" s="7" t="s">
        <v>79</v>
      </c>
      <c r="B36" s="65">
        <v>79</v>
      </c>
      <c r="C36" s="39">
        <f>IF(B52=0, "-", B36/B52)</f>
        <v>1.9656631002736999E-2</v>
      </c>
      <c r="D36" s="65">
        <v>66</v>
      </c>
      <c r="E36" s="21">
        <f>IF(D52=0, "-", D36/D52)</f>
        <v>1.8461538461538463E-2</v>
      </c>
      <c r="F36" s="81">
        <v>248</v>
      </c>
      <c r="G36" s="39">
        <f>IF(F52=0, "-", F36/F52)</f>
        <v>1.2142577359968664E-2</v>
      </c>
      <c r="H36" s="65">
        <v>257</v>
      </c>
      <c r="I36" s="21">
        <f>IF(H52=0, "-", H36/H52)</f>
        <v>1.2374807395993837E-2</v>
      </c>
      <c r="J36" s="20">
        <f t="shared" si="0"/>
        <v>0.19696969696969696</v>
      </c>
      <c r="K36" s="21">
        <f t="shared" si="1"/>
        <v>-3.5019455252918288E-2</v>
      </c>
    </row>
    <row r="37" spans="1:11" x14ac:dyDescent="0.25">
      <c r="A37" s="7" t="s">
        <v>80</v>
      </c>
      <c r="B37" s="65">
        <v>0</v>
      </c>
      <c r="C37" s="39">
        <f>IF(B52=0, "-", B37/B52)</f>
        <v>0</v>
      </c>
      <c r="D37" s="65">
        <v>33</v>
      </c>
      <c r="E37" s="21">
        <f>IF(D52=0, "-", D37/D52)</f>
        <v>9.2307692307692316E-3</v>
      </c>
      <c r="F37" s="81">
        <v>0</v>
      </c>
      <c r="G37" s="39">
        <f>IF(F52=0, "-", F37/F52)</f>
        <v>0</v>
      </c>
      <c r="H37" s="65">
        <v>193</v>
      </c>
      <c r="I37" s="21">
        <f>IF(H52=0, "-", H37/H52)</f>
        <v>9.2931432973805857E-3</v>
      </c>
      <c r="J37" s="20">
        <f t="shared" si="0"/>
        <v>-1</v>
      </c>
      <c r="K37" s="21">
        <f t="shared" si="1"/>
        <v>-1</v>
      </c>
    </row>
    <row r="38" spans="1:11" x14ac:dyDescent="0.25">
      <c r="A38" s="7" t="s">
        <v>81</v>
      </c>
      <c r="B38" s="65">
        <v>14</v>
      </c>
      <c r="C38" s="39">
        <f>IF(B52=0, "-", B38/B52)</f>
        <v>3.4834535954217467E-3</v>
      </c>
      <c r="D38" s="65">
        <v>3</v>
      </c>
      <c r="E38" s="21">
        <f>IF(D52=0, "-", D38/D52)</f>
        <v>8.3916083916083916E-4</v>
      </c>
      <c r="F38" s="81">
        <v>79</v>
      </c>
      <c r="G38" s="39">
        <f>IF(F52=0, "-", F38/F52)</f>
        <v>3.8679984332158244E-3</v>
      </c>
      <c r="H38" s="65">
        <v>41</v>
      </c>
      <c r="I38" s="21">
        <f>IF(H52=0, "-", H38/H52)</f>
        <v>1.9741910631741141E-3</v>
      </c>
      <c r="J38" s="20">
        <f t="shared" si="0"/>
        <v>3.6666666666666665</v>
      </c>
      <c r="K38" s="21">
        <f t="shared" si="1"/>
        <v>0.92682926829268297</v>
      </c>
    </row>
    <row r="39" spans="1:11" x14ac:dyDescent="0.25">
      <c r="A39" s="7" t="s">
        <v>82</v>
      </c>
      <c r="B39" s="65">
        <v>7</v>
      </c>
      <c r="C39" s="39">
        <f>IF(B52=0, "-", B39/B52)</f>
        <v>1.7417267977108733E-3</v>
      </c>
      <c r="D39" s="65">
        <v>1</v>
      </c>
      <c r="E39" s="21">
        <f>IF(D52=0, "-", D39/D52)</f>
        <v>2.7972027972027972E-4</v>
      </c>
      <c r="F39" s="81">
        <v>15</v>
      </c>
      <c r="G39" s="39">
        <f>IF(F52=0, "-", F39/F52)</f>
        <v>7.3443008225616922E-4</v>
      </c>
      <c r="H39" s="65">
        <v>5</v>
      </c>
      <c r="I39" s="21">
        <f>IF(H52=0, "-", H39/H52)</f>
        <v>2.4075500770416025E-4</v>
      </c>
      <c r="J39" s="20">
        <f t="shared" si="0"/>
        <v>6</v>
      </c>
      <c r="K39" s="21">
        <f t="shared" si="1"/>
        <v>2</v>
      </c>
    </row>
    <row r="40" spans="1:11" x14ac:dyDescent="0.25">
      <c r="A40" s="7" t="s">
        <v>83</v>
      </c>
      <c r="B40" s="65">
        <v>25</v>
      </c>
      <c r="C40" s="39">
        <f>IF(B52=0, "-", B40/B52)</f>
        <v>6.2204528489674046E-3</v>
      </c>
      <c r="D40" s="65">
        <v>41</v>
      </c>
      <c r="E40" s="21">
        <f>IF(D52=0, "-", D40/D52)</f>
        <v>1.1468531468531469E-2</v>
      </c>
      <c r="F40" s="81">
        <v>110</v>
      </c>
      <c r="G40" s="39">
        <f>IF(F52=0, "-", F40/F52)</f>
        <v>5.3858206032119079E-3</v>
      </c>
      <c r="H40" s="65">
        <v>88</v>
      </c>
      <c r="I40" s="21">
        <f>IF(H52=0, "-", H40/H52)</f>
        <v>4.2372881355932203E-3</v>
      </c>
      <c r="J40" s="20">
        <f t="shared" si="0"/>
        <v>-0.3902439024390244</v>
      </c>
      <c r="K40" s="21">
        <f t="shared" si="1"/>
        <v>0.25</v>
      </c>
    </row>
    <row r="41" spans="1:11" x14ac:dyDescent="0.25">
      <c r="A41" s="7" t="s">
        <v>84</v>
      </c>
      <c r="B41" s="65">
        <v>28</v>
      </c>
      <c r="C41" s="39">
        <f>IF(B52=0, "-", B41/B52)</f>
        <v>6.9669071908434934E-3</v>
      </c>
      <c r="D41" s="65">
        <v>32</v>
      </c>
      <c r="E41" s="21">
        <f>IF(D52=0, "-", D41/D52)</f>
        <v>8.951048951048951E-3</v>
      </c>
      <c r="F41" s="81">
        <v>106</v>
      </c>
      <c r="G41" s="39">
        <f>IF(F52=0, "-", F41/F52)</f>
        <v>5.1899725812769295E-3</v>
      </c>
      <c r="H41" s="65">
        <v>139</v>
      </c>
      <c r="I41" s="21">
        <f>IF(H52=0, "-", H41/H52)</f>
        <v>6.6929892141756545E-3</v>
      </c>
      <c r="J41" s="20">
        <f t="shared" si="0"/>
        <v>-0.125</v>
      </c>
      <c r="K41" s="21">
        <f t="shared" si="1"/>
        <v>-0.23741007194244604</v>
      </c>
    </row>
    <row r="42" spans="1:11" x14ac:dyDescent="0.25">
      <c r="A42" s="7" t="s">
        <v>86</v>
      </c>
      <c r="B42" s="65">
        <v>1</v>
      </c>
      <c r="C42" s="39">
        <f>IF(B52=0, "-", B42/B52)</f>
        <v>2.488181139586962E-4</v>
      </c>
      <c r="D42" s="65">
        <v>1</v>
      </c>
      <c r="E42" s="21">
        <f>IF(D52=0, "-", D42/D52)</f>
        <v>2.7972027972027972E-4</v>
      </c>
      <c r="F42" s="81">
        <v>2</v>
      </c>
      <c r="G42" s="39">
        <f>IF(F52=0, "-", F42/F52)</f>
        <v>9.7924010967489225E-5</v>
      </c>
      <c r="H42" s="65">
        <v>14</v>
      </c>
      <c r="I42" s="21">
        <f>IF(H52=0, "-", H42/H52)</f>
        <v>6.7411402157164873E-4</v>
      </c>
      <c r="J42" s="20">
        <f t="shared" si="0"/>
        <v>0</v>
      </c>
      <c r="K42" s="21">
        <f t="shared" si="1"/>
        <v>-0.8571428571428571</v>
      </c>
    </row>
    <row r="43" spans="1:11" x14ac:dyDescent="0.25">
      <c r="A43" s="7" t="s">
        <v>87</v>
      </c>
      <c r="B43" s="65">
        <v>1</v>
      </c>
      <c r="C43" s="39">
        <f>IF(B52=0, "-", B43/B52)</f>
        <v>2.488181139586962E-4</v>
      </c>
      <c r="D43" s="65">
        <v>1</v>
      </c>
      <c r="E43" s="21">
        <f>IF(D52=0, "-", D43/D52)</f>
        <v>2.7972027972027972E-4</v>
      </c>
      <c r="F43" s="81">
        <v>4</v>
      </c>
      <c r="G43" s="39">
        <f>IF(F52=0, "-", F43/F52)</f>
        <v>1.9584802193497845E-4</v>
      </c>
      <c r="H43" s="65">
        <v>1</v>
      </c>
      <c r="I43" s="21">
        <f>IF(H52=0, "-", H43/H52)</f>
        <v>4.8151001540832051E-5</v>
      </c>
      <c r="J43" s="20">
        <f t="shared" si="0"/>
        <v>0</v>
      </c>
      <c r="K43" s="21">
        <f t="shared" si="1"/>
        <v>3</v>
      </c>
    </row>
    <row r="44" spans="1:11" x14ac:dyDescent="0.25">
      <c r="A44" s="7" t="s">
        <v>90</v>
      </c>
      <c r="B44" s="65">
        <v>42</v>
      </c>
      <c r="C44" s="39">
        <f>IF(B52=0, "-", B44/B52)</f>
        <v>1.0450360786265241E-2</v>
      </c>
      <c r="D44" s="65">
        <v>17</v>
      </c>
      <c r="E44" s="21">
        <f>IF(D52=0, "-", D44/D52)</f>
        <v>4.7552447552447552E-3</v>
      </c>
      <c r="F44" s="81">
        <v>198</v>
      </c>
      <c r="G44" s="39">
        <f>IF(F52=0, "-", F44/F52)</f>
        <v>9.694477085781434E-3</v>
      </c>
      <c r="H44" s="65">
        <v>193</v>
      </c>
      <c r="I44" s="21">
        <f>IF(H52=0, "-", H44/H52)</f>
        <v>9.2931432973805857E-3</v>
      </c>
      <c r="J44" s="20">
        <f t="shared" si="0"/>
        <v>1.4705882352941178</v>
      </c>
      <c r="K44" s="21">
        <f t="shared" si="1"/>
        <v>2.5906735751295335E-2</v>
      </c>
    </row>
    <row r="45" spans="1:11" x14ac:dyDescent="0.25">
      <c r="A45" s="7" t="s">
        <v>92</v>
      </c>
      <c r="B45" s="65">
        <v>112</v>
      </c>
      <c r="C45" s="39">
        <f>IF(B52=0, "-", B45/B52)</f>
        <v>2.7867628763373974E-2</v>
      </c>
      <c r="D45" s="65">
        <v>92</v>
      </c>
      <c r="E45" s="21">
        <f>IF(D52=0, "-", D45/D52)</f>
        <v>2.5734265734265734E-2</v>
      </c>
      <c r="F45" s="81">
        <v>797</v>
      </c>
      <c r="G45" s="39">
        <f>IF(F52=0, "-", F45/F52)</f>
        <v>3.9022718370544454E-2</v>
      </c>
      <c r="H45" s="65">
        <v>419</v>
      </c>
      <c r="I45" s="21">
        <f>IF(H52=0, "-", H45/H52)</f>
        <v>2.0175269645608628E-2</v>
      </c>
      <c r="J45" s="20">
        <f t="shared" si="0"/>
        <v>0.21739130434782608</v>
      </c>
      <c r="K45" s="21">
        <f t="shared" si="1"/>
        <v>0.90214797136038183</v>
      </c>
    </row>
    <row r="46" spans="1:11" x14ac:dyDescent="0.25">
      <c r="A46" s="7" t="s">
        <v>93</v>
      </c>
      <c r="B46" s="65">
        <v>132</v>
      </c>
      <c r="C46" s="39">
        <f>IF(B52=0, "-", B46/B52)</f>
        <v>3.2843991042547899E-2</v>
      </c>
      <c r="D46" s="65">
        <v>247</v>
      </c>
      <c r="E46" s="21">
        <f>IF(D52=0, "-", D46/D52)</f>
        <v>6.9090909090909092E-2</v>
      </c>
      <c r="F46" s="81">
        <v>658</v>
      </c>
      <c r="G46" s="39">
        <f>IF(F52=0, "-", F46/F52)</f>
        <v>3.2216999608303959E-2</v>
      </c>
      <c r="H46" s="65">
        <v>906</v>
      </c>
      <c r="I46" s="21">
        <f>IF(H52=0, "-", H46/H52)</f>
        <v>4.3624807395993837E-2</v>
      </c>
      <c r="J46" s="20">
        <f t="shared" si="0"/>
        <v>-0.46558704453441296</v>
      </c>
      <c r="K46" s="21">
        <f t="shared" si="1"/>
        <v>-0.27373068432671083</v>
      </c>
    </row>
    <row r="47" spans="1:11" x14ac:dyDescent="0.25">
      <c r="A47" s="7" t="s">
        <v>94</v>
      </c>
      <c r="B47" s="65">
        <v>167</v>
      </c>
      <c r="C47" s="39">
        <f>IF(B52=0, "-", B47/B52)</f>
        <v>4.1552625031102262E-2</v>
      </c>
      <c r="D47" s="65">
        <v>31</v>
      </c>
      <c r="E47" s="21">
        <f>IF(D52=0, "-", D47/D52)</f>
        <v>8.6713286713286722E-3</v>
      </c>
      <c r="F47" s="81">
        <v>2217</v>
      </c>
      <c r="G47" s="39">
        <f>IF(F52=0, "-", F47/F52)</f>
        <v>0.10854876615746181</v>
      </c>
      <c r="H47" s="65">
        <v>932</v>
      </c>
      <c r="I47" s="21">
        <f>IF(H52=0, "-", H47/H52)</f>
        <v>4.4876733436055471E-2</v>
      </c>
      <c r="J47" s="20">
        <f t="shared" si="0"/>
        <v>4.387096774193548</v>
      </c>
      <c r="K47" s="21">
        <f t="shared" si="1"/>
        <v>1.3787553648068669</v>
      </c>
    </row>
    <row r="48" spans="1:11" x14ac:dyDescent="0.25">
      <c r="A48" s="7" t="s">
        <v>95</v>
      </c>
      <c r="B48" s="65">
        <v>796</v>
      </c>
      <c r="C48" s="39">
        <f>IF(B52=0, "-", B48/B52)</f>
        <v>0.19805921871112217</v>
      </c>
      <c r="D48" s="65">
        <v>718</v>
      </c>
      <c r="E48" s="21">
        <f>IF(D52=0, "-", D48/D52)</f>
        <v>0.20083916083916084</v>
      </c>
      <c r="F48" s="81">
        <v>2819</v>
      </c>
      <c r="G48" s="39">
        <f>IF(F52=0, "-", F48/F52)</f>
        <v>0.13802389345867608</v>
      </c>
      <c r="H48" s="65">
        <v>4063</v>
      </c>
      <c r="I48" s="21">
        <f>IF(H52=0, "-", H48/H52)</f>
        <v>0.19563751926040063</v>
      </c>
      <c r="J48" s="20">
        <f t="shared" si="0"/>
        <v>0.10863509749303621</v>
      </c>
      <c r="K48" s="21">
        <f t="shared" si="1"/>
        <v>-0.3061777012060054</v>
      </c>
    </row>
    <row r="49" spans="1:11" x14ac:dyDescent="0.25">
      <c r="A49" s="7" t="s">
        <v>97</v>
      </c>
      <c r="B49" s="65">
        <v>92</v>
      </c>
      <c r="C49" s="39">
        <f>IF(B52=0, "-", B49/B52)</f>
        <v>2.2891266484200049E-2</v>
      </c>
      <c r="D49" s="65">
        <v>108</v>
      </c>
      <c r="E49" s="21">
        <f>IF(D52=0, "-", D49/D52)</f>
        <v>3.020979020979021E-2</v>
      </c>
      <c r="F49" s="81">
        <v>428</v>
      </c>
      <c r="G49" s="39">
        <f>IF(F52=0, "-", F49/F52)</f>
        <v>2.0955738347042695E-2</v>
      </c>
      <c r="H49" s="65">
        <v>455</v>
      </c>
      <c r="I49" s="21">
        <f>IF(H52=0, "-", H49/H52)</f>
        <v>2.1908705701078581E-2</v>
      </c>
      <c r="J49" s="20">
        <f t="shared" si="0"/>
        <v>-0.14814814814814814</v>
      </c>
      <c r="K49" s="21">
        <f t="shared" si="1"/>
        <v>-5.9340659340659338E-2</v>
      </c>
    </row>
    <row r="50" spans="1:11" x14ac:dyDescent="0.25">
      <c r="A50" s="7" t="s">
        <v>98</v>
      </c>
      <c r="B50" s="65">
        <v>6</v>
      </c>
      <c r="C50" s="39">
        <f>IF(B52=0, "-", B50/B52)</f>
        <v>1.4929086837521771E-3</v>
      </c>
      <c r="D50" s="65">
        <v>5</v>
      </c>
      <c r="E50" s="21">
        <f>IF(D52=0, "-", D50/D52)</f>
        <v>1.3986013986013986E-3</v>
      </c>
      <c r="F50" s="81">
        <v>22</v>
      </c>
      <c r="G50" s="39">
        <f>IF(F52=0, "-", F50/F52)</f>
        <v>1.0771641206423815E-3</v>
      </c>
      <c r="H50" s="65">
        <v>32</v>
      </c>
      <c r="I50" s="21">
        <f>IF(H52=0, "-", H50/H52)</f>
        <v>1.5408320493066256E-3</v>
      </c>
      <c r="J50" s="20">
        <f t="shared" si="0"/>
        <v>0.2</v>
      </c>
      <c r="K50" s="21">
        <f t="shared" si="1"/>
        <v>-0.3125</v>
      </c>
    </row>
    <row r="51" spans="1:11" x14ac:dyDescent="0.25">
      <c r="A51" s="2"/>
      <c r="B51" s="68"/>
      <c r="C51" s="33"/>
      <c r="D51" s="68"/>
      <c r="E51" s="6"/>
      <c r="F51" s="82"/>
      <c r="G51" s="33"/>
      <c r="H51" s="68"/>
      <c r="I51" s="6"/>
      <c r="J51" s="5"/>
      <c r="K51" s="6"/>
    </row>
    <row r="52" spans="1:11" s="43" customFormat="1" ht="13" x14ac:dyDescent="0.3">
      <c r="A52" s="162" t="s">
        <v>580</v>
      </c>
      <c r="B52" s="71">
        <f>SUM(B7:B51)</f>
        <v>4019</v>
      </c>
      <c r="C52" s="40">
        <v>1</v>
      </c>
      <c r="D52" s="71">
        <f>SUM(D7:D51)</f>
        <v>3575</v>
      </c>
      <c r="E52" s="41">
        <v>1</v>
      </c>
      <c r="F52" s="77">
        <f>SUM(F7:F51)</f>
        <v>20424</v>
      </c>
      <c r="G52" s="42">
        <v>1</v>
      </c>
      <c r="H52" s="71">
        <f>SUM(H7:H51)</f>
        <v>20768</v>
      </c>
      <c r="I52" s="41">
        <v>1</v>
      </c>
      <c r="J52" s="37">
        <f>IF(D52=0, "-", (B52-D52)/D52)</f>
        <v>0.1241958041958042</v>
      </c>
      <c r="K52" s="38">
        <f>IF(H52=0, "-", (F52-H52)/H52)</f>
        <v>-1.6563944530046226E-2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2023-07-04T20:38:29Z</dcterms:modified>
</cp:coreProperties>
</file>