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2DCC690A-E2C1-4314-8555-F778B235E7EF}" xr6:coauthVersionLast="44" xr6:coauthVersionMax="44" xr10:uidLastSave="{00000000-0000-0000-0000-000000000000}"/>
  <bookViews>
    <workbookView xWindow="20" yWindow="620" windowWidth="19180" windowHeight="10180" xr2:uid="{45B7E5DB-1FE5-42C2-A529-317D991B1F93}"/>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73" i="16" l="1"/>
  <c r="D573" i="16"/>
  <c r="H573" i="16" s="1"/>
  <c r="C573" i="16"/>
  <c r="B573" i="16"/>
  <c r="G573" i="16" s="1"/>
  <c r="H571" i="16"/>
  <c r="J571" i="16" s="1"/>
  <c r="G571" i="16"/>
  <c r="I571" i="16" s="1"/>
  <c r="I570" i="16"/>
  <c r="H570" i="16"/>
  <c r="J570" i="16" s="1"/>
  <c r="G570" i="16"/>
  <c r="H567" i="16"/>
  <c r="J567" i="16" s="1"/>
  <c r="G567" i="16"/>
  <c r="I567" i="16" s="1"/>
  <c r="I566" i="16"/>
  <c r="H566" i="16"/>
  <c r="J566" i="16" s="1"/>
  <c r="G566" i="16"/>
  <c r="H565" i="16"/>
  <c r="J565" i="16" s="1"/>
  <c r="G565" i="16"/>
  <c r="I565" i="16" s="1"/>
  <c r="I562" i="16"/>
  <c r="H562" i="16"/>
  <c r="J562" i="16" s="1"/>
  <c r="G562" i="16"/>
  <c r="H561" i="16"/>
  <c r="J561" i="16" s="1"/>
  <c r="G561" i="16"/>
  <c r="I561" i="16" s="1"/>
  <c r="I560" i="16"/>
  <c r="H560" i="16"/>
  <c r="J560" i="16" s="1"/>
  <c r="G560" i="16"/>
  <c r="H559" i="16"/>
  <c r="J559" i="16" s="1"/>
  <c r="G559" i="16"/>
  <c r="I559" i="16" s="1"/>
  <c r="I558" i="16"/>
  <c r="H558" i="16"/>
  <c r="J558" i="16" s="1"/>
  <c r="G558" i="16"/>
  <c r="J557" i="16"/>
  <c r="I557" i="16"/>
  <c r="H557" i="16"/>
  <c r="G557" i="16"/>
  <c r="J556" i="16"/>
  <c r="I556" i="16"/>
  <c r="H556" i="16"/>
  <c r="G556" i="16"/>
  <c r="J553" i="16"/>
  <c r="I553" i="16"/>
  <c r="H553" i="16"/>
  <c r="G553" i="16"/>
  <c r="I552" i="16"/>
  <c r="H552" i="16"/>
  <c r="J552" i="16" s="1"/>
  <c r="G552" i="16"/>
  <c r="J551" i="16"/>
  <c r="I551" i="16"/>
  <c r="H551" i="16"/>
  <c r="G551" i="16"/>
  <c r="I550" i="16"/>
  <c r="H550" i="16"/>
  <c r="J550" i="16" s="1"/>
  <c r="G550" i="16"/>
  <c r="J549" i="16"/>
  <c r="I549" i="16"/>
  <c r="H549" i="16"/>
  <c r="G549" i="16"/>
  <c r="I548" i="16"/>
  <c r="H548" i="16"/>
  <c r="J548" i="16" s="1"/>
  <c r="G548" i="16"/>
  <c r="J547" i="16"/>
  <c r="I547" i="16"/>
  <c r="H547" i="16"/>
  <c r="G547" i="16"/>
  <c r="I546" i="16"/>
  <c r="H546" i="16"/>
  <c r="J546" i="16" s="1"/>
  <c r="G546" i="16"/>
  <c r="J545" i="16"/>
  <c r="I545" i="16"/>
  <c r="H545" i="16"/>
  <c r="G545" i="16"/>
  <c r="I544" i="16"/>
  <c r="H544" i="16"/>
  <c r="J544" i="16" s="1"/>
  <c r="G544" i="16"/>
  <c r="J543" i="16"/>
  <c r="I543" i="16"/>
  <c r="H543" i="16"/>
  <c r="G543" i="16"/>
  <c r="I542" i="16"/>
  <c r="H542" i="16"/>
  <c r="J542" i="16" s="1"/>
  <c r="G542" i="16"/>
  <c r="J541" i="16"/>
  <c r="I541" i="16"/>
  <c r="H541" i="16"/>
  <c r="G541" i="16"/>
  <c r="I540" i="16"/>
  <c r="H540" i="16"/>
  <c r="J540" i="16" s="1"/>
  <c r="G540" i="16"/>
  <c r="J539" i="16"/>
  <c r="I539" i="16"/>
  <c r="H539" i="16"/>
  <c r="G539" i="16"/>
  <c r="I538" i="16"/>
  <c r="H538" i="16"/>
  <c r="J538" i="16" s="1"/>
  <c r="G538" i="16"/>
  <c r="J537" i="16"/>
  <c r="I537" i="16"/>
  <c r="H537" i="16"/>
  <c r="G537" i="16"/>
  <c r="I534" i="16"/>
  <c r="H534" i="16"/>
  <c r="J534" i="16" s="1"/>
  <c r="G534" i="16"/>
  <c r="J533" i="16"/>
  <c r="I533" i="16"/>
  <c r="H533" i="16"/>
  <c r="G533" i="16"/>
  <c r="I532" i="16"/>
  <c r="H532" i="16"/>
  <c r="J532" i="16" s="1"/>
  <c r="G532" i="16"/>
  <c r="J529" i="16"/>
  <c r="I529" i="16"/>
  <c r="H529" i="16"/>
  <c r="G529" i="16"/>
  <c r="I528" i="16"/>
  <c r="H528" i="16"/>
  <c r="J528" i="16" s="1"/>
  <c r="G528" i="16"/>
  <c r="J527" i="16"/>
  <c r="I527" i="16"/>
  <c r="H527" i="16"/>
  <c r="G527" i="16"/>
  <c r="J526" i="16"/>
  <c r="I526" i="16"/>
  <c r="H526" i="16"/>
  <c r="G526" i="16"/>
  <c r="J525" i="16"/>
  <c r="I525" i="16"/>
  <c r="H525" i="16"/>
  <c r="G525" i="16"/>
  <c r="I524" i="16"/>
  <c r="H524" i="16"/>
  <c r="J524" i="16" s="1"/>
  <c r="G524" i="16"/>
  <c r="J523" i="16"/>
  <c r="I523" i="16"/>
  <c r="H523" i="16"/>
  <c r="G523" i="16"/>
  <c r="I522" i="16"/>
  <c r="H522" i="16"/>
  <c r="J522" i="16" s="1"/>
  <c r="G522" i="16"/>
  <c r="J521" i="16"/>
  <c r="I521" i="16"/>
  <c r="H521" i="16"/>
  <c r="G521" i="16"/>
  <c r="I520" i="16"/>
  <c r="H520" i="16"/>
  <c r="J520" i="16" s="1"/>
  <c r="G520" i="16"/>
  <c r="J519" i="16"/>
  <c r="I519" i="16"/>
  <c r="H519" i="16"/>
  <c r="G519" i="16"/>
  <c r="I518" i="16"/>
  <c r="H518" i="16"/>
  <c r="J518" i="16" s="1"/>
  <c r="G518" i="16"/>
  <c r="J517" i="16"/>
  <c r="I517" i="16"/>
  <c r="H517" i="16"/>
  <c r="G517" i="16"/>
  <c r="I516" i="16"/>
  <c r="H516" i="16"/>
  <c r="J516" i="16" s="1"/>
  <c r="G516" i="16"/>
  <c r="J515" i="16"/>
  <c r="I515" i="16"/>
  <c r="H515" i="16"/>
  <c r="G515" i="16"/>
  <c r="I514" i="16"/>
  <c r="H514" i="16"/>
  <c r="J514" i="16" s="1"/>
  <c r="G514" i="16"/>
  <c r="J513" i="16"/>
  <c r="I513" i="16"/>
  <c r="H513" i="16"/>
  <c r="G513" i="16"/>
  <c r="I512" i="16"/>
  <c r="H512" i="16"/>
  <c r="J512" i="16" s="1"/>
  <c r="G512" i="16"/>
  <c r="J511" i="16"/>
  <c r="I511" i="16"/>
  <c r="H511" i="16"/>
  <c r="G511" i="16"/>
  <c r="I510" i="16"/>
  <c r="H510" i="16"/>
  <c r="J510" i="16" s="1"/>
  <c r="G510" i="16"/>
  <c r="J509" i="16"/>
  <c r="I509" i="16"/>
  <c r="H509" i="16"/>
  <c r="G509" i="16"/>
  <c r="I508" i="16"/>
  <c r="H508" i="16"/>
  <c r="J508" i="16" s="1"/>
  <c r="G508" i="16"/>
  <c r="J507" i="16"/>
  <c r="I507" i="16"/>
  <c r="H507" i="16"/>
  <c r="G507" i="16"/>
  <c r="I504" i="16"/>
  <c r="H504" i="16"/>
  <c r="J504" i="16" s="1"/>
  <c r="G504" i="16"/>
  <c r="J503" i="16"/>
  <c r="I503" i="16"/>
  <c r="H503" i="16"/>
  <c r="G503" i="16"/>
  <c r="I502" i="16"/>
  <c r="H502" i="16"/>
  <c r="J502" i="16" s="1"/>
  <c r="G502" i="16"/>
  <c r="J501" i="16"/>
  <c r="I501" i="16"/>
  <c r="H501" i="16"/>
  <c r="G501" i="16"/>
  <c r="I500" i="16"/>
  <c r="H500" i="16"/>
  <c r="J500" i="16" s="1"/>
  <c r="G500" i="16"/>
  <c r="J499" i="16"/>
  <c r="I499" i="16"/>
  <c r="H499" i="16"/>
  <c r="G499" i="16"/>
  <c r="I498" i="16"/>
  <c r="H498" i="16"/>
  <c r="J498" i="16" s="1"/>
  <c r="G498" i="16"/>
  <c r="J497" i="16"/>
  <c r="I497" i="16"/>
  <c r="H497" i="16"/>
  <c r="G497" i="16"/>
  <c r="I494" i="16"/>
  <c r="H494" i="16"/>
  <c r="J494" i="16" s="1"/>
  <c r="G494" i="16"/>
  <c r="J493" i="16"/>
  <c r="I493" i="16"/>
  <c r="H493" i="16"/>
  <c r="G493" i="16"/>
  <c r="I492" i="16"/>
  <c r="H492" i="16"/>
  <c r="J492" i="16" s="1"/>
  <c r="G492" i="16"/>
  <c r="J491" i="16"/>
  <c r="I491" i="16"/>
  <c r="H491" i="16"/>
  <c r="G491" i="16"/>
  <c r="I490" i="16"/>
  <c r="H490" i="16"/>
  <c r="J490" i="16" s="1"/>
  <c r="G490" i="16"/>
  <c r="J489" i="16"/>
  <c r="I489" i="16"/>
  <c r="H489" i="16"/>
  <c r="G489" i="16"/>
  <c r="I488" i="16"/>
  <c r="H488" i="16"/>
  <c r="J488" i="16" s="1"/>
  <c r="G488" i="16"/>
  <c r="J487" i="16"/>
  <c r="I487" i="16"/>
  <c r="H487" i="16"/>
  <c r="G487" i="16"/>
  <c r="I486" i="16"/>
  <c r="H486" i="16"/>
  <c r="J486" i="16" s="1"/>
  <c r="G486" i="16"/>
  <c r="J483" i="16"/>
  <c r="I483" i="16"/>
  <c r="H483" i="16"/>
  <c r="G483" i="16"/>
  <c r="J482" i="16"/>
  <c r="I482" i="16"/>
  <c r="H482" i="16"/>
  <c r="G482" i="16"/>
  <c r="J481" i="16"/>
  <c r="I481" i="16"/>
  <c r="H481" i="16"/>
  <c r="G481" i="16"/>
  <c r="J480" i="16"/>
  <c r="I480" i="16"/>
  <c r="H480" i="16"/>
  <c r="G480" i="16"/>
  <c r="J479" i="16"/>
  <c r="I479" i="16"/>
  <c r="H479" i="16"/>
  <c r="G479" i="16"/>
  <c r="J478" i="16"/>
  <c r="I478" i="16"/>
  <c r="H478" i="16"/>
  <c r="G478" i="16"/>
  <c r="J475" i="16"/>
  <c r="I475" i="16"/>
  <c r="H475" i="16"/>
  <c r="G475" i="16"/>
  <c r="J474" i="16"/>
  <c r="I474" i="16"/>
  <c r="H474" i="16"/>
  <c r="G474" i="16"/>
  <c r="J473" i="16"/>
  <c r="I473" i="16"/>
  <c r="H473" i="16"/>
  <c r="G473" i="16"/>
  <c r="J472" i="16"/>
  <c r="I472" i="16"/>
  <c r="H472" i="16"/>
  <c r="G472" i="16"/>
  <c r="J471" i="16"/>
  <c r="I471" i="16"/>
  <c r="H471" i="16"/>
  <c r="G471" i="16"/>
  <c r="J470" i="16"/>
  <c r="I470" i="16"/>
  <c r="H470" i="16"/>
  <c r="G470" i="16"/>
  <c r="J469" i="16"/>
  <c r="I469" i="16"/>
  <c r="H469" i="16"/>
  <c r="G469" i="16"/>
  <c r="J466" i="16"/>
  <c r="I466" i="16"/>
  <c r="H466" i="16"/>
  <c r="G466" i="16"/>
  <c r="J465" i="16"/>
  <c r="I465" i="16"/>
  <c r="H465" i="16"/>
  <c r="G465" i="16"/>
  <c r="J462" i="16"/>
  <c r="I462" i="16"/>
  <c r="H462" i="16"/>
  <c r="G462" i="16"/>
  <c r="J461" i="16"/>
  <c r="I461" i="16"/>
  <c r="H461" i="16"/>
  <c r="G461" i="16"/>
  <c r="J460" i="16"/>
  <c r="I460" i="16"/>
  <c r="H460" i="16"/>
  <c r="G460" i="16"/>
  <c r="J459" i="16"/>
  <c r="I459" i="16"/>
  <c r="H459" i="16"/>
  <c r="G459" i="16"/>
  <c r="J456" i="16"/>
  <c r="I456" i="16"/>
  <c r="H456" i="16"/>
  <c r="G456" i="16"/>
  <c r="J455" i="16"/>
  <c r="I455" i="16"/>
  <c r="H455" i="16"/>
  <c r="G455" i="16"/>
  <c r="J454" i="16"/>
  <c r="I454" i="16"/>
  <c r="H454" i="16"/>
  <c r="G454" i="16"/>
  <c r="J453" i="16"/>
  <c r="I453" i="16"/>
  <c r="H453" i="16"/>
  <c r="G453" i="16"/>
  <c r="J452" i="16"/>
  <c r="I452" i="16"/>
  <c r="H452" i="16"/>
  <c r="G452" i="16"/>
  <c r="J451" i="16"/>
  <c r="I451" i="16"/>
  <c r="H451" i="16"/>
  <c r="G451" i="16"/>
  <c r="J450" i="16"/>
  <c r="I450" i="16"/>
  <c r="H450" i="16"/>
  <c r="G450" i="16"/>
  <c r="J449" i="16"/>
  <c r="I449" i="16"/>
  <c r="H449" i="16"/>
  <c r="G449" i="16"/>
  <c r="J448" i="16"/>
  <c r="I448" i="16"/>
  <c r="H448" i="16"/>
  <c r="G448" i="16"/>
  <c r="J447" i="16"/>
  <c r="I447" i="16"/>
  <c r="H447" i="16"/>
  <c r="G447" i="16"/>
  <c r="J446" i="16"/>
  <c r="I446" i="16"/>
  <c r="H446" i="16"/>
  <c r="G446" i="16"/>
  <c r="J443" i="16"/>
  <c r="I443" i="16"/>
  <c r="H443" i="16"/>
  <c r="G443" i="16"/>
  <c r="J442" i="16"/>
  <c r="I442" i="16"/>
  <c r="H442" i="16"/>
  <c r="G442" i="16"/>
  <c r="J441" i="16"/>
  <c r="I441" i="16"/>
  <c r="H441" i="16"/>
  <c r="G441" i="16"/>
  <c r="J440" i="16"/>
  <c r="I440" i="16"/>
  <c r="H440" i="16"/>
  <c r="G440" i="16"/>
  <c r="J437" i="16"/>
  <c r="I437" i="16"/>
  <c r="H437" i="16"/>
  <c r="G437" i="16"/>
  <c r="J436" i="16"/>
  <c r="I436" i="16"/>
  <c r="H436" i="16"/>
  <c r="G436" i="16"/>
  <c r="J435" i="16"/>
  <c r="I435" i="16"/>
  <c r="H435" i="16"/>
  <c r="G435" i="16"/>
  <c r="J434" i="16"/>
  <c r="I434" i="16"/>
  <c r="H434" i="16"/>
  <c r="G434" i="16"/>
  <c r="J433" i="16"/>
  <c r="I433" i="16"/>
  <c r="H433" i="16"/>
  <c r="G433" i="16"/>
  <c r="J432" i="16"/>
  <c r="I432" i="16"/>
  <c r="H432" i="16"/>
  <c r="G432" i="16"/>
  <c r="J431" i="16"/>
  <c r="I431" i="16"/>
  <c r="H431" i="16"/>
  <c r="G431" i="16"/>
  <c r="J428" i="16"/>
  <c r="I428" i="16"/>
  <c r="H428" i="16"/>
  <c r="G428" i="16"/>
  <c r="J427" i="16"/>
  <c r="I427" i="16"/>
  <c r="H427" i="16"/>
  <c r="G427" i="16"/>
  <c r="J426" i="16"/>
  <c r="I426" i="16"/>
  <c r="H426" i="16"/>
  <c r="G426" i="16"/>
  <c r="J425" i="16"/>
  <c r="I425" i="16"/>
  <c r="H425" i="16"/>
  <c r="G425" i="16"/>
  <c r="J424" i="16"/>
  <c r="I424" i="16"/>
  <c r="H424" i="16"/>
  <c r="G424" i="16"/>
  <c r="J423" i="16"/>
  <c r="I423" i="16"/>
  <c r="H423" i="16"/>
  <c r="G423" i="16"/>
  <c r="J422" i="16"/>
  <c r="I422" i="16"/>
  <c r="H422" i="16"/>
  <c r="G422" i="16"/>
  <c r="J421" i="16"/>
  <c r="I421" i="16"/>
  <c r="H421" i="16"/>
  <c r="G421" i="16"/>
  <c r="J420" i="16"/>
  <c r="I420" i="16"/>
  <c r="H420" i="16"/>
  <c r="G420" i="16"/>
  <c r="J417" i="16"/>
  <c r="I417" i="16"/>
  <c r="H417" i="16"/>
  <c r="G417" i="16"/>
  <c r="J416" i="16"/>
  <c r="I416" i="16"/>
  <c r="H416" i="16"/>
  <c r="G416" i="16"/>
  <c r="J415" i="16"/>
  <c r="I415" i="16"/>
  <c r="H415" i="16"/>
  <c r="G415" i="16"/>
  <c r="J414" i="16"/>
  <c r="I414" i="16"/>
  <c r="H414" i="16"/>
  <c r="G414" i="16"/>
  <c r="J413" i="16"/>
  <c r="I413" i="16"/>
  <c r="H413" i="16"/>
  <c r="G413" i="16"/>
  <c r="J412" i="16"/>
  <c r="I412" i="16"/>
  <c r="H412" i="16"/>
  <c r="G412" i="16"/>
  <c r="J411" i="16"/>
  <c r="I411" i="16"/>
  <c r="H411" i="16"/>
  <c r="G411" i="16"/>
  <c r="J410" i="16"/>
  <c r="I410" i="16"/>
  <c r="H410" i="16"/>
  <c r="G410" i="16"/>
  <c r="J409" i="16"/>
  <c r="I409" i="16"/>
  <c r="H409" i="16"/>
  <c r="G409" i="16"/>
  <c r="J408" i="16"/>
  <c r="I408" i="16"/>
  <c r="H408" i="16"/>
  <c r="G408" i="16"/>
  <c r="J407" i="16"/>
  <c r="I407" i="16"/>
  <c r="H407" i="16"/>
  <c r="G407" i="16"/>
  <c r="J404" i="16"/>
  <c r="I404" i="16"/>
  <c r="H404" i="16"/>
  <c r="G404" i="16"/>
  <c r="J403" i="16"/>
  <c r="I403" i="16"/>
  <c r="H403" i="16"/>
  <c r="G403" i="16"/>
  <c r="J400" i="16"/>
  <c r="I400" i="16"/>
  <c r="H400" i="16"/>
  <c r="G400" i="16"/>
  <c r="J399" i="16"/>
  <c r="I399" i="16"/>
  <c r="H399" i="16"/>
  <c r="G399" i="16"/>
  <c r="J398" i="16"/>
  <c r="I398" i="16"/>
  <c r="H398" i="16"/>
  <c r="G398" i="16"/>
  <c r="J397" i="16"/>
  <c r="I397" i="16"/>
  <c r="H397" i="16"/>
  <c r="G397" i="16"/>
  <c r="J396" i="16"/>
  <c r="I396" i="16"/>
  <c r="H396" i="16"/>
  <c r="G396" i="16"/>
  <c r="J395" i="16"/>
  <c r="I395" i="16"/>
  <c r="H395" i="16"/>
  <c r="G395" i="16"/>
  <c r="J394" i="16"/>
  <c r="I394" i="16"/>
  <c r="H394" i="16"/>
  <c r="G394" i="16"/>
  <c r="J393" i="16"/>
  <c r="I393" i="16"/>
  <c r="H393" i="16"/>
  <c r="G393" i="16"/>
  <c r="J392" i="16"/>
  <c r="I392" i="16"/>
  <c r="H392" i="16"/>
  <c r="G392" i="16"/>
  <c r="J391" i="16"/>
  <c r="I391" i="16"/>
  <c r="H391" i="16"/>
  <c r="G391" i="16"/>
  <c r="J388" i="16"/>
  <c r="I388" i="16"/>
  <c r="H388" i="16"/>
  <c r="G388" i="16"/>
  <c r="J387" i="16"/>
  <c r="I387" i="16"/>
  <c r="H387" i="16"/>
  <c r="G387" i="16"/>
  <c r="J386" i="16"/>
  <c r="I386" i="16"/>
  <c r="H386" i="16"/>
  <c r="G386" i="16"/>
  <c r="J385" i="16"/>
  <c r="I385" i="16"/>
  <c r="H385" i="16"/>
  <c r="G385" i="16"/>
  <c r="J384" i="16"/>
  <c r="I384" i="16"/>
  <c r="H384" i="16"/>
  <c r="G384" i="16"/>
  <c r="J381" i="16"/>
  <c r="I381" i="16"/>
  <c r="H381" i="16"/>
  <c r="G381" i="16"/>
  <c r="J380" i="16"/>
  <c r="I380" i="16"/>
  <c r="H380" i="16"/>
  <c r="G380" i="16"/>
  <c r="J379" i="16"/>
  <c r="I379" i="16"/>
  <c r="H379" i="16"/>
  <c r="G379" i="16"/>
  <c r="J378" i="16"/>
  <c r="I378" i="16"/>
  <c r="H378" i="16"/>
  <c r="G378" i="16"/>
  <c r="J377" i="16"/>
  <c r="I377" i="16"/>
  <c r="H377" i="16"/>
  <c r="G377" i="16"/>
  <c r="J376" i="16"/>
  <c r="I376" i="16"/>
  <c r="H376" i="16"/>
  <c r="G376" i="16"/>
  <c r="J373" i="16"/>
  <c r="I373" i="16"/>
  <c r="H373" i="16"/>
  <c r="G373" i="16"/>
  <c r="J372" i="16"/>
  <c r="I372" i="16"/>
  <c r="H372" i="16"/>
  <c r="G372" i="16"/>
  <c r="J371" i="16"/>
  <c r="I371" i="16"/>
  <c r="H371" i="16"/>
  <c r="G371" i="16"/>
  <c r="J370" i="16"/>
  <c r="I370" i="16"/>
  <c r="H370" i="16"/>
  <c r="G370" i="16"/>
  <c r="J369" i="16"/>
  <c r="I369" i="16"/>
  <c r="H369" i="16"/>
  <c r="G369" i="16"/>
  <c r="J368" i="16"/>
  <c r="I368" i="16"/>
  <c r="H368" i="16"/>
  <c r="G368" i="16"/>
  <c r="J367" i="16"/>
  <c r="I367" i="16"/>
  <c r="H367" i="16"/>
  <c r="G367" i="16"/>
  <c r="J366" i="16"/>
  <c r="I366" i="16"/>
  <c r="H366" i="16"/>
  <c r="G366" i="16"/>
  <c r="J365" i="16"/>
  <c r="I365" i="16"/>
  <c r="H365" i="16"/>
  <c r="G365" i="16"/>
  <c r="J362" i="16"/>
  <c r="I362" i="16"/>
  <c r="H362" i="16"/>
  <c r="G362" i="16"/>
  <c r="J361" i="16"/>
  <c r="I361" i="16"/>
  <c r="H361" i="16"/>
  <c r="G361" i="16"/>
  <c r="J360" i="16"/>
  <c r="I360" i="16"/>
  <c r="H360" i="16"/>
  <c r="G360" i="16"/>
  <c r="J357" i="16"/>
  <c r="I357" i="16"/>
  <c r="H357" i="16"/>
  <c r="G357" i="16"/>
  <c r="J356" i="16"/>
  <c r="I356" i="16"/>
  <c r="H356" i="16"/>
  <c r="G356" i="16"/>
  <c r="J355" i="16"/>
  <c r="I355" i="16"/>
  <c r="H355" i="16"/>
  <c r="G355" i="16"/>
  <c r="J354" i="16"/>
  <c r="I354" i="16"/>
  <c r="H354" i="16"/>
  <c r="G354" i="16"/>
  <c r="J353" i="16"/>
  <c r="I353" i="16"/>
  <c r="H353" i="16"/>
  <c r="G353" i="16"/>
  <c r="J352" i="16"/>
  <c r="I352" i="16"/>
  <c r="H352" i="16"/>
  <c r="G352" i="16"/>
  <c r="J351" i="16"/>
  <c r="I351" i="16"/>
  <c r="H351" i="16"/>
  <c r="G351" i="16"/>
  <c r="J350" i="16"/>
  <c r="I350" i="16"/>
  <c r="H350" i="16"/>
  <c r="G350" i="16"/>
  <c r="J349" i="16"/>
  <c r="I349" i="16"/>
  <c r="H349" i="16"/>
  <c r="G349" i="16"/>
  <c r="J348" i="16"/>
  <c r="I348" i="16"/>
  <c r="H348" i="16"/>
  <c r="G348" i="16"/>
  <c r="J347" i="16"/>
  <c r="I347" i="16"/>
  <c r="H347" i="16"/>
  <c r="G347" i="16"/>
  <c r="J346" i="16"/>
  <c r="I346" i="16"/>
  <c r="H346" i="16"/>
  <c r="G346" i="16"/>
  <c r="J345" i="16"/>
  <c r="I345" i="16"/>
  <c r="H345" i="16"/>
  <c r="G345" i="16"/>
  <c r="J344" i="16"/>
  <c r="I344" i="16"/>
  <c r="H344" i="16"/>
  <c r="G344" i="16"/>
  <c r="J343" i="16"/>
  <c r="I343" i="16"/>
  <c r="H343" i="16"/>
  <c r="G343" i="16"/>
  <c r="J342" i="16"/>
  <c r="I342" i="16"/>
  <c r="H342" i="16"/>
  <c r="G342" i="16"/>
  <c r="J341" i="16"/>
  <c r="I341" i="16"/>
  <c r="H341" i="16"/>
  <c r="G341" i="16"/>
  <c r="J340" i="16"/>
  <c r="I340" i="16"/>
  <c r="H340" i="16"/>
  <c r="G340" i="16"/>
  <c r="J339" i="16"/>
  <c r="I339" i="16"/>
  <c r="H339" i="16"/>
  <c r="G339" i="16"/>
  <c r="J338" i="16"/>
  <c r="I338" i="16"/>
  <c r="H338" i="16"/>
  <c r="G338" i="16"/>
  <c r="J337" i="16"/>
  <c r="I337" i="16"/>
  <c r="H337" i="16"/>
  <c r="G337" i="16"/>
  <c r="J336" i="16"/>
  <c r="I336" i="16"/>
  <c r="H336" i="16"/>
  <c r="G336" i="16"/>
  <c r="J335" i="16"/>
  <c r="I335" i="16"/>
  <c r="H335" i="16"/>
  <c r="G335" i="16"/>
  <c r="J334" i="16"/>
  <c r="I334" i="16"/>
  <c r="H334" i="16"/>
  <c r="G334" i="16"/>
  <c r="J331" i="16"/>
  <c r="I331" i="16"/>
  <c r="H331" i="16"/>
  <c r="G331" i="16"/>
  <c r="J330" i="16"/>
  <c r="I330" i="16"/>
  <c r="H330" i="16"/>
  <c r="G330" i="16"/>
  <c r="J327" i="16"/>
  <c r="I327" i="16"/>
  <c r="H327" i="16"/>
  <c r="G327" i="16"/>
  <c r="J326" i="16"/>
  <c r="I326" i="16"/>
  <c r="H326" i="16"/>
  <c r="G326" i="16"/>
  <c r="J325" i="16"/>
  <c r="I325" i="16"/>
  <c r="H325" i="16"/>
  <c r="G325" i="16"/>
  <c r="J324" i="16"/>
  <c r="I324" i="16"/>
  <c r="H324" i="16"/>
  <c r="G324" i="16"/>
  <c r="J323" i="16"/>
  <c r="I323" i="16"/>
  <c r="H323" i="16"/>
  <c r="G323" i="16"/>
  <c r="J322" i="16"/>
  <c r="I322" i="16"/>
  <c r="H322" i="16"/>
  <c r="G322" i="16"/>
  <c r="J321" i="16"/>
  <c r="I321" i="16"/>
  <c r="H321" i="16"/>
  <c r="G321" i="16"/>
  <c r="J320" i="16"/>
  <c r="I320" i="16"/>
  <c r="H320" i="16"/>
  <c r="G320" i="16"/>
  <c r="J319" i="16"/>
  <c r="I319" i="16"/>
  <c r="H319" i="16"/>
  <c r="G319" i="16"/>
  <c r="J318" i="16"/>
  <c r="I318" i="16"/>
  <c r="H318" i="16"/>
  <c r="G318" i="16"/>
  <c r="J317" i="16"/>
  <c r="I317" i="16"/>
  <c r="H317" i="16"/>
  <c r="G317" i="16"/>
  <c r="J316" i="16"/>
  <c r="I316" i="16"/>
  <c r="H316" i="16"/>
  <c r="G316" i="16"/>
  <c r="J313" i="16"/>
  <c r="I313" i="16"/>
  <c r="H313" i="16"/>
  <c r="G313" i="16"/>
  <c r="J312" i="16"/>
  <c r="I312" i="16"/>
  <c r="H312" i="16"/>
  <c r="G312" i="16"/>
  <c r="J311" i="16"/>
  <c r="I311" i="16"/>
  <c r="H311" i="16"/>
  <c r="G311" i="16"/>
  <c r="J310" i="16"/>
  <c r="I310" i="16"/>
  <c r="H310" i="16"/>
  <c r="G310" i="16"/>
  <c r="J307" i="16"/>
  <c r="I307" i="16"/>
  <c r="H307" i="16"/>
  <c r="G307" i="16"/>
  <c r="J306" i="16"/>
  <c r="I306" i="16"/>
  <c r="H306" i="16"/>
  <c r="G306" i="16"/>
  <c r="J305" i="16"/>
  <c r="I305" i="16"/>
  <c r="H305" i="16"/>
  <c r="G305" i="16"/>
  <c r="J302" i="16"/>
  <c r="I302" i="16"/>
  <c r="H302" i="16"/>
  <c r="G302" i="16"/>
  <c r="J301" i="16"/>
  <c r="I301" i="16"/>
  <c r="H301" i="16"/>
  <c r="G301" i="16"/>
  <c r="J298" i="16"/>
  <c r="I298" i="16"/>
  <c r="H298" i="16"/>
  <c r="G298" i="16"/>
  <c r="J297" i="16"/>
  <c r="I297" i="16"/>
  <c r="H297" i="16"/>
  <c r="G297" i="16"/>
  <c r="J296" i="16"/>
  <c r="I296" i="16"/>
  <c r="H296" i="16"/>
  <c r="G296" i="16"/>
  <c r="J293" i="16"/>
  <c r="I293" i="16"/>
  <c r="H293" i="16"/>
  <c r="G293" i="16"/>
  <c r="J292" i="16"/>
  <c r="I292" i="16"/>
  <c r="H292" i="16"/>
  <c r="G292" i="16"/>
  <c r="J291" i="16"/>
  <c r="I291" i="16"/>
  <c r="H291" i="16"/>
  <c r="G291" i="16"/>
  <c r="J290" i="16"/>
  <c r="I290" i="16"/>
  <c r="H290" i="16"/>
  <c r="G290" i="16"/>
  <c r="J289" i="16"/>
  <c r="I289" i="16"/>
  <c r="H289" i="16"/>
  <c r="G289" i="16"/>
  <c r="J288" i="16"/>
  <c r="I288" i="16"/>
  <c r="H288" i="16"/>
  <c r="G288" i="16"/>
  <c r="J287" i="16"/>
  <c r="I287" i="16"/>
  <c r="H287" i="16"/>
  <c r="G287" i="16"/>
  <c r="J286" i="16"/>
  <c r="I286" i="16"/>
  <c r="H286" i="16"/>
  <c r="G286" i="16"/>
  <c r="J285" i="16"/>
  <c r="I285" i="16"/>
  <c r="H285" i="16"/>
  <c r="G285" i="16"/>
  <c r="J284" i="16"/>
  <c r="I284" i="16"/>
  <c r="H284" i="16"/>
  <c r="G284" i="16"/>
  <c r="J283" i="16"/>
  <c r="I283" i="16"/>
  <c r="H283" i="16"/>
  <c r="G283" i="16"/>
  <c r="J282" i="16"/>
  <c r="I282" i="16"/>
  <c r="H282" i="16"/>
  <c r="G282" i="16"/>
  <c r="J279" i="16"/>
  <c r="I279" i="16"/>
  <c r="H279" i="16"/>
  <c r="G279" i="16"/>
  <c r="J278" i="16"/>
  <c r="I278" i="16"/>
  <c r="H278" i="16"/>
  <c r="G278" i="16"/>
  <c r="J277" i="16"/>
  <c r="I277" i="16"/>
  <c r="H277" i="16"/>
  <c r="G277" i="16"/>
  <c r="J276" i="16"/>
  <c r="I276" i="16"/>
  <c r="H276" i="16"/>
  <c r="G276" i="16"/>
  <c r="J275" i="16"/>
  <c r="I275" i="16"/>
  <c r="H275" i="16"/>
  <c r="G275" i="16"/>
  <c r="J274" i="16"/>
  <c r="I274" i="16"/>
  <c r="H274" i="16"/>
  <c r="G274" i="16"/>
  <c r="J271" i="16"/>
  <c r="I271" i="16"/>
  <c r="H271" i="16"/>
  <c r="G271" i="16"/>
  <c r="J270" i="16"/>
  <c r="I270" i="16"/>
  <c r="H270" i="16"/>
  <c r="G270" i="16"/>
  <c r="J269" i="16"/>
  <c r="I269" i="16"/>
  <c r="H269" i="16"/>
  <c r="G269" i="16"/>
  <c r="J268" i="16"/>
  <c r="I268" i="16"/>
  <c r="H268" i="16"/>
  <c r="G268" i="16"/>
  <c r="J267" i="16"/>
  <c r="I267" i="16"/>
  <c r="H267" i="16"/>
  <c r="G267" i="16"/>
  <c r="J266" i="16"/>
  <c r="I266" i="16"/>
  <c r="H266" i="16"/>
  <c r="G266" i="16"/>
  <c r="J265" i="16"/>
  <c r="I265" i="16"/>
  <c r="H265" i="16"/>
  <c r="G265" i="16"/>
  <c r="J262" i="16"/>
  <c r="I262" i="16"/>
  <c r="H262" i="16"/>
  <c r="G262" i="16"/>
  <c r="J261" i="16"/>
  <c r="I261" i="16"/>
  <c r="H261" i="16"/>
  <c r="G261" i="16"/>
  <c r="J260" i="16"/>
  <c r="I260" i="16"/>
  <c r="H260" i="16"/>
  <c r="G260" i="16"/>
  <c r="J257" i="16"/>
  <c r="I257" i="16"/>
  <c r="H257" i="16"/>
  <c r="G257" i="16"/>
  <c r="J256" i="16"/>
  <c r="I256" i="16"/>
  <c r="H256" i="16"/>
  <c r="G256" i="16"/>
  <c r="J255" i="16"/>
  <c r="I255" i="16"/>
  <c r="H255" i="16"/>
  <c r="G255" i="16"/>
  <c r="J254" i="16"/>
  <c r="I254" i="16"/>
  <c r="H254" i="16"/>
  <c r="G254" i="16"/>
  <c r="J253" i="16"/>
  <c r="I253" i="16"/>
  <c r="H253" i="16"/>
  <c r="G253" i="16"/>
  <c r="J252" i="16"/>
  <c r="I252" i="16"/>
  <c r="H252" i="16"/>
  <c r="G252" i="16"/>
  <c r="J251" i="16"/>
  <c r="I251" i="16"/>
  <c r="H251" i="16"/>
  <c r="G251" i="16"/>
  <c r="J250" i="16"/>
  <c r="I250" i="16"/>
  <c r="H250" i="16"/>
  <c r="G250" i="16"/>
  <c r="J249" i="16"/>
  <c r="I249" i="16"/>
  <c r="H249" i="16"/>
  <c r="G249" i="16"/>
  <c r="J248" i="16"/>
  <c r="I248" i="16"/>
  <c r="H248" i="16"/>
  <c r="G248" i="16"/>
  <c r="J247" i="16"/>
  <c r="I247" i="16"/>
  <c r="H247" i="16"/>
  <c r="G247" i="16"/>
  <c r="J246" i="16"/>
  <c r="I246" i="16"/>
  <c r="H246" i="16"/>
  <c r="G246" i="16"/>
  <c r="J243" i="16"/>
  <c r="I243" i="16"/>
  <c r="H243" i="16"/>
  <c r="G243" i="16"/>
  <c r="J242" i="16"/>
  <c r="I242" i="16"/>
  <c r="H242" i="16"/>
  <c r="G242" i="16"/>
  <c r="J239" i="16"/>
  <c r="I239" i="16"/>
  <c r="H239" i="16"/>
  <c r="G239" i="16"/>
  <c r="J238" i="16"/>
  <c r="I238" i="16"/>
  <c r="H238" i="16"/>
  <c r="G238" i="16"/>
  <c r="J237" i="16"/>
  <c r="I237" i="16"/>
  <c r="H237" i="16"/>
  <c r="G237" i="16"/>
  <c r="J236" i="16"/>
  <c r="I236" i="16"/>
  <c r="H236" i="16"/>
  <c r="G236" i="16"/>
  <c r="J235" i="16"/>
  <c r="I235" i="16"/>
  <c r="H235" i="16"/>
  <c r="G235" i="16"/>
  <c r="J234" i="16"/>
  <c r="I234" i="16"/>
  <c r="H234" i="16"/>
  <c r="G234" i="16"/>
  <c r="J231" i="16"/>
  <c r="I231" i="16"/>
  <c r="H231" i="16"/>
  <c r="G231" i="16"/>
  <c r="J230" i="16"/>
  <c r="I230" i="16"/>
  <c r="H230" i="16"/>
  <c r="G230" i="16"/>
  <c r="J229" i="16"/>
  <c r="I229" i="16"/>
  <c r="H229" i="16"/>
  <c r="G229" i="16"/>
  <c r="J228" i="16"/>
  <c r="I228" i="16"/>
  <c r="H228" i="16"/>
  <c r="G228" i="16"/>
  <c r="J227" i="16"/>
  <c r="I227" i="16"/>
  <c r="H227" i="16"/>
  <c r="G227" i="16"/>
  <c r="J226" i="16"/>
  <c r="I226" i="16"/>
  <c r="H226" i="16"/>
  <c r="G226" i="16"/>
  <c r="J225" i="16"/>
  <c r="I225" i="16"/>
  <c r="H225" i="16"/>
  <c r="G225" i="16"/>
  <c r="J224" i="16"/>
  <c r="I224" i="16"/>
  <c r="H224" i="16"/>
  <c r="G224" i="16"/>
  <c r="J221" i="16"/>
  <c r="I221" i="16"/>
  <c r="H221" i="16"/>
  <c r="G221" i="16"/>
  <c r="J220" i="16"/>
  <c r="I220" i="16"/>
  <c r="H220" i="16"/>
  <c r="G220" i="16"/>
  <c r="J219" i="16"/>
  <c r="I219" i="16"/>
  <c r="H219" i="16"/>
  <c r="G219" i="16"/>
  <c r="J218" i="16"/>
  <c r="I218" i="16"/>
  <c r="H218" i="16"/>
  <c r="G218" i="16"/>
  <c r="J217" i="16"/>
  <c r="I217" i="16"/>
  <c r="H217" i="16"/>
  <c r="G217" i="16"/>
  <c r="J214" i="16"/>
  <c r="I214" i="16"/>
  <c r="H214" i="16"/>
  <c r="G214" i="16"/>
  <c r="J213" i="16"/>
  <c r="I213" i="16"/>
  <c r="H213" i="16"/>
  <c r="G213" i="16"/>
  <c r="J212" i="16"/>
  <c r="I212" i="16"/>
  <c r="H212" i="16"/>
  <c r="G212" i="16"/>
  <c r="J211" i="16"/>
  <c r="I211" i="16"/>
  <c r="H211" i="16"/>
  <c r="G211" i="16"/>
  <c r="J208" i="16"/>
  <c r="I208" i="16"/>
  <c r="H208" i="16"/>
  <c r="G208" i="16"/>
  <c r="J207" i="16"/>
  <c r="I207" i="16"/>
  <c r="H207" i="16"/>
  <c r="G207" i="16"/>
  <c r="J206" i="16"/>
  <c r="I206" i="16"/>
  <c r="H206" i="16"/>
  <c r="G206" i="16"/>
  <c r="J205" i="16"/>
  <c r="I205" i="16"/>
  <c r="H205" i="16"/>
  <c r="G205" i="16"/>
  <c r="J202" i="16"/>
  <c r="I202" i="16"/>
  <c r="H202" i="16"/>
  <c r="G202" i="16"/>
  <c r="J201" i="16"/>
  <c r="I201" i="16"/>
  <c r="H201" i="16"/>
  <c r="G201" i="16"/>
  <c r="J198" i="16"/>
  <c r="I198" i="16"/>
  <c r="H198" i="16"/>
  <c r="G198" i="16"/>
  <c r="J197" i="16"/>
  <c r="I197" i="16"/>
  <c r="H197" i="16"/>
  <c r="G197" i="16"/>
  <c r="J196" i="16"/>
  <c r="I196" i="16"/>
  <c r="H196" i="16"/>
  <c r="G196" i="16"/>
  <c r="J195" i="16"/>
  <c r="I195" i="16"/>
  <c r="H195" i="16"/>
  <c r="G195" i="16"/>
  <c r="J194" i="16"/>
  <c r="I194" i="16"/>
  <c r="H194" i="16"/>
  <c r="G194" i="16"/>
  <c r="J191" i="16"/>
  <c r="I191" i="16"/>
  <c r="H191" i="16"/>
  <c r="G191" i="16"/>
  <c r="J190" i="16"/>
  <c r="I190" i="16"/>
  <c r="H190" i="16"/>
  <c r="G190" i="16"/>
  <c r="J189" i="16"/>
  <c r="I189" i="16"/>
  <c r="H189" i="16"/>
  <c r="G189" i="16"/>
  <c r="J186" i="16"/>
  <c r="I186" i="16"/>
  <c r="H186" i="16"/>
  <c r="G186" i="16"/>
  <c r="J185" i="16"/>
  <c r="I185" i="16"/>
  <c r="H185" i="16"/>
  <c r="G185" i="16"/>
  <c r="J184" i="16"/>
  <c r="I184" i="16"/>
  <c r="H184" i="16"/>
  <c r="G184" i="16"/>
  <c r="J183" i="16"/>
  <c r="I183" i="16"/>
  <c r="H183" i="16"/>
  <c r="G183" i="16"/>
  <c r="J182" i="16"/>
  <c r="I182" i="16"/>
  <c r="H182" i="16"/>
  <c r="G182" i="16"/>
  <c r="J181" i="16"/>
  <c r="I181" i="16"/>
  <c r="H181" i="16"/>
  <c r="G181" i="16"/>
  <c r="J180" i="16"/>
  <c r="I180" i="16"/>
  <c r="H180" i="16"/>
  <c r="G180" i="16"/>
  <c r="J179" i="16"/>
  <c r="I179" i="16"/>
  <c r="H179" i="16"/>
  <c r="G179" i="16"/>
  <c r="J178" i="16"/>
  <c r="I178" i="16"/>
  <c r="H178" i="16"/>
  <c r="G178" i="16"/>
  <c r="J177" i="16"/>
  <c r="I177" i="16"/>
  <c r="H177" i="16"/>
  <c r="G177" i="16"/>
  <c r="J176" i="16"/>
  <c r="I176" i="16"/>
  <c r="H176" i="16"/>
  <c r="G176" i="16"/>
  <c r="J175" i="16"/>
  <c r="I175" i="16"/>
  <c r="H175" i="16"/>
  <c r="G175" i="16"/>
  <c r="J174" i="16"/>
  <c r="I174" i="16"/>
  <c r="H174" i="16"/>
  <c r="G174" i="16"/>
  <c r="J173" i="16"/>
  <c r="I173" i="16"/>
  <c r="H173" i="16"/>
  <c r="G173" i="16"/>
  <c r="J170" i="16"/>
  <c r="I170" i="16"/>
  <c r="H170" i="16"/>
  <c r="G170" i="16"/>
  <c r="J169" i="16"/>
  <c r="I169" i="16"/>
  <c r="H169" i="16"/>
  <c r="G169" i="16"/>
  <c r="J168" i="16"/>
  <c r="I168" i="16"/>
  <c r="H168" i="16"/>
  <c r="G168" i="16"/>
  <c r="J167" i="16"/>
  <c r="I167" i="16"/>
  <c r="H167" i="16"/>
  <c r="G167" i="16"/>
  <c r="J166" i="16"/>
  <c r="I166" i="16"/>
  <c r="H166" i="16"/>
  <c r="G166" i="16"/>
  <c r="J165" i="16"/>
  <c r="I165" i="16"/>
  <c r="H165" i="16"/>
  <c r="G165" i="16"/>
  <c r="J164" i="16"/>
  <c r="I164" i="16"/>
  <c r="H164" i="16"/>
  <c r="G164" i="16"/>
  <c r="J163" i="16"/>
  <c r="I163" i="16"/>
  <c r="H163" i="16"/>
  <c r="G163" i="16"/>
  <c r="J160" i="16"/>
  <c r="I160" i="16"/>
  <c r="H160" i="16"/>
  <c r="G160" i="16"/>
  <c r="J159" i="16"/>
  <c r="I159" i="16"/>
  <c r="H159" i="16"/>
  <c r="G159" i="16"/>
  <c r="J158" i="16"/>
  <c r="I158" i="16"/>
  <c r="H158" i="16"/>
  <c r="G158" i="16"/>
  <c r="J157" i="16"/>
  <c r="I157" i="16"/>
  <c r="H157" i="16"/>
  <c r="G157" i="16"/>
  <c r="J156" i="16"/>
  <c r="I156" i="16"/>
  <c r="H156" i="16"/>
  <c r="G156" i="16"/>
  <c r="J155" i="16"/>
  <c r="I155" i="16"/>
  <c r="H155" i="16"/>
  <c r="G155" i="16"/>
  <c r="J154" i="16"/>
  <c r="I154" i="16"/>
  <c r="H154" i="16"/>
  <c r="G154" i="16"/>
  <c r="J153" i="16"/>
  <c r="I153" i="16"/>
  <c r="H153" i="16"/>
  <c r="G153" i="16"/>
  <c r="J152" i="16"/>
  <c r="I152" i="16"/>
  <c r="H152" i="16"/>
  <c r="G152" i="16"/>
  <c r="J151" i="16"/>
  <c r="I151" i="16"/>
  <c r="H151" i="16"/>
  <c r="G151" i="16"/>
  <c r="J150" i="16"/>
  <c r="I150" i="16"/>
  <c r="H150" i="16"/>
  <c r="G150" i="16"/>
  <c r="J149" i="16"/>
  <c r="I149" i="16"/>
  <c r="H149" i="16"/>
  <c r="G149" i="16"/>
  <c r="J146" i="16"/>
  <c r="I146" i="16"/>
  <c r="H146" i="16"/>
  <c r="G146" i="16"/>
  <c r="J145" i="16"/>
  <c r="I145" i="16"/>
  <c r="H145" i="16"/>
  <c r="G145" i="16"/>
  <c r="J144" i="16"/>
  <c r="I144" i="16"/>
  <c r="H144" i="16"/>
  <c r="G144" i="16"/>
  <c r="J143" i="16"/>
  <c r="I143" i="16"/>
  <c r="H143" i="16"/>
  <c r="G143" i="16"/>
  <c r="J140" i="16"/>
  <c r="I140" i="16"/>
  <c r="H140" i="16"/>
  <c r="G140" i="16"/>
  <c r="J139" i="16"/>
  <c r="I139" i="16"/>
  <c r="H139" i="16"/>
  <c r="G139" i="16"/>
  <c r="J138" i="16"/>
  <c r="I138" i="16"/>
  <c r="H138" i="16"/>
  <c r="G138" i="16"/>
  <c r="J137" i="16"/>
  <c r="I137" i="16"/>
  <c r="H137" i="16"/>
  <c r="G137" i="16"/>
  <c r="J134" i="16"/>
  <c r="I134" i="16"/>
  <c r="H134" i="16"/>
  <c r="G134" i="16"/>
  <c r="J133" i="16"/>
  <c r="I133" i="16"/>
  <c r="H133" i="16"/>
  <c r="G133" i="16"/>
  <c r="J132" i="16"/>
  <c r="I132" i="16"/>
  <c r="H132" i="16"/>
  <c r="G132" i="16"/>
  <c r="J129" i="16"/>
  <c r="I129" i="16"/>
  <c r="H129" i="16"/>
  <c r="G129" i="16"/>
  <c r="J128" i="16"/>
  <c r="I128" i="16"/>
  <c r="H128" i="16"/>
  <c r="G128" i="16"/>
  <c r="J127" i="16"/>
  <c r="I127" i="16"/>
  <c r="H127" i="16"/>
  <c r="G127" i="16"/>
  <c r="J126" i="16"/>
  <c r="I126" i="16"/>
  <c r="H126" i="16"/>
  <c r="G126" i="16"/>
  <c r="J123" i="16"/>
  <c r="I123" i="16"/>
  <c r="H123" i="16"/>
  <c r="G123" i="16"/>
  <c r="J122" i="16"/>
  <c r="I122" i="16"/>
  <c r="H122" i="16"/>
  <c r="G122" i="16"/>
  <c r="J119" i="16"/>
  <c r="I119" i="16"/>
  <c r="H119" i="16"/>
  <c r="G119" i="16"/>
  <c r="J118" i="16"/>
  <c r="I118" i="16"/>
  <c r="H118" i="16"/>
  <c r="G118" i="16"/>
  <c r="J117" i="16"/>
  <c r="I117" i="16"/>
  <c r="H117" i="16"/>
  <c r="G117" i="16"/>
  <c r="J116" i="16"/>
  <c r="I116" i="16"/>
  <c r="H116" i="16"/>
  <c r="G116" i="16"/>
  <c r="J115" i="16"/>
  <c r="I115" i="16"/>
  <c r="H115" i="16"/>
  <c r="G115" i="16"/>
  <c r="J114" i="16"/>
  <c r="I114" i="16"/>
  <c r="H114" i="16"/>
  <c r="G114" i="16"/>
  <c r="J113" i="16"/>
  <c r="I113" i="16"/>
  <c r="H113" i="16"/>
  <c r="G113" i="16"/>
  <c r="J112" i="16"/>
  <c r="I112" i="16"/>
  <c r="H112" i="16"/>
  <c r="G112" i="16"/>
  <c r="J111" i="16"/>
  <c r="I111" i="16"/>
  <c r="H111" i="16"/>
  <c r="G111" i="16"/>
  <c r="J110" i="16"/>
  <c r="I110" i="16"/>
  <c r="H110" i="16"/>
  <c r="G110" i="16"/>
  <c r="J109" i="16"/>
  <c r="I109" i="16"/>
  <c r="H109" i="16"/>
  <c r="G109" i="16"/>
  <c r="J108" i="16"/>
  <c r="I108" i="16"/>
  <c r="H108" i="16"/>
  <c r="G108" i="16"/>
  <c r="J107" i="16"/>
  <c r="I107" i="16"/>
  <c r="H107" i="16"/>
  <c r="G107" i="16"/>
  <c r="J104" i="16"/>
  <c r="I104" i="16"/>
  <c r="H104" i="16"/>
  <c r="G104" i="16"/>
  <c r="J103" i="16"/>
  <c r="I103" i="16"/>
  <c r="H103" i="16"/>
  <c r="G103" i="16"/>
  <c r="J102" i="16"/>
  <c r="I102" i="16"/>
  <c r="H102" i="16"/>
  <c r="G102" i="16"/>
  <c r="J99" i="16"/>
  <c r="I99" i="16"/>
  <c r="H99" i="16"/>
  <c r="G99" i="16"/>
  <c r="J98" i="16"/>
  <c r="I98" i="16"/>
  <c r="H98" i="16"/>
  <c r="G98" i="16"/>
  <c r="J97" i="16"/>
  <c r="I97" i="16"/>
  <c r="H97" i="16"/>
  <c r="G97" i="16"/>
  <c r="J96" i="16"/>
  <c r="I96" i="16"/>
  <c r="H96" i="16"/>
  <c r="G96" i="16"/>
  <c r="J93" i="16"/>
  <c r="I93" i="16"/>
  <c r="H93" i="16"/>
  <c r="G93" i="16"/>
  <c r="J92" i="16"/>
  <c r="I92" i="16"/>
  <c r="H92" i="16"/>
  <c r="G92" i="16"/>
  <c r="J89" i="16"/>
  <c r="I89" i="16"/>
  <c r="H89" i="16"/>
  <c r="G89" i="16"/>
  <c r="J88" i="16"/>
  <c r="I88" i="16"/>
  <c r="H88" i="16"/>
  <c r="G88" i="16"/>
  <c r="J85" i="16"/>
  <c r="I85" i="16"/>
  <c r="H85" i="16"/>
  <c r="G85" i="16"/>
  <c r="J84" i="16"/>
  <c r="I84" i="16"/>
  <c r="H84" i="16"/>
  <c r="G84" i="16"/>
  <c r="J83" i="16"/>
  <c r="I83" i="16"/>
  <c r="H83" i="16"/>
  <c r="G83" i="16"/>
  <c r="J80" i="16"/>
  <c r="I80" i="16"/>
  <c r="H80" i="16"/>
  <c r="G80" i="16"/>
  <c r="J79" i="16"/>
  <c r="I79" i="16"/>
  <c r="H79" i="16"/>
  <c r="G79" i="16"/>
  <c r="J78" i="16"/>
  <c r="I78" i="16"/>
  <c r="H78" i="16"/>
  <c r="G78" i="16"/>
  <c r="J77" i="16"/>
  <c r="I77" i="16"/>
  <c r="H77" i="16"/>
  <c r="G77" i="16"/>
  <c r="J76" i="16"/>
  <c r="I76" i="16"/>
  <c r="H76" i="16"/>
  <c r="G76" i="16"/>
  <c r="J75" i="16"/>
  <c r="I75" i="16"/>
  <c r="H75" i="16"/>
  <c r="G75" i="16"/>
  <c r="J72" i="16"/>
  <c r="I72" i="16"/>
  <c r="H72" i="16"/>
  <c r="G72" i="16"/>
  <c r="J71" i="16"/>
  <c r="I71" i="16"/>
  <c r="H71" i="16"/>
  <c r="G71" i="16"/>
  <c r="J68" i="16"/>
  <c r="I68" i="16"/>
  <c r="H68" i="16"/>
  <c r="G68" i="16"/>
  <c r="J67" i="16"/>
  <c r="I67" i="16"/>
  <c r="H67" i="16"/>
  <c r="G67" i="16"/>
  <c r="J66" i="16"/>
  <c r="I66" i="16"/>
  <c r="H66" i="16"/>
  <c r="G66" i="16"/>
  <c r="J65" i="16"/>
  <c r="I65" i="16"/>
  <c r="H65" i="16"/>
  <c r="G65" i="16"/>
  <c r="J64" i="16"/>
  <c r="I64" i="16"/>
  <c r="H64" i="16"/>
  <c r="G64" i="16"/>
  <c r="J63" i="16"/>
  <c r="I63" i="16"/>
  <c r="H63" i="16"/>
  <c r="G63" i="16"/>
  <c r="J62" i="16"/>
  <c r="I62" i="16"/>
  <c r="H62" i="16"/>
  <c r="G62" i="16"/>
  <c r="J61" i="16"/>
  <c r="I61" i="16"/>
  <c r="H61" i="16"/>
  <c r="G61" i="16"/>
  <c r="J60" i="16"/>
  <c r="I60" i="16"/>
  <c r="H60" i="16"/>
  <c r="G60" i="16"/>
  <c r="J59" i="16"/>
  <c r="I59" i="16"/>
  <c r="H59" i="16"/>
  <c r="G59" i="16"/>
  <c r="J58" i="16"/>
  <c r="I58" i="16"/>
  <c r="H58" i="16"/>
  <c r="G58" i="16"/>
  <c r="J57" i="16"/>
  <c r="I57" i="16"/>
  <c r="H57" i="16"/>
  <c r="G57" i="16"/>
  <c r="J56" i="16"/>
  <c r="I56" i="16"/>
  <c r="H56" i="16"/>
  <c r="G56" i="16"/>
  <c r="J55" i="16"/>
  <c r="I55" i="16"/>
  <c r="H55" i="16"/>
  <c r="G55" i="16"/>
  <c r="J54" i="16"/>
  <c r="I54" i="16"/>
  <c r="H54" i="16"/>
  <c r="G54" i="16"/>
  <c r="J53" i="16"/>
  <c r="I53" i="16"/>
  <c r="H53" i="16"/>
  <c r="G53" i="16"/>
  <c r="J52" i="16"/>
  <c r="I52" i="16"/>
  <c r="H52" i="16"/>
  <c r="G52" i="16"/>
  <c r="J51" i="16"/>
  <c r="I51" i="16"/>
  <c r="H51" i="16"/>
  <c r="G51" i="16"/>
  <c r="J50" i="16"/>
  <c r="I50" i="16"/>
  <c r="H50" i="16"/>
  <c r="G50" i="16"/>
  <c r="J49" i="16"/>
  <c r="I49" i="16"/>
  <c r="H49" i="16"/>
  <c r="G49" i="16"/>
  <c r="J48" i="16"/>
  <c r="I48" i="16"/>
  <c r="H48" i="16"/>
  <c r="G48" i="16"/>
  <c r="J47" i="16"/>
  <c r="I47" i="16"/>
  <c r="H47" i="16"/>
  <c r="G47" i="16"/>
  <c r="J46" i="16"/>
  <c r="I46" i="16"/>
  <c r="H46" i="16"/>
  <c r="G46" i="16"/>
  <c r="J43" i="16"/>
  <c r="I43" i="16"/>
  <c r="H43" i="16"/>
  <c r="G43" i="16"/>
  <c r="J42" i="16"/>
  <c r="I42" i="16"/>
  <c r="H42" i="16"/>
  <c r="G42" i="16"/>
  <c r="J41" i="16"/>
  <c r="I41" i="16"/>
  <c r="H41" i="16"/>
  <c r="G41" i="16"/>
  <c r="J40" i="16"/>
  <c r="I40" i="16"/>
  <c r="H40" i="16"/>
  <c r="G40" i="16"/>
  <c r="J37" i="16"/>
  <c r="I37" i="16"/>
  <c r="H37" i="16"/>
  <c r="G37" i="16"/>
  <c r="J36" i="16"/>
  <c r="I36" i="16"/>
  <c r="H36" i="16"/>
  <c r="G36" i="16"/>
  <c r="J35" i="16"/>
  <c r="I35" i="16"/>
  <c r="H35" i="16"/>
  <c r="G35"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19" i="16"/>
  <c r="I19" i="16"/>
  <c r="H19" i="16"/>
  <c r="G19" i="16"/>
  <c r="J18" i="16"/>
  <c r="I18" i="16"/>
  <c r="H18" i="16"/>
  <c r="G18" i="16"/>
  <c r="J15" i="16"/>
  <c r="I15" i="16"/>
  <c r="H15" i="16"/>
  <c r="G15" i="16"/>
  <c r="J14" i="16"/>
  <c r="I14" i="16"/>
  <c r="H14" i="16"/>
  <c r="G14" i="16"/>
  <c r="J11" i="16"/>
  <c r="I11" i="16"/>
  <c r="H11" i="16"/>
  <c r="G11" i="16"/>
  <c r="J10" i="16"/>
  <c r="I10" i="16"/>
  <c r="H10" i="16"/>
  <c r="G10" i="16"/>
  <c r="J9" i="16"/>
  <c r="I9" i="16"/>
  <c r="H9" i="16"/>
  <c r="G9" i="16"/>
  <c r="J8" i="16"/>
  <c r="I8" i="16"/>
  <c r="H8" i="16"/>
  <c r="G8" i="16"/>
  <c r="D5" i="16"/>
  <c r="B5" i="16"/>
  <c r="C5" i="16" s="1"/>
  <c r="E5" i="16" s="1"/>
  <c r="K30" i="15"/>
  <c r="J30" i="15"/>
  <c r="H30" i="15"/>
  <c r="I27" i="15" s="1"/>
  <c r="F30" i="15"/>
  <c r="D30" i="15"/>
  <c r="E26" i="15" s="1"/>
  <c r="B30" i="15"/>
  <c r="C26" i="15" s="1"/>
  <c r="K28" i="15"/>
  <c r="J28" i="15"/>
  <c r="I28" i="15"/>
  <c r="G28" i="15"/>
  <c r="K27" i="15"/>
  <c r="J27" i="15"/>
  <c r="G27" i="15"/>
  <c r="E27" i="15"/>
  <c r="C27" i="15"/>
  <c r="K26" i="15"/>
  <c r="J26" i="15"/>
  <c r="I26" i="15"/>
  <c r="G26" i="15"/>
  <c r="K25" i="15"/>
  <c r="J25" i="15"/>
  <c r="I25" i="15"/>
  <c r="G25" i="15"/>
  <c r="E25" i="15"/>
  <c r="C25" i="15"/>
  <c r="K24" i="15"/>
  <c r="J24" i="15"/>
  <c r="I24" i="15"/>
  <c r="G24" i="15"/>
  <c r="K23" i="15"/>
  <c r="J23" i="15"/>
  <c r="G23" i="15"/>
  <c r="E23" i="15"/>
  <c r="C23" i="15"/>
  <c r="K22" i="15"/>
  <c r="J22" i="15"/>
  <c r="I22" i="15"/>
  <c r="G22" i="15"/>
  <c r="K21" i="15"/>
  <c r="J21" i="15"/>
  <c r="I21" i="15"/>
  <c r="G21" i="15"/>
  <c r="E21" i="15"/>
  <c r="C21" i="15"/>
  <c r="K20" i="15"/>
  <c r="J20" i="15"/>
  <c r="I20" i="15"/>
  <c r="G20" i="15"/>
  <c r="K19" i="15"/>
  <c r="J19" i="15"/>
  <c r="G19" i="15"/>
  <c r="E19" i="15"/>
  <c r="C19" i="15"/>
  <c r="K18" i="15"/>
  <c r="J18" i="15"/>
  <c r="I18" i="15"/>
  <c r="G18" i="15"/>
  <c r="K17" i="15"/>
  <c r="J17" i="15"/>
  <c r="I17" i="15"/>
  <c r="G17" i="15"/>
  <c r="E17" i="15"/>
  <c r="C17" i="15"/>
  <c r="K16" i="15"/>
  <c r="J16" i="15"/>
  <c r="I16" i="15"/>
  <c r="G16" i="15"/>
  <c r="K15" i="15"/>
  <c r="J15" i="15"/>
  <c r="G15" i="15"/>
  <c r="E15" i="15"/>
  <c r="C15" i="15"/>
  <c r="K14" i="15"/>
  <c r="J14" i="15"/>
  <c r="I14" i="15"/>
  <c r="G14" i="15"/>
  <c r="K13" i="15"/>
  <c r="J13" i="15"/>
  <c r="I13" i="15"/>
  <c r="G13" i="15"/>
  <c r="E13" i="15"/>
  <c r="C13" i="15"/>
  <c r="K12" i="15"/>
  <c r="J12" i="15"/>
  <c r="I12" i="15"/>
  <c r="G12" i="15"/>
  <c r="K11" i="15"/>
  <c r="J11" i="15"/>
  <c r="G11" i="15"/>
  <c r="E11" i="15"/>
  <c r="C11" i="15"/>
  <c r="K10" i="15"/>
  <c r="J10" i="15"/>
  <c r="I10" i="15"/>
  <c r="G10" i="15"/>
  <c r="K9" i="15"/>
  <c r="J9" i="15"/>
  <c r="I9" i="15"/>
  <c r="G9" i="15"/>
  <c r="E9" i="15"/>
  <c r="C9" i="15"/>
  <c r="K8" i="15"/>
  <c r="J8" i="15"/>
  <c r="I8" i="15"/>
  <c r="G8" i="15"/>
  <c r="K7" i="15"/>
  <c r="J7" i="15"/>
  <c r="G7" i="15"/>
  <c r="E7" i="15"/>
  <c r="C7" i="15"/>
  <c r="B5" i="15"/>
  <c r="K55" i="14"/>
  <c r="J55" i="14"/>
  <c r="I55" i="14"/>
  <c r="G55" i="14"/>
  <c r="E55" i="14"/>
  <c r="C55" i="14"/>
  <c r="H53" i="14"/>
  <c r="I53" i="14" s="1"/>
  <c r="G53" i="14"/>
  <c r="F53" i="14"/>
  <c r="G47" i="14" s="1"/>
  <c r="E53" i="14"/>
  <c r="D53" i="14"/>
  <c r="E49" i="14" s="1"/>
  <c r="B53" i="14"/>
  <c r="C50" i="14" s="1"/>
  <c r="K51" i="14"/>
  <c r="J51" i="14"/>
  <c r="I51" i="14"/>
  <c r="G51" i="14"/>
  <c r="E51" i="14"/>
  <c r="K50" i="14"/>
  <c r="J50" i="14"/>
  <c r="E50" i="14"/>
  <c r="K49" i="14"/>
  <c r="J49" i="14"/>
  <c r="I49" i="14"/>
  <c r="G49" i="14"/>
  <c r="K48" i="14"/>
  <c r="J48" i="14"/>
  <c r="I48" i="14"/>
  <c r="E48" i="14"/>
  <c r="K47" i="14"/>
  <c r="J47" i="14"/>
  <c r="I47" i="14"/>
  <c r="E47" i="14"/>
  <c r="K46" i="14"/>
  <c r="J46" i="14"/>
  <c r="E46" i="14"/>
  <c r="K45" i="14"/>
  <c r="J45" i="14"/>
  <c r="I45" i="14"/>
  <c r="G45" i="14"/>
  <c r="K44" i="14"/>
  <c r="J44" i="14"/>
  <c r="I44" i="14"/>
  <c r="E44" i="14"/>
  <c r="K43" i="14"/>
  <c r="J43" i="14"/>
  <c r="I43" i="14"/>
  <c r="G43" i="14"/>
  <c r="E43" i="14"/>
  <c r="K42" i="14"/>
  <c r="J42" i="14"/>
  <c r="E42" i="14"/>
  <c r="K41" i="14"/>
  <c r="J41" i="14"/>
  <c r="I41" i="14"/>
  <c r="G41" i="14"/>
  <c r="K40" i="14"/>
  <c r="J40" i="14"/>
  <c r="I40" i="14"/>
  <c r="E40" i="14"/>
  <c r="K39" i="14"/>
  <c r="J39" i="14"/>
  <c r="I39" i="14"/>
  <c r="G39" i="14"/>
  <c r="E39" i="14"/>
  <c r="K38" i="14"/>
  <c r="J38" i="14"/>
  <c r="E38" i="14"/>
  <c r="K37" i="14"/>
  <c r="J37" i="14"/>
  <c r="I37" i="14"/>
  <c r="G37" i="14"/>
  <c r="K36" i="14"/>
  <c r="J36" i="14"/>
  <c r="I36" i="14"/>
  <c r="E36" i="14"/>
  <c r="C36" i="14"/>
  <c r="I33" i="14"/>
  <c r="H33" i="14"/>
  <c r="G33" i="14"/>
  <c r="F33" i="14"/>
  <c r="E33" i="14"/>
  <c r="D33" i="14"/>
  <c r="B33" i="14"/>
  <c r="C33" i="14" s="1"/>
  <c r="K31" i="14"/>
  <c r="J31" i="14"/>
  <c r="G31" i="14"/>
  <c r="E31" i="14"/>
  <c r="C31" i="14"/>
  <c r="K30" i="14"/>
  <c r="J30" i="14"/>
  <c r="G30" i="14"/>
  <c r="K29" i="14"/>
  <c r="J29" i="14"/>
  <c r="G29" i="14"/>
  <c r="E29" i="14"/>
  <c r="C29" i="14"/>
  <c r="K28" i="14"/>
  <c r="J28" i="14"/>
  <c r="I28" i="14"/>
  <c r="G28" i="14"/>
  <c r="C28" i="14"/>
  <c r="K27" i="14"/>
  <c r="J27" i="14"/>
  <c r="G27" i="14"/>
  <c r="E27" i="14"/>
  <c r="C27" i="14"/>
  <c r="K26" i="14"/>
  <c r="J26" i="14"/>
  <c r="I26" i="14"/>
  <c r="G26" i="14"/>
  <c r="C26" i="14"/>
  <c r="K25" i="14"/>
  <c r="J25" i="14"/>
  <c r="G25" i="14"/>
  <c r="E25" i="14"/>
  <c r="C25" i="14"/>
  <c r="K24" i="14"/>
  <c r="J24" i="14"/>
  <c r="I24" i="14"/>
  <c r="G24" i="14"/>
  <c r="C24" i="14"/>
  <c r="K23" i="14"/>
  <c r="J23" i="14"/>
  <c r="G23" i="14"/>
  <c r="E23" i="14"/>
  <c r="C23" i="14"/>
  <c r="I20" i="14"/>
  <c r="H20" i="14"/>
  <c r="G20" i="14"/>
  <c r="F20" i="14"/>
  <c r="E20" i="14"/>
  <c r="D20" i="14"/>
  <c r="B20" i="14"/>
  <c r="C20" i="14" s="1"/>
  <c r="K18" i="14"/>
  <c r="J18" i="14"/>
  <c r="G18" i="14"/>
  <c r="C18" i="14"/>
  <c r="K17" i="14"/>
  <c r="J17" i="14"/>
  <c r="I17" i="14"/>
  <c r="G17" i="14"/>
  <c r="K16" i="14"/>
  <c r="J16" i="14"/>
  <c r="G16" i="14"/>
  <c r="C16" i="14"/>
  <c r="K15" i="14"/>
  <c r="J15" i="14"/>
  <c r="I15" i="14"/>
  <c r="G15" i="14"/>
  <c r="C15" i="14"/>
  <c r="K14" i="14"/>
  <c r="J14" i="14"/>
  <c r="G14" i="14"/>
  <c r="E14" i="14"/>
  <c r="C14" i="14"/>
  <c r="K13" i="14"/>
  <c r="J13" i="14"/>
  <c r="I13" i="14"/>
  <c r="G13" i="14"/>
  <c r="C13" i="14"/>
  <c r="K12" i="14"/>
  <c r="J12" i="14"/>
  <c r="G12" i="14"/>
  <c r="C12" i="14"/>
  <c r="K11" i="14"/>
  <c r="J11" i="14"/>
  <c r="I11" i="14"/>
  <c r="G11" i="14"/>
  <c r="C11" i="14"/>
  <c r="K10" i="14"/>
  <c r="J10" i="14"/>
  <c r="G10" i="14"/>
  <c r="C10" i="14"/>
  <c r="K9" i="14"/>
  <c r="J9" i="14"/>
  <c r="I9" i="14"/>
  <c r="G9" i="14"/>
  <c r="C9" i="14"/>
  <c r="K8" i="14"/>
  <c r="J8" i="14"/>
  <c r="G8" i="14"/>
  <c r="C8" i="14"/>
  <c r="K7" i="14"/>
  <c r="J7" i="14"/>
  <c r="I7" i="14"/>
  <c r="G7" i="14"/>
  <c r="C7" i="14"/>
  <c r="H5" i="14"/>
  <c r="F5" i="14"/>
  <c r="D5" i="14"/>
  <c r="B5" i="14"/>
  <c r="K26" i="13"/>
  <c r="H26" i="13"/>
  <c r="F26" i="13"/>
  <c r="D26" i="13"/>
  <c r="B26" i="13"/>
  <c r="K24" i="13"/>
  <c r="J24" i="13"/>
  <c r="I24" i="13"/>
  <c r="G24" i="13"/>
  <c r="K23" i="13"/>
  <c r="J23" i="13"/>
  <c r="I23" i="13"/>
  <c r="G23" i="13"/>
  <c r="E23" i="13"/>
  <c r="C23" i="13"/>
  <c r="K22" i="13"/>
  <c r="J22" i="13"/>
  <c r="I22" i="13"/>
  <c r="G22" i="13"/>
  <c r="K21" i="13"/>
  <c r="J21" i="13"/>
  <c r="I21" i="13"/>
  <c r="G21" i="13"/>
  <c r="E21" i="13"/>
  <c r="C21" i="13"/>
  <c r="K20" i="13"/>
  <c r="J20" i="13"/>
  <c r="I20" i="13"/>
  <c r="G20" i="13"/>
  <c r="K19" i="13"/>
  <c r="J19" i="13"/>
  <c r="I19" i="13"/>
  <c r="G19" i="13"/>
  <c r="E19" i="13"/>
  <c r="K18" i="13"/>
  <c r="J18" i="13"/>
  <c r="I18" i="13"/>
  <c r="G18" i="13"/>
  <c r="K17" i="13"/>
  <c r="J17" i="13"/>
  <c r="I17" i="13"/>
  <c r="G17" i="13"/>
  <c r="E17" i="13"/>
  <c r="C17" i="13"/>
  <c r="K16" i="13"/>
  <c r="J16" i="13"/>
  <c r="I16" i="13"/>
  <c r="G16" i="13"/>
  <c r="K15" i="13"/>
  <c r="J15" i="13"/>
  <c r="I15" i="13"/>
  <c r="G15" i="13"/>
  <c r="E15" i="13"/>
  <c r="C15" i="13"/>
  <c r="K14" i="13"/>
  <c r="J14" i="13"/>
  <c r="I14" i="13"/>
  <c r="G14" i="13"/>
  <c r="K13" i="13"/>
  <c r="J13" i="13"/>
  <c r="I13" i="13"/>
  <c r="G13" i="13"/>
  <c r="E13" i="13"/>
  <c r="C13" i="13"/>
  <c r="K12" i="13"/>
  <c r="J12" i="13"/>
  <c r="I12" i="13"/>
  <c r="G12" i="13"/>
  <c r="K11" i="13"/>
  <c r="J11" i="13"/>
  <c r="I11" i="13"/>
  <c r="G11" i="13"/>
  <c r="E11" i="13"/>
  <c r="C11" i="13"/>
  <c r="K10" i="13"/>
  <c r="J10" i="13"/>
  <c r="I10" i="13"/>
  <c r="G10" i="13"/>
  <c r="K9" i="13"/>
  <c r="J9" i="13"/>
  <c r="I9" i="13"/>
  <c r="G9" i="13"/>
  <c r="E9" i="13"/>
  <c r="C9" i="13"/>
  <c r="K8" i="13"/>
  <c r="J8" i="13"/>
  <c r="I8" i="13"/>
  <c r="G8" i="13"/>
  <c r="K7" i="13"/>
  <c r="J7" i="13"/>
  <c r="I7" i="13"/>
  <c r="G7" i="13"/>
  <c r="E7" i="13"/>
  <c r="C7" i="13"/>
  <c r="B5" i="13"/>
  <c r="F5" i="13" s="1"/>
  <c r="K73" i="12"/>
  <c r="J73" i="12"/>
  <c r="I73" i="12"/>
  <c r="G73" i="12"/>
  <c r="E73" i="12"/>
  <c r="C73" i="12"/>
  <c r="J71" i="12"/>
  <c r="I71" i="12"/>
  <c r="H71" i="12"/>
  <c r="I66" i="12" s="1"/>
  <c r="F71" i="12"/>
  <c r="K71" i="12" s="1"/>
  <c r="D71" i="12"/>
  <c r="E71" i="12" s="1"/>
  <c r="C71" i="12"/>
  <c r="B71" i="12"/>
  <c r="K69" i="12"/>
  <c r="J69" i="12"/>
  <c r="I69" i="12"/>
  <c r="K68" i="12"/>
  <c r="J68" i="12"/>
  <c r="I68" i="12"/>
  <c r="E68" i="12"/>
  <c r="C68" i="12"/>
  <c r="K67" i="12"/>
  <c r="J67" i="12"/>
  <c r="I67" i="12"/>
  <c r="G67" i="12"/>
  <c r="E67" i="12"/>
  <c r="K66" i="12"/>
  <c r="J66" i="12"/>
  <c r="E66" i="12"/>
  <c r="C66" i="12"/>
  <c r="K65" i="12"/>
  <c r="J65" i="12"/>
  <c r="I65" i="12"/>
  <c r="G65" i="12"/>
  <c r="K64" i="12"/>
  <c r="J64" i="12"/>
  <c r="I64" i="12"/>
  <c r="E64" i="12"/>
  <c r="K63" i="12"/>
  <c r="J63" i="12"/>
  <c r="I63" i="12"/>
  <c r="G63" i="12"/>
  <c r="E63" i="12"/>
  <c r="K62" i="12"/>
  <c r="J62" i="12"/>
  <c r="E62" i="12"/>
  <c r="K61" i="12"/>
  <c r="J61" i="12"/>
  <c r="I61" i="12"/>
  <c r="G61" i="12"/>
  <c r="K60" i="12"/>
  <c r="J60" i="12"/>
  <c r="I60" i="12"/>
  <c r="E60" i="12"/>
  <c r="C60" i="12"/>
  <c r="K59" i="12"/>
  <c r="J59" i="12"/>
  <c r="I59" i="12"/>
  <c r="G59" i="12"/>
  <c r="E59" i="12"/>
  <c r="K58" i="12"/>
  <c r="J58" i="12"/>
  <c r="E58" i="12"/>
  <c r="C58" i="12"/>
  <c r="K57" i="12"/>
  <c r="J57" i="12"/>
  <c r="I57" i="12"/>
  <c r="G57" i="12"/>
  <c r="K56" i="12"/>
  <c r="J56" i="12"/>
  <c r="I56" i="12"/>
  <c r="E56" i="12"/>
  <c r="C56" i="12"/>
  <c r="K55" i="12"/>
  <c r="J55" i="12"/>
  <c r="I55" i="12"/>
  <c r="G55" i="12"/>
  <c r="E55" i="12"/>
  <c r="K54" i="12"/>
  <c r="J54" i="12"/>
  <c r="E54" i="12"/>
  <c r="C54" i="12"/>
  <c r="K51" i="12"/>
  <c r="I51" i="12"/>
  <c r="H51" i="12"/>
  <c r="F51" i="12"/>
  <c r="G51" i="12" s="1"/>
  <c r="D51" i="12"/>
  <c r="E41" i="12" s="1"/>
  <c r="C51" i="12"/>
  <c r="B51" i="12"/>
  <c r="K49" i="12"/>
  <c r="J49" i="12"/>
  <c r="G49" i="12"/>
  <c r="C49" i="12"/>
  <c r="K48" i="12"/>
  <c r="J48" i="12"/>
  <c r="I48" i="12"/>
  <c r="G48" i="12"/>
  <c r="C48" i="12"/>
  <c r="K47" i="12"/>
  <c r="J47" i="12"/>
  <c r="I47" i="12"/>
  <c r="G47" i="12"/>
  <c r="E47" i="12"/>
  <c r="C47" i="12"/>
  <c r="K46" i="12"/>
  <c r="J46" i="12"/>
  <c r="I46" i="12"/>
  <c r="G46" i="12"/>
  <c r="C46" i="12"/>
  <c r="K45" i="12"/>
  <c r="J45" i="12"/>
  <c r="G45" i="12"/>
  <c r="C45" i="12"/>
  <c r="K44" i="12"/>
  <c r="J44" i="12"/>
  <c r="I44" i="12"/>
  <c r="G44" i="12"/>
  <c r="C44" i="12"/>
  <c r="K43" i="12"/>
  <c r="J43" i="12"/>
  <c r="I43" i="12"/>
  <c r="G43" i="12"/>
  <c r="C43" i="12"/>
  <c r="K42" i="12"/>
  <c r="J42" i="12"/>
  <c r="I42" i="12"/>
  <c r="G42" i="12"/>
  <c r="C42" i="12"/>
  <c r="K41" i="12"/>
  <c r="J41" i="12"/>
  <c r="G41" i="12"/>
  <c r="C41" i="12"/>
  <c r="K38" i="12"/>
  <c r="I38" i="12"/>
  <c r="H38" i="12"/>
  <c r="F38" i="12"/>
  <c r="G38" i="12" s="1"/>
  <c r="E38" i="12"/>
  <c r="D38" i="12"/>
  <c r="E34" i="12" s="1"/>
  <c r="C38" i="12"/>
  <c r="B38" i="12"/>
  <c r="K36" i="12"/>
  <c r="J36" i="12"/>
  <c r="G36" i="12"/>
  <c r="C36" i="12"/>
  <c r="K35" i="12"/>
  <c r="J35" i="12"/>
  <c r="I35" i="12"/>
  <c r="G35" i="12"/>
  <c r="C35" i="12"/>
  <c r="K34" i="12"/>
  <c r="J34" i="12"/>
  <c r="I34" i="12"/>
  <c r="G34" i="12"/>
  <c r="C34" i="12"/>
  <c r="K33" i="12"/>
  <c r="J33" i="12"/>
  <c r="I33" i="12"/>
  <c r="G33" i="12"/>
  <c r="E33" i="12"/>
  <c r="C33" i="12"/>
  <c r="K32" i="12"/>
  <c r="J32" i="12"/>
  <c r="G32" i="12"/>
  <c r="C32" i="12"/>
  <c r="K31" i="12"/>
  <c r="J31" i="12"/>
  <c r="I31" i="12"/>
  <c r="G31" i="12"/>
  <c r="C31" i="12"/>
  <c r="K30" i="12"/>
  <c r="J30" i="12"/>
  <c r="I30" i="12"/>
  <c r="G30" i="12"/>
  <c r="E30" i="12"/>
  <c r="C30" i="12"/>
  <c r="K29" i="12"/>
  <c r="J29" i="12"/>
  <c r="I29" i="12"/>
  <c r="G29" i="12"/>
  <c r="C29" i="12"/>
  <c r="K28" i="12"/>
  <c r="J28" i="12"/>
  <c r="G28" i="12"/>
  <c r="C28" i="12"/>
  <c r="H25" i="12"/>
  <c r="F25" i="12"/>
  <c r="G25" i="12" s="1"/>
  <c r="E25" i="12"/>
  <c r="D25" i="12"/>
  <c r="C25" i="12"/>
  <c r="B25" i="12"/>
  <c r="K23" i="12"/>
  <c r="J23" i="12"/>
  <c r="G23" i="12"/>
  <c r="E23" i="12"/>
  <c r="C23" i="12"/>
  <c r="K22" i="12"/>
  <c r="J22" i="12"/>
  <c r="I22" i="12"/>
  <c r="G22" i="12"/>
  <c r="C22" i="12"/>
  <c r="K21" i="12"/>
  <c r="J21" i="12"/>
  <c r="I21" i="12"/>
  <c r="G21" i="12"/>
  <c r="E21" i="12"/>
  <c r="C21" i="12"/>
  <c r="K20" i="12"/>
  <c r="J20" i="12"/>
  <c r="I20" i="12"/>
  <c r="G20" i="12"/>
  <c r="E20" i="12"/>
  <c r="C20" i="12"/>
  <c r="K19" i="12"/>
  <c r="J19" i="12"/>
  <c r="G19" i="12"/>
  <c r="C19" i="12"/>
  <c r="K16" i="12"/>
  <c r="I16" i="12"/>
  <c r="H16" i="12"/>
  <c r="I14" i="12" s="1"/>
  <c r="F16" i="12"/>
  <c r="G16" i="12" s="1"/>
  <c r="E16" i="12"/>
  <c r="D16" i="12"/>
  <c r="J16" i="12" s="1"/>
  <c r="C16" i="12"/>
  <c r="B16" i="12"/>
  <c r="K14" i="12"/>
  <c r="J14" i="12"/>
  <c r="G14" i="12"/>
  <c r="E14" i="12"/>
  <c r="C14" i="12"/>
  <c r="H11" i="12"/>
  <c r="I9" i="12" s="1"/>
  <c r="F11" i="12"/>
  <c r="G11" i="12" s="1"/>
  <c r="E11" i="12"/>
  <c r="D11" i="12"/>
  <c r="C11" i="12"/>
  <c r="B11" i="12"/>
  <c r="K9" i="12"/>
  <c r="J9" i="12"/>
  <c r="G9" i="12"/>
  <c r="E9" i="12"/>
  <c r="C9" i="12"/>
  <c r="K8" i="12"/>
  <c r="J8" i="12"/>
  <c r="I8" i="12"/>
  <c r="G8" i="12"/>
  <c r="C8" i="12"/>
  <c r="K7" i="12"/>
  <c r="J7" i="12"/>
  <c r="I7" i="12"/>
  <c r="G7" i="12"/>
  <c r="E7" i="12"/>
  <c r="C7" i="12"/>
  <c r="D5" i="12"/>
  <c r="H5" i="12" s="1"/>
  <c r="B5" i="12"/>
  <c r="F5" i="12" s="1"/>
  <c r="H46" i="11"/>
  <c r="I33" i="11" s="1"/>
  <c r="F46" i="11"/>
  <c r="G36" i="11" s="1"/>
  <c r="D46" i="11"/>
  <c r="B46" i="11"/>
  <c r="J46" i="11" s="1"/>
  <c r="K44" i="11"/>
  <c r="J44" i="11"/>
  <c r="E44" i="11"/>
  <c r="C44" i="11"/>
  <c r="K43" i="11"/>
  <c r="J43" i="11"/>
  <c r="E43" i="11"/>
  <c r="K42" i="11"/>
  <c r="J42" i="11"/>
  <c r="G42" i="11"/>
  <c r="E42" i="11"/>
  <c r="C42" i="11"/>
  <c r="K41" i="11"/>
  <c r="J41" i="11"/>
  <c r="E41" i="11"/>
  <c r="C41" i="11"/>
  <c r="K40" i="11"/>
  <c r="J40" i="11"/>
  <c r="E40" i="11"/>
  <c r="C40" i="11"/>
  <c r="K39" i="11"/>
  <c r="J39" i="11"/>
  <c r="I39" i="11"/>
  <c r="G39" i="11"/>
  <c r="E39" i="11"/>
  <c r="C39" i="11"/>
  <c r="K38" i="11"/>
  <c r="J38" i="11"/>
  <c r="E38" i="11"/>
  <c r="C38" i="11"/>
  <c r="K37" i="11"/>
  <c r="J37" i="11"/>
  <c r="E37" i="11"/>
  <c r="C37" i="11"/>
  <c r="K36" i="11"/>
  <c r="J36" i="11"/>
  <c r="I36" i="11"/>
  <c r="E36" i="11"/>
  <c r="C36" i="11"/>
  <c r="K35" i="11"/>
  <c r="J35" i="11"/>
  <c r="G35" i="11"/>
  <c r="E35" i="11"/>
  <c r="C35" i="11"/>
  <c r="K34" i="11"/>
  <c r="J34" i="11"/>
  <c r="E34" i="11"/>
  <c r="C34" i="11"/>
  <c r="K33" i="11"/>
  <c r="J33" i="11"/>
  <c r="E33" i="11"/>
  <c r="C33" i="11"/>
  <c r="K32" i="11"/>
  <c r="J32" i="11"/>
  <c r="I32" i="11"/>
  <c r="G32" i="11"/>
  <c r="E32" i="11"/>
  <c r="C32" i="11"/>
  <c r="K31" i="11"/>
  <c r="J31" i="11"/>
  <c r="G31" i="11"/>
  <c r="E31" i="11"/>
  <c r="C31" i="11"/>
  <c r="K30" i="11"/>
  <c r="J30" i="11"/>
  <c r="E30" i="11"/>
  <c r="C30" i="11"/>
  <c r="K29" i="11"/>
  <c r="J29" i="11"/>
  <c r="I29" i="11"/>
  <c r="E29" i="11"/>
  <c r="C29" i="11"/>
  <c r="K28" i="11"/>
  <c r="J28" i="11"/>
  <c r="G28" i="11"/>
  <c r="E28" i="11"/>
  <c r="C28" i="11"/>
  <c r="K27" i="11"/>
  <c r="J27" i="11"/>
  <c r="E27" i="11"/>
  <c r="C27" i="11"/>
  <c r="K26" i="11"/>
  <c r="J26" i="11"/>
  <c r="G26" i="11"/>
  <c r="E26" i="11"/>
  <c r="C26" i="11"/>
  <c r="K25" i="11"/>
  <c r="J25" i="11"/>
  <c r="I25" i="11"/>
  <c r="G25" i="11"/>
  <c r="E25" i="11"/>
  <c r="C25" i="11"/>
  <c r="K24" i="11"/>
  <c r="J24" i="11"/>
  <c r="G24" i="11"/>
  <c r="E24" i="11"/>
  <c r="C24" i="11"/>
  <c r="K23" i="11"/>
  <c r="J23" i="11"/>
  <c r="E23" i="11"/>
  <c r="C23" i="11"/>
  <c r="K22" i="11"/>
  <c r="J22" i="11"/>
  <c r="E22" i="11"/>
  <c r="C22" i="11"/>
  <c r="K21" i="11"/>
  <c r="J21" i="11"/>
  <c r="I21" i="11"/>
  <c r="G21" i="11"/>
  <c r="E21" i="11"/>
  <c r="C21" i="11"/>
  <c r="K20" i="11"/>
  <c r="J20" i="11"/>
  <c r="E20" i="11"/>
  <c r="C20" i="11"/>
  <c r="K19" i="11"/>
  <c r="J19" i="11"/>
  <c r="I19" i="11"/>
  <c r="G19" i="11"/>
  <c r="E19" i="11"/>
  <c r="C19" i="11"/>
  <c r="K18" i="11"/>
  <c r="J18" i="11"/>
  <c r="G18" i="11"/>
  <c r="E18" i="11"/>
  <c r="C18" i="11"/>
  <c r="K17" i="11"/>
  <c r="J17" i="11"/>
  <c r="G17" i="11"/>
  <c r="E17" i="11"/>
  <c r="C17" i="11"/>
  <c r="K16" i="11"/>
  <c r="J16" i="11"/>
  <c r="I16" i="11"/>
  <c r="G16" i="11"/>
  <c r="E16" i="11"/>
  <c r="C16" i="11"/>
  <c r="K15" i="11"/>
  <c r="J15" i="11"/>
  <c r="I15" i="11"/>
  <c r="G15" i="11"/>
  <c r="E15" i="11"/>
  <c r="C15" i="11"/>
  <c r="K14" i="11"/>
  <c r="J14" i="11"/>
  <c r="G14" i="11"/>
  <c r="E14" i="11"/>
  <c r="C14" i="11"/>
  <c r="K13" i="11"/>
  <c r="J13" i="11"/>
  <c r="I13" i="11"/>
  <c r="E13" i="11"/>
  <c r="C13" i="11"/>
  <c r="K12" i="11"/>
  <c r="J12" i="11"/>
  <c r="I12" i="11"/>
  <c r="G12" i="11"/>
  <c r="E12" i="11"/>
  <c r="C12" i="11"/>
  <c r="K11" i="11"/>
  <c r="J11" i="11"/>
  <c r="I11" i="11"/>
  <c r="G11" i="11"/>
  <c r="E11" i="11"/>
  <c r="C11" i="11"/>
  <c r="K10" i="11"/>
  <c r="J10" i="11"/>
  <c r="G10" i="11"/>
  <c r="E10" i="11"/>
  <c r="C10" i="11"/>
  <c r="K9" i="11"/>
  <c r="J9" i="11"/>
  <c r="I9" i="11"/>
  <c r="G9" i="11"/>
  <c r="E9" i="11"/>
  <c r="C9" i="11"/>
  <c r="K8" i="11"/>
  <c r="J8" i="11"/>
  <c r="I8" i="11"/>
  <c r="G8" i="11"/>
  <c r="E8" i="11"/>
  <c r="C8" i="11"/>
  <c r="K7" i="11"/>
  <c r="J7" i="11"/>
  <c r="I7" i="11"/>
  <c r="G7" i="11"/>
  <c r="E7" i="11"/>
  <c r="C7" i="11"/>
  <c r="H5" i="11"/>
  <c r="F5" i="11"/>
  <c r="B5" i="11"/>
  <c r="D5" i="11" s="1"/>
  <c r="K194" i="10"/>
  <c r="J194" i="10"/>
  <c r="I194" i="10"/>
  <c r="G194" i="10"/>
  <c r="E194" i="10"/>
  <c r="C194" i="10"/>
  <c r="K192" i="10"/>
  <c r="J192" i="10"/>
  <c r="I192" i="10"/>
  <c r="G192" i="10"/>
  <c r="E192" i="10"/>
  <c r="C192" i="10"/>
  <c r="H190" i="10"/>
  <c r="I190" i="10" s="1"/>
  <c r="F190" i="10"/>
  <c r="K190" i="10" s="1"/>
  <c r="E190" i="10"/>
  <c r="D190" i="10"/>
  <c r="J190" i="10" s="1"/>
  <c r="B190" i="10"/>
  <c r="C190" i="10" s="1"/>
  <c r="K188" i="10"/>
  <c r="J188" i="10"/>
  <c r="I188" i="10"/>
  <c r="G188" i="10"/>
  <c r="E188" i="10"/>
  <c r="C188" i="10"/>
  <c r="H186" i="10"/>
  <c r="I186" i="10" s="1"/>
  <c r="G186" i="10"/>
  <c r="F186" i="10"/>
  <c r="D186" i="10"/>
  <c r="J186" i="10" s="1"/>
  <c r="C186" i="10"/>
  <c r="B186" i="10"/>
  <c r="C183" i="10" s="1"/>
  <c r="K184" i="10"/>
  <c r="J184" i="10"/>
  <c r="G184" i="10"/>
  <c r="C184" i="10"/>
  <c r="K183" i="10"/>
  <c r="J183" i="10"/>
  <c r="I183" i="10"/>
  <c r="G183" i="10"/>
  <c r="K182" i="10"/>
  <c r="J182" i="10"/>
  <c r="I182" i="10"/>
  <c r="G182" i="10"/>
  <c r="C182" i="10"/>
  <c r="K181" i="10"/>
  <c r="J181" i="10"/>
  <c r="I181" i="10"/>
  <c r="G181" i="10"/>
  <c r="E181" i="10"/>
  <c r="C181" i="10"/>
  <c r="K180" i="10"/>
  <c r="J180" i="10"/>
  <c r="G180" i="10"/>
  <c r="C180" i="10"/>
  <c r="K179" i="10"/>
  <c r="J179" i="10"/>
  <c r="I179" i="10"/>
  <c r="G179" i="10"/>
  <c r="K178" i="10"/>
  <c r="J178" i="10"/>
  <c r="I178" i="10"/>
  <c r="G178" i="10"/>
  <c r="C178" i="10"/>
  <c r="K177" i="10"/>
  <c r="J177" i="10"/>
  <c r="I177" i="10"/>
  <c r="G177" i="10"/>
  <c r="E177" i="10"/>
  <c r="C177" i="10"/>
  <c r="K176" i="10"/>
  <c r="J176" i="10"/>
  <c r="G176" i="10"/>
  <c r="C176" i="10"/>
  <c r="K175" i="10"/>
  <c r="J175" i="10"/>
  <c r="I175" i="10"/>
  <c r="G175" i="10"/>
  <c r="K174" i="10"/>
  <c r="J174" i="10"/>
  <c r="I174" i="10"/>
  <c r="G174" i="10"/>
  <c r="C174" i="10"/>
  <c r="K173" i="10"/>
  <c r="J173" i="10"/>
  <c r="I173" i="10"/>
  <c r="G173" i="10"/>
  <c r="E173" i="10"/>
  <c r="C173" i="10"/>
  <c r="I170" i="10"/>
  <c r="H170" i="10"/>
  <c r="F170" i="10"/>
  <c r="K170" i="10" s="1"/>
  <c r="E170" i="10"/>
  <c r="D170" i="10"/>
  <c r="B170" i="10"/>
  <c r="C170" i="10" s="1"/>
  <c r="K168" i="10"/>
  <c r="J168" i="10"/>
  <c r="I168" i="10"/>
  <c r="G168" i="10"/>
  <c r="E168" i="10"/>
  <c r="K167" i="10"/>
  <c r="J167" i="10"/>
  <c r="I167" i="10"/>
  <c r="E167" i="10"/>
  <c r="C167" i="10"/>
  <c r="B165" i="10"/>
  <c r="D165" i="10" s="1"/>
  <c r="H165" i="10" s="1"/>
  <c r="K162" i="10"/>
  <c r="J162" i="10"/>
  <c r="I162" i="10"/>
  <c r="G162" i="10"/>
  <c r="E162" i="10"/>
  <c r="C162" i="10"/>
  <c r="I160" i="10"/>
  <c r="H160" i="10"/>
  <c r="F160" i="10"/>
  <c r="K160" i="10" s="1"/>
  <c r="E160" i="10"/>
  <c r="D160" i="10"/>
  <c r="B160" i="10"/>
  <c r="C160" i="10" s="1"/>
  <c r="K158" i="10"/>
  <c r="J158" i="10"/>
  <c r="I158" i="10"/>
  <c r="G158" i="10"/>
  <c r="E158" i="10"/>
  <c r="K157" i="10"/>
  <c r="J157" i="10"/>
  <c r="I157" i="10"/>
  <c r="E157" i="10"/>
  <c r="K156" i="10"/>
  <c r="J156" i="10"/>
  <c r="I156" i="10"/>
  <c r="G156" i="10"/>
  <c r="E156" i="10"/>
  <c r="K155" i="10"/>
  <c r="J155" i="10"/>
  <c r="I155" i="10"/>
  <c r="E155" i="10"/>
  <c r="C155" i="10"/>
  <c r="K154" i="10"/>
  <c r="J154" i="10"/>
  <c r="I154" i="10"/>
  <c r="G154" i="10"/>
  <c r="E154" i="10"/>
  <c r="K153" i="10"/>
  <c r="J153" i="10"/>
  <c r="I153" i="10"/>
  <c r="E153" i="10"/>
  <c r="C153" i="10"/>
  <c r="K152" i="10"/>
  <c r="J152" i="10"/>
  <c r="I152" i="10"/>
  <c r="G152" i="10"/>
  <c r="E152" i="10"/>
  <c r="K151" i="10"/>
  <c r="J151" i="10"/>
  <c r="I151" i="10"/>
  <c r="E151" i="10"/>
  <c r="C151" i="10"/>
  <c r="K150" i="10"/>
  <c r="J150" i="10"/>
  <c r="I150" i="10"/>
  <c r="G150" i="10"/>
  <c r="E150" i="10"/>
  <c r="K149" i="10"/>
  <c r="J149" i="10"/>
  <c r="I149" i="10"/>
  <c r="E149" i="10"/>
  <c r="C149" i="10"/>
  <c r="K148" i="10"/>
  <c r="J148" i="10"/>
  <c r="I148" i="10"/>
  <c r="G148" i="10"/>
  <c r="E148" i="10"/>
  <c r="K147" i="10"/>
  <c r="J147" i="10"/>
  <c r="I147" i="10"/>
  <c r="E147" i="10"/>
  <c r="C147" i="10"/>
  <c r="K146" i="10"/>
  <c r="J146" i="10"/>
  <c r="I146" i="10"/>
  <c r="G146" i="10"/>
  <c r="E146" i="10"/>
  <c r="K145" i="10"/>
  <c r="J145" i="10"/>
  <c r="I145" i="10"/>
  <c r="E145" i="10"/>
  <c r="C145" i="10"/>
  <c r="K144" i="10"/>
  <c r="J144" i="10"/>
  <c r="I144" i="10"/>
  <c r="G144" i="10"/>
  <c r="E144" i="10"/>
  <c r="K143" i="10"/>
  <c r="J143" i="10"/>
  <c r="I143" i="10"/>
  <c r="E143" i="10"/>
  <c r="C143" i="10"/>
  <c r="H140" i="10"/>
  <c r="I135" i="10" s="1"/>
  <c r="G140" i="10"/>
  <c r="F140" i="10"/>
  <c r="G136" i="10" s="1"/>
  <c r="D140" i="10"/>
  <c r="E140" i="10" s="1"/>
  <c r="C140" i="10"/>
  <c r="B140" i="10"/>
  <c r="K138" i="10"/>
  <c r="J138" i="10"/>
  <c r="G138" i="10"/>
  <c r="C138" i="10"/>
  <c r="K137" i="10"/>
  <c r="J137" i="10"/>
  <c r="G137" i="10"/>
  <c r="C137" i="10"/>
  <c r="K136" i="10"/>
  <c r="J136" i="10"/>
  <c r="C136" i="10"/>
  <c r="K135" i="10"/>
  <c r="J135" i="10"/>
  <c r="G135" i="10"/>
  <c r="C135" i="10"/>
  <c r="K134" i="10"/>
  <c r="J134" i="10"/>
  <c r="I134" i="10"/>
  <c r="G134" i="10"/>
  <c r="C134" i="10"/>
  <c r="K133" i="10"/>
  <c r="J133" i="10"/>
  <c r="G133" i="10"/>
  <c r="E133" i="10"/>
  <c r="C133" i="10"/>
  <c r="K132" i="10"/>
  <c r="J132" i="10"/>
  <c r="C132" i="10"/>
  <c r="K131" i="10"/>
  <c r="J131" i="10"/>
  <c r="G131" i="10"/>
  <c r="C131" i="10"/>
  <c r="K130" i="10"/>
  <c r="J130" i="10"/>
  <c r="I130" i="10"/>
  <c r="G130" i="10"/>
  <c r="C130" i="10"/>
  <c r="K129" i="10"/>
  <c r="J129" i="10"/>
  <c r="G129" i="10"/>
  <c r="E129" i="10"/>
  <c r="C129" i="10"/>
  <c r="K128" i="10"/>
  <c r="J128" i="10"/>
  <c r="C128" i="10"/>
  <c r="K127" i="10"/>
  <c r="J127" i="10"/>
  <c r="G127" i="10"/>
  <c r="C127" i="10"/>
  <c r="K126" i="10"/>
  <c r="J126" i="10"/>
  <c r="I126" i="10"/>
  <c r="G126" i="10"/>
  <c r="C126" i="10"/>
  <c r="K125" i="10"/>
  <c r="J125" i="10"/>
  <c r="G125" i="10"/>
  <c r="E125" i="10"/>
  <c r="C125" i="10"/>
  <c r="K124" i="10"/>
  <c r="J124" i="10"/>
  <c r="G124" i="10"/>
  <c r="C124" i="10"/>
  <c r="K123" i="10"/>
  <c r="J123" i="10"/>
  <c r="G123" i="10"/>
  <c r="C123" i="10"/>
  <c r="K122" i="10"/>
  <c r="J122" i="10"/>
  <c r="I122" i="10"/>
  <c r="G122" i="10"/>
  <c r="C122" i="10"/>
  <c r="K121" i="10"/>
  <c r="J121" i="10"/>
  <c r="G121" i="10"/>
  <c r="E121" i="10"/>
  <c r="C121" i="10"/>
  <c r="K120" i="10"/>
  <c r="J120" i="10"/>
  <c r="G120" i="10"/>
  <c r="C120" i="10"/>
  <c r="K119" i="10"/>
  <c r="J119" i="10"/>
  <c r="I119" i="10"/>
  <c r="G119" i="10"/>
  <c r="C119" i="10"/>
  <c r="K118" i="10"/>
  <c r="J118" i="10"/>
  <c r="I118" i="10"/>
  <c r="G118" i="10"/>
  <c r="E118" i="10"/>
  <c r="C118" i="10"/>
  <c r="K117" i="10"/>
  <c r="J117" i="10"/>
  <c r="I117" i="10"/>
  <c r="G117" i="10"/>
  <c r="E117" i="10"/>
  <c r="C117" i="10"/>
  <c r="K116" i="10"/>
  <c r="J116" i="10"/>
  <c r="G116" i="10"/>
  <c r="E116" i="10"/>
  <c r="C116" i="10"/>
  <c r="K115" i="10"/>
  <c r="J115" i="10"/>
  <c r="I115" i="10"/>
  <c r="G115" i="10"/>
  <c r="C115" i="10"/>
  <c r="K114" i="10"/>
  <c r="J114" i="10"/>
  <c r="I114" i="10"/>
  <c r="G114" i="10"/>
  <c r="E114" i="10"/>
  <c r="C114" i="10"/>
  <c r="B112" i="10"/>
  <c r="F112" i="10" s="1"/>
  <c r="K109" i="10"/>
  <c r="J109" i="10"/>
  <c r="I109" i="10"/>
  <c r="G109" i="10"/>
  <c r="E109" i="10"/>
  <c r="C109" i="10"/>
  <c r="I107" i="10"/>
  <c r="H107" i="10"/>
  <c r="I102" i="10" s="1"/>
  <c r="F107" i="10"/>
  <c r="G107" i="10" s="1"/>
  <c r="E107" i="10"/>
  <c r="D107" i="10"/>
  <c r="B107" i="10"/>
  <c r="C104" i="10" s="1"/>
  <c r="K105" i="10"/>
  <c r="J105" i="10"/>
  <c r="I105" i="10"/>
  <c r="G105" i="10"/>
  <c r="E105" i="10"/>
  <c r="K104" i="10"/>
  <c r="J104" i="10"/>
  <c r="I104" i="10"/>
  <c r="E104" i="10"/>
  <c r="K103" i="10"/>
  <c r="J103" i="10"/>
  <c r="I103" i="10"/>
  <c r="G103" i="10"/>
  <c r="E103" i="10"/>
  <c r="K102" i="10"/>
  <c r="J102" i="10"/>
  <c r="E102" i="10"/>
  <c r="C102" i="10"/>
  <c r="K101" i="10"/>
  <c r="J101" i="10"/>
  <c r="I101" i="10"/>
  <c r="G101" i="10"/>
  <c r="E101" i="10"/>
  <c r="K100" i="10"/>
  <c r="J100" i="10"/>
  <c r="I100" i="10"/>
  <c r="E100" i="10"/>
  <c r="K99" i="10"/>
  <c r="J99" i="10"/>
  <c r="I99" i="10"/>
  <c r="G99" i="10"/>
  <c r="E99" i="10"/>
  <c r="K98" i="10"/>
  <c r="J98" i="10"/>
  <c r="E98" i="10"/>
  <c r="C98" i="10"/>
  <c r="K97" i="10"/>
  <c r="J97" i="10"/>
  <c r="I97" i="10"/>
  <c r="G97" i="10"/>
  <c r="E97" i="10"/>
  <c r="K96" i="10"/>
  <c r="J96" i="10"/>
  <c r="I96" i="10"/>
  <c r="E96" i="10"/>
  <c r="K95" i="10"/>
  <c r="J95" i="10"/>
  <c r="I95" i="10"/>
  <c r="G95" i="10"/>
  <c r="E95" i="10"/>
  <c r="K94" i="10"/>
  <c r="J94" i="10"/>
  <c r="I94" i="10"/>
  <c r="E94" i="10"/>
  <c r="C94" i="10"/>
  <c r="H91" i="10"/>
  <c r="I91" i="10" s="1"/>
  <c r="G91" i="10"/>
  <c r="F91" i="10"/>
  <c r="D91" i="10"/>
  <c r="E87" i="10" s="1"/>
  <c r="C91" i="10"/>
  <c r="B91" i="10"/>
  <c r="C88" i="10" s="1"/>
  <c r="K89" i="10"/>
  <c r="J89" i="10"/>
  <c r="G89" i="10"/>
  <c r="C89" i="10"/>
  <c r="K88" i="10"/>
  <c r="J88" i="10"/>
  <c r="G88" i="10"/>
  <c r="K87" i="10"/>
  <c r="J87" i="10"/>
  <c r="I87" i="10"/>
  <c r="G87" i="10"/>
  <c r="C87" i="10"/>
  <c r="K86" i="10"/>
  <c r="J86" i="10"/>
  <c r="G86" i="10"/>
  <c r="C86" i="10"/>
  <c r="K85" i="10"/>
  <c r="J85" i="10"/>
  <c r="G85" i="10"/>
  <c r="C85" i="10"/>
  <c r="K84" i="10"/>
  <c r="J84" i="10"/>
  <c r="G84" i="10"/>
  <c r="K83" i="10"/>
  <c r="J83" i="10"/>
  <c r="I83" i="10"/>
  <c r="G83" i="10"/>
  <c r="C83" i="10"/>
  <c r="K82" i="10"/>
  <c r="J82" i="10"/>
  <c r="G82" i="10"/>
  <c r="C82" i="10"/>
  <c r="K81" i="10"/>
  <c r="J81" i="10"/>
  <c r="G81" i="10"/>
  <c r="C81" i="10"/>
  <c r="K80" i="10"/>
  <c r="J80" i="10"/>
  <c r="G80" i="10"/>
  <c r="C80" i="10"/>
  <c r="K79" i="10"/>
  <c r="J79" i="10"/>
  <c r="I79" i="10"/>
  <c r="G79" i="10"/>
  <c r="C79" i="10"/>
  <c r="K78" i="10"/>
  <c r="J78" i="10"/>
  <c r="G78" i="10"/>
  <c r="C78" i="10"/>
  <c r="K77" i="10"/>
  <c r="J77" i="10"/>
  <c r="G77" i="10"/>
  <c r="C77" i="10"/>
  <c r="K76" i="10"/>
  <c r="J76" i="10"/>
  <c r="G76" i="10"/>
  <c r="C76" i="10"/>
  <c r="K75" i="10"/>
  <c r="J75" i="10"/>
  <c r="I75" i="10"/>
  <c r="G75" i="10"/>
  <c r="C75" i="10"/>
  <c r="K74" i="10"/>
  <c r="J74" i="10"/>
  <c r="G74" i="10"/>
  <c r="E74" i="10"/>
  <c r="C74" i="10"/>
  <c r="K73" i="10"/>
  <c r="J73" i="10"/>
  <c r="G73" i="10"/>
  <c r="C73" i="10"/>
  <c r="K72" i="10"/>
  <c r="J72" i="10"/>
  <c r="G72" i="10"/>
  <c r="C72" i="10"/>
  <c r="K71" i="10"/>
  <c r="J71" i="10"/>
  <c r="I71" i="10"/>
  <c r="G71" i="10"/>
  <c r="C71" i="10"/>
  <c r="K70" i="10"/>
  <c r="J70" i="10"/>
  <c r="G70" i="10"/>
  <c r="E70" i="10"/>
  <c r="C70" i="10"/>
  <c r="K69" i="10"/>
  <c r="J69" i="10"/>
  <c r="G69" i="10"/>
  <c r="C69" i="10"/>
  <c r="K68" i="10"/>
  <c r="J68" i="10"/>
  <c r="G68" i="10"/>
  <c r="C68" i="10"/>
  <c r="K67" i="10"/>
  <c r="J67" i="10"/>
  <c r="I67" i="10"/>
  <c r="G67" i="10"/>
  <c r="C67" i="10"/>
  <c r="B65" i="10"/>
  <c r="F65" i="10" s="1"/>
  <c r="K62" i="10"/>
  <c r="J62" i="10"/>
  <c r="I62" i="10"/>
  <c r="G62" i="10"/>
  <c r="E62" i="10"/>
  <c r="C62" i="10"/>
  <c r="I60" i="10"/>
  <c r="H60" i="10"/>
  <c r="I55" i="10" s="1"/>
  <c r="F60" i="10"/>
  <c r="G60" i="10" s="1"/>
  <c r="D60" i="10"/>
  <c r="E60" i="10" s="1"/>
  <c r="B60" i="10"/>
  <c r="C57" i="10" s="1"/>
  <c r="K58" i="10"/>
  <c r="J58" i="10"/>
  <c r="I58" i="10"/>
  <c r="G58" i="10"/>
  <c r="K57" i="10"/>
  <c r="J57" i="10"/>
  <c r="I57" i="10"/>
  <c r="E57" i="10"/>
  <c r="K56" i="10"/>
  <c r="J56" i="10"/>
  <c r="I56" i="10"/>
  <c r="G56" i="10"/>
  <c r="E56" i="10"/>
  <c r="K55" i="10"/>
  <c r="J55" i="10"/>
  <c r="E55" i="10"/>
  <c r="C55" i="10"/>
  <c r="K54" i="10"/>
  <c r="J54" i="10"/>
  <c r="I54" i="10"/>
  <c r="G54" i="10"/>
  <c r="K53" i="10"/>
  <c r="J53" i="10"/>
  <c r="I53" i="10"/>
  <c r="E53" i="10"/>
  <c r="K52" i="10"/>
  <c r="J52" i="10"/>
  <c r="I52" i="10"/>
  <c r="G52" i="10"/>
  <c r="E52" i="10"/>
  <c r="K51" i="10"/>
  <c r="J51" i="10"/>
  <c r="E51" i="10"/>
  <c r="C51" i="10"/>
  <c r="K50" i="10"/>
  <c r="J50" i="10"/>
  <c r="I50" i="10"/>
  <c r="G50" i="10"/>
  <c r="E50" i="10"/>
  <c r="K49" i="10"/>
  <c r="J49" i="10"/>
  <c r="I49" i="10"/>
  <c r="E49" i="10"/>
  <c r="H46" i="10"/>
  <c r="I41" i="10" s="1"/>
  <c r="G46" i="10"/>
  <c r="F46" i="10"/>
  <c r="G42" i="10" s="1"/>
  <c r="D46" i="10"/>
  <c r="E46" i="10" s="1"/>
  <c r="B46" i="10"/>
  <c r="C46" i="10" s="1"/>
  <c r="K44" i="10"/>
  <c r="J44" i="10"/>
  <c r="G44" i="10"/>
  <c r="C44" i="10"/>
  <c r="K43" i="10"/>
  <c r="J43" i="10"/>
  <c r="G43" i="10"/>
  <c r="E43" i="10"/>
  <c r="C43" i="10"/>
  <c r="K42" i="10"/>
  <c r="J42" i="10"/>
  <c r="C42" i="10"/>
  <c r="K41" i="10"/>
  <c r="J41" i="10"/>
  <c r="G41" i="10"/>
  <c r="C41" i="10"/>
  <c r="K40" i="10"/>
  <c r="J40" i="10"/>
  <c r="G40" i="10"/>
  <c r="C40" i="10"/>
  <c r="K39" i="10"/>
  <c r="J39" i="10"/>
  <c r="G39" i="10"/>
  <c r="E39" i="10"/>
  <c r="C39" i="10"/>
  <c r="K38" i="10"/>
  <c r="J38" i="10"/>
  <c r="C38" i="10"/>
  <c r="K37" i="10"/>
  <c r="J37" i="10"/>
  <c r="G37" i="10"/>
  <c r="C37" i="10"/>
  <c r="K36" i="10"/>
  <c r="J36" i="10"/>
  <c r="G36" i="10"/>
  <c r="C36" i="10"/>
  <c r="K35" i="10"/>
  <c r="J35" i="10"/>
  <c r="G35" i="10"/>
  <c r="E35" i="10"/>
  <c r="C35" i="10"/>
  <c r="K34" i="10"/>
  <c r="J34" i="10"/>
  <c r="G34" i="10"/>
  <c r="C34" i="10"/>
  <c r="K33" i="10"/>
  <c r="J33" i="10"/>
  <c r="G33" i="10"/>
  <c r="C33" i="10"/>
  <c r="K32" i="10"/>
  <c r="J32" i="10"/>
  <c r="G32" i="10"/>
  <c r="C32" i="10"/>
  <c r="K31" i="10"/>
  <c r="J31" i="10"/>
  <c r="G31" i="10"/>
  <c r="E31" i="10"/>
  <c r="C31" i="10"/>
  <c r="K30" i="10"/>
  <c r="J30" i="10"/>
  <c r="G30" i="10"/>
  <c r="C30" i="10"/>
  <c r="K29" i="10"/>
  <c r="J29" i="10"/>
  <c r="G29" i="10"/>
  <c r="C29" i="10"/>
  <c r="K28" i="10"/>
  <c r="J28" i="10"/>
  <c r="I28" i="10"/>
  <c r="G28" i="10"/>
  <c r="C28" i="10"/>
  <c r="K27" i="10"/>
  <c r="J27" i="10"/>
  <c r="G27" i="10"/>
  <c r="E27" i="10"/>
  <c r="C27" i="10"/>
  <c r="K26" i="10"/>
  <c r="J26" i="10"/>
  <c r="G26" i="10"/>
  <c r="C26" i="10"/>
  <c r="B24" i="10"/>
  <c r="D24" i="10" s="1"/>
  <c r="H24" i="10" s="1"/>
  <c r="K21" i="10"/>
  <c r="J21" i="10"/>
  <c r="I21" i="10"/>
  <c r="G21" i="10"/>
  <c r="E21" i="10"/>
  <c r="C21" i="10"/>
  <c r="H19" i="10"/>
  <c r="I19" i="10" s="1"/>
  <c r="F19" i="10"/>
  <c r="K19" i="10" s="1"/>
  <c r="E19" i="10"/>
  <c r="D19" i="10"/>
  <c r="E15" i="10" s="1"/>
  <c r="B19" i="10"/>
  <c r="C19" i="10" s="1"/>
  <c r="K17" i="10"/>
  <c r="J17" i="10"/>
  <c r="I17" i="10"/>
  <c r="G17" i="10"/>
  <c r="E17" i="10"/>
  <c r="K16" i="10"/>
  <c r="J16" i="10"/>
  <c r="E16" i="10"/>
  <c r="C16" i="10"/>
  <c r="K15" i="10"/>
  <c r="J15" i="10"/>
  <c r="I15" i="10"/>
  <c r="K14" i="10"/>
  <c r="J14" i="10"/>
  <c r="I14" i="10"/>
  <c r="E14" i="10"/>
  <c r="C14" i="10"/>
  <c r="K13" i="10"/>
  <c r="J13" i="10"/>
  <c r="I13" i="10"/>
  <c r="G13" i="10"/>
  <c r="E13" i="10"/>
  <c r="K12" i="10"/>
  <c r="J12" i="10"/>
  <c r="I12" i="10"/>
  <c r="E12" i="10"/>
  <c r="C12" i="10"/>
  <c r="K11" i="10"/>
  <c r="J11" i="10"/>
  <c r="I11" i="10"/>
  <c r="K10" i="10"/>
  <c r="J10" i="10"/>
  <c r="I10" i="10"/>
  <c r="E10" i="10"/>
  <c r="C10" i="10"/>
  <c r="K9" i="10"/>
  <c r="J9" i="10"/>
  <c r="I9" i="10"/>
  <c r="G9" i="10"/>
  <c r="E9" i="10"/>
  <c r="K8" i="10"/>
  <c r="J8" i="10"/>
  <c r="I8" i="10"/>
  <c r="E8" i="10"/>
  <c r="C8" i="10"/>
  <c r="K7" i="10"/>
  <c r="J7" i="10"/>
  <c r="I7" i="10"/>
  <c r="F5" i="10"/>
  <c r="D5" i="10"/>
  <c r="H5" i="10" s="1"/>
  <c r="B5" i="10"/>
  <c r="K49" i="9"/>
  <c r="H49" i="9"/>
  <c r="F49" i="9"/>
  <c r="D49" i="9"/>
  <c r="E46" i="9" s="1"/>
  <c r="B49" i="9"/>
  <c r="J49" i="9" s="1"/>
  <c r="K47" i="9"/>
  <c r="J47" i="9"/>
  <c r="I47" i="9"/>
  <c r="G47" i="9"/>
  <c r="K46" i="9"/>
  <c r="J46" i="9"/>
  <c r="I46" i="9"/>
  <c r="G46" i="9"/>
  <c r="K45" i="9"/>
  <c r="J45" i="9"/>
  <c r="I45" i="9"/>
  <c r="G45" i="9"/>
  <c r="E45" i="9"/>
  <c r="K44" i="9"/>
  <c r="J44" i="9"/>
  <c r="I44" i="9"/>
  <c r="G44" i="9"/>
  <c r="E44" i="9"/>
  <c r="C44" i="9"/>
  <c r="K43" i="9"/>
  <c r="J43" i="9"/>
  <c r="I43" i="9"/>
  <c r="G43" i="9"/>
  <c r="K42" i="9"/>
  <c r="J42" i="9"/>
  <c r="I42" i="9"/>
  <c r="G42" i="9"/>
  <c r="E42" i="9"/>
  <c r="K41" i="9"/>
  <c r="J41" i="9"/>
  <c r="I41" i="9"/>
  <c r="G41" i="9"/>
  <c r="E41" i="9"/>
  <c r="K40" i="9"/>
  <c r="J40" i="9"/>
  <c r="I40" i="9"/>
  <c r="G40" i="9"/>
  <c r="E40" i="9"/>
  <c r="C40" i="9"/>
  <c r="K39" i="9"/>
  <c r="J39" i="9"/>
  <c r="I39" i="9"/>
  <c r="G39" i="9"/>
  <c r="K38" i="9"/>
  <c r="J38" i="9"/>
  <c r="I38" i="9"/>
  <c r="G38" i="9"/>
  <c r="E38" i="9"/>
  <c r="K37" i="9"/>
  <c r="J37" i="9"/>
  <c r="I37" i="9"/>
  <c r="G37" i="9"/>
  <c r="E37" i="9"/>
  <c r="K36" i="9"/>
  <c r="J36" i="9"/>
  <c r="I36" i="9"/>
  <c r="G36" i="9"/>
  <c r="E36" i="9"/>
  <c r="C36" i="9"/>
  <c r="K35" i="9"/>
  <c r="J35" i="9"/>
  <c r="I35" i="9"/>
  <c r="G35" i="9"/>
  <c r="K34" i="9"/>
  <c r="J34" i="9"/>
  <c r="I34" i="9"/>
  <c r="G34" i="9"/>
  <c r="E34" i="9"/>
  <c r="K33" i="9"/>
  <c r="J33" i="9"/>
  <c r="I33" i="9"/>
  <c r="G33" i="9"/>
  <c r="E33" i="9"/>
  <c r="K32" i="9"/>
  <c r="J32" i="9"/>
  <c r="I32" i="9"/>
  <c r="G32" i="9"/>
  <c r="E32" i="9"/>
  <c r="C32" i="9"/>
  <c r="K31" i="9"/>
  <c r="J31" i="9"/>
  <c r="I31" i="9"/>
  <c r="G31" i="9"/>
  <c r="K30" i="9"/>
  <c r="J30" i="9"/>
  <c r="I30" i="9"/>
  <c r="G30" i="9"/>
  <c r="E30" i="9"/>
  <c r="K29" i="9"/>
  <c r="J29" i="9"/>
  <c r="I29" i="9"/>
  <c r="G29" i="9"/>
  <c r="E29" i="9"/>
  <c r="K28" i="9"/>
  <c r="J28" i="9"/>
  <c r="I28" i="9"/>
  <c r="G28" i="9"/>
  <c r="E28" i="9"/>
  <c r="C28" i="9"/>
  <c r="K27" i="9"/>
  <c r="J27" i="9"/>
  <c r="I27" i="9"/>
  <c r="G27" i="9"/>
  <c r="E27" i="9"/>
  <c r="K26" i="9"/>
  <c r="J26" i="9"/>
  <c r="I26" i="9"/>
  <c r="G26" i="9"/>
  <c r="E26" i="9"/>
  <c r="K25" i="9"/>
  <c r="J25" i="9"/>
  <c r="I25" i="9"/>
  <c r="G25" i="9"/>
  <c r="E25" i="9"/>
  <c r="K24" i="9"/>
  <c r="J24" i="9"/>
  <c r="I24" i="9"/>
  <c r="G24" i="9"/>
  <c r="E24" i="9"/>
  <c r="C24" i="9"/>
  <c r="K23" i="9"/>
  <c r="J23" i="9"/>
  <c r="I23" i="9"/>
  <c r="G23" i="9"/>
  <c r="E23" i="9"/>
  <c r="K22" i="9"/>
  <c r="J22" i="9"/>
  <c r="I22" i="9"/>
  <c r="G22" i="9"/>
  <c r="E22" i="9"/>
  <c r="K21" i="9"/>
  <c r="J21" i="9"/>
  <c r="I21" i="9"/>
  <c r="G21" i="9"/>
  <c r="E21" i="9"/>
  <c r="K20" i="9"/>
  <c r="J20" i="9"/>
  <c r="I20" i="9"/>
  <c r="G20" i="9"/>
  <c r="E20" i="9"/>
  <c r="C20" i="9"/>
  <c r="K19" i="9"/>
  <c r="J19" i="9"/>
  <c r="I19" i="9"/>
  <c r="G19" i="9"/>
  <c r="E19" i="9"/>
  <c r="K18" i="9"/>
  <c r="J18" i="9"/>
  <c r="I18" i="9"/>
  <c r="G18" i="9"/>
  <c r="E18" i="9"/>
  <c r="C18" i="9"/>
  <c r="K17" i="9"/>
  <c r="J17" i="9"/>
  <c r="I17" i="9"/>
  <c r="G17" i="9"/>
  <c r="E17" i="9"/>
  <c r="K16" i="9"/>
  <c r="J16" i="9"/>
  <c r="I16" i="9"/>
  <c r="G16" i="9"/>
  <c r="E16" i="9"/>
  <c r="C16" i="9"/>
  <c r="K15" i="9"/>
  <c r="J15" i="9"/>
  <c r="I15" i="9"/>
  <c r="G15" i="9"/>
  <c r="E15" i="9"/>
  <c r="K14" i="9"/>
  <c r="J14" i="9"/>
  <c r="I14" i="9"/>
  <c r="G14" i="9"/>
  <c r="E14" i="9"/>
  <c r="C14" i="9"/>
  <c r="K13" i="9"/>
  <c r="J13" i="9"/>
  <c r="I13" i="9"/>
  <c r="G13" i="9"/>
  <c r="E13" i="9"/>
  <c r="K12" i="9"/>
  <c r="J12" i="9"/>
  <c r="I12" i="9"/>
  <c r="G12" i="9"/>
  <c r="E12" i="9"/>
  <c r="C12" i="9"/>
  <c r="K11" i="9"/>
  <c r="J11" i="9"/>
  <c r="I11" i="9"/>
  <c r="G11" i="9"/>
  <c r="E11" i="9"/>
  <c r="K10" i="9"/>
  <c r="J10" i="9"/>
  <c r="I10" i="9"/>
  <c r="G10" i="9"/>
  <c r="E10" i="9"/>
  <c r="C10" i="9"/>
  <c r="K9" i="9"/>
  <c r="J9" i="9"/>
  <c r="I9" i="9"/>
  <c r="G9" i="9"/>
  <c r="E9" i="9"/>
  <c r="K8" i="9"/>
  <c r="J8" i="9"/>
  <c r="I8" i="9"/>
  <c r="G8" i="9"/>
  <c r="E8" i="9"/>
  <c r="C8" i="9"/>
  <c r="K7" i="9"/>
  <c r="J7" i="9"/>
  <c r="I7" i="9"/>
  <c r="G7" i="9"/>
  <c r="E7" i="9"/>
  <c r="F5" i="9"/>
  <c r="D5" i="9"/>
  <c r="H5" i="9" s="1"/>
  <c r="B5" i="9"/>
  <c r="K262" i="8"/>
  <c r="J262" i="8"/>
  <c r="I262" i="8"/>
  <c r="G262" i="8"/>
  <c r="E262" i="8"/>
  <c r="C262" i="8"/>
  <c r="K260" i="8"/>
  <c r="J260" i="8"/>
  <c r="I260" i="8"/>
  <c r="G260" i="8"/>
  <c r="E260" i="8"/>
  <c r="C260" i="8"/>
  <c r="I258" i="8"/>
  <c r="H258" i="8"/>
  <c r="F258" i="8"/>
  <c r="G258" i="8" s="1"/>
  <c r="D258" i="8"/>
  <c r="E258" i="8" s="1"/>
  <c r="B258" i="8"/>
  <c r="C258" i="8" s="1"/>
  <c r="K256" i="8"/>
  <c r="J256" i="8"/>
  <c r="I256" i="8"/>
  <c r="G256" i="8"/>
  <c r="E256" i="8"/>
  <c r="C256" i="8"/>
  <c r="I254" i="8"/>
  <c r="H254" i="8"/>
  <c r="I252" i="8" s="1"/>
  <c r="F254" i="8"/>
  <c r="D254" i="8"/>
  <c r="E254" i="8" s="1"/>
  <c r="B254" i="8"/>
  <c r="C249" i="8" s="1"/>
  <c r="K252" i="8"/>
  <c r="J252" i="8"/>
  <c r="K251" i="8"/>
  <c r="J251" i="8"/>
  <c r="I251" i="8"/>
  <c r="E251" i="8"/>
  <c r="C251" i="8"/>
  <c r="K250" i="8"/>
  <c r="J250" i="8"/>
  <c r="I250" i="8"/>
  <c r="G250" i="8"/>
  <c r="E250" i="8"/>
  <c r="K249" i="8"/>
  <c r="J249" i="8"/>
  <c r="E249" i="8"/>
  <c r="K248" i="8"/>
  <c r="J248" i="8"/>
  <c r="G248" i="8"/>
  <c r="E248" i="8"/>
  <c r="K247" i="8"/>
  <c r="J247" i="8"/>
  <c r="I247" i="8"/>
  <c r="E247" i="8"/>
  <c r="K246" i="8"/>
  <c r="J246" i="8"/>
  <c r="I246" i="8"/>
  <c r="G246" i="8"/>
  <c r="E246" i="8"/>
  <c r="K245" i="8"/>
  <c r="J245" i="8"/>
  <c r="E245" i="8"/>
  <c r="K244" i="8"/>
  <c r="J244" i="8"/>
  <c r="G244" i="8"/>
  <c r="E244" i="8"/>
  <c r="K243" i="8"/>
  <c r="J243" i="8"/>
  <c r="I243" i="8"/>
  <c r="G243" i="8"/>
  <c r="E243" i="8"/>
  <c r="C243" i="8"/>
  <c r="K242" i="8"/>
  <c r="J242" i="8"/>
  <c r="I242" i="8"/>
  <c r="E242" i="8"/>
  <c r="K241" i="8"/>
  <c r="J241" i="8"/>
  <c r="E241" i="8"/>
  <c r="K240" i="8"/>
  <c r="J240" i="8"/>
  <c r="G240" i="8"/>
  <c r="E240" i="8"/>
  <c r="J237" i="8"/>
  <c r="I237" i="8"/>
  <c r="H237" i="8"/>
  <c r="F237" i="8"/>
  <c r="G231" i="8" s="1"/>
  <c r="D237" i="8"/>
  <c r="E237" i="8" s="1"/>
  <c r="C237" i="8"/>
  <c r="B237" i="8"/>
  <c r="K235" i="8"/>
  <c r="J235" i="8"/>
  <c r="K234" i="8"/>
  <c r="J234" i="8"/>
  <c r="I234" i="8"/>
  <c r="E234" i="8"/>
  <c r="C234" i="8"/>
  <c r="K233" i="8"/>
  <c r="J233" i="8"/>
  <c r="I233" i="8"/>
  <c r="G233" i="8"/>
  <c r="E233" i="8"/>
  <c r="C233" i="8"/>
  <c r="K232" i="8"/>
  <c r="J232" i="8"/>
  <c r="E232" i="8"/>
  <c r="C232" i="8"/>
  <c r="K231" i="8"/>
  <c r="J231" i="8"/>
  <c r="E231" i="8"/>
  <c r="K230" i="8"/>
  <c r="J230" i="8"/>
  <c r="I230" i="8"/>
  <c r="E230" i="8"/>
  <c r="C230" i="8"/>
  <c r="K229" i="8"/>
  <c r="J229" i="8"/>
  <c r="I229" i="8"/>
  <c r="G229" i="8"/>
  <c r="E229" i="8"/>
  <c r="C229" i="8"/>
  <c r="K228" i="8"/>
  <c r="J228" i="8"/>
  <c r="E228" i="8"/>
  <c r="C228" i="8"/>
  <c r="K227" i="8"/>
  <c r="J227" i="8"/>
  <c r="G227" i="8"/>
  <c r="E227" i="8"/>
  <c r="K226" i="8"/>
  <c r="J226" i="8"/>
  <c r="I226" i="8"/>
  <c r="E226" i="8"/>
  <c r="C226" i="8"/>
  <c r="K225" i="8"/>
  <c r="J225" i="8"/>
  <c r="I225" i="8"/>
  <c r="G225" i="8"/>
  <c r="E225" i="8"/>
  <c r="C225" i="8"/>
  <c r="K224" i="8"/>
  <c r="J224" i="8"/>
  <c r="I224" i="8"/>
  <c r="E224" i="8"/>
  <c r="C224" i="8"/>
  <c r="K223" i="8"/>
  <c r="J223" i="8"/>
  <c r="I223" i="8"/>
  <c r="G223" i="8"/>
  <c r="E223" i="8"/>
  <c r="C223" i="8"/>
  <c r="K222" i="8"/>
  <c r="J222" i="8"/>
  <c r="I222" i="8"/>
  <c r="E222" i="8"/>
  <c r="C222" i="8"/>
  <c r="K221" i="8"/>
  <c r="J221" i="8"/>
  <c r="I221" i="8"/>
  <c r="G221" i="8"/>
  <c r="E221" i="8"/>
  <c r="C221" i="8"/>
  <c r="K220" i="8"/>
  <c r="J220" i="8"/>
  <c r="I220" i="8"/>
  <c r="E220" i="8"/>
  <c r="C220" i="8"/>
  <c r="K219" i="8"/>
  <c r="J219" i="8"/>
  <c r="I219" i="8"/>
  <c r="G219" i="8"/>
  <c r="E219" i="8"/>
  <c r="C219" i="8"/>
  <c r="H216" i="8"/>
  <c r="K216" i="8" s="1"/>
  <c r="F216" i="8"/>
  <c r="G212" i="8" s="1"/>
  <c r="E216" i="8"/>
  <c r="D216" i="8"/>
  <c r="E211" i="8" s="1"/>
  <c r="B216" i="8"/>
  <c r="C216" i="8" s="1"/>
  <c r="K214" i="8"/>
  <c r="J214" i="8"/>
  <c r="G214" i="8"/>
  <c r="E214" i="8"/>
  <c r="K213" i="8"/>
  <c r="J213" i="8"/>
  <c r="C213" i="8"/>
  <c r="K212" i="8"/>
  <c r="J212" i="8"/>
  <c r="K211" i="8"/>
  <c r="J211" i="8"/>
  <c r="I211" i="8"/>
  <c r="C211" i="8"/>
  <c r="K210" i="8"/>
  <c r="J210" i="8"/>
  <c r="G210" i="8"/>
  <c r="E210" i="8"/>
  <c r="K209" i="8"/>
  <c r="J209" i="8"/>
  <c r="E209" i="8"/>
  <c r="C209" i="8"/>
  <c r="K208" i="8"/>
  <c r="J208" i="8"/>
  <c r="G208" i="8"/>
  <c r="K207" i="8"/>
  <c r="J207" i="8"/>
  <c r="I207" i="8"/>
  <c r="C207" i="8"/>
  <c r="K206" i="8"/>
  <c r="J206" i="8"/>
  <c r="G206" i="8"/>
  <c r="E206" i="8"/>
  <c r="K205" i="8"/>
  <c r="J205" i="8"/>
  <c r="E205" i="8"/>
  <c r="C205" i="8"/>
  <c r="B203" i="8"/>
  <c r="K200" i="8"/>
  <c r="J200" i="8"/>
  <c r="I200" i="8"/>
  <c r="G200" i="8"/>
  <c r="E200" i="8"/>
  <c r="C200" i="8"/>
  <c r="H198" i="8"/>
  <c r="K198" i="8" s="1"/>
  <c r="F198" i="8"/>
  <c r="E198" i="8"/>
  <c r="D198" i="8"/>
  <c r="E193" i="8" s="1"/>
  <c r="B198" i="8"/>
  <c r="J198" i="8" s="1"/>
  <c r="K196" i="8"/>
  <c r="J196" i="8"/>
  <c r="G196" i="8"/>
  <c r="E196" i="8"/>
  <c r="K195" i="8"/>
  <c r="J195" i="8"/>
  <c r="K194" i="8"/>
  <c r="J194" i="8"/>
  <c r="G194" i="8"/>
  <c r="K193" i="8"/>
  <c r="J193" i="8"/>
  <c r="I193" i="8"/>
  <c r="H190" i="8"/>
  <c r="G190" i="8"/>
  <c r="F190" i="8"/>
  <c r="D190" i="8"/>
  <c r="B190" i="8"/>
  <c r="C190" i="8" s="1"/>
  <c r="K188" i="8"/>
  <c r="J188" i="8"/>
  <c r="I188" i="8"/>
  <c r="G188" i="8"/>
  <c r="C188" i="8"/>
  <c r="K187" i="8"/>
  <c r="J187" i="8"/>
  <c r="G187" i="8"/>
  <c r="K186" i="8"/>
  <c r="J186" i="8"/>
  <c r="G186" i="8"/>
  <c r="C186" i="8"/>
  <c r="K185" i="8"/>
  <c r="J185" i="8"/>
  <c r="G185" i="8"/>
  <c r="C185" i="8"/>
  <c r="K184" i="8"/>
  <c r="J184" i="8"/>
  <c r="I184" i="8"/>
  <c r="G184" i="8"/>
  <c r="C184" i="8"/>
  <c r="K183" i="8"/>
  <c r="J183" i="8"/>
  <c r="G183" i="8"/>
  <c r="K182" i="8"/>
  <c r="J182" i="8"/>
  <c r="G182" i="8"/>
  <c r="C182" i="8"/>
  <c r="K181" i="8"/>
  <c r="J181" i="8"/>
  <c r="G181" i="8"/>
  <c r="C181" i="8"/>
  <c r="F179" i="8"/>
  <c r="D179" i="8"/>
  <c r="H179" i="8" s="1"/>
  <c r="B179" i="8"/>
  <c r="K176" i="8"/>
  <c r="J176" i="8"/>
  <c r="I176" i="8"/>
  <c r="G176" i="8"/>
  <c r="E176" i="8"/>
  <c r="C176" i="8"/>
  <c r="H174" i="8"/>
  <c r="I162" i="8" s="1"/>
  <c r="F174" i="8"/>
  <c r="G174" i="8" s="1"/>
  <c r="D174" i="8"/>
  <c r="C174" i="8"/>
  <c r="B174" i="8"/>
  <c r="K172" i="8"/>
  <c r="J172" i="8"/>
  <c r="G172" i="8"/>
  <c r="C172" i="8"/>
  <c r="K171" i="8"/>
  <c r="J171" i="8"/>
  <c r="G171" i="8"/>
  <c r="C171" i="8"/>
  <c r="K170" i="8"/>
  <c r="J170" i="8"/>
  <c r="C170" i="8"/>
  <c r="K169" i="8"/>
  <c r="J169" i="8"/>
  <c r="G169" i="8"/>
  <c r="C169" i="8"/>
  <c r="K168" i="8"/>
  <c r="J168" i="8"/>
  <c r="G168" i="8"/>
  <c r="C168" i="8"/>
  <c r="K167" i="8"/>
  <c r="J167" i="8"/>
  <c r="G167" i="8"/>
  <c r="C167" i="8"/>
  <c r="K166" i="8"/>
  <c r="J166" i="8"/>
  <c r="I166" i="8"/>
  <c r="C166" i="8"/>
  <c r="K165" i="8"/>
  <c r="J165" i="8"/>
  <c r="G165" i="8"/>
  <c r="C165" i="8"/>
  <c r="K164" i="8"/>
  <c r="J164" i="8"/>
  <c r="G164" i="8"/>
  <c r="C164" i="8"/>
  <c r="K163" i="8"/>
  <c r="J163" i="8"/>
  <c r="G163" i="8"/>
  <c r="C163" i="8"/>
  <c r="K162" i="8"/>
  <c r="J162" i="8"/>
  <c r="C162" i="8"/>
  <c r="K161" i="8"/>
  <c r="J161" i="8"/>
  <c r="G161" i="8"/>
  <c r="C161" i="8"/>
  <c r="J158" i="8"/>
  <c r="H158" i="8"/>
  <c r="F158" i="8"/>
  <c r="G158" i="8" s="1"/>
  <c r="E158" i="8"/>
  <c r="D158" i="8"/>
  <c r="B158" i="8"/>
  <c r="K156" i="8"/>
  <c r="J156" i="8"/>
  <c r="E156" i="8"/>
  <c r="F154" i="8"/>
  <c r="B154" i="8"/>
  <c r="D154" i="8" s="1"/>
  <c r="H154" i="8" s="1"/>
  <c r="K151" i="8"/>
  <c r="J151" i="8"/>
  <c r="I151" i="8"/>
  <c r="G151" i="8"/>
  <c r="E151" i="8"/>
  <c r="C151" i="8"/>
  <c r="J149" i="8"/>
  <c r="H149" i="8"/>
  <c r="G149" i="8"/>
  <c r="F149" i="8"/>
  <c r="D149" i="8"/>
  <c r="E142" i="8" s="1"/>
  <c r="B149" i="8"/>
  <c r="K147" i="8"/>
  <c r="J147" i="8"/>
  <c r="I147" i="8"/>
  <c r="G147" i="8"/>
  <c r="C147" i="8"/>
  <c r="K146" i="8"/>
  <c r="J146" i="8"/>
  <c r="G146" i="8"/>
  <c r="E146" i="8"/>
  <c r="K145" i="8"/>
  <c r="J145" i="8"/>
  <c r="G145" i="8"/>
  <c r="C145" i="8"/>
  <c r="K144" i="8"/>
  <c r="J144" i="8"/>
  <c r="G144" i="8"/>
  <c r="C144" i="8"/>
  <c r="K143" i="8"/>
  <c r="J143" i="8"/>
  <c r="I143" i="8"/>
  <c r="G143" i="8"/>
  <c r="K142" i="8"/>
  <c r="J142" i="8"/>
  <c r="G142" i="8"/>
  <c r="K141" i="8"/>
  <c r="J141" i="8"/>
  <c r="G141" i="8"/>
  <c r="K140" i="8"/>
  <c r="J140" i="8"/>
  <c r="G140" i="8"/>
  <c r="C140" i="8"/>
  <c r="J137" i="8"/>
  <c r="I137" i="8"/>
  <c r="H137" i="8"/>
  <c r="I135" i="8" s="1"/>
  <c r="F137" i="8"/>
  <c r="D137" i="8"/>
  <c r="B137" i="8"/>
  <c r="K135" i="8"/>
  <c r="J135" i="8"/>
  <c r="G135" i="8"/>
  <c r="C135" i="8"/>
  <c r="K134" i="8"/>
  <c r="J134" i="8"/>
  <c r="I134" i="8"/>
  <c r="C134" i="8"/>
  <c r="K133" i="8"/>
  <c r="J133" i="8"/>
  <c r="G133" i="8"/>
  <c r="E133" i="8"/>
  <c r="F131" i="8"/>
  <c r="B131" i="8"/>
  <c r="D131" i="8" s="1"/>
  <c r="H131" i="8" s="1"/>
  <c r="K128" i="8"/>
  <c r="J128" i="8"/>
  <c r="I128" i="8"/>
  <c r="G128" i="8"/>
  <c r="E128" i="8"/>
  <c r="C128" i="8"/>
  <c r="H126" i="8"/>
  <c r="G126" i="8"/>
  <c r="F126" i="8"/>
  <c r="D126" i="8"/>
  <c r="B126" i="8"/>
  <c r="K124" i="8"/>
  <c r="J124" i="8"/>
  <c r="I124" i="8"/>
  <c r="G124" i="8"/>
  <c r="C124" i="8"/>
  <c r="K123" i="8"/>
  <c r="J123" i="8"/>
  <c r="G123" i="8"/>
  <c r="E123" i="8"/>
  <c r="K122" i="8"/>
  <c r="J122" i="8"/>
  <c r="G122" i="8"/>
  <c r="C122" i="8"/>
  <c r="K121" i="8"/>
  <c r="J121" i="8"/>
  <c r="G121" i="8"/>
  <c r="C121" i="8"/>
  <c r="K120" i="8"/>
  <c r="J120" i="8"/>
  <c r="I120" i="8"/>
  <c r="G120" i="8"/>
  <c r="C120" i="8"/>
  <c r="K119" i="8"/>
  <c r="J119" i="8"/>
  <c r="G119" i="8"/>
  <c r="E119" i="8"/>
  <c r="K118" i="8"/>
  <c r="J118" i="8"/>
  <c r="G118" i="8"/>
  <c r="C118" i="8"/>
  <c r="K117" i="8"/>
  <c r="J117" i="8"/>
  <c r="G117" i="8"/>
  <c r="C117" i="8"/>
  <c r="K116" i="8"/>
  <c r="J116" i="8"/>
  <c r="I116" i="8"/>
  <c r="G116" i="8"/>
  <c r="C116" i="8"/>
  <c r="K115" i="8"/>
  <c r="J115" i="8"/>
  <c r="G115" i="8"/>
  <c r="K114" i="8"/>
  <c r="J114" i="8"/>
  <c r="G114" i="8"/>
  <c r="C114" i="8"/>
  <c r="K113" i="8"/>
  <c r="J113" i="8"/>
  <c r="G113" i="8"/>
  <c r="C113" i="8"/>
  <c r="K112" i="8"/>
  <c r="J112" i="8"/>
  <c r="I112" i="8"/>
  <c r="G112" i="8"/>
  <c r="C112" i="8"/>
  <c r="K111" i="8"/>
  <c r="J111" i="8"/>
  <c r="G111" i="8"/>
  <c r="J108" i="8"/>
  <c r="H108" i="8"/>
  <c r="F108" i="8"/>
  <c r="E108" i="8"/>
  <c r="D108" i="8"/>
  <c r="E103" i="8" s="1"/>
  <c r="B108" i="8"/>
  <c r="K106" i="8"/>
  <c r="J106" i="8"/>
  <c r="G106" i="8"/>
  <c r="E106" i="8"/>
  <c r="K105" i="8"/>
  <c r="J105" i="8"/>
  <c r="G105" i="8"/>
  <c r="C105" i="8"/>
  <c r="K104" i="8"/>
  <c r="J104" i="8"/>
  <c r="G104" i="8"/>
  <c r="K103" i="8"/>
  <c r="J103" i="8"/>
  <c r="I103" i="8"/>
  <c r="C103" i="8"/>
  <c r="K102" i="8"/>
  <c r="J102" i="8"/>
  <c r="G102" i="8"/>
  <c r="E102" i="8"/>
  <c r="K101" i="8"/>
  <c r="J101" i="8"/>
  <c r="G101" i="8"/>
  <c r="C101" i="8"/>
  <c r="K100" i="8"/>
  <c r="J100" i="8"/>
  <c r="G100" i="8"/>
  <c r="K99" i="8"/>
  <c r="J99" i="8"/>
  <c r="I99" i="8"/>
  <c r="C99" i="8"/>
  <c r="K98" i="8"/>
  <c r="J98" i="8"/>
  <c r="G98" i="8"/>
  <c r="E98" i="8"/>
  <c r="K97" i="8"/>
  <c r="J97" i="8"/>
  <c r="G97" i="8"/>
  <c r="C97" i="8"/>
  <c r="K96" i="8"/>
  <c r="J96" i="8"/>
  <c r="G96" i="8"/>
  <c r="K95" i="8"/>
  <c r="J95" i="8"/>
  <c r="I95" i="8"/>
  <c r="C95" i="8"/>
  <c r="F93" i="8"/>
  <c r="B93" i="8"/>
  <c r="D93" i="8" s="1"/>
  <c r="H93" i="8" s="1"/>
  <c r="K90" i="8"/>
  <c r="J90" i="8"/>
  <c r="I90" i="8"/>
  <c r="G90" i="8"/>
  <c r="E90" i="8"/>
  <c r="C90" i="8"/>
  <c r="I88" i="8"/>
  <c r="H88" i="8"/>
  <c r="I86" i="8" s="1"/>
  <c r="F88" i="8"/>
  <c r="D88" i="8"/>
  <c r="B88" i="8"/>
  <c r="K86" i="8"/>
  <c r="J86" i="8"/>
  <c r="G86" i="8"/>
  <c r="K85" i="8"/>
  <c r="J85" i="8"/>
  <c r="I85" i="8"/>
  <c r="C85" i="8"/>
  <c r="K84" i="8"/>
  <c r="J84" i="8"/>
  <c r="G84" i="8"/>
  <c r="K83" i="8"/>
  <c r="J83" i="8"/>
  <c r="G83" i="8"/>
  <c r="C83" i="8"/>
  <c r="K82" i="8"/>
  <c r="J82" i="8"/>
  <c r="G82" i="8"/>
  <c r="K81" i="8"/>
  <c r="J81" i="8"/>
  <c r="I81" i="8"/>
  <c r="G81" i="8"/>
  <c r="C81" i="8"/>
  <c r="K80" i="8"/>
  <c r="J80" i="8"/>
  <c r="G80" i="8"/>
  <c r="E80" i="8"/>
  <c r="K79" i="8"/>
  <c r="J79" i="8"/>
  <c r="G79" i="8"/>
  <c r="C79" i="8"/>
  <c r="K78" i="8"/>
  <c r="J78" i="8"/>
  <c r="G78" i="8"/>
  <c r="K77" i="8"/>
  <c r="J77" i="8"/>
  <c r="I77" i="8"/>
  <c r="G77" i="8"/>
  <c r="C77" i="8"/>
  <c r="H74" i="8"/>
  <c r="I68" i="8" s="1"/>
  <c r="F74" i="8"/>
  <c r="G65" i="8" s="1"/>
  <c r="D74" i="8"/>
  <c r="B74" i="8"/>
  <c r="C74" i="8" s="1"/>
  <c r="K72" i="8"/>
  <c r="J72" i="8"/>
  <c r="G72" i="8"/>
  <c r="K71" i="8"/>
  <c r="J71" i="8"/>
  <c r="G71" i="8"/>
  <c r="E71" i="8"/>
  <c r="K70" i="8"/>
  <c r="J70" i="8"/>
  <c r="K69" i="8"/>
  <c r="J69" i="8"/>
  <c r="G69" i="8"/>
  <c r="K68" i="8"/>
  <c r="J68" i="8"/>
  <c r="G68" i="8"/>
  <c r="K67" i="8"/>
  <c r="J67" i="8"/>
  <c r="G67" i="8"/>
  <c r="K66" i="8"/>
  <c r="J66" i="8"/>
  <c r="G66" i="8"/>
  <c r="C66" i="8"/>
  <c r="K65" i="8"/>
  <c r="J65" i="8"/>
  <c r="K64" i="8"/>
  <c r="J64" i="8"/>
  <c r="G64" i="8"/>
  <c r="K63" i="8"/>
  <c r="J63" i="8"/>
  <c r="G63" i="8"/>
  <c r="K62" i="8"/>
  <c r="J62" i="8"/>
  <c r="G62" i="8"/>
  <c r="K61" i="8"/>
  <c r="J61" i="8"/>
  <c r="K60" i="8"/>
  <c r="J60" i="8"/>
  <c r="I60" i="8"/>
  <c r="G60" i="8"/>
  <c r="K59" i="8"/>
  <c r="J59" i="8"/>
  <c r="G59" i="8"/>
  <c r="E59" i="8"/>
  <c r="C59" i="8"/>
  <c r="K58" i="8"/>
  <c r="J58" i="8"/>
  <c r="E58" i="8"/>
  <c r="K57" i="8"/>
  <c r="J57" i="8"/>
  <c r="G57" i="8"/>
  <c r="K56" i="8"/>
  <c r="J56" i="8"/>
  <c r="I56" i="8"/>
  <c r="G56" i="8"/>
  <c r="K55" i="8"/>
  <c r="J55" i="8"/>
  <c r="I55" i="8"/>
  <c r="G55" i="8"/>
  <c r="K54" i="8"/>
  <c r="J54" i="8"/>
  <c r="G54" i="8"/>
  <c r="E54" i="8"/>
  <c r="K53" i="8"/>
  <c r="J53" i="8"/>
  <c r="G53" i="8"/>
  <c r="K52" i="8"/>
  <c r="J52" i="8"/>
  <c r="I52" i="8"/>
  <c r="G52" i="8"/>
  <c r="K51" i="8"/>
  <c r="J51" i="8"/>
  <c r="G51" i="8"/>
  <c r="E51" i="8"/>
  <c r="C51" i="8"/>
  <c r="B49" i="8"/>
  <c r="D49" i="8" s="1"/>
  <c r="H49" i="8" s="1"/>
  <c r="K46" i="8"/>
  <c r="J46" i="8"/>
  <c r="I46" i="8"/>
  <c r="G46" i="8"/>
  <c r="E46" i="8"/>
  <c r="C46" i="8"/>
  <c r="J44" i="8"/>
  <c r="I44" i="8"/>
  <c r="H44" i="8"/>
  <c r="G44" i="8"/>
  <c r="F44" i="8"/>
  <c r="G42" i="8" s="1"/>
  <c r="D44" i="8"/>
  <c r="B44" i="8"/>
  <c r="C44" i="8" s="1"/>
  <c r="K42" i="8"/>
  <c r="J42" i="8"/>
  <c r="I42" i="8"/>
  <c r="C42" i="8"/>
  <c r="K41" i="8"/>
  <c r="J41" i="8"/>
  <c r="I41" i="8"/>
  <c r="G41" i="8"/>
  <c r="E41" i="8"/>
  <c r="C41" i="8"/>
  <c r="K40" i="8"/>
  <c r="J40" i="8"/>
  <c r="G40" i="8"/>
  <c r="E40" i="8"/>
  <c r="C40" i="8"/>
  <c r="K39" i="8"/>
  <c r="J39" i="8"/>
  <c r="G39" i="8"/>
  <c r="K38" i="8"/>
  <c r="J38" i="8"/>
  <c r="I38" i="8"/>
  <c r="G38" i="8"/>
  <c r="C38" i="8"/>
  <c r="J35" i="8"/>
  <c r="I35" i="8"/>
  <c r="H35" i="8"/>
  <c r="G35" i="8"/>
  <c r="F35" i="8"/>
  <c r="G33" i="8" s="1"/>
  <c r="D35" i="8"/>
  <c r="B35" i="8"/>
  <c r="C35" i="8" s="1"/>
  <c r="K33" i="8"/>
  <c r="J33" i="8"/>
  <c r="I33" i="8"/>
  <c r="C33" i="8"/>
  <c r="K32" i="8"/>
  <c r="J32" i="8"/>
  <c r="I32" i="8"/>
  <c r="G32" i="8"/>
  <c r="E32" i="8"/>
  <c r="C32" i="8"/>
  <c r="K31" i="8"/>
  <c r="J31" i="8"/>
  <c r="G31" i="8"/>
  <c r="E31" i="8"/>
  <c r="C31" i="8"/>
  <c r="K30" i="8"/>
  <c r="J30" i="8"/>
  <c r="G30" i="8"/>
  <c r="K29" i="8"/>
  <c r="J29" i="8"/>
  <c r="I29" i="8"/>
  <c r="G29" i="8"/>
  <c r="C29" i="8"/>
  <c r="K28" i="8"/>
  <c r="J28" i="8"/>
  <c r="I28" i="8"/>
  <c r="G28" i="8"/>
  <c r="K27" i="8"/>
  <c r="J27" i="8"/>
  <c r="G27" i="8"/>
  <c r="E27" i="8"/>
  <c r="K26" i="8"/>
  <c r="J26" i="8"/>
  <c r="G26" i="8"/>
  <c r="C26" i="8"/>
  <c r="K25" i="8"/>
  <c r="J25" i="8"/>
  <c r="I25" i="8"/>
  <c r="G25" i="8"/>
  <c r="C25" i="8"/>
  <c r="K24" i="8"/>
  <c r="J24" i="8"/>
  <c r="I24" i="8"/>
  <c r="G24" i="8"/>
  <c r="E24" i="8"/>
  <c r="C24" i="8"/>
  <c r="K23" i="8"/>
  <c r="J23" i="8"/>
  <c r="G23" i="8"/>
  <c r="E23" i="8"/>
  <c r="C23" i="8"/>
  <c r="K22" i="8"/>
  <c r="J22" i="8"/>
  <c r="G22" i="8"/>
  <c r="K21" i="8"/>
  <c r="J21" i="8"/>
  <c r="I21" i="8"/>
  <c r="G21" i="8"/>
  <c r="C21" i="8"/>
  <c r="K20" i="8"/>
  <c r="J20" i="8"/>
  <c r="I20" i="8"/>
  <c r="G20" i="8"/>
  <c r="E20" i="8"/>
  <c r="C20" i="8"/>
  <c r="K19" i="8"/>
  <c r="J19" i="8"/>
  <c r="I19" i="8"/>
  <c r="G19" i="8"/>
  <c r="C19" i="8"/>
  <c r="B17" i="8"/>
  <c r="F17" i="8" s="1"/>
  <c r="K14" i="8"/>
  <c r="J14" i="8"/>
  <c r="I14" i="8"/>
  <c r="G14" i="8"/>
  <c r="E14" i="8"/>
  <c r="C14" i="8"/>
  <c r="I12" i="8"/>
  <c r="H12" i="8"/>
  <c r="I10" i="8" s="1"/>
  <c r="F12" i="8"/>
  <c r="G9" i="8" s="1"/>
  <c r="D12" i="8"/>
  <c r="E9" i="8" s="1"/>
  <c r="B12" i="8"/>
  <c r="C8" i="8" s="1"/>
  <c r="K10" i="8"/>
  <c r="J10" i="8"/>
  <c r="G10" i="8"/>
  <c r="K9" i="8"/>
  <c r="J9" i="8"/>
  <c r="I9" i="8"/>
  <c r="K8" i="8"/>
  <c r="J8" i="8"/>
  <c r="G8" i="8"/>
  <c r="E8" i="8"/>
  <c r="K7" i="8"/>
  <c r="J7" i="8"/>
  <c r="E7" i="8"/>
  <c r="C7" i="8"/>
  <c r="B5" i="8"/>
  <c r="F5" i="8" s="1"/>
  <c r="G41" i="7"/>
  <c r="I41" i="7" s="1"/>
  <c r="E41" i="7"/>
  <c r="D41" i="7"/>
  <c r="D42" i="7" s="1"/>
  <c r="C41" i="7"/>
  <c r="B41" i="7"/>
  <c r="H39" i="7"/>
  <c r="J39" i="7" s="1"/>
  <c r="G39" i="7"/>
  <c r="I39" i="7" s="1"/>
  <c r="J38" i="7"/>
  <c r="H38" i="7"/>
  <c r="G38" i="7"/>
  <c r="I38" i="7" s="1"/>
  <c r="H37" i="7"/>
  <c r="J37" i="7" s="1"/>
  <c r="G37" i="7"/>
  <c r="I37" i="7" s="1"/>
  <c r="J36" i="7"/>
  <c r="H36" i="7"/>
  <c r="G36" i="7"/>
  <c r="I36" i="7" s="1"/>
  <c r="H35" i="7"/>
  <c r="J35" i="7" s="1"/>
  <c r="G35" i="7"/>
  <c r="I35" i="7" s="1"/>
  <c r="J34" i="7"/>
  <c r="H34" i="7"/>
  <c r="G34" i="7"/>
  <c r="I34" i="7" s="1"/>
  <c r="H33" i="7"/>
  <c r="J33" i="7" s="1"/>
  <c r="G33" i="7"/>
  <c r="I33" i="7" s="1"/>
  <c r="J32" i="7"/>
  <c r="H32" i="7"/>
  <c r="G32" i="7"/>
  <c r="I32" i="7" s="1"/>
  <c r="H31" i="7"/>
  <c r="J31" i="7" s="1"/>
  <c r="G31" i="7"/>
  <c r="I31" i="7" s="1"/>
  <c r="J30" i="7"/>
  <c r="H30" i="7"/>
  <c r="G30" i="7"/>
  <c r="I30" i="7" s="1"/>
  <c r="H29" i="7"/>
  <c r="J29" i="7" s="1"/>
  <c r="G29" i="7"/>
  <c r="I29" i="7" s="1"/>
  <c r="J28" i="7"/>
  <c r="H28" i="7"/>
  <c r="G28" i="7"/>
  <c r="I28" i="7" s="1"/>
  <c r="H27" i="7"/>
  <c r="J27" i="7" s="1"/>
  <c r="G27" i="7"/>
  <c r="I27" i="7" s="1"/>
  <c r="J26" i="7"/>
  <c r="H26" i="7"/>
  <c r="G26" i="7"/>
  <c r="I26" i="7" s="1"/>
  <c r="H25" i="7"/>
  <c r="J25" i="7" s="1"/>
  <c r="G25" i="7"/>
  <c r="I25" i="7" s="1"/>
  <c r="J24" i="7"/>
  <c r="H24" i="7"/>
  <c r="G24" i="7"/>
  <c r="I24" i="7" s="1"/>
  <c r="H23" i="7"/>
  <c r="J23" i="7" s="1"/>
  <c r="G23" i="7"/>
  <c r="I23" i="7" s="1"/>
  <c r="J22" i="7"/>
  <c r="H22" i="7"/>
  <c r="G22" i="7"/>
  <c r="I22" i="7" s="1"/>
  <c r="H21" i="7"/>
  <c r="J21" i="7" s="1"/>
  <c r="G21" i="7"/>
  <c r="I21" i="7" s="1"/>
  <c r="J20" i="7"/>
  <c r="H20" i="7"/>
  <c r="G20" i="7"/>
  <c r="I20" i="7" s="1"/>
  <c r="H19" i="7"/>
  <c r="J19" i="7" s="1"/>
  <c r="G19" i="7"/>
  <c r="I19" i="7" s="1"/>
  <c r="J18" i="7"/>
  <c r="H18" i="7"/>
  <c r="G18" i="7"/>
  <c r="I18" i="7" s="1"/>
  <c r="H17" i="7"/>
  <c r="J17" i="7" s="1"/>
  <c r="G17" i="7"/>
  <c r="I17" i="7" s="1"/>
  <c r="J16" i="7"/>
  <c r="H16" i="7"/>
  <c r="G16" i="7"/>
  <c r="I16" i="7" s="1"/>
  <c r="H15" i="7"/>
  <c r="J15" i="7" s="1"/>
  <c r="G15" i="7"/>
  <c r="I15" i="7" s="1"/>
  <c r="J11" i="7"/>
  <c r="I11" i="7"/>
  <c r="E11" i="7"/>
  <c r="D11" i="7"/>
  <c r="H11" i="7" s="1"/>
  <c r="C11" i="7"/>
  <c r="C42" i="7" s="1"/>
  <c r="B11" i="7"/>
  <c r="B42" i="7" s="1"/>
  <c r="J9" i="7"/>
  <c r="I9" i="7"/>
  <c r="H9" i="7"/>
  <c r="G9" i="7"/>
  <c r="B5" i="7"/>
  <c r="D5" i="7" s="1"/>
  <c r="E42" i="6"/>
  <c r="D42" i="6"/>
  <c r="H42" i="6" s="1"/>
  <c r="J42" i="6" s="1"/>
  <c r="C42" i="6"/>
  <c r="B42" i="6"/>
  <c r="G42" i="6" s="1"/>
  <c r="I42" i="6" s="1"/>
  <c r="J40" i="6"/>
  <c r="H40" i="6"/>
  <c r="G40" i="6"/>
  <c r="I40" i="6" s="1"/>
  <c r="H38" i="6"/>
  <c r="J38" i="6" s="1"/>
  <c r="G38" i="6"/>
  <c r="I38" i="6" s="1"/>
  <c r="J37" i="6"/>
  <c r="I37" i="6"/>
  <c r="H37" i="6"/>
  <c r="G37" i="6"/>
  <c r="H36" i="6"/>
  <c r="J36" i="6" s="1"/>
  <c r="G36" i="6"/>
  <c r="I36" i="6" s="1"/>
  <c r="J33" i="6"/>
  <c r="H33" i="6"/>
  <c r="G33" i="6"/>
  <c r="I33" i="6" s="1"/>
  <c r="H32" i="6"/>
  <c r="J32" i="6" s="1"/>
  <c r="G32" i="6"/>
  <c r="I32" i="6" s="1"/>
  <c r="J29" i="6"/>
  <c r="H29" i="6"/>
  <c r="G29" i="6"/>
  <c r="I29" i="6" s="1"/>
  <c r="H28" i="6"/>
  <c r="J28" i="6" s="1"/>
  <c r="G28" i="6"/>
  <c r="I28" i="6" s="1"/>
  <c r="J27" i="6"/>
  <c r="H27" i="6"/>
  <c r="G27" i="6"/>
  <c r="I27" i="6" s="1"/>
  <c r="H26" i="6"/>
  <c r="J26" i="6" s="1"/>
  <c r="G26" i="6"/>
  <c r="I26" i="6" s="1"/>
  <c r="J23" i="6"/>
  <c r="H23" i="6"/>
  <c r="G23" i="6"/>
  <c r="I23" i="6" s="1"/>
  <c r="H22" i="6"/>
  <c r="J22" i="6" s="1"/>
  <c r="G22" i="6"/>
  <c r="I22" i="6" s="1"/>
  <c r="J21" i="6"/>
  <c r="H21" i="6"/>
  <c r="G21" i="6"/>
  <c r="I21" i="6" s="1"/>
  <c r="H20" i="6"/>
  <c r="J20" i="6" s="1"/>
  <c r="G20" i="6"/>
  <c r="I20" i="6" s="1"/>
  <c r="J17" i="6"/>
  <c r="H17" i="6"/>
  <c r="G17" i="6"/>
  <c r="I17" i="6" s="1"/>
  <c r="H16" i="6"/>
  <c r="J16" i="6" s="1"/>
  <c r="G16" i="6"/>
  <c r="I16" i="6" s="1"/>
  <c r="J15" i="6"/>
  <c r="H15" i="6"/>
  <c r="G15" i="6"/>
  <c r="I15" i="6" s="1"/>
  <c r="H14" i="6"/>
  <c r="J14" i="6" s="1"/>
  <c r="G14" i="6"/>
  <c r="I14" i="6" s="1"/>
  <c r="J11" i="6"/>
  <c r="H11" i="6"/>
  <c r="G11" i="6"/>
  <c r="I11" i="6" s="1"/>
  <c r="H10" i="6"/>
  <c r="J10" i="6" s="1"/>
  <c r="G10" i="6"/>
  <c r="I10" i="6" s="1"/>
  <c r="J9" i="6"/>
  <c r="H9" i="6"/>
  <c r="G9" i="6"/>
  <c r="I9" i="6" s="1"/>
  <c r="H8" i="6"/>
  <c r="J8" i="6" s="1"/>
  <c r="G8" i="6"/>
  <c r="I8" i="6" s="1"/>
  <c r="B5" i="6"/>
  <c r="D5" i="6" s="1"/>
  <c r="G33" i="5"/>
  <c r="I33" i="5" s="1"/>
  <c r="E33" i="5"/>
  <c r="D33" i="5"/>
  <c r="C33" i="5"/>
  <c r="B33" i="5"/>
  <c r="H31" i="5"/>
  <c r="J31" i="5" s="1"/>
  <c r="G31" i="5"/>
  <c r="I31" i="5" s="1"/>
  <c r="J29" i="5"/>
  <c r="H29" i="5"/>
  <c r="G29" i="5"/>
  <c r="I29" i="5" s="1"/>
  <c r="H28" i="5"/>
  <c r="J28" i="5" s="1"/>
  <c r="G28" i="5"/>
  <c r="I28" i="5" s="1"/>
  <c r="J27" i="5"/>
  <c r="H27" i="5"/>
  <c r="G27" i="5"/>
  <c r="I27" i="5" s="1"/>
  <c r="H26" i="5"/>
  <c r="J26" i="5" s="1"/>
  <c r="G26" i="5"/>
  <c r="I26" i="5" s="1"/>
  <c r="E25" i="5"/>
  <c r="D25" i="5"/>
  <c r="H25" i="5" s="1"/>
  <c r="J25" i="5" s="1"/>
  <c r="C25" i="5"/>
  <c r="B25" i="5"/>
  <c r="G25" i="5" s="1"/>
  <c r="J23" i="5"/>
  <c r="H23" i="5"/>
  <c r="G23" i="5"/>
  <c r="I23" i="5" s="1"/>
  <c r="H22" i="5"/>
  <c r="J22" i="5" s="1"/>
  <c r="G22" i="5"/>
  <c r="I22" i="5" s="1"/>
  <c r="J21" i="5"/>
  <c r="H21" i="5"/>
  <c r="G21" i="5"/>
  <c r="I21" i="5" s="1"/>
  <c r="H20" i="5"/>
  <c r="J20" i="5" s="1"/>
  <c r="G20" i="5"/>
  <c r="I20" i="5" s="1"/>
  <c r="E19" i="5"/>
  <c r="D19" i="5"/>
  <c r="H19" i="5" s="1"/>
  <c r="J19" i="5" s="1"/>
  <c r="C19" i="5"/>
  <c r="B19" i="5"/>
  <c r="G19" i="5" s="1"/>
  <c r="J17" i="5"/>
  <c r="H17" i="5"/>
  <c r="G17" i="5"/>
  <c r="I17" i="5" s="1"/>
  <c r="H16" i="5"/>
  <c r="J16" i="5" s="1"/>
  <c r="G16" i="5"/>
  <c r="I16" i="5" s="1"/>
  <c r="J15" i="5"/>
  <c r="H15" i="5"/>
  <c r="G15" i="5"/>
  <c r="I15" i="5" s="1"/>
  <c r="H14" i="5"/>
  <c r="J14" i="5" s="1"/>
  <c r="G14" i="5"/>
  <c r="I14" i="5" s="1"/>
  <c r="E13" i="5"/>
  <c r="D13" i="5"/>
  <c r="H13" i="5" s="1"/>
  <c r="J13" i="5" s="1"/>
  <c r="C13" i="5"/>
  <c r="B13" i="5"/>
  <c r="G13" i="5" s="1"/>
  <c r="J11" i="5"/>
  <c r="H11" i="5"/>
  <c r="G11" i="5"/>
  <c r="I11" i="5" s="1"/>
  <c r="H10" i="5"/>
  <c r="J10" i="5" s="1"/>
  <c r="G10" i="5"/>
  <c r="I10" i="5" s="1"/>
  <c r="J9" i="5"/>
  <c r="H9" i="5"/>
  <c r="G9" i="5"/>
  <c r="I9" i="5" s="1"/>
  <c r="H8" i="5"/>
  <c r="J8" i="5" s="1"/>
  <c r="G8" i="5"/>
  <c r="I8" i="5" s="1"/>
  <c r="E7" i="5"/>
  <c r="D7" i="5"/>
  <c r="H7" i="5" s="1"/>
  <c r="J7" i="5" s="1"/>
  <c r="C7" i="5"/>
  <c r="I7" i="5" s="1"/>
  <c r="B7" i="5"/>
  <c r="G7" i="5" s="1"/>
  <c r="B5" i="5"/>
  <c r="D5" i="5" s="1"/>
  <c r="E73" i="4"/>
  <c r="D73" i="4"/>
  <c r="C73" i="4"/>
  <c r="B73"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73" i="4" s="1"/>
  <c r="G6" i="4"/>
  <c r="G73" i="4" s="1"/>
  <c r="D5" i="4"/>
  <c r="C5" i="4"/>
  <c r="E5" i="4" s="1"/>
  <c r="B5" i="4"/>
  <c r="E73" i="3"/>
  <c r="D73" i="3"/>
  <c r="C73" i="3"/>
  <c r="B73" i="3"/>
  <c r="I71" i="3"/>
  <c r="H71" i="3"/>
  <c r="J71" i="3" s="1"/>
  <c r="G71" i="3"/>
  <c r="I70" i="3"/>
  <c r="H70" i="3"/>
  <c r="J70" i="3" s="1"/>
  <c r="G70" i="3"/>
  <c r="I69" i="3"/>
  <c r="H69" i="3"/>
  <c r="J69" i="3" s="1"/>
  <c r="G69" i="3"/>
  <c r="I68" i="3"/>
  <c r="H68" i="3"/>
  <c r="J68" i="3" s="1"/>
  <c r="G68" i="3"/>
  <c r="I67" i="3"/>
  <c r="H67" i="3"/>
  <c r="J67" i="3" s="1"/>
  <c r="G67" i="3"/>
  <c r="I66" i="3"/>
  <c r="H66" i="3"/>
  <c r="J66" i="3" s="1"/>
  <c r="G66" i="3"/>
  <c r="I65" i="3"/>
  <c r="H65" i="3"/>
  <c r="J65" i="3" s="1"/>
  <c r="G65" i="3"/>
  <c r="I64" i="3"/>
  <c r="H64" i="3"/>
  <c r="J64" i="3" s="1"/>
  <c r="G64" i="3"/>
  <c r="I63" i="3"/>
  <c r="H63" i="3"/>
  <c r="J63" i="3" s="1"/>
  <c r="G63" i="3"/>
  <c r="I62" i="3"/>
  <c r="H62" i="3"/>
  <c r="J62" i="3" s="1"/>
  <c r="G62" i="3"/>
  <c r="I61" i="3"/>
  <c r="H61" i="3"/>
  <c r="J61" i="3" s="1"/>
  <c r="G61" i="3"/>
  <c r="I60" i="3"/>
  <c r="H60" i="3"/>
  <c r="J60" i="3" s="1"/>
  <c r="G60" i="3"/>
  <c r="I59" i="3"/>
  <c r="H59" i="3"/>
  <c r="J59" i="3" s="1"/>
  <c r="G59" i="3"/>
  <c r="I58" i="3"/>
  <c r="H58" i="3"/>
  <c r="J58" i="3" s="1"/>
  <c r="G58" i="3"/>
  <c r="I57" i="3"/>
  <c r="H57" i="3"/>
  <c r="J57" i="3" s="1"/>
  <c r="G57" i="3"/>
  <c r="I56" i="3"/>
  <c r="H56" i="3"/>
  <c r="J56" i="3" s="1"/>
  <c r="G56" i="3"/>
  <c r="I55" i="3"/>
  <c r="H55" i="3"/>
  <c r="J55" i="3" s="1"/>
  <c r="G55" i="3"/>
  <c r="I54" i="3"/>
  <c r="H54" i="3"/>
  <c r="J54" i="3" s="1"/>
  <c r="G54" i="3"/>
  <c r="I53" i="3"/>
  <c r="H53" i="3"/>
  <c r="J53" i="3" s="1"/>
  <c r="G53" i="3"/>
  <c r="I52" i="3"/>
  <c r="H52" i="3"/>
  <c r="J52" i="3" s="1"/>
  <c r="G52" i="3"/>
  <c r="I51" i="3"/>
  <c r="H51" i="3"/>
  <c r="J51" i="3" s="1"/>
  <c r="G51" i="3"/>
  <c r="J50" i="3"/>
  <c r="I50" i="3"/>
  <c r="H50" i="3"/>
  <c r="G50" i="3"/>
  <c r="I49" i="3"/>
  <c r="H49" i="3"/>
  <c r="J49" i="3" s="1"/>
  <c r="G49" i="3"/>
  <c r="I48" i="3"/>
  <c r="H48" i="3"/>
  <c r="J48" i="3" s="1"/>
  <c r="G48" i="3"/>
  <c r="I47" i="3"/>
  <c r="H47" i="3"/>
  <c r="J47" i="3" s="1"/>
  <c r="G47" i="3"/>
  <c r="I46" i="3"/>
  <c r="H46" i="3"/>
  <c r="J46" i="3" s="1"/>
  <c r="G46" i="3"/>
  <c r="I45" i="3"/>
  <c r="H45" i="3"/>
  <c r="J45" i="3" s="1"/>
  <c r="G45" i="3"/>
  <c r="I44" i="3"/>
  <c r="H44" i="3"/>
  <c r="J44" i="3" s="1"/>
  <c r="G44" i="3"/>
  <c r="I43" i="3"/>
  <c r="H43" i="3"/>
  <c r="J43" i="3" s="1"/>
  <c r="G43" i="3"/>
  <c r="I42" i="3"/>
  <c r="H42" i="3"/>
  <c r="J42" i="3" s="1"/>
  <c r="G42" i="3"/>
  <c r="I41" i="3"/>
  <c r="H41" i="3"/>
  <c r="J41" i="3" s="1"/>
  <c r="G41" i="3"/>
  <c r="I40" i="3"/>
  <c r="H40" i="3"/>
  <c r="J40" i="3" s="1"/>
  <c r="G40" i="3"/>
  <c r="I39" i="3"/>
  <c r="H39" i="3"/>
  <c r="J39" i="3" s="1"/>
  <c r="G39" i="3"/>
  <c r="I38" i="3"/>
  <c r="H38" i="3"/>
  <c r="J38" i="3" s="1"/>
  <c r="G38" i="3"/>
  <c r="I37" i="3"/>
  <c r="H37" i="3"/>
  <c r="J37" i="3" s="1"/>
  <c r="G37" i="3"/>
  <c r="I36" i="3"/>
  <c r="H36" i="3"/>
  <c r="J36" i="3" s="1"/>
  <c r="G36" i="3"/>
  <c r="I35" i="3"/>
  <c r="H35" i="3"/>
  <c r="J35" i="3" s="1"/>
  <c r="G35" i="3"/>
  <c r="I34" i="3"/>
  <c r="H34" i="3"/>
  <c r="J34" i="3" s="1"/>
  <c r="G34" i="3"/>
  <c r="I33" i="3"/>
  <c r="H33" i="3"/>
  <c r="J33" i="3" s="1"/>
  <c r="G33" i="3"/>
  <c r="I32" i="3"/>
  <c r="H32" i="3"/>
  <c r="J32" i="3" s="1"/>
  <c r="G32" i="3"/>
  <c r="I31" i="3"/>
  <c r="H31" i="3"/>
  <c r="J31" i="3" s="1"/>
  <c r="G31" i="3"/>
  <c r="I30" i="3"/>
  <c r="H30" i="3"/>
  <c r="J30" i="3" s="1"/>
  <c r="G30" i="3"/>
  <c r="I29" i="3"/>
  <c r="H29" i="3"/>
  <c r="J29" i="3" s="1"/>
  <c r="G29" i="3"/>
  <c r="I28" i="3"/>
  <c r="H28" i="3"/>
  <c r="J28" i="3" s="1"/>
  <c r="G28" i="3"/>
  <c r="I27" i="3"/>
  <c r="H27" i="3"/>
  <c r="J27" i="3" s="1"/>
  <c r="G27" i="3"/>
  <c r="I26" i="3"/>
  <c r="H26" i="3"/>
  <c r="J26" i="3" s="1"/>
  <c r="G26" i="3"/>
  <c r="I25" i="3"/>
  <c r="H25" i="3"/>
  <c r="J25" i="3" s="1"/>
  <c r="G25" i="3"/>
  <c r="I24" i="3"/>
  <c r="H24" i="3"/>
  <c r="J24" i="3" s="1"/>
  <c r="G24" i="3"/>
  <c r="J23" i="3"/>
  <c r="I23" i="3"/>
  <c r="H23" i="3"/>
  <c r="G23" i="3"/>
  <c r="I22" i="3"/>
  <c r="H22" i="3"/>
  <c r="J22" i="3" s="1"/>
  <c r="G22" i="3"/>
  <c r="J21" i="3"/>
  <c r="I21" i="3"/>
  <c r="H21" i="3"/>
  <c r="G21" i="3"/>
  <c r="I20" i="3"/>
  <c r="H20" i="3"/>
  <c r="J20" i="3" s="1"/>
  <c r="G20" i="3"/>
  <c r="J19" i="3"/>
  <c r="I19" i="3"/>
  <c r="H19" i="3"/>
  <c r="G19" i="3"/>
  <c r="I18" i="3"/>
  <c r="H18" i="3"/>
  <c r="J18" i="3" s="1"/>
  <c r="G18" i="3"/>
  <c r="J17" i="3"/>
  <c r="I17" i="3"/>
  <c r="H17" i="3"/>
  <c r="G17" i="3"/>
  <c r="I16" i="3"/>
  <c r="H16" i="3"/>
  <c r="J16" i="3" s="1"/>
  <c r="G16" i="3"/>
  <c r="J15" i="3"/>
  <c r="I15" i="3"/>
  <c r="H15" i="3"/>
  <c r="G15" i="3"/>
  <c r="I14" i="3"/>
  <c r="H14" i="3"/>
  <c r="J14" i="3" s="1"/>
  <c r="G14" i="3"/>
  <c r="J13" i="3"/>
  <c r="I13" i="3"/>
  <c r="H13" i="3"/>
  <c r="G13" i="3"/>
  <c r="I12" i="3"/>
  <c r="H12" i="3"/>
  <c r="J12" i="3" s="1"/>
  <c r="G12" i="3"/>
  <c r="J11" i="3"/>
  <c r="I11" i="3"/>
  <c r="H11" i="3"/>
  <c r="G11" i="3"/>
  <c r="I10" i="3"/>
  <c r="H10" i="3"/>
  <c r="J10" i="3" s="1"/>
  <c r="G10" i="3"/>
  <c r="J9" i="3"/>
  <c r="I9" i="3"/>
  <c r="H9" i="3"/>
  <c r="G9" i="3"/>
  <c r="I8" i="3"/>
  <c r="H8" i="3"/>
  <c r="J8" i="3" s="1"/>
  <c r="G8" i="3"/>
  <c r="J7" i="3"/>
  <c r="I7" i="3"/>
  <c r="H7" i="3"/>
  <c r="G7" i="3"/>
  <c r="I6" i="3"/>
  <c r="H6" i="3"/>
  <c r="H73" i="3" s="1"/>
  <c r="G6" i="3"/>
  <c r="G73" i="3" s="1"/>
  <c r="D5" i="3"/>
  <c r="B5" i="3"/>
  <c r="C5" i="3" s="1"/>
  <c r="E5" i="3" s="1"/>
  <c r="E65" i="2"/>
  <c r="D65" i="2"/>
  <c r="H65" i="2" s="1"/>
  <c r="C65" i="2"/>
  <c r="B65" i="2"/>
  <c r="G65" i="2" s="1"/>
  <c r="C64" i="2"/>
  <c r="B64" i="2"/>
  <c r="G64" i="2" s="1"/>
  <c r="E62" i="2"/>
  <c r="B62" i="2"/>
  <c r="E61" i="2"/>
  <c r="D61" i="2"/>
  <c r="H61" i="2" s="1"/>
  <c r="C61" i="2"/>
  <c r="B61" i="2"/>
  <c r="G61" i="2" s="1"/>
  <c r="C60" i="2"/>
  <c r="B60" i="2"/>
  <c r="G60" i="2" s="1"/>
  <c r="E58" i="2"/>
  <c r="B58" i="2"/>
  <c r="E57" i="2"/>
  <c r="D57" i="2"/>
  <c r="H57" i="2" s="1"/>
  <c r="C57" i="2"/>
  <c r="B57" i="2"/>
  <c r="G57" i="2" s="1"/>
  <c r="C56" i="2"/>
  <c r="B56" i="2"/>
  <c r="G56" i="2" s="1"/>
  <c r="E54" i="2"/>
  <c r="B54" i="2"/>
  <c r="E53" i="2"/>
  <c r="D53" i="2"/>
  <c r="H53" i="2" s="1"/>
  <c r="C53" i="2"/>
  <c r="B53" i="2"/>
  <c r="G53" i="2" s="1"/>
  <c r="C52" i="2"/>
  <c r="B52" i="2"/>
  <c r="G52" i="2" s="1"/>
  <c r="E50" i="2"/>
  <c r="B50" i="2"/>
  <c r="E49" i="2"/>
  <c r="D49" i="2"/>
  <c r="H49" i="2" s="1"/>
  <c r="C49" i="2"/>
  <c r="B49" i="2"/>
  <c r="G49" i="2" s="1"/>
  <c r="C48" i="2"/>
  <c r="B48" i="2"/>
  <c r="G48" i="2" s="1"/>
  <c r="G46" i="2"/>
  <c r="E46" i="2"/>
  <c r="C46" i="2"/>
  <c r="B46" i="2"/>
  <c r="C42" i="2"/>
  <c r="B42" i="2"/>
  <c r="G42" i="2" s="1"/>
  <c r="E40" i="2"/>
  <c r="B40" i="2"/>
  <c r="E39" i="2"/>
  <c r="D39" i="2"/>
  <c r="H39" i="2" s="1"/>
  <c r="C39" i="2"/>
  <c r="B39" i="2"/>
  <c r="I34" i="2"/>
  <c r="G34" i="2"/>
  <c r="E34" i="2"/>
  <c r="E63" i="2" s="1"/>
  <c r="D34" i="2"/>
  <c r="D62" i="2" s="1"/>
  <c r="H62" i="2" s="1"/>
  <c r="C34" i="2"/>
  <c r="C62" i="2" s="1"/>
  <c r="G62" i="2" s="1"/>
  <c r="B34" i="2"/>
  <c r="B63" i="2" s="1"/>
  <c r="I33" i="2"/>
  <c r="H33" i="2"/>
  <c r="J33" i="2" s="1"/>
  <c r="G33" i="2"/>
  <c r="J32" i="2"/>
  <c r="I32" i="2"/>
  <c r="H32" i="2"/>
  <c r="G32" i="2"/>
  <c r="I31" i="2"/>
  <c r="H31" i="2"/>
  <c r="J31" i="2" s="1"/>
  <c r="G31" i="2"/>
  <c r="J30" i="2"/>
  <c r="I30" i="2"/>
  <c r="H30" i="2"/>
  <c r="G30" i="2"/>
  <c r="I29" i="2"/>
  <c r="H29" i="2"/>
  <c r="J29" i="2" s="1"/>
  <c r="G29" i="2"/>
  <c r="J28" i="2"/>
  <c r="I28" i="2"/>
  <c r="H28" i="2"/>
  <c r="G28" i="2"/>
  <c r="I27" i="2"/>
  <c r="H27" i="2"/>
  <c r="J27" i="2" s="1"/>
  <c r="G27" i="2"/>
  <c r="J26" i="2"/>
  <c r="I26" i="2"/>
  <c r="H26" i="2"/>
  <c r="G26" i="2"/>
  <c r="I25" i="2"/>
  <c r="H25" i="2"/>
  <c r="J25" i="2" s="1"/>
  <c r="G25" i="2"/>
  <c r="J24" i="2"/>
  <c r="I24" i="2"/>
  <c r="H24" i="2"/>
  <c r="G24" i="2"/>
  <c r="I23" i="2"/>
  <c r="H23" i="2"/>
  <c r="J23" i="2" s="1"/>
  <c r="G23" i="2"/>
  <c r="J22" i="2"/>
  <c r="I22" i="2"/>
  <c r="H22" i="2"/>
  <c r="G22" i="2"/>
  <c r="I21" i="2"/>
  <c r="H21" i="2"/>
  <c r="J21" i="2" s="1"/>
  <c r="G21" i="2"/>
  <c r="J20" i="2"/>
  <c r="I20" i="2"/>
  <c r="H20" i="2"/>
  <c r="G20" i="2"/>
  <c r="I19" i="2"/>
  <c r="H19" i="2"/>
  <c r="J19" i="2" s="1"/>
  <c r="G19" i="2"/>
  <c r="J18" i="2"/>
  <c r="I18" i="2"/>
  <c r="H18" i="2"/>
  <c r="G18" i="2"/>
  <c r="I17" i="2"/>
  <c r="H17" i="2"/>
  <c r="J17" i="2" s="1"/>
  <c r="G17" i="2"/>
  <c r="J16" i="2"/>
  <c r="I16" i="2"/>
  <c r="H16" i="2"/>
  <c r="G16" i="2"/>
  <c r="I15" i="2"/>
  <c r="H15" i="2"/>
  <c r="J15" i="2" s="1"/>
  <c r="G15" i="2"/>
  <c r="J14" i="2"/>
  <c r="I14" i="2"/>
  <c r="H14" i="2"/>
  <c r="G14" i="2"/>
  <c r="I11" i="2"/>
  <c r="G11" i="2"/>
  <c r="E11" i="2"/>
  <c r="E41" i="2" s="1"/>
  <c r="D11" i="2"/>
  <c r="D40" i="2" s="1"/>
  <c r="H40" i="2" s="1"/>
  <c r="C11" i="2"/>
  <c r="C40" i="2" s="1"/>
  <c r="G40" i="2" s="1"/>
  <c r="B11" i="2"/>
  <c r="B41" i="2" s="1"/>
  <c r="I10" i="2"/>
  <c r="H10" i="2"/>
  <c r="J10" i="2" s="1"/>
  <c r="G10" i="2"/>
  <c r="J9" i="2"/>
  <c r="I9" i="2"/>
  <c r="H9" i="2"/>
  <c r="G9" i="2"/>
  <c r="I8" i="2"/>
  <c r="H8" i="2"/>
  <c r="J8" i="2" s="1"/>
  <c r="G8" i="2"/>
  <c r="J7" i="2"/>
  <c r="I7" i="2"/>
  <c r="H7" i="2"/>
  <c r="G7" i="2"/>
  <c r="D6" i="2"/>
  <c r="D38" i="2" s="1"/>
  <c r="C6" i="2"/>
  <c r="C38" i="2" s="1"/>
  <c r="B6" i="2"/>
  <c r="B38" i="2" s="1"/>
  <c r="F24" i="1"/>
  <c r="E24" i="1"/>
  <c r="D24" i="1"/>
  <c r="C24" i="1"/>
  <c r="K22" i="1"/>
  <c r="J22" i="1"/>
  <c r="I22" i="1"/>
  <c r="H22" i="1"/>
  <c r="J21" i="1"/>
  <c r="I21" i="1"/>
  <c r="K21" i="1" s="1"/>
  <c r="H21" i="1"/>
  <c r="K20" i="1"/>
  <c r="J20" i="1"/>
  <c r="I20" i="1"/>
  <c r="H20" i="1"/>
  <c r="J19" i="1"/>
  <c r="I19" i="1"/>
  <c r="K19" i="1" s="1"/>
  <c r="H19" i="1"/>
  <c r="K18" i="1"/>
  <c r="J18" i="1"/>
  <c r="I18" i="1"/>
  <c r="H18" i="1"/>
  <c r="J17" i="1"/>
  <c r="I17" i="1"/>
  <c r="K17" i="1" s="1"/>
  <c r="H17" i="1"/>
  <c r="K16" i="1"/>
  <c r="J16" i="1"/>
  <c r="I16" i="1"/>
  <c r="H16" i="1"/>
  <c r="J15" i="1"/>
  <c r="I15" i="1"/>
  <c r="I24" i="1" s="1"/>
  <c r="H15" i="1"/>
  <c r="H24" i="1" s="1"/>
  <c r="J24" i="1" s="1"/>
  <c r="E13" i="1"/>
  <c r="C13" i="1"/>
  <c r="D13" i="1" s="1"/>
  <c r="F13" i="1" s="1"/>
  <c r="G41" i="2" l="1"/>
  <c r="J73" i="3"/>
  <c r="I25" i="5"/>
  <c r="B43" i="2"/>
  <c r="I19" i="5"/>
  <c r="I13" i="5"/>
  <c r="H42" i="7"/>
  <c r="K24" i="1"/>
  <c r="I73" i="3"/>
  <c r="G42" i="7"/>
  <c r="I42" i="7" s="1"/>
  <c r="H11" i="2"/>
  <c r="J11" i="2" s="1"/>
  <c r="H34" i="2"/>
  <c r="J34" i="2" s="1"/>
  <c r="E42" i="7"/>
  <c r="F49" i="8"/>
  <c r="C54" i="8"/>
  <c r="C57" i="8"/>
  <c r="C64" i="8"/>
  <c r="C108" i="8"/>
  <c r="C106" i="8"/>
  <c r="C102" i="8"/>
  <c r="C98" i="8"/>
  <c r="I144" i="8"/>
  <c r="I140" i="8"/>
  <c r="K149" i="8"/>
  <c r="I145" i="8"/>
  <c r="I141" i="8"/>
  <c r="I149" i="8"/>
  <c r="I146" i="8"/>
  <c r="I142" i="8"/>
  <c r="J12" i="8"/>
  <c r="E170" i="8"/>
  <c r="E166" i="8"/>
  <c r="E162" i="8"/>
  <c r="E171" i="8"/>
  <c r="E167" i="8"/>
  <c r="E163" i="8"/>
  <c r="E174" i="8"/>
  <c r="E172" i="8"/>
  <c r="E168" i="8"/>
  <c r="E164" i="8"/>
  <c r="J174" i="8"/>
  <c r="E190" i="8"/>
  <c r="E188" i="8"/>
  <c r="E184" i="8"/>
  <c r="E185" i="8"/>
  <c r="E181" i="8"/>
  <c r="J190" i="8"/>
  <c r="E186" i="8"/>
  <c r="E182" i="8"/>
  <c r="K15" i="1"/>
  <c r="E6" i="2"/>
  <c r="E38" i="2" s="1"/>
  <c r="J6" i="3"/>
  <c r="H33" i="5"/>
  <c r="J33" i="5" s="1"/>
  <c r="C5" i="7"/>
  <c r="E5" i="7" s="1"/>
  <c r="H41" i="7"/>
  <c r="J41" i="7" s="1"/>
  <c r="I8" i="8"/>
  <c r="C12" i="8"/>
  <c r="K12" i="8"/>
  <c r="D17" i="8"/>
  <c r="H17" i="8" s="1"/>
  <c r="I64" i="8"/>
  <c r="C68" i="8"/>
  <c r="E74" i="8"/>
  <c r="E72" i="8"/>
  <c r="E68" i="8"/>
  <c r="E64" i="8"/>
  <c r="E60" i="8"/>
  <c r="E56" i="8"/>
  <c r="E52" i="8"/>
  <c r="E69" i="8"/>
  <c r="E65" i="8"/>
  <c r="E61" i="8"/>
  <c r="E57" i="8"/>
  <c r="E53" i="8"/>
  <c r="E70" i="8"/>
  <c r="E66" i="8"/>
  <c r="E62" i="8"/>
  <c r="C88" i="8"/>
  <c r="C84" i="8"/>
  <c r="C126" i="8"/>
  <c r="C123" i="8"/>
  <c r="C119" i="8"/>
  <c r="C115" i="8"/>
  <c r="C111" i="8"/>
  <c r="K158" i="8"/>
  <c r="G39" i="2"/>
  <c r="D42" i="2"/>
  <c r="B47" i="2"/>
  <c r="G47" i="2" s="1"/>
  <c r="D48" i="2"/>
  <c r="B51" i="2"/>
  <c r="D52" i="2"/>
  <c r="H52" i="2" s="1"/>
  <c r="B55" i="2"/>
  <c r="D56" i="2"/>
  <c r="H56" i="2" s="1"/>
  <c r="B59" i="2"/>
  <c r="D60" i="2"/>
  <c r="D64" i="2"/>
  <c r="H64" i="2" s="1"/>
  <c r="G7" i="8"/>
  <c r="C10" i="8"/>
  <c r="C28" i="8"/>
  <c r="E35" i="8"/>
  <c r="E33" i="8"/>
  <c r="E29" i="8"/>
  <c r="E25" i="8"/>
  <c r="E21" i="8"/>
  <c r="E30" i="8"/>
  <c r="E26" i="8"/>
  <c r="E22" i="8"/>
  <c r="E44" i="8"/>
  <c r="E42" i="8"/>
  <c r="E38" i="8"/>
  <c r="E39" i="8"/>
  <c r="C56" i="8"/>
  <c r="C61" i="8"/>
  <c r="C63" i="8"/>
  <c r="C70" i="8"/>
  <c r="E85" i="8"/>
  <c r="E81" i="8"/>
  <c r="E77" i="8"/>
  <c r="E88" i="8"/>
  <c r="E86" i="8"/>
  <c r="E82" i="8"/>
  <c r="E78" i="8"/>
  <c r="E83" i="8"/>
  <c r="E79" i="8"/>
  <c r="G108" i="8"/>
  <c r="G103" i="8"/>
  <c r="G99" i="8"/>
  <c r="G95" i="8"/>
  <c r="E126" i="8"/>
  <c r="E124" i="8"/>
  <c r="E120" i="8"/>
  <c r="E116" i="8"/>
  <c r="E112" i="8"/>
  <c r="E121" i="8"/>
  <c r="E117" i="8"/>
  <c r="E113" i="8"/>
  <c r="E122" i="8"/>
  <c r="E118" i="8"/>
  <c r="E114" i="8"/>
  <c r="G156" i="8"/>
  <c r="I174" i="8"/>
  <c r="I171" i="8"/>
  <c r="I167" i="8"/>
  <c r="I163" i="8"/>
  <c r="I172" i="8"/>
  <c r="I168" i="8"/>
  <c r="I164" i="8"/>
  <c r="I169" i="8"/>
  <c r="I165" i="8"/>
  <c r="I161" i="8"/>
  <c r="C198" i="8"/>
  <c r="C194" i="8"/>
  <c r="C196" i="8"/>
  <c r="C41" i="2"/>
  <c r="C43" i="2" s="1"/>
  <c r="E42" i="2"/>
  <c r="E43" i="2" s="1"/>
  <c r="C47" i="2"/>
  <c r="C66" i="2" s="1"/>
  <c r="E48" i="2"/>
  <c r="C51" i="2"/>
  <c r="E52" i="2"/>
  <c r="C55" i="2"/>
  <c r="E56" i="2"/>
  <c r="C59" i="2"/>
  <c r="E60" i="2"/>
  <c r="C63" i="2"/>
  <c r="G63" i="2" s="1"/>
  <c r="E64" i="2"/>
  <c r="I7" i="8"/>
  <c r="E10" i="8"/>
  <c r="E12" i="8"/>
  <c r="E28" i="8"/>
  <c r="I51" i="8"/>
  <c r="C53" i="8"/>
  <c r="C58" i="8"/>
  <c r="G61" i="8"/>
  <c r="E63" i="8"/>
  <c r="G70" i="8"/>
  <c r="C72" i="8"/>
  <c r="G74" i="8"/>
  <c r="C78" i="8"/>
  <c r="C80" i="8"/>
  <c r="G88" i="8"/>
  <c r="G85" i="8"/>
  <c r="C96" i="8"/>
  <c r="C100" i="8"/>
  <c r="C104" i="8"/>
  <c r="K108" i="8"/>
  <c r="I104" i="8"/>
  <c r="I100" i="8"/>
  <c r="I96" i="8"/>
  <c r="I108" i="8"/>
  <c r="I105" i="8"/>
  <c r="I101" i="8"/>
  <c r="I97" i="8"/>
  <c r="I106" i="8"/>
  <c r="I102" i="8"/>
  <c r="I98" i="8"/>
  <c r="C137" i="8"/>
  <c r="C133" i="8"/>
  <c r="C149" i="8"/>
  <c r="C146" i="8"/>
  <c r="C142" i="8"/>
  <c r="I170" i="8"/>
  <c r="K174" i="8"/>
  <c r="I185" i="8"/>
  <c r="I181" i="8"/>
  <c r="K190" i="8"/>
  <c r="I186" i="8"/>
  <c r="I182" i="8"/>
  <c r="I190" i="8"/>
  <c r="I187" i="8"/>
  <c r="I183" i="8"/>
  <c r="C195" i="8"/>
  <c r="D41" i="2"/>
  <c r="H41" i="2" s="1"/>
  <c r="D47" i="2"/>
  <c r="D51" i="2"/>
  <c r="D55" i="2"/>
  <c r="D59" i="2"/>
  <c r="H59" i="2" s="1"/>
  <c r="D63" i="2"/>
  <c r="H63" i="2" s="1"/>
  <c r="G11" i="7"/>
  <c r="C9" i="8"/>
  <c r="C55" i="8"/>
  <c r="C65" i="8"/>
  <c r="C67" i="8"/>
  <c r="I69" i="8"/>
  <c r="I65" i="8"/>
  <c r="I61" i="8"/>
  <c r="I57" i="8"/>
  <c r="I53" i="8"/>
  <c r="K74" i="8"/>
  <c r="I70" i="8"/>
  <c r="I66" i="8"/>
  <c r="I62" i="8"/>
  <c r="I58" i="8"/>
  <c r="I54" i="8"/>
  <c r="I74" i="8"/>
  <c r="I71" i="8"/>
  <c r="I67" i="8"/>
  <c r="I63" i="8"/>
  <c r="I59" i="8"/>
  <c r="E134" i="8"/>
  <c r="E137" i="8"/>
  <c r="E135" i="8"/>
  <c r="E149" i="8"/>
  <c r="E147" i="8"/>
  <c r="E143" i="8"/>
  <c r="E144" i="8"/>
  <c r="E140" i="8"/>
  <c r="E145" i="8"/>
  <c r="E141" i="8"/>
  <c r="E161" i="8"/>
  <c r="C193" i="8"/>
  <c r="E47" i="2"/>
  <c r="E66" i="2" s="1"/>
  <c r="C50" i="2"/>
  <c r="G50" i="2" s="1"/>
  <c r="E51" i="2"/>
  <c r="C54" i="2"/>
  <c r="G54" i="2" s="1"/>
  <c r="E55" i="2"/>
  <c r="C58" i="2"/>
  <c r="G58" i="2" s="1"/>
  <c r="E59" i="2"/>
  <c r="C5" i="5"/>
  <c r="E5" i="5" s="1"/>
  <c r="C5" i="6"/>
  <c r="E5" i="6" s="1"/>
  <c r="D5" i="8"/>
  <c r="H5" i="8" s="1"/>
  <c r="G12" i="8"/>
  <c r="E19" i="8"/>
  <c r="C22" i="8"/>
  <c r="C27" i="8"/>
  <c r="C30" i="8"/>
  <c r="I30" i="8"/>
  <c r="I26" i="8"/>
  <c r="I22" i="8"/>
  <c r="K35" i="8"/>
  <c r="I31" i="8"/>
  <c r="I27" i="8"/>
  <c r="I23" i="8"/>
  <c r="C39" i="8"/>
  <c r="I39" i="8"/>
  <c r="K44" i="8"/>
  <c r="I40" i="8"/>
  <c r="E55" i="8"/>
  <c r="G58" i="8"/>
  <c r="C60" i="8"/>
  <c r="E67" i="8"/>
  <c r="I72" i="8"/>
  <c r="J74" i="8"/>
  <c r="C82" i="8"/>
  <c r="E84" i="8"/>
  <c r="C86" i="8"/>
  <c r="E111" i="8"/>
  <c r="I121" i="8"/>
  <c r="I117" i="8"/>
  <c r="I113" i="8"/>
  <c r="K126" i="8"/>
  <c r="I122" i="8"/>
  <c r="I118" i="8"/>
  <c r="I114" i="8"/>
  <c r="I126" i="8"/>
  <c r="I123" i="8"/>
  <c r="I119" i="8"/>
  <c r="I115" i="8"/>
  <c r="I111" i="8"/>
  <c r="G137" i="8"/>
  <c r="G134" i="8"/>
  <c r="C141" i="8"/>
  <c r="C143" i="8"/>
  <c r="C158" i="8"/>
  <c r="C156" i="8"/>
  <c r="E165" i="8"/>
  <c r="E183" i="8"/>
  <c r="G195" i="8"/>
  <c r="G198" i="8"/>
  <c r="G193" i="8"/>
  <c r="D46" i="2"/>
  <c r="D50" i="2"/>
  <c r="H50" i="2" s="1"/>
  <c r="D54" i="2"/>
  <c r="H54" i="2" s="1"/>
  <c r="D58" i="2"/>
  <c r="H58" i="2" s="1"/>
  <c r="C52" i="8"/>
  <c r="C62" i="8"/>
  <c r="C69" i="8"/>
  <c r="C71" i="8"/>
  <c r="J88" i="8"/>
  <c r="E115" i="8"/>
  <c r="J126" i="8"/>
  <c r="E169" i="8"/>
  <c r="E187" i="8"/>
  <c r="D203" i="8"/>
  <c r="H203" i="8" s="1"/>
  <c r="F203" i="8"/>
  <c r="G162" i="8"/>
  <c r="G166" i="8"/>
  <c r="G170" i="8"/>
  <c r="C183" i="8"/>
  <c r="C187" i="8"/>
  <c r="C206" i="8"/>
  <c r="G207" i="8"/>
  <c r="C210" i="8"/>
  <c r="G211" i="8"/>
  <c r="C214" i="8"/>
  <c r="G220" i="8"/>
  <c r="G224" i="8"/>
  <c r="G230" i="8"/>
  <c r="G235" i="8"/>
  <c r="G254" i="8"/>
  <c r="G249" i="8"/>
  <c r="G245" i="8"/>
  <c r="G241" i="8"/>
  <c r="G251" i="8"/>
  <c r="G247" i="8"/>
  <c r="K237" i="8"/>
  <c r="I80" i="8"/>
  <c r="I84" i="8"/>
  <c r="K88" i="8"/>
  <c r="E97" i="8"/>
  <c r="E101" i="8"/>
  <c r="E105" i="8"/>
  <c r="I133" i="8"/>
  <c r="K137" i="8"/>
  <c r="I156" i="8"/>
  <c r="E195" i="8"/>
  <c r="I196" i="8"/>
  <c r="I206" i="8"/>
  <c r="I210" i="8"/>
  <c r="E213" i="8"/>
  <c r="I214" i="8"/>
  <c r="G216" i="8"/>
  <c r="C235" i="8"/>
  <c r="C231" i="8"/>
  <c r="C227" i="8"/>
  <c r="C242" i="8"/>
  <c r="C245" i="8"/>
  <c r="G252" i="8"/>
  <c r="J254" i="8"/>
  <c r="G205" i="8"/>
  <c r="C208" i="8"/>
  <c r="G209" i="8"/>
  <c r="C212" i="8"/>
  <c r="G213" i="8"/>
  <c r="G222" i="8"/>
  <c r="G226" i="8"/>
  <c r="G234" i="8"/>
  <c r="C247" i="8"/>
  <c r="I79" i="8"/>
  <c r="I83" i="8"/>
  <c r="E96" i="8"/>
  <c r="E100" i="8"/>
  <c r="E104" i="8"/>
  <c r="I158" i="8"/>
  <c r="E194" i="8"/>
  <c r="I195" i="8"/>
  <c r="I198" i="8"/>
  <c r="I205" i="8"/>
  <c r="E208" i="8"/>
  <c r="I209" i="8"/>
  <c r="E212" i="8"/>
  <c r="I213" i="8"/>
  <c r="I216" i="8"/>
  <c r="G242" i="8"/>
  <c r="K258" i="8"/>
  <c r="J216" i="8"/>
  <c r="G237" i="8"/>
  <c r="G232" i="8"/>
  <c r="G228" i="8"/>
  <c r="C252" i="8"/>
  <c r="C248" i="8"/>
  <c r="C244" i="8"/>
  <c r="C240" i="8"/>
  <c r="C254" i="8"/>
  <c r="C250" i="8"/>
  <c r="C246" i="8"/>
  <c r="I78" i="8"/>
  <c r="I82" i="8"/>
  <c r="E95" i="8"/>
  <c r="E99" i="8"/>
  <c r="I194" i="8"/>
  <c r="E207" i="8"/>
  <c r="I208" i="8"/>
  <c r="I212" i="8"/>
  <c r="I235" i="8"/>
  <c r="I231" i="8"/>
  <c r="I227" i="8"/>
  <c r="I232" i="8"/>
  <c r="I228" i="8"/>
  <c r="C241" i="8"/>
  <c r="J258" i="8"/>
  <c r="C9" i="9"/>
  <c r="C13" i="9"/>
  <c r="C17" i="9"/>
  <c r="C21" i="9"/>
  <c r="C25" i="9"/>
  <c r="C29" i="9"/>
  <c r="C33" i="9"/>
  <c r="C37" i="9"/>
  <c r="C41" i="9"/>
  <c r="C45" i="9"/>
  <c r="C9" i="10"/>
  <c r="G10" i="10"/>
  <c r="C13" i="10"/>
  <c r="G14" i="10"/>
  <c r="C17" i="10"/>
  <c r="F24" i="10"/>
  <c r="G49" i="10"/>
  <c r="C52" i="10"/>
  <c r="G53" i="10"/>
  <c r="C56" i="10"/>
  <c r="G57" i="10"/>
  <c r="J91" i="10"/>
  <c r="C95" i="10"/>
  <c r="G96" i="10"/>
  <c r="C99" i="10"/>
  <c r="G100" i="10"/>
  <c r="C103" i="10"/>
  <c r="G104" i="10"/>
  <c r="G143" i="10"/>
  <c r="C146" i="10"/>
  <c r="G147" i="10"/>
  <c r="C150" i="10"/>
  <c r="G151" i="10"/>
  <c r="C154" i="10"/>
  <c r="G155" i="10"/>
  <c r="C158" i="10"/>
  <c r="F165" i="10"/>
  <c r="C168" i="10"/>
  <c r="K186" i="10"/>
  <c r="G22" i="11"/>
  <c r="G29" i="11"/>
  <c r="E8" i="12"/>
  <c r="J11" i="12"/>
  <c r="E22" i="12"/>
  <c r="J25" i="12"/>
  <c r="C69" i="12"/>
  <c r="C65" i="12"/>
  <c r="C61" i="12"/>
  <c r="C57" i="12"/>
  <c r="C67" i="12"/>
  <c r="C63" i="12"/>
  <c r="C59" i="12"/>
  <c r="C55" i="12"/>
  <c r="D5" i="13"/>
  <c r="H5" i="13" s="1"/>
  <c r="K33" i="14"/>
  <c r="I29" i="14"/>
  <c r="I25" i="14"/>
  <c r="I31" i="14"/>
  <c r="I27" i="14"/>
  <c r="I23" i="14"/>
  <c r="C48" i="14"/>
  <c r="J53" i="14"/>
  <c r="I32" i="10"/>
  <c r="I36" i="10"/>
  <c r="I40" i="10"/>
  <c r="I44" i="10"/>
  <c r="E78" i="10"/>
  <c r="E82" i="10"/>
  <c r="E86" i="10"/>
  <c r="K91" i="10"/>
  <c r="E137" i="10"/>
  <c r="I138" i="10"/>
  <c r="G44" i="11"/>
  <c r="G40" i="11"/>
  <c r="E35" i="12"/>
  <c r="E31" i="12"/>
  <c r="J38" i="12"/>
  <c r="E15" i="14"/>
  <c r="E11" i="14"/>
  <c r="E7" i="14"/>
  <c r="J20" i="14"/>
  <c r="E17" i="14"/>
  <c r="E13" i="14"/>
  <c r="E9" i="14"/>
  <c r="J60" i="10"/>
  <c r="J107" i="10"/>
  <c r="C157" i="10"/>
  <c r="I42" i="11"/>
  <c r="I38" i="11"/>
  <c r="I34" i="11"/>
  <c r="I30" i="11"/>
  <c r="I26" i="11"/>
  <c r="I22" i="11"/>
  <c r="I18" i="11"/>
  <c r="I14" i="11"/>
  <c r="I10" i="11"/>
  <c r="E48" i="12"/>
  <c r="E44" i="12"/>
  <c r="J51" i="12"/>
  <c r="C53" i="14"/>
  <c r="C49" i="14"/>
  <c r="C45" i="14"/>
  <c r="C41" i="14"/>
  <c r="C37" i="14"/>
  <c r="C51" i="14"/>
  <c r="C47" i="14"/>
  <c r="C43" i="14"/>
  <c r="C39" i="14"/>
  <c r="K254" i="8"/>
  <c r="G19" i="10"/>
  <c r="E26" i="10"/>
  <c r="I27" i="10"/>
  <c r="E30" i="10"/>
  <c r="I31" i="10"/>
  <c r="E34" i="10"/>
  <c r="I35" i="10"/>
  <c r="E38" i="10"/>
  <c r="I39" i="10"/>
  <c r="E42" i="10"/>
  <c r="I43" i="10"/>
  <c r="I46" i="10"/>
  <c r="C60" i="10"/>
  <c r="K60" i="10"/>
  <c r="D65" i="10"/>
  <c r="H65" i="10" s="1"/>
  <c r="E69" i="10"/>
  <c r="I70" i="10"/>
  <c r="E73" i="10"/>
  <c r="I74" i="10"/>
  <c r="E77" i="10"/>
  <c r="I78" i="10"/>
  <c r="E81" i="10"/>
  <c r="I82" i="10"/>
  <c r="E85" i="10"/>
  <c r="I86" i="10"/>
  <c r="E89" i="10"/>
  <c r="E91" i="10"/>
  <c r="C107" i="10"/>
  <c r="K107" i="10"/>
  <c r="D112" i="10"/>
  <c r="H112" i="10" s="1"/>
  <c r="E120" i="10"/>
  <c r="I121" i="10"/>
  <c r="E124" i="10"/>
  <c r="I125" i="10"/>
  <c r="E128" i="10"/>
  <c r="I129" i="10"/>
  <c r="E132" i="10"/>
  <c r="I133" i="10"/>
  <c r="E136" i="10"/>
  <c r="I137" i="10"/>
  <c r="I140" i="10"/>
  <c r="G160" i="10"/>
  <c r="G170" i="10"/>
  <c r="E176" i="10"/>
  <c r="E180" i="10"/>
  <c r="E184" i="10"/>
  <c r="E186" i="10"/>
  <c r="I28" i="11"/>
  <c r="I35" i="11"/>
  <c r="K46" i="11"/>
  <c r="I23" i="12"/>
  <c r="I19" i="12"/>
  <c r="E36" i="12"/>
  <c r="E43" i="12"/>
  <c r="E46" i="12"/>
  <c r="E51" i="12"/>
  <c r="G66" i="12"/>
  <c r="G62" i="12"/>
  <c r="G58" i="12"/>
  <c r="G54" i="12"/>
  <c r="G68" i="12"/>
  <c r="G64" i="12"/>
  <c r="G60" i="12"/>
  <c r="G56" i="12"/>
  <c r="C24" i="13"/>
  <c r="C20" i="13"/>
  <c r="C16" i="13"/>
  <c r="C12" i="13"/>
  <c r="C8" i="13"/>
  <c r="C22" i="13"/>
  <c r="C18" i="13"/>
  <c r="C14" i="13"/>
  <c r="C10" i="13"/>
  <c r="E8" i="14"/>
  <c r="E16" i="14"/>
  <c r="I30" i="14"/>
  <c r="C38" i="14"/>
  <c r="C7" i="9"/>
  <c r="C11" i="9"/>
  <c r="C15" i="9"/>
  <c r="C19" i="9"/>
  <c r="C23" i="9"/>
  <c r="C27" i="9"/>
  <c r="C31" i="9"/>
  <c r="C35" i="9"/>
  <c r="C39" i="9"/>
  <c r="C43" i="9"/>
  <c r="C47" i="9"/>
  <c r="C7" i="10"/>
  <c r="G8" i="10"/>
  <c r="C11" i="10"/>
  <c r="G12" i="10"/>
  <c r="C15" i="10"/>
  <c r="G16" i="10"/>
  <c r="G38" i="10"/>
  <c r="J46" i="10"/>
  <c r="C50" i="10"/>
  <c r="G51" i="10"/>
  <c r="C54" i="10"/>
  <c r="G55" i="10"/>
  <c r="C58" i="10"/>
  <c r="C84" i="10"/>
  <c r="G94" i="10"/>
  <c r="C97" i="10"/>
  <c r="G98" i="10"/>
  <c r="C101" i="10"/>
  <c r="G102" i="10"/>
  <c r="C105" i="10"/>
  <c r="G128" i="10"/>
  <c r="G132" i="10"/>
  <c r="J140" i="10"/>
  <c r="C144" i="10"/>
  <c r="G145" i="10"/>
  <c r="C148" i="10"/>
  <c r="G149" i="10"/>
  <c r="C152" i="10"/>
  <c r="G153" i="10"/>
  <c r="C156" i="10"/>
  <c r="G157" i="10"/>
  <c r="G167" i="10"/>
  <c r="C175" i="10"/>
  <c r="C179" i="10"/>
  <c r="G190" i="10"/>
  <c r="G13" i="11"/>
  <c r="I17" i="11"/>
  <c r="G20" i="11"/>
  <c r="I24" i="11"/>
  <c r="G27" i="11"/>
  <c r="I31" i="11"/>
  <c r="G38" i="11"/>
  <c r="G41" i="11"/>
  <c r="I44" i="11"/>
  <c r="I11" i="12"/>
  <c r="E19" i="12"/>
  <c r="I25" i="12"/>
  <c r="E29" i="12"/>
  <c r="I36" i="12"/>
  <c r="I32" i="12"/>
  <c r="I28" i="12"/>
  <c r="E49" i="12"/>
  <c r="C62" i="12"/>
  <c r="G69" i="12"/>
  <c r="G71" i="12"/>
  <c r="E24" i="13"/>
  <c r="E20" i="13"/>
  <c r="E16" i="13"/>
  <c r="E12" i="13"/>
  <c r="E8" i="13"/>
  <c r="E22" i="13"/>
  <c r="E18" i="13"/>
  <c r="E14" i="13"/>
  <c r="E10" i="13"/>
  <c r="E18" i="14"/>
  <c r="E28" i="14"/>
  <c r="E24" i="14"/>
  <c r="J33" i="14"/>
  <c r="E30" i="14"/>
  <c r="E26" i="14"/>
  <c r="C40" i="14"/>
  <c r="E235" i="8"/>
  <c r="I241" i="8"/>
  <c r="I245" i="8"/>
  <c r="I249" i="8"/>
  <c r="E252" i="8"/>
  <c r="E31" i="9"/>
  <c r="E35" i="9"/>
  <c r="E39" i="9"/>
  <c r="E43" i="9"/>
  <c r="E47" i="9"/>
  <c r="E7" i="10"/>
  <c r="E11" i="10"/>
  <c r="I16" i="10"/>
  <c r="I26" i="10"/>
  <c r="E29" i="10"/>
  <c r="I30" i="10"/>
  <c r="E33" i="10"/>
  <c r="I34" i="10"/>
  <c r="E37" i="10"/>
  <c r="I38" i="10"/>
  <c r="E41" i="10"/>
  <c r="I42" i="10"/>
  <c r="K46" i="10"/>
  <c r="I51" i="10"/>
  <c r="E54" i="10"/>
  <c r="E58" i="10"/>
  <c r="E68" i="10"/>
  <c r="I69" i="10"/>
  <c r="E72" i="10"/>
  <c r="I73" i="10"/>
  <c r="E76" i="10"/>
  <c r="I77" i="10"/>
  <c r="E80" i="10"/>
  <c r="I81" i="10"/>
  <c r="E84" i="10"/>
  <c r="I85" i="10"/>
  <c r="E88" i="10"/>
  <c r="I89" i="10"/>
  <c r="I98" i="10"/>
  <c r="E115" i="10"/>
  <c r="I116" i="10"/>
  <c r="E119" i="10"/>
  <c r="I120" i="10"/>
  <c r="E123" i="10"/>
  <c r="I124" i="10"/>
  <c r="E127" i="10"/>
  <c r="I128" i="10"/>
  <c r="E131" i="10"/>
  <c r="I132" i="10"/>
  <c r="E135" i="10"/>
  <c r="I136" i="10"/>
  <c r="K140" i="10"/>
  <c r="E175" i="10"/>
  <c r="I176" i="10"/>
  <c r="E179" i="10"/>
  <c r="I180" i="10"/>
  <c r="E183" i="10"/>
  <c r="I184" i="10"/>
  <c r="I20" i="11"/>
  <c r="G23" i="11"/>
  <c r="I27" i="11"/>
  <c r="G34" i="11"/>
  <c r="I41" i="11"/>
  <c r="K11" i="12"/>
  <c r="K25" i="12"/>
  <c r="E32" i="12"/>
  <c r="E42" i="12"/>
  <c r="I49" i="12"/>
  <c r="I45" i="12"/>
  <c r="I41" i="12"/>
  <c r="C64" i="12"/>
  <c r="C19" i="13"/>
  <c r="E10" i="14"/>
  <c r="K20" i="14"/>
  <c r="I16" i="14"/>
  <c r="I12" i="14"/>
  <c r="I8" i="14"/>
  <c r="I18" i="14"/>
  <c r="I14" i="14"/>
  <c r="I10" i="14"/>
  <c r="C42" i="14"/>
  <c r="K53" i="14"/>
  <c r="G50" i="14"/>
  <c r="G46" i="14"/>
  <c r="G42" i="14"/>
  <c r="G38" i="14"/>
  <c r="G48" i="14"/>
  <c r="G44" i="14"/>
  <c r="G40" i="14"/>
  <c r="G36" i="14"/>
  <c r="I573" i="16"/>
  <c r="C22" i="9"/>
  <c r="C26" i="9"/>
  <c r="C30" i="9"/>
  <c r="C34" i="9"/>
  <c r="C38" i="9"/>
  <c r="C42" i="9"/>
  <c r="C46" i="9"/>
  <c r="G7" i="10"/>
  <c r="G11" i="10"/>
  <c r="G15" i="10"/>
  <c r="J19" i="10"/>
  <c r="C49" i="10"/>
  <c r="C53" i="10"/>
  <c r="C96" i="10"/>
  <c r="C100" i="10"/>
  <c r="J160" i="10"/>
  <c r="J170" i="10"/>
  <c r="I23" i="11"/>
  <c r="G30" i="11"/>
  <c r="G37" i="11"/>
  <c r="G43" i="11"/>
  <c r="E45" i="12"/>
  <c r="C44" i="14"/>
  <c r="I240" i="8"/>
  <c r="I244" i="8"/>
  <c r="I248" i="8"/>
  <c r="E28" i="10"/>
  <c r="I29" i="10"/>
  <c r="E32" i="10"/>
  <c r="I33" i="10"/>
  <c r="E36" i="10"/>
  <c r="I37" i="10"/>
  <c r="E40" i="10"/>
  <c r="E44" i="10"/>
  <c r="E67" i="10"/>
  <c r="I68" i="10"/>
  <c r="E71" i="10"/>
  <c r="I72" i="10"/>
  <c r="E75" i="10"/>
  <c r="I76" i="10"/>
  <c r="E79" i="10"/>
  <c r="I80" i="10"/>
  <c r="E83" i="10"/>
  <c r="I84" i="10"/>
  <c r="I88" i="10"/>
  <c r="E122" i="10"/>
  <c r="I123" i="10"/>
  <c r="E126" i="10"/>
  <c r="I127" i="10"/>
  <c r="E130" i="10"/>
  <c r="I131" i="10"/>
  <c r="E134" i="10"/>
  <c r="E138" i="10"/>
  <c r="E174" i="10"/>
  <c r="E178" i="10"/>
  <c r="E182" i="10"/>
  <c r="G33" i="11"/>
  <c r="I37" i="11"/>
  <c r="I40" i="11"/>
  <c r="I43" i="11"/>
  <c r="E28" i="12"/>
  <c r="J26" i="13"/>
  <c r="E12" i="14"/>
  <c r="C46" i="14"/>
  <c r="D5" i="15"/>
  <c r="H5" i="15" s="1"/>
  <c r="F5" i="15"/>
  <c r="J573" i="16"/>
  <c r="C43" i="11"/>
  <c r="C17" i="14"/>
  <c r="C30" i="14"/>
  <c r="C8" i="15"/>
  <c r="C12" i="15"/>
  <c r="C16" i="15"/>
  <c r="C20" i="15"/>
  <c r="C24" i="15"/>
  <c r="C28" i="15"/>
  <c r="E8" i="15"/>
  <c r="E12" i="15"/>
  <c r="E16" i="15"/>
  <c r="E20" i="15"/>
  <c r="E24" i="15"/>
  <c r="E28" i="15"/>
  <c r="C10" i="15"/>
  <c r="C14" i="15"/>
  <c r="C18" i="15"/>
  <c r="C22" i="15"/>
  <c r="I54" i="12"/>
  <c r="E57" i="12"/>
  <c r="I58" i="12"/>
  <c r="E61" i="12"/>
  <c r="I62" i="12"/>
  <c r="E65" i="12"/>
  <c r="E69" i="12"/>
  <c r="E37" i="14"/>
  <c r="I38" i="14"/>
  <c r="E41" i="14"/>
  <c r="I42" i="14"/>
  <c r="E45" i="14"/>
  <c r="I46" i="14"/>
  <c r="I50" i="14"/>
  <c r="I7" i="15"/>
  <c r="E10" i="15"/>
  <c r="I11" i="15"/>
  <c r="E14" i="15"/>
  <c r="I15" i="15"/>
  <c r="E18" i="15"/>
  <c r="I19" i="15"/>
  <c r="E22" i="15"/>
  <c r="I23" i="15"/>
  <c r="H55" i="2" l="1"/>
  <c r="H60" i="2"/>
  <c r="H42" i="2"/>
  <c r="D66" i="2"/>
  <c r="H66" i="2" s="1"/>
  <c r="H46" i="2"/>
  <c r="H51" i="2"/>
  <c r="G59" i="2"/>
  <c r="D43" i="2"/>
  <c r="H43" i="2" s="1"/>
  <c r="H47" i="2"/>
  <c r="J42" i="7"/>
  <c r="B66" i="2"/>
  <c r="G66" i="2" s="1"/>
  <c r="G55" i="2"/>
  <c r="G43" i="2"/>
  <c r="G51" i="2"/>
  <c r="H48" i="2"/>
</calcChain>
</file>

<file path=xl/sharedStrings.xml><?xml version="1.0" encoding="utf-8"?>
<sst xmlns="http://schemas.openxmlformats.org/spreadsheetml/2006/main" count="1908" uniqueCount="686">
  <si>
    <t>VFACTS QLD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</si>
  <si>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</si>
  <si>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</si>
  <si>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</si>
  <si>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</si>
  <si>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</si>
  <si>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</si>
  <si>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</si>
  <si>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</si>
  <si>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</si>
  <si>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</si>
  <si>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</si>
  <si>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</si>
  <si>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</si>
  <si>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</si>
  <si>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</si>
  <si>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</si>
  <si>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</si>
  <si>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</si>
  <si>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</si>
  <si>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</si>
  <si>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QLD</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</si>
  <si>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</si>
  <si>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</si>
  <si>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</si>
  <si>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</si>
  <si>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</si>
  <si>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</si>
  <si>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</si>
  <si>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</si>
  <si>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</si>
  <si>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</si>
  <si>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</si>
  <si>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</si>
  <si>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</si>
  <si>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</si>
  <si>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</si>
  <si>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</si>
  <si>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</si>
  <si>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</si>
  <si>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</si>
  <si>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</si>
  <si>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</si>
  <si>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</si>
  <si>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</si>
  <si>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</si>
  <si>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</si>
  <si>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</si>
  <si>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</si>
  <si>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</si>
  <si>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</si>
  <si>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</si>
  <si>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</si>
  <si>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</si>
  <si>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</si>
  <si>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</si>
  <si>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</si>
  <si>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</si>
  <si>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</si>
  <si>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</si>
  <si>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</si>
  <si>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Great Wall</t>
  </si>
  <si>
    <t>Haval</t>
  </si>
  <si>
    <t>Holden</t>
  </si>
  <si>
    <t>Honda</t>
  </si>
  <si>
    <t>Hyundai</t>
  </si>
  <si>
    <t>Infiniti</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</si>
  <si>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</si>
  <si>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</si>
  <si>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</si>
  <si>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</si>
  <si>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</si>
  <si>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</si>
  <si>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</si>
  <si>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</si>
  <si>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</si>
  <si>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</si>
  <si>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</si>
  <si>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</si>
  <si>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</si>
  <si>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</si>
  <si>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</si>
  <si>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</si>
  <si>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</si>
  <si>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</si>
  <si>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Morgan</t>
  </si>
  <si>
    <t>Nissan</t>
  </si>
  <si>
    <t>Peugeot</t>
  </si>
  <si>
    <t>Porsche</t>
  </si>
  <si>
    <t>RAM</t>
  </si>
  <si>
    <t>Renault</t>
  </si>
  <si>
    <t>Rolls-Royce</t>
  </si>
  <si>
    <t>Skoda</t>
  </si>
  <si>
    <t>Ssangyong</t>
  </si>
  <si>
    <t>Subaru</t>
  </si>
  <si>
    <t>Suzuki</t>
  </si>
  <si>
    <t>Toyota</t>
  </si>
  <si>
    <t>Volkswagen</t>
  </si>
  <si>
    <t>Volvo Car</t>
  </si>
  <si>
    <t>Daf</t>
  </si>
  <si>
    <t>Dennis Eagle</t>
  </si>
  <si>
    <t>Freightliner</t>
  </si>
  <si>
    <t>Fuso</t>
  </si>
  <si>
    <t>Hino</t>
  </si>
  <si>
    <t>Hyundai Commercial Vehicles</t>
  </si>
  <si>
    <t>International</t>
  </si>
  <si>
    <t>Isuzu</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</si>
  <si>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</si>
  <si>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</si>
  <si>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</si>
  <si>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</si>
  <si>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</si>
  <si>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</si>
  <si>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</si>
  <si>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</si>
  <si>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</si>
  <si>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</si>
  <si>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</si>
  <si>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</si>
  <si>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</si>
  <si>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</si>
  <si>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</si>
  <si>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</si>
  <si>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</si>
  <si>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</si>
  <si>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</si>
  <si>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</si>
  <si>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</si>
  <si>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</si>
  <si>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</si>
  <si>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</si>
  <si>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</si>
  <si>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</si>
  <si>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</si>
  <si>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</si>
  <si>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</si>
  <si>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</si>
  <si>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</si>
  <si>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</si>
  <si>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</si>
  <si>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</si>
  <si>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</si>
  <si>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</si>
  <si>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</si>
  <si>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</si>
  <si>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</si>
  <si>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</si>
  <si>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</si>
  <si>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</si>
  <si>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</si>
  <si>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</si>
  <si>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</si>
  <si>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</si>
  <si>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</si>
  <si>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</si>
  <si>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</si>
  <si>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</si>
  <si>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</si>
  <si>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</si>
  <si>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</si>
  <si>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</si>
  <si>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</si>
  <si>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</si>
  <si>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</si>
  <si>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</si>
  <si>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</si>
  <si>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</si>
  <si>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</si>
  <si>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</si>
  <si>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</si>
  <si>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Holden Spark</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</si>
  <si>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</si>
  <si>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</si>
  <si>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</si>
  <si>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</si>
  <si>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</si>
  <si>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</si>
  <si>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</si>
  <si>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</si>
  <si>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</si>
  <si>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</si>
  <si>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</si>
  <si>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</si>
  <si>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</si>
  <si>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</si>
  <si>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</si>
  <si>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</si>
  <si>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</si>
  <si>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</si>
  <si>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</si>
  <si>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</si>
  <si>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</si>
  <si>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</si>
  <si>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</si>
  <si>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</si>
  <si>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</si>
  <si>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Renault Zoe</t>
  </si>
  <si>
    <t>Total Light &gt; $25K</t>
  </si>
  <si>
    <t>Total Light</t>
  </si>
  <si>
    <t>Small &lt; $40K</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</si>
  <si>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</si>
  <si>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</si>
  <si>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</si>
  <si>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</si>
  <si>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</si>
  <si>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</si>
  <si>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</si>
  <si>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</si>
  <si>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</si>
  <si>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</si>
  <si>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</si>
  <si>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</si>
  <si>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</si>
  <si>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</si>
  <si>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</si>
  <si>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</si>
  <si>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</si>
  <si>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</si>
  <si>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</si>
  <si>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</si>
  <si>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</si>
  <si>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</si>
  <si>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</si>
  <si>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</si>
  <si>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</si>
  <si>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</si>
  <si>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</si>
  <si>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</si>
  <si>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</si>
  <si>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</si>
  <si>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</si>
  <si>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</si>
  <si>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</si>
  <si>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</si>
  <si>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</si>
  <si>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</si>
  <si>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</si>
  <si>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</si>
  <si>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</si>
  <si>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</si>
  <si>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</si>
  <si>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</si>
  <si>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</si>
  <si>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</si>
  <si>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</si>
  <si>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</si>
  <si>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</si>
  <si>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</si>
  <si>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</si>
  <si>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</si>
  <si>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</si>
  <si>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</si>
  <si>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</si>
  <si>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</si>
  <si>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</si>
  <si>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4 Series Gran Coupe</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</si>
  <si>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</si>
  <si>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</si>
  <si>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</si>
  <si>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</si>
  <si>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</si>
  <si>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</si>
  <si>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</si>
  <si>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</si>
  <si>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</si>
  <si>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</si>
  <si>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</si>
  <si>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</si>
  <si>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</si>
  <si>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</si>
  <si>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</si>
  <si>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</si>
  <si>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</si>
  <si>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</si>
  <si>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</si>
  <si>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</si>
  <si>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</si>
  <si>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</si>
  <si>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</si>
  <si>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</si>
  <si>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</si>
  <si>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</si>
  <si>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</si>
  <si>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</si>
  <si>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</si>
  <si>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</si>
  <si>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</si>
  <si>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</si>
  <si>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</si>
  <si>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</si>
  <si>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</si>
  <si>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</si>
  <si>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</si>
  <si>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</si>
  <si>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</si>
  <si>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</si>
  <si>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</si>
  <si>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</si>
  <si>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</si>
  <si>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Total Upper Large &gt; $100K</t>
  </si>
  <si>
    <t>Total Upper Large</t>
  </si>
  <si>
    <t>People Movers &lt; $60K</t>
  </si>
  <si>
    <t>Honda Odyssey</t>
  </si>
  <si>
    <t>Hyundai iMAX</t>
  </si>
  <si>
    <t>Kia Carnival</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</si>
  <si>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</si>
  <si>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</si>
  <si>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</si>
  <si>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</si>
  <si>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</si>
  <si>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</si>
  <si>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</si>
  <si>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</si>
  <si>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</si>
  <si>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</si>
  <si>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</si>
  <si>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</si>
  <si>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</si>
  <si>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</si>
  <si>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</si>
  <si>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</si>
  <si>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</si>
  <si>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</si>
  <si>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</si>
  <si>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</si>
  <si>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</si>
  <si>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</si>
  <si>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</si>
  <si>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</si>
  <si>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</si>
  <si>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</si>
  <si>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Alpine A110</t>
  </si>
  <si>
    <t>Audi A5</t>
  </si>
  <si>
    <t>Audi TT</t>
  </si>
  <si>
    <t>BMW 4 Series Coupe/Conv</t>
  </si>
  <si>
    <t>BMW Z4</t>
  </si>
  <si>
    <t>Jaguar F-Type</t>
  </si>
  <si>
    <t>Lexus LC</t>
  </si>
  <si>
    <t>Lexus RC</t>
  </si>
  <si>
    <t>Lotus Elise</t>
  </si>
  <si>
    <t>Lotus Exige</t>
  </si>
  <si>
    <t>Mercedes-Benz C-Class Cpe/Conv</t>
  </si>
  <si>
    <t>Mercedes-Benz E-Class Cpe/Conv</t>
  </si>
  <si>
    <t>Mercedes-Benz SLC-Class</t>
  </si>
  <si>
    <t>Morgan Classics</t>
  </si>
  <si>
    <t>Porsche Boxster</t>
  </si>
  <si>
    <t>Porsche Cayman</t>
  </si>
  <si>
    <t>Toyota Supra</t>
  </si>
  <si>
    <t>Total Sports &gt; $80K</t>
  </si>
  <si>
    <t>Sports &gt; $200K</t>
  </si>
  <si>
    <t>Aston Martin Coupe/Conv</t>
  </si>
  <si>
    <t>Bentley Coupe/Conv</t>
  </si>
  <si>
    <t>BMW 8 Series</t>
  </si>
  <si>
    <t>BMW i8</t>
  </si>
  <si>
    <t>Ferrari Coupe/Conv</t>
  </si>
  <si>
    <t>Lamborghini Coupe/Conv</t>
  </si>
  <si>
    <t>McLaren Coupe/Conv</t>
  </si>
  <si>
    <t>Mercedes-AMG GT Cpe/Conv</t>
  </si>
  <si>
    <t>Mercedes-Benz S-Class Cpe/Conv</t>
  </si>
  <si>
    <t>Mercedes-Benz SL-Class</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</si>
  <si>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</si>
  <si>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</si>
  <si>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</si>
  <si>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</si>
  <si>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</si>
  <si>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</si>
  <si>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</si>
  <si>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</si>
  <si>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</si>
  <si>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</si>
  <si>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</si>
  <si>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</si>
  <si>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</si>
  <si>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</si>
  <si>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</si>
  <si>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</si>
  <si>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</si>
  <si>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</si>
  <si>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</si>
  <si>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</si>
  <si>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</si>
  <si>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</si>
  <si>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</si>
  <si>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</si>
  <si>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</si>
  <si>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</si>
  <si>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</si>
  <si>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</si>
  <si>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</si>
  <si>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</si>
  <si>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</si>
  <si>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</si>
  <si>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</si>
  <si>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</si>
  <si>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</si>
  <si>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</si>
  <si>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</si>
  <si>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</si>
  <si>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</si>
  <si>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</si>
  <si>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</si>
  <si>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</si>
  <si>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</si>
  <si>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</si>
  <si>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</si>
  <si>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</si>
  <si>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</si>
  <si>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</si>
  <si>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</si>
  <si>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</si>
  <si>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</si>
  <si>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</si>
  <si>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</si>
  <si>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</si>
  <si>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</si>
  <si>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</si>
  <si>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</si>
  <si>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</si>
  <si>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</si>
  <si>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</si>
  <si>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</si>
  <si>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</si>
  <si>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</si>
  <si>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</si>
  <si>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</si>
  <si>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</si>
  <si>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</si>
  <si>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</si>
  <si>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</si>
  <si>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</si>
  <si>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</si>
  <si>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</si>
  <si>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</si>
  <si>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</si>
  <si>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</si>
  <si>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</si>
  <si>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</si>
  <si>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</si>
  <si>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</si>
  <si>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</si>
  <si>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</si>
  <si>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</si>
  <si>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</si>
  <si>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</si>
  <si>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</si>
  <si>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</si>
  <si>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</si>
  <si>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</si>
  <si>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</si>
  <si>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</si>
  <si>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</si>
  <si>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</si>
  <si>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</si>
  <si>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</si>
  <si>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</si>
  <si>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</si>
  <si>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</si>
  <si>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</si>
  <si>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</si>
  <si>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</si>
  <si>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</si>
  <si>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</si>
  <si>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</si>
  <si>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</si>
  <si>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</si>
  <si>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</si>
  <si>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</si>
  <si>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</si>
  <si>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</si>
  <si>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</si>
  <si>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</si>
  <si>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</si>
  <si>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</si>
  <si>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</si>
  <si>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</si>
  <si>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</si>
  <si>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</si>
  <si>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</si>
  <si>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</si>
  <si>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</si>
  <si>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</si>
  <si>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</si>
  <si>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</si>
  <si>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</si>
  <si>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</si>
  <si>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</si>
  <si>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</si>
  <si>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</si>
  <si>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</si>
  <si>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</si>
  <si>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</si>
  <si>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</si>
  <si>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</si>
  <si>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</si>
  <si>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</si>
  <si>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</si>
  <si>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</si>
  <si>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</si>
  <si>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</si>
  <si>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</si>
  <si>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</si>
  <si>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</si>
  <si>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</si>
  <si>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</si>
  <si>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</si>
  <si>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</si>
  <si>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</si>
  <si>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</si>
  <si>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</si>
  <si>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</si>
  <si>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</si>
  <si>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</si>
  <si>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</si>
  <si>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</si>
  <si>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</si>
  <si>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</si>
  <si>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</si>
  <si>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</si>
  <si>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</si>
  <si>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</si>
  <si>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</si>
  <si>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</si>
  <si>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</si>
  <si>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</si>
  <si>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Mercedes-Benz Sprinter Bus</t>
  </si>
  <si>
    <t>Renault Master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</si>
  <si>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</si>
  <si>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</si>
  <si>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</si>
  <si>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</si>
  <si>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</si>
  <si>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</si>
  <si>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</si>
  <si>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</si>
  <si>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</si>
  <si>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</si>
  <si>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</si>
  <si>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</si>
  <si>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</si>
  <si>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</si>
  <si>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</si>
  <si>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Peugeot Expert</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</si>
  <si>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</si>
  <si>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</si>
  <si>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</si>
  <si>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</si>
  <si>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</si>
  <si>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</si>
  <si>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</si>
  <si>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</si>
  <si>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</si>
  <si>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</si>
  <si>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</si>
  <si>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</si>
  <si>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</si>
  <si>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Total PU/CC 4X2</t>
  </si>
  <si>
    <t>Ford Ranger 4X4</t>
  </si>
  <si>
    <t>Great Wall Steed 4X4</t>
  </si>
  <si>
    <t>Holden Colorado 4X4</t>
  </si>
  <si>
    <t>Isuzu Ute D-Max 4X4</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</si>
  <si>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</si>
  <si>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</si>
  <si>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</si>
  <si>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</si>
  <si>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</si>
  <si>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</si>
  <si>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</si>
  <si>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</si>
  <si>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</si>
  <si>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</si>
  <si>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</si>
  <si>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</si>
  <si>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</si>
  <si>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</si>
  <si>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</si>
  <si>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</si>
  <si>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</si>
  <si>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</si>
  <si>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</si>
  <si>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</si>
  <si>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</si>
  <si>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</si>
  <si>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</si>
  <si>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</si>
  <si>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</si>
  <si>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</si>
  <si>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</si>
  <si>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</si>
  <si>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</si>
  <si>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</si>
  <si>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DAF (MD)</t>
  </si>
  <si>
    <t>Fuso Fighter (MD)</t>
  </si>
  <si>
    <t>Hino (MD)</t>
  </si>
  <si>
    <t>Isuzu N-Series (MD)</t>
  </si>
  <si>
    <t>Iveco (MD)</t>
  </si>
  <si>
    <t>MAN (MD)</t>
  </si>
  <si>
    <t>Mercedes (MD)</t>
  </si>
  <si>
    <t>UD Trucks (MD)</t>
  </si>
  <si>
    <t>Volvo Truck (MD)</t>
  </si>
  <si>
    <t>Total MD =&gt; 8001 GVM &amp; GCM &lt; 39001</t>
  </si>
  <si>
    <t>HD =&gt; 8001 GVM &amp; GCM &gt; 39000</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</si>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</sst>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 fillId="0" borderId="12" xfId="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5B269CE5-FE55-4003-9BFC-1EEDD782986B}"/>
    <cellStyle name="Percent 2" xfId="2" xr:uid="{BE428568-0F93-4573-8B62-4FA8279867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6235CAE7-AFBC-4ADA-83CA-B9F07D3D9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9C113540-C40F-456C-A683-642336773D63}"/>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27B2-C9C1-4F3A-BF4A-149FA175D1F6}">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CA831-A9B5-4C88-9083-EA241F1B98D0}">
  <sheetPr>
    <pageSetUpPr fitToPage="1"/>
  </sheetPr>
  <dimension ref="A1:K194"/>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165</v>
      </c>
      <c r="G4" s="25"/>
      <c r="H4" s="25"/>
      <c r="I4" s="23"/>
      <c r="J4" s="22" t="s">
        <v>166</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167</v>
      </c>
      <c r="C6" s="133" t="s">
        <v>168</v>
      </c>
      <c r="D6" s="132" t="s">
        <v>167</v>
      </c>
      <c r="E6" s="134" t="s">
        <v>168</v>
      </c>
      <c r="F6" s="133" t="s">
        <v>167</v>
      </c>
      <c r="G6" s="133" t="s">
        <v>168</v>
      </c>
      <c r="H6" s="132" t="s">
        <v>167</v>
      </c>
      <c r="I6" s="134" t="s">
        <v>168</v>
      </c>
      <c r="J6" s="132"/>
      <c r="K6" s="134"/>
    </row>
    <row r="7" spans="1:11" x14ac:dyDescent="0.25">
      <c r="A7" s="34" t="s">
        <v>369</v>
      </c>
      <c r="B7" s="35">
        <v>0</v>
      </c>
      <c r="C7" s="146">
        <f>IF(B19=0, "-", B7/B19)</f>
        <v>0</v>
      </c>
      <c r="D7" s="35">
        <v>0</v>
      </c>
      <c r="E7" s="39">
        <f>IF(D19=0, "-", D7/D19)</f>
        <v>0</v>
      </c>
      <c r="F7" s="136">
        <v>1</v>
      </c>
      <c r="G7" s="146">
        <f>IF(F19=0, "-", F7/F19)</f>
        <v>7.0571630204657732E-4</v>
      </c>
      <c r="H7" s="35">
        <v>0</v>
      </c>
      <c r="I7" s="39">
        <f>IF(H19=0, "-", H7/H19)</f>
        <v>0</v>
      </c>
      <c r="J7" s="38" t="str">
        <f t="shared" ref="J7:J17" si="0">IF(D7=0, "-", IF((B7-D7)/D7&lt;10, (B7-D7)/D7, "&gt;999%"))</f>
        <v>-</v>
      </c>
      <c r="K7" s="39" t="str">
        <f t="shared" ref="K7:K17" si="1">IF(H7=0, "-", IF((F7-H7)/H7&lt;10, (F7-H7)/H7, "&gt;999%"))</f>
        <v>-</v>
      </c>
    </row>
    <row r="8" spans="1:11" x14ac:dyDescent="0.25">
      <c r="A8" s="34" t="s">
        <v>370</v>
      </c>
      <c r="B8" s="35">
        <v>0</v>
      </c>
      <c r="C8" s="146">
        <f>IF(B19=0, "-", B8/B19)</f>
        <v>0</v>
      </c>
      <c r="D8" s="35">
        <v>2</v>
      </c>
      <c r="E8" s="39">
        <f>IF(D19=0, "-", D8/D19)</f>
        <v>5.6179775280898875E-3</v>
      </c>
      <c r="F8" s="136">
        <v>0</v>
      </c>
      <c r="G8" s="146">
        <f>IF(F19=0, "-", F8/F19)</f>
        <v>0</v>
      </c>
      <c r="H8" s="35">
        <v>3</v>
      </c>
      <c r="I8" s="39">
        <f>IF(H19=0, "-", H8/H19)</f>
        <v>2.6714158504007124E-3</v>
      </c>
      <c r="J8" s="38">
        <f t="shared" si="0"/>
        <v>-1</v>
      </c>
      <c r="K8" s="39">
        <f t="shared" si="1"/>
        <v>-1</v>
      </c>
    </row>
    <row r="9" spans="1:11" x14ac:dyDescent="0.25">
      <c r="A9" s="34" t="s">
        <v>371</v>
      </c>
      <c r="B9" s="35">
        <v>1</v>
      </c>
      <c r="C9" s="146">
        <f>IF(B19=0, "-", B9/B19)</f>
        <v>2.0325203252032522E-3</v>
      </c>
      <c r="D9" s="35">
        <v>7</v>
      </c>
      <c r="E9" s="39">
        <f>IF(D19=0, "-", D9/D19)</f>
        <v>1.9662921348314606E-2</v>
      </c>
      <c r="F9" s="136">
        <v>9</v>
      </c>
      <c r="G9" s="146">
        <f>IF(F19=0, "-", F9/F19)</f>
        <v>6.3514467184191958E-3</v>
      </c>
      <c r="H9" s="35">
        <v>19</v>
      </c>
      <c r="I9" s="39">
        <f>IF(H19=0, "-", H9/H19)</f>
        <v>1.6918967052537846E-2</v>
      </c>
      <c r="J9" s="38">
        <f t="shared" si="0"/>
        <v>-0.8571428571428571</v>
      </c>
      <c r="K9" s="39">
        <f t="shared" si="1"/>
        <v>-0.52631578947368418</v>
      </c>
    </row>
    <row r="10" spans="1:11" x14ac:dyDescent="0.25">
      <c r="A10" s="34" t="s">
        <v>372</v>
      </c>
      <c r="B10" s="35">
        <v>150</v>
      </c>
      <c r="C10" s="146">
        <f>IF(B19=0, "-", B10/B19)</f>
        <v>0.3048780487804878</v>
      </c>
      <c r="D10" s="35">
        <v>57</v>
      </c>
      <c r="E10" s="39">
        <f>IF(D19=0, "-", D10/D19)</f>
        <v>0.1601123595505618</v>
      </c>
      <c r="F10" s="136">
        <v>260</v>
      </c>
      <c r="G10" s="146">
        <f>IF(F19=0, "-", F10/F19)</f>
        <v>0.1834862385321101</v>
      </c>
      <c r="H10" s="35">
        <v>148</v>
      </c>
      <c r="I10" s="39">
        <f>IF(H19=0, "-", H10/H19)</f>
        <v>0.13178984861976847</v>
      </c>
      <c r="J10" s="38">
        <f t="shared" si="0"/>
        <v>1.631578947368421</v>
      </c>
      <c r="K10" s="39">
        <f t="shared" si="1"/>
        <v>0.7567567567567568</v>
      </c>
    </row>
    <row r="11" spans="1:11" x14ac:dyDescent="0.25">
      <c r="A11" s="34" t="s">
        <v>373</v>
      </c>
      <c r="B11" s="35">
        <v>74</v>
      </c>
      <c r="C11" s="146">
        <f>IF(B19=0, "-", B11/B19)</f>
        <v>0.15040650406504066</v>
      </c>
      <c r="D11" s="35">
        <v>0</v>
      </c>
      <c r="E11" s="39">
        <f>IF(D19=0, "-", D11/D19)</f>
        <v>0</v>
      </c>
      <c r="F11" s="136">
        <v>227</v>
      </c>
      <c r="G11" s="146">
        <f>IF(F19=0, "-", F11/F19)</f>
        <v>0.16019760056457305</v>
      </c>
      <c r="H11" s="35">
        <v>0</v>
      </c>
      <c r="I11" s="39">
        <f>IF(H19=0, "-", H11/H19)</f>
        <v>0</v>
      </c>
      <c r="J11" s="38" t="str">
        <f t="shared" si="0"/>
        <v>-</v>
      </c>
      <c r="K11" s="39" t="str">
        <f t="shared" si="1"/>
        <v>-</v>
      </c>
    </row>
    <row r="12" spans="1:11" x14ac:dyDescent="0.25">
      <c r="A12" s="34" t="s">
        <v>374</v>
      </c>
      <c r="B12" s="35">
        <v>205</v>
      </c>
      <c r="C12" s="146">
        <f>IF(B19=0, "-", B12/B19)</f>
        <v>0.41666666666666669</v>
      </c>
      <c r="D12" s="35">
        <v>244</v>
      </c>
      <c r="E12" s="39">
        <f>IF(D19=0, "-", D12/D19)</f>
        <v>0.6853932584269663</v>
      </c>
      <c r="F12" s="136">
        <v>766</v>
      </c>
      <c r="G12" s="146">
        <f>IF(F19=0, "-", F12/F19)</f>
        <v>0.54057868736767822</v>
      </c>
      <c r="H12" s="35">
        <v>783</v>
      </c>
      <c r="I12" s="39">
        <f>IF(H19=0, "-", H12/H19)</f>
        <v>0.69723953695458596</v>
      </c>
      <c r="J12" s="38">
        <f t="shared" si="0"/>
        <v>-0.1598360655737705</v>
      </c>
      <c r="K12" s="39">
        <f t="shared" si="1"/>
        <v>-2.1711366538952746E-2</v>
      </c>
    </row>
    <row r="13" spans="1:11" x14ac:dyDescent="0.25">
      <c r="A13" s="34" t="s">
        <v>375</v>
      </c>
      <c r="B13" s="35">
        <v>2</v>
      </c>
      <c r="C13" s="146">
        <f>IF(B19=0, "-", B13/B19)</f>
        <v>4.0650406504065045E-3</v>
      </c>
      <c r="D13" s="35">
        <v>15</v>
      </c>
      <c r="E13" s="39">
        <f>IF(D19=0, "-", D13/D19)</f>
        <v>4.2134831460674156E-2</v>
      </c>
      <c r="F13" s="136">
        <v>9</v>
      </c>
      <c r="G13" s="146">
        <f>IF(F19=0, "-", F13/F19)</f>
        <v>6.3514467184191958E-3</v>
      </c>
      <c r="H13" s="35">
        <v>33</v>
      </c>
      <c r="I13" s="39">
        <f>IF(H19=0, "-", H13/H19)</f>
        <v>2.9385574354407838E-2</v>
      </c>
      <c r="J13" s="38">
        <f t="shared" si="0"/>
        <v>-0.8666666666666667</v>
      </c>
      <c r="K13" s="39">
        <f t="shared" si="1"/>
        <v>-0.72727272727272729</v>
      </c>
    </row>
    <row r="14" spans="1:11" x14ac:dyDescent="0.25">
      <c r="A14" s="34" t="s">
        <v>376</v>
      </c>
      <c r="B14" s="35">
        <v>2</v>
      </c>
      <c r="C14" s="146">
        <f>IF(B19=0, "-", B14/B19)</f>
        <v>4.0650406504065045E-3</v>
      </c>
      <c r="D14" s="35">
        <v>8</v>
      </c>
      <c r="E14" s="39">
        <f>IF(D19=0, "-", D14/D19)</f>
        <v>2.247191011235955E-2</v>
      </c>
      <c r="F14" s="136">
        <v>7</v>
      </c>
      <c r="G14" s="146">
        <f>IF(F19=0, "-", F14/F19)</f>
        <v>4.9400141143260412E-3</v>
      </c>
      <c r="H14" s="35">
        <v>14</v>
      </c>
      <c r="I14" s="39">
        <f>IF(H19=0, "-", H14/H19)</f>
        <v>1.2466607301869992E-2</v>
      </c>
      <c r="J14" s="38">
        <f t="shared" si="0"/>
        <v>-0.75</v>
      </c>
      <c r="K14" s="39">
        <f t="shared" si="1"/>
        <v>-0.5</v>
      </c>
    </row>
    <row r="15" spans="1:11" x14ac:dyDescent="0.25">
      <c r="A15" s="34" t="s">
        <v>377</v>
      </c>
      <c r="B15" s="35">
        <v>9</v>
      </c>
      <c r="C15" s="146">
        <f>IF(B19=0, "-", B15/B19)</f>
        <v>1.8292682926829267E-2</v>
      </c>
      <c r="D15" s="35">
        <v>0</v>
      </c>
      <c r="E15" s="39">
        <f>IF(D19=0, "-", D15/D19)</f>
        <v>0</v>
      </c>
      <c r="F15" s="136">
        <v>14</v>
      </c>
      <c r="G15" s="146">
        <f>IF(F19=0, "-", F15/F19)</f>
        <v>9.8800282286520824E-3</v>
      </c>
      <c r="H15" s="35">
        <v>0</v>
      </c>
      <c r="I15" s="39">
        <f>IF(H19=0, "-", H15/H19)</f>
        <v>0</v>
      </c>
      <c r="J15" s="38" t="str">
        <f t="shared" si="0"/>
        <v>-</v>
      </c>
      <c r="K15" s="39" t="str">
        <f t="shared" si="1"/>
        <v>-</v>
      </c>
    </row>
    <row r="16" spans="1:11" x14ac:dyDescent="0.25">
      <c r="A16" s="34" t="s">
        <v>378</v>
      </c>
      <c r="B16" s="35">
        <v>12</v>
      </c>
      <c r="C16" s="146">
        <f>IF(B19=0, "-", B16/B19)</f>
        <v>2.4390243902439025E-2</v>
      </c>
      <c r="D16" s="35">
        <v>21</v>
      </c>
      <c r="E16" s="39">
        <f>IF(D19=0, "-", D16/D19)</f>
        <v>5.8988764044943819E-2</v>
      </c>
      <c r="F16" s="136">
        <v>34</v>
      </c>
      <c r="G16" s="146">
        <f>IF(F19=0, "-", F16/F19)</f>
        <v>2.3994354269583629E-2</v>
      </c>
      <c r="H16" s="35">
        <v>47</v>
      </c>
      <c r="I16" s="39">
        <f>IF(H19=0, "-", H16/H19)</f>
        <v>4.1852181656277826E-2</v>
      </c>
      <c r="J16" s="38">
        <f t="shared" si="0"/>
        <v>-0.42857142857142855</v>
      </c>
      <c r="K16" s="39">
        <f t="shared" si="1"/>
        <v>-0.27659574468085107</v>
      </c>
    </row>
    <row r="17" spans="1:11" x14ac:dyDescent="0.25">
      <c r="A17" s="34" t="s">
        <v>379</v>
      </c>
      <c r="B17" s="35">
        <v>37</v>
      </c>
      <c r="C17" s="146">
        <f>IF(B19=0, "-", B17/B19)</f>
        <v>7.5203252032520332E-2</v>
      </c>
      <c r="D17" s="35">
        <v>2</v>
      </c>
      <c r="E17" s="39">
        <f>IF(D19=0, "-", D17/D19)</f>
        <v>5.6179775280898875E-3</v>
      </c>
      <c r="F17" s="136">
        <v>90</v>
      </c>
      <c r="G17" s="146">
        <f>IF(F19=0, "-", F17/F19)</f>
        <v>6.3514467184191958E-2</v>
      </c>
      <c r="H17" s="35">
        <v>76</v>
      </c>
      <c r="I17" s="39">
        <f>IF(H19=0, "-", H17/H19)</f>
        <v>6.7675868210151383E-2</v>
      </c>
      <c r="J17" s="38" t="str">
        <f t="shared" si="0"/>
        <v>&gt;999%</v>
      </c>
      <c r="K17" s="39">
        <f t="shared" si="1"/>
        <v>0.18421052631578946</v>
      </c>
    </row>
    <row r="18" spans="1:11" x14ac:dyDescent="0.25">
      <c r="A18" s="137"/>
      <c r="B18" s="40"/>
      <c r="D18" s="40"/>
      <c r="E18" s="44"/>
      <c r="F18" s="138"/>
      <c r="H18" s="40"/>
      <c r="I18" s="44"/>
      <c r="J18" s="43"/>
      <c r="K18" s="44"/>
    </row>
    <row r="19" spans="1:11" s="52" customFormat="1" ht="13" x14ac:dyDescent="0.3">
      <c r="A19" s="139" t="s">
        <v>380</v>
      </c>
      <c r="B19" s="46">
        <f>SUM(B7:B18)</f>
        <v>492</v>
      </c>
      <c r="C19" s="140">
        <f>B19/16272</f>
        <v>3.023598820058997E-2</v>
      </c>
      <c r="D19" s="46">
        <f>SUM(D7:D18)</f>
        <v>356</v>
      </c>
      <c r="E19" s="141">
        <f>D19/20402</f>
        <v>1.7449269679443193E-2</v>
      </c>
      <c r="F19" s="128">
        <f>SUM(F7:F18)</f>
        <v>1417</v>
      </c>
      <c r="G19" s="142">
        <f>F19/46275</f>
        <v>3.0621285791464073E-2</v>
      </c>
      <c r="H19" s="46">
        <f>SUM(H7:H18)</f>
        <v>1123</v>
      </c>
      <c r="I19" s="141">
        <f>H19/53980</f>
        <v>2.080400148203038E-2</v>
      </c>
      <c r="J19" s="49">
        <f>IF(D19=0, "-", IF((B19-D19)/D19&lt;10, (B19-D19)/D19, "&gt;999%"))</f>
        <v>0.38202247191011235</v>
      </c>
      <c r="K19" s="50">
        <f>IF(H19=0, "-", IF((F19-H19)/H19&lt;10, (F19-H19)/H19, "&gt;999%"))</f>
        <v>0.26179875333926983</v>
      </c>
    </row>
    <row r="20" spans="1:11" x14ac:dyDescent="0.25">
      <c r="B20" s="138"/>
      <c r="D20" s="138"/>
      <c r="F20" s="138"/>
      <c r="H20" s="138"/>
    </row>
    <row r="21" spans="1:11" s="52" customFormat="1" ht="13" x14ac:dyDescent="0.3">
      <c r="A21" s="139" t="s">
        <v>380</v>
      </c>
      <c r="B21" s="46">
        <v>492</v>
      </c>
      <c r="C21" s="140">
        <f>B21/16272</f>
        <v>3.023598820058997E-2</v>
      </c>
      <c r="D21" s="46">
        <v>356</v>
      </c>
      <c r="E21" s="141">
        <f>D21/20402</f>
        <v>1.7449269679443193E-2</v>
      </c>
      <c r="F21" s="128">
        <v>1417</v>
      </c>
      <c r="G21" s="142">
        <f>F21/46275</f>
        <v>3.0621285791464073E-2</v>
      </c>
      <c r="H21" s="46">
        <v>1123</v>
      </c>
      <c r="I21" s="141">
        <f>H21/53980</f>
        <v>2.080400148203038E-2</v>
      </c>
      <c r="J21" s="49">
        <f>IF(D21=0, "-", IF((B21-D21)/D21&lt;10, (B21-D21)/D21, "&gt;999%"))</f>
        <v>0.38202247191011235</v>
      </c>
      <c r="K21" s="50">
        <f>IF(H21=0, "-", IF((F21-H21)/H21&lt;10, (F21-H21)/H21, "&gt;999%"))</f>
        <v>0.26179875333926983</v>
      </c>
    </row>
    <row r="22" spans="1:11" x14ac:dyDescent="0.25">
      <c r="B22" s="138"/>
      <c r="D22" s="138"/>
      <c r="F22" s="138"/>
      <c r="H22" s="138"/>
    </row>
    <row r="23" spans="1:11" ht="15.5" x14ac:dyDescent="0.35">
      <c r="A23" s="129" t="s">
        <v>36</v>
      </c>
      <c r="B23" s="22" t="s">
        <v>4</v>
      </c>
      <c r="C23" s="25"/>
      <c r="D23" s="25"/>
      <c r="E23" s="23"/>
      <c r="F23" s="22" t="s">
        <v>165</v>
      </c>
      <c r="G23" s="25"/>
      <c r="H23" s="25"/>
      <c r="I23" s="23"/>
      <c r="J23" s="22" t="s">
        <v>166</v>
      </c>
      <c r="K23" s="23"/>
    </row>
    <row r="24" spans="1:11" ht="13" x14ac:dyDescent="0.3">
      <c r="A24" s="30"/>
      <c r="B24" s="22">
        <f>VALUE(RIGHT($B$2, 4))</f>
        <v>2020</v>
      </c>
      <c r="C24" s="23"/>
      <c r="D24" s="22">
        <f>B24-1</f>
        <v>2019</v>
      </c>
      <c r="E24" s="130"/>
      <c r="F24" s="22">
        <f>B24</f>
        <v>2020</v>
      </c>
      <c r="G24" s="130"/>
      <c r="H24" s="22">
        <f>D24</f>
        <v>2019</v>
      </c>
      <c r="I24" s="130"/>
      <c r="J24" s="27" t="s">
        <v>8</v>
      </c>
      <c r="K24" s="28" t="s">
        <v>5</v>
      </c>
    </row>
    <row r="25" spans="1:11" ht="13" x14ac:dyDescent="0.3">
      <c r="A25" s="131" t="s">
        <v>381</v>
      </c>
      <c r="B25" s="132" t="s">
        <v>167</v>
      </c>
      <c r="C25" s="133" t="s">
        <v>168</v>
      </c>
      <c r="D25" s="132" t="s">
        <v>167</v>
      </c>
      <c r="E25" s="134" t="s">
        <v>168</v>
      </c>
      <c r="F25" s="133" t="s">
        <v>167</v>
      </c>
      <c r="G25" s="133" t="s">
        <v>168</v>
      </c>
      <c r="H25" s="132" t="s">
        <v>167</v>
      </c>
      <c r="I25" s="134" t="s">
        <v>168</v>
      </c>
      <c r="J25" s="132"/>
      <c r="K25" s="134"/>
    </row>
    <row r="26" spans="1:11" x14ac:dyDescent="0.25">
      <c r="A26" s="34" t="s">
        <v>382</v>
      </c>
      <c r="B26" s="35">
        <v>0</v>
      </c>
      <c r="C26" s="146">
        <f>IF(B46=0, "-", B26/B46)</f>
        <v>0</v>
      </c>
      <c r="D26" s="35">
        <v>1</v>
      </c>
      <c r="E26" s="39">
        <f>IF(D46=0, "-", D26/D46)</f>
        <v>5.1020408163265311E-4</v>
      </c>
      <c r="F26" s="136">
        <v>1</v>
      </c>
      <c r="G26" s="146">
        <f>IF(F46=0, "-", F26/F46)</f>
        <v>1.9880715705765408E-4</v>
      </c>
      <c r="H26" s="35">
        <v>2</v>
      </c>
      <c r="I26" s="39">
        <f>IF(H46=0, "-", H26/H46)</f>
        <v>3.8395085429065079E-4</v>
      </c>
      <c r="J26" s="38">
        <f t="shared" ref="J26:J44" si="2">IF(D26=0, "-", IF((B26-D26)/D26&lt;10, (B26-D26)/D26, "&gt;999%"))</f>
        <v>-1</v>
      </c>
      <c r="K26" s="39">
        <f t="shared" ref="K26:K44" si="3">IF(H26=0, "-", IF((F26-H26)/H26&lt;10, (F26-H26)/H26, "&gt;999%"))</f>
        <v>-0.5</v>
      </c>
    </row>
    <row r="27" spans="1:11" x14ac:dyDescent="0.25">
      <c r="A27" s="34" t="s">
        <v>383</v>
      </c>
      <c r="B27" s="35">
        <v>37</v>
      </c>
      <c r="C27" s="146">
        <f>IF(B46=0, "-", B27/B46)</f>
        <v>2.0075963103635377E-2</v>
      </c>
      <c r="D27" s="35">
        <v>5</v>
      </c>
      <c r="E27" s="39">
        <f>IF(D46=0, "-", D27/D46)</f>
        <v>2.5510204081632651E-3</v>
      </c>
      <c r="F27" s="136">
        <v>123</v>
      </c>
      <c r="G27" s="146">
        <f>IF(F46=0, "-", F27/F46)</f>
        <v>2.445328031809145E-2</v>
      </c>
      <c r="H27" s="35">
        <v>17</v>
      </c>
      <c r="I27" s="39">
        <f>IF(H46=0, "-", H27/H46)</f>
        <v>3.263582261470532E-3</v>
      </c>
      <c r="J27" s="38">
        <f t="shared" si="2"/>
        <v>6.4</v>
      </c>
      <c r="K27" s="39">
        <f t="shared" si="3"/>
        <v>6.2352941176470589</v>
      </c>
    </row>
    <row r="28" spans="1:11" x14ac:dyDescent="0.25">
      <c r="A28" s="34" t="s">
        <v>384</v>
      </c>
      <c r="B28" s="35">
        <v>136</v>
      </c>
      <c r="C28" s="146">
        <f>IF(B46=0, "-", B28/B46)</f>
        <v>7.37927292457949E-2</v>
      </c>
      <c r="D28" s="35">
        <v>188</v>
      </c>
      <c r="E28" s="39">
        <f>IF(D46=0, "-", D28/D46)</f>
        <v>9.5918367346938774E-2</v>
      </c>
      <c r="F28" s="136">
        <v>470</v>
      </c>
      <c r="G28" s="146">
        <f>IF(F46=0, "-", F28/F46)</f>
        <v>9.3439363817097415E-2</v>
      </c>
      <c r="H28" s="35">
        <v>572</v>
      </c>
      <c r="I28" s="39">
        <f>IF(H46=0, "-", H28/H46)</f>
        <v>0.10980994432712612</v>
      </c>
      <c r="J28" s="38">
        <f t="shared" si="2"/>
        <v>-0.27659574468085107</v>
      </c>
      <c r="K28" s="39">
        <f t="shared" si="3"/>
        <v>-0.17832167832167833</v>
      </c>
    </row>
    <row r="29" spans="1:11" x14ac:dyDescent="0.25">
      <c r="A29" s="34" t="s">
        <v>385</v>
      </c>
      <c r="B29" s="35">
        <v>211</v>
      </c>
      <c r="C29" s="146">
        <f>IF(B46=0, "-", B29/B46)</f>
        <v>0.1144872490504612</v>
      </c>
      <c r="D29" s="35">
        <v>269</v>
      </c>
      <c r="E29" s="39">
        <f>IF(D46=0, "-", D29/D46)</f>
        <v>0.13724489795918368</v>
      </c>
      <c r="F29" s="136">
        <v>633</v>
      </c>
      <c r="G29" s="146">
        <f>IF(F46=0, "-", F29/F46)</f>
        <v>0.12584493041749503</v>
      </c>
      <c r="H29" s="35">
        <v>683</v>
      </c>
      <c r="I29" s="39">
        <f>IF(H46=0, "-", H29/H46)</f>
        <v>0.13111921674025726</v>
      </c>
      <c r="J29" s="38">
        <f t="shared" si="2"/>
        <v>-0.21561338289962825</v>
      </c>
      <c r="K29" s="39">
        <f t="shared" si="3"/>
        <v>-7.320644216691069E-2</v>
      </c>
    </row>
    <row r="30" spans="1:11" x14ac:dyDescent="0.25">
      <c r="A30" s="34" t="s">
        <v>386</v>
      </c>
      <c r="B30" s="35">
        <v>0</v>
      </c>
      <c r="C30" s="146">
        <f>IF(B46=0, "-", B30/B46)</f>
        <v>0</v>
      </c>
      <c r="D30" s="35">
        <v>17</v>
      </c>
      <c r="E30" s="39">
        <f>IF(D46=0, "-", D30/D46)</f>
        <v>8.673469387755102E-3</v>
      </c>
      <c r="F30" s="136">
        <v>35</v>
      </c>
      <c r="G30" s="146">
        <f>IF(F46=0, "-", F30/F46)</f>
        <v>6.958250497017893E-3</v>
      </c>
      <c r="H30" s="35">
        <v>41</v>
      </c>
      <c r="I30" s="39">
        <f>IF(H46=0, "-", H30/H46)</f>
        <v>7.870992512958341E-3</v>
      </c>
      <c r="J30" s="38">
        <f t="shared" si="2"/>
        <v>-1</v>
      </c>
      <c r="K30" s="39">
        <f t="shared" si="3"/>
        <v>-0.14634146341463414</v>
      </c>
    </row>
    <row r="31" spans="1:11" x14ac:dyDescent="0.25">
      <c r="A31" s="34" t="s">
        <v>387</v>
      </c>
      <c r="B31" s="35">
        <v>0</v>
      </c>
      <c r="C31" s="146">
        <f>IF(B46=0, "-", B31/B46)</f>
        <v>0</v>
      </c>
      <c r="D31" s="35">
        <v>2</v>
      </c>
      <c r="E31" s="39">
        <f>IF(D46=0, "-", D31/D46)</f>
        <v>1.0204081632653062E-3</v>
      </c>
      <c r="F31" s="136">
        <v>0</v>
      </c>
      <c r="G31" s="146">
        <f>IF(F46=0, "-", F31/F46)</f>
        <v>0</v>
      </c>
      <c r="H31" s="35">
        <v>3</v>
      </c>
      <c r="I31" s="39">
        <f>IF(H46=0, "-", H31/H46)</f>
        <v>5.7592628143597624E-4</v>
      </c>
      <c r="J31" s="38">
        <f t="shared" si="2"/>
        <v>-1</v>
      </c>
      <c r="K31" s="39">
        <f t="shared" si="3"/>
        <v>-1</v>
      </c>
    </row>
    <row r="32" spans="1:11" x14ac:dyDescent="0.25">
      <c r="A32" s="34" t="s">
        <v>388</v>
      </c>
      <c r="B32" s="35">
        <v>126</v>
      </c>
      <c r="C32" s="146">
        <f>IF(B46=0, "-", B32/B46)</f>
        <v>6.8366793271839393E-2</v>
      </c>
      <c r="D32" s="35">
        <v>0</v>
      </c>
      <c r="E32" s="39">
        <f>IF(D46=0, "-", D32/D46)</f>
        <v>0</v>
      </c>
      <c r="F32" s="136">
        <v>368</v>
      </c>
      <c r="G32" s="146">
        <f>IF(F46=0, "-", F32/F46)</f>
        <v>7.3161033797216696E-2</v>
      </c>
      <c r="H32" s="35">
        <v>0</v>
      </c>
      <c r="I32" s="39">
        <f>IF(H46=0, "-", H32/H46)</f>
        <v>0</v>
      </c>
      <c r="J32" s="38" t="str">
        <f t="shared" si="2"/>
        <v>-</v>
      </c>
      <c r="K32" s="39" t="str">
        <f t="shared" si="3"/>
        <v>-</v>
      </c>
    </row>
    <row r="33" spans="1:11" x14ac:dyDescent="0.25">
      <c r="A33" s="34" t="s">
        <v>389</v>
      </c>
      <c r="B33" s="35">
        <v>154</v>
      </c>
      <c r="C33" s="146">
        <f>IF(B46=0, "-", B33/B46)</f>
        <v>8.3559413998914811E-2</v>
      </c>
      <c r="D33" s="35">
        <v>0</v>
      </c>
      <c r="E33" s="39">
        <f>IF(D46=0, "-", D33/D46)</f>
        <v>0</v>
      </c>
      <c r="F33" s="136">
        <v>395</v>
      </c>
      <c r="G33" s="146">
        <f>IF(F46=0, "-", F33/F46)</f>
        <v>7.8528827037773363E-2</v>
      </c>
      <c r="H33" s="35">
        <v>0</v>
      </c>
      <c r="I33" s="39">
        <f>IF(H46=0, "-", H33/H46)</f>
        <v>0</v>
      </c>
      <c r="J33" s="38" t="str">
        <f t="shared" si="2"/>
        <v>-</v>
      </c>
      <c r="K33" s="39" t="str">
        <f t="shared" si="3"/>
        <v>-</v>
      </c>
    </row>
    <row r="34" spans="1:11" x14ac:dyDescent="0.25">
      <c r="A34" s="34" t="s">
        <v>390</v>
      </c>
      <c r="B34" s="35">
        <v>74</v>
      </c>
      <c r="C34" s="146">
        <f>IF(B46=0, "-", B34/B46)</f>
        <v>4.0151926207270754E-2</v>
      </c>
      <c r="D34" s="35">
        <v>105</v>
      </c>
      <c r="E34" s="39">
        <f>IF(D46=0, "-", D34/D46)</f>
        <v>5.3571428571428568E-2</v>
      </c>
      <c r="F34" s="136">
        <v>212</v>
      </c>
      <c r="G34" s="146">
        <f>IF(F46=0, "-", F34/F46)</f>
        <v>4.2147117296222662E-2</v>
      </c>
      <c r="H34" s="35">
        <v>203</v>
      </c>
      <c r="I34" s="39">
        <f>IF(H46=0, "-", H34/H46)</f>
        <v>3.8971011710501054E-2</v>
      </c>
      <c r="J34" s="38">
        <f t="shared" si="2"/>
        <v>-0.29523809523809524</v>
      </c>
      <c r="K34" s="39">
        <f t="shared" si="3"/>
        <v>4.4334975369458129E-2</v>
      </c>
    </row>
    <row r="35" spans="1:11" x14ac:dyDescent="0.25">
      <c r="A35" s="34" t="s">
        <v>391</v>
      </c>
      <c r="B35" s="35">
        <v>398</v>
      </c>
      <c r="C35" s="146">
        <f>IF(B46=0, "-", B35/B46)</f>
        <v>0.21595225176342919</v>
      </c>
      <c r="D35" s="35">
        <v>594</v>
      </c>
      <c r="E35" s="39">
        <f>IF(D46=0, "-", D35/D46)</f>
        <v>0.30306122448979594</v>
      </c>
      <c r="F35" s="136">
        <v>961</v>
      </c>
      <c r="G35" s="146">
        <f>IF(F46=0, "-", F35/F46)</f>
        <v>0.19105367793240557</v>
      </c>
      <c r="H35" s="35">
        <v>1657</v>
      </c>
      <c r="I35" s="39">
        <f>IF(H46=0, "-", H35/H46)</f>
        <v>0.31810328277980421</v>
      </c>
      <c r="J35" s="38">
        <f t="shared" si="2"/>
        <v>-0.32996632996632996</v>
      </c>
      <c r="K35" s="39">
        <f t="shared" si="3"/>
        <v>-0.42003621001810498</v>
      </c>
    </row>
    <row r="36" spans="1:11" x14ac:dyDescent="0.25">
      <c r="A36" s="34" t="s">
        <v>392</v>
      </c>
      <c r="B36" s="35">
        <v>189</v>
      </c>
      <c r="C36" s="146">
        <f>IF(B46=0, "-", B36/B46)</f>
        <v>0.10255018990775909</v>
      </c>
      <c r="D36" s="35">
        <v>147</v>
      </c>
      <c r="E36" s="39">
        <f>IF(D46=0, "-", D36/D46)</f>
        <v>7.4999999999999997E-2</v>
      </c>
      <c r="F36" s="136">
        <v>396</v>
      </c>
      <c r="G36" s="146">
        <f>IF(F46=0, "-", F36/F46)</f>
        <v>7.8727634194831017E-2</v>
      </c>
      <c r="H36" s="35">
        <v>446</v>
      </c>
      <c r="I36" s="39">
        <f>IF(H46=0, "-", H36/H46)</f>
        <v>8.5621040506815127E-2</v>
      </c>
      <c r="J36" s="38">
        <f t="shared" si="2"/>
        <v>0.2857142857142857</v>
      </c>
      <c r="K36" s="39">
        <f t="shared" si="3"/>
        <v>-0.11210762331838565</v>
      </c>
    </row>
    <row r="37" spans="1:11" x14ac:dyDescent="0.25">
      <c r="A37" s="34" t="s">
        <v>393</v>
      </c>
      <c r="B37" s="35">
        <v>109</v>
      </c>
      <c r="C37" s="146">
        <f>IF(B46=0, "-", B37/B46)</f>
        <v>5.9142702116115033E-2</v>
      </c>
      <c r="D37" s="35">
        <v>242</v>
      </c>
      <c r="E37" s="39">
        <f>IF(D46=0, "-", D37/D46)</f>
        <v>0.12346938775510204</v>
      </c>
      <c r="F37" s="136">
        <v>376</v>
      </c>
      <c r="G37" s="146">
        <f>IF(F46=0, "-", F37/F46)</f>
        <v>7.4751491053677926E-2</v>
      </c>
      <c r="H37" s="35">
        <v>566</v>
      </c>
      <c r="I37" s="39">
        <f>IF(H46=0, "-", H37/H46)</f>
        <v>0.10865809176425417</v>
      </c>
      <c r="J37" s="38">
        <f t="shared" si="2"/>
        <v>-0.54958677685950408</v>
      </c>
      <c r="K37" s="39">
        <f t="shared" si="3"/>
        <v>-0.33568904593639576</v>
      </c>
    </row>
    <row r="38" spans="1:11" x14ac:dyDescent="0.25">
      <c r="A38" s="34" t="s">
        <v>394</v>
      </c>
      <c r="B38" s="35">
        <v>0</v>
      </c>
      <c r="C38" s="146">
        <f>IF(B46=0, "-", B38/B46)</f>
        <v>0</v>
      </c>
      <c r="D38" s="35">
        <v>1</v>
      </c>
      <c r="E38" s="39">
        <f>IF(D46=0, "-", D38/D46)</f>
        <v>5.1020408163265311E-4</v>
      </c>
      <c r="F38" s="136">
        <v>1</v>
      </c>
      <c r="G38" s="146">
        <f>IF(F46=0, "-", F38/F46)</f>
        <v>1.9880715705765408E-4</v>
      </c>
      <c r="H38" s="35">
        <v>4</v>
      </c>
      <c r="I38" s="39">
        <f>IF(H46=0, "-", H38/H46)</f>
        <v>7.6790170858130158E-4</v>
      </c>
      <c r="J38" s="38">
        <f t="shared" si="2"/>
        <v>-1</v>
      </c>
      <c r="K38" s="39">
        <f t="shared" si="3"/>
        <v>-0.75</v>
      </c>
    </row>
    <row r="39" spans="1:11" x14ac:dyDescent="0.25">
      <c r="A39" s="34" t="s">
        <v>395</v>
      </c>
      <c r="B39" s="35">
        <v>1</v>
      </c>
      <c r="C39" s="146">
        <f>IF(B46=0, "-", B39/B46)</f>
        <v>5.4259359739555074E-4</v>
      </c>
      <c r="D39" s="35">
        <v>0</v>
      </c>
      <c r="E39" s="39">
        <f>IF(D46=0, "-", D39/D46)</f>
        <v>0</v>
      </c>
      <c r="F39" s="136">
        <v>14</v>
      </c>
      <c r="G39" s="146">
        <f>IF(F46=0, "-", F39/F46)</f>
        <v>2.7833001988071572E-3</v>
      </c>
      <c r="H39" s="35">
        <v>0</v>
      </c>
      <c r="I39" s="39">
        <f>IF(H46=0, "-", H39/H46)</f>
        <v>0</v>
      </c>
      <c r="J39" s="38" t="str">
        <f t="shared" si="2"/>
        <v>-</v>
      </c>
      <c r="K39" s="39" t="str">
        <f t="shared" si="3"/>
        <v>-</v>
      </c>
    </row>
    <row r="40" spans="1:11" x14ac:dyDescent="0.25">
      <c r="A40" s="34" t="s">
        <v>396</v>
      </c>
      <c r="B40" s="35">
        <v>4</v>
      </c>
      <c r="C40" s="146">
        <f>IF(B46=0, "-", B40/B46)</f>
        <v>2.170374389582203E-3</v>
      </c>
      <c r="D40" s="35">
        <v>0</v>
      </c>
      <c r="E40" s="39">
        <f>IF(D46=0, "-", D40/D46)</f>
        <v>0</v>
      </c>
      <c r="F40" s="136">
        <v>4</v>
      </c>
      <c r="G40" s="146">
        <f>IF(F46=0, "-", F40/F46)</f>
        <v>7.9522862823061633E-4</v>
      </c>
      <c r="H40" s="35">
        <v>0</v>
      </c>
      <c r="I40" s="39">
        <f>IF(H46=0, "-", H40/H46)</f>
        <v>0</v>
      </c>
      <c r="J40" s="38" t="str">
        <f t="shared" si="2"/>
        <v>-</v>
      </c>
      <c r="K40" s="39" t="str">
        <f t="shared" si="3"/>
        <v>-</v>
      </c>
    </row>
    <row r="41" spans="1:11" x14ac:dyDescent="0.25">
      <c r="A41" s="34" t="s">
        <v>397</v>
      </c>
      <c r="B41" s="35">
        <v>188</v>
      </c>
      <c r="C41" s="146">
        <f>IF(B46=0, "-", B41/B46)</f>
        <v>0.10200759631036353</v>
      </c>
      <c r="D41" s="35">
        <v>162</v>
      </c>
      <c r="E41" s="39">
        <f>IF(D46=0, "-", D41/D46)</f>
        <v>8.2653061224489802E-2</v>
      </c>
      <c r="F41" s="136">
        <v>440</v>
      </c>
      <c r="G41" s="146">
        <f>IF(F46=0, "-", F41/F46)</f>
        <v>8.74751491053678E-2</v>
      </c>
      <c r="H41" s="35">
        <v>387</v>
      </c>
      <c r="I41" s="39">
        <f>IF(H46=0, "-", H41/H46)</f>
        <v>7.4294490305240934E-2</v>
      </c>
      <c r="J41" s="38">
        <f t="shared" si="2"/>
        <v>0.16049382716049382</v>
      </c>
      <c r="K41" s="39">
        <f t="shared" si="3"/>
        <v>0.13695090439276486</v>
      </c>
    </row>
    <row r="42" spans="1:11" x14ac:dyDescent="0.25">
      <c r="A42" s="34" t="s">
        <v>398</v>
      </c>
      <c r="B42" s="35">
        <v>1</v>
      </c>
      <c r="C42" s="146">
        <f>IF(B46=0, "-", B42/B46)</f>
        <v>5.4259359739555074E-4</v>
      </c>
      <c r="D42" s="35">
        <v>1</v>
      </c>
      <c r="E42" s="39">
        <f>IF(D46=0, "-", D42/D46)</f>
        <v>5.1020408163265311E-4</v>
      </c>
      <c r="F42" s="136">
        <v>3</v>
      </c>
      <c r="G42" s="146">
        <f>IF(F46=0, "-", F42/F46)</f>
        <v>5.9642147117296227E-4</v>
      </c>
      <c r="H42" s="35">
        <v>2</v>
      </c>
      <c r="I42" s="39">
        <f>IF(H46=0, "-", H42/H46)</f>
        <v>3.8395085429065079E-4</v>
      </c>
      <c r="J42" s="38">
        <f t="shared" si="2"/>
        <v>0</v>
      </c>
      <c r="K42" s="39">
        <f t="shared" si="3"/>
        <v>0.5</v>
      </c>
    </row>
    <row r="43" spans="1:11" x14ac:dyDescent="0.25">
      <c r="A43" s="34" t="s">
        <v>399</v>
      </c>
      <c r="B43" s="35">
        <v>51</v>
      </c>
      <c r="C43" s="146">
        <f>IF(B46=0, "-", B43/B46)</f>
        <v>2.7672273467173086E-2</v>
      </c>
      <c r="D43" s="35">
        <v>46</v>
      </c>
      <c r="E43" s="39">
        <f>IF(D46=0, "-", D43/D46)</f>
        <v>2.3469387755102041E-2</v>
      </c>
      <c r="F43" s="136">
        <v>161</v>
      </c>
      <c r="G43" s="146">
        <f>IF(F46=0, "-", F43/F46)</f>
        <v>3.200795228628231E-2</v>
      </c>
      <c r="H43" s="35">
        <v>126</v>
      </c>
      <c r="I43" s="39">
        <f>IF(H46=0, "-", H43/H46)</f>
        <v>2.4188903820311001E-2</v>
      </c>
      <c r="J43" s="38">
        <f t="shared" si="2"/>
        <v>0.10869565217391304</v>
      </c>
      <c r="K43" s="39">
        <f t="shared" si="3"/>
        <v>0.27777777777777779</v>
      </c>
    </row>
    <row r="44" spans="1:11" x14ac:dyDescent="0.25">
      <c r="A44" s="34" t="s">
        <v>400</v>
      </c>
      <c r="B44" s="35">
        <v>164</v>
      </c>
      <c r="C44" s="146">
        <f>IF(B46=0, "-", B44/B46)</f>
        <v>8.8985349972870317E-2</v>
      </c>
      <c r="D44" s="35">
        <v>180</v>
      </c>
      <c r="E44" s="39">
        <f>IF(D46=0, "-", D44/D46)</f>
        <v>9.1836734693877556E-2</v>
      </c>
      <c r="F44" s="136">
        <v>437</v>
      </c>
      <c r="G44" s="146">
        <f>IF(F46=0, "-", F44/F46)</f>
        <v>8.6878727634194824E-2</v>
      </c>
      <c r="H44" s="35">
        <v>500</v>
      </c>
      <c r="I44" s="39">
        <f>IF(H46=0, "-", H44/H46)</f>
        <v>9.5987713572662697E-2</v>
      </c>
      <c r="J44" s="38">
        <f t="shared" si="2"/>
        <v>-8.8888888888888892E-2</v>
      </c>
      <c r="K44" s="39">
        <f t="shared" si="3"/>
        <v>-0.126</v>
      </c>
    </row>
    <row r="45" spans="1:11" x14ac:dyDescent="0.25">
      <c r="A45" s="137"/>
      <c r="B45" s="40"/>
      <c r="D45" s="40"/>
      <c r="E45" s="44"/>
      <c r="F45" s="138"/>
      <c r="H45" s="40"/>
      <c r="I45" s="44"/>
      <c r="J45" s="43"/>
      <c r="K45" s="44"/>
    </row>
    <row r="46" spans="1:11" s="52" customFormat="1" ht="13" x14ac:dyDescent="0.3">
      <c r="A46" s="139" t="s">
        <v>401</v>
      </c>
      <c r="B46" s="46">
        <f>SUM(B26:B45)</f>
        <v>1843</v>
      </c>
      <c r="C46" s="140">
        <f>B46/16272</f>
        <v>0.11326204523107178</v>
      </c>
      <c r="D46" s="46">
        <f>SUM(D26:D45)</f>
        <v>1960</v>
      </c>
      <c r="E46" s="141">
        <f>D46/20402</f>
        <v>9.6069012841878243E-2</v>
      </c>
      <c r="F46" s="128">
        <f>SUM(F26:F45)</f>
        <v>5030</v>
      </c>
      <c r="G46" s="142">
        <f>F46/46275</f>
        <v>0.10869800108049703</v>
      </c>
      <c r="H46" s="46">
        <f>SUM(H26:H45)</f>
        <v>5209</v>
      </c>
      <c r="I46" s="141">
        <f>H46/53980</f>
        <v>9.6498703223416082E-2</v>
      </c>
      <c r="J46" s="49">
        <f>IF(D46=0, "-", IF((B46-D46)/D46&lt;10, (B46-D46)/D46, "&gt;999%"))</f>
        <v>-5.9693877551020409E-2</v>
      </c>
      <c r="K46" s="50">
        <f>IF(H46=0, "-", IF((F46-H46)/H46&lt;10, (F46-H46)/H46, "&gt;999%"))</f>
        <v>-3.4363601459013245E-2</v>
      </c>
    </row>
    <row r="47" spans="1:11" x14ac:dyDescent="0.25">
      <c r="B47" s="138"/>
      <c r="D47" s="138"/>
      <c r="F47" s="138"/>
      <c r="H47" s="138"/>
    </row>
    <row r="48" spans="1:11" ht="13" x14ac:dyDescent="0.3">
      <c r="A48" s="131" t="s">
        <v>402</v>
      </c>
      <c r="B48" s="132" t="s">
        <v>167</v>
      </c>
      <c r="C48" s="133" t="s">
        <v>168</v>
      </c>
      <c r="D48" s="132" t="s">
        <v>167</v>
      </c>
      <c r="E48" s="134" t="s">
        <v>168</v>
      </c>
      <c r="F48" s="133" t="s">
        <v>167</v>
      </c>
      <c r="G48" s="133" t="s">
        <v>168</v>
      </c>
      <c r="H48" s="132" t="s">
        <v>167</v>
      </c>
      <c r="I48" s="134" t="s">
        <v>168</v>
      </c>
      <c r="J48" s="132"/>
      <c r="K48" s="134"/>
    </row>
    <row r="49" spans="1:11" x14ac:dyDescent="0.25">
      <c r="A49" s="34" t="s">
        <v>403</v>
      </c>
      <c r="B49" s="35">
        <v>11</v>
      </c>
      <c r="C49" s="146">
        <f>IF(B60=0, "-", B49/B60)</f>
        <v>5.3398058252427182E-2</v>
      </c>
      <c r="D49" s="35">
        <v>46</v>
      </c>
      <c r="E49" s="39">
        <f>IF(D60=0, "-", D49/D60)</f>
        <v>0.17228464419475656</v>
      </c>
      <c r="F49" s="136">
        <v>64</v>
      </c>
      <c r="G49" s="146">
        <f>IF(F60=0, "-", F49/F60)</f>
        <v>9.2352092352092352E-2</v>
      </c>
      <c r="H49" s="35">
        <v>115</v>
      </c>
      <c r="I49" s="39">
        <f>IF(H60=0, "-", H49/H60)</f>
        <v>0.18976897689768976</v>
      </c>
      <c r="J49" s="38">
        <f t="shared" ref="J49:J58" si="4">IF(D49=0, "-", IF((B49-D49)/D49&lt;10, (B49-D49)/D49, "&gt;999%"))</f>
        <v>-0.76086956521739135</v>
      </c>
      <c r="K49" s="39">
        <f t="shared" ref="K49:K58" si="5">IF(H49=0, "-", IF((F49-H49)/H49&lt;10, (F49-H49)/H49, "&gt;999%"))</f>
        <v>-0.44347826086956521</v>
      </c>
    </row>
    <row r="50" spans="1:11" x14ac:dyDescent="0.25">
      <c r="A50" s="34" t="s">
        <v>404</v>
      </c>
      <c r="B50" s="35">
        <v>33</v>
      </c>
      <c r="C50" s="146">
        <f>IF(B60=0, "-", B50/B60)</f>
        <v>0.16019417475728157</v>
      </c>
      <c r="D50" s="35">
        <v>2</v>
      </c>
      <c r="E50" s="39">
        <f>IF(D60=0, "-", D50/D60)</f>
        <v>7.4906367041198503E-3</v>
      </c>
      <c r="F50" s="136">
        <v>127</v>
      </c>
      <c r="G50" s="146">
        <f>IF(F60=0, "-", F50/F60)</f>
        <v>0.18326118326118326</v>
      </c>
      <c r="H50" s="35">
        <v>19</v>
      </c>
      <c r="I50" s="39">
        <f>IF(H60=0, "-", H50/H60)</f>
        <v>3.1353135313531351E-2</v>
      </c>
      <c r="J50" s="38" t="str">
        <f t="shared" si="4"/>
        <v>&gt;999%</v>
      </c>
      <c r="K50" s="39">
        <f t="shared" si="5"/>
        <v>5.6842105263157894</v>
      </c>
    </row>
    <row r="51" spans="1:11" x14ac:dyDescent="0.25">
      <c r="A51" s="34" t="s">
        <v>405</v>
      </c>
      <c r="B51" s="35">
        <v>22</v>
      </c>
      <c r="C51" s="146">
        <f>IF(B60=0, "-", B51/B60)</f>
        <v>0.10679611650485436</v>
      </c>
      <c r="D51" s="35">
        <v>30</v>
      </c>
      <c r="E51" s="39">
        <f>IF(D60=0, "-", D51/D60)</f>
        <v>0.11235955056179775</v>
      </c>
      <c r="F51" s="136">
        <v>109</v>
      </c>
      <c r="G51" s="146">
        <f>IF(F60=0, "-", F51/F60)</f>
        <v>0.15728715728715728</v>
      </c>
      <c r="H51" s="35">
        <v>86</v>
      </c>
      <c r="I51" s="39">
        <f>IF(H60=0, "-", H51/H60)</f>
        <v>0.14191419141914191</v>
      </c>
      <c r="J51" s="38">
        <f t="shared" si="4"/>
        <v>-0.26666666666666666</v>
      </c>
      <c r="K51" s="39">
        <f t="shared" si="5"/>
        <v>0.26744186046511625</v>
      </c>
    </row>
    <row r="52" spans="1:11" x14ac:dyDescent="0.25">
      <c r="A52" s="34" t="s">
        <v>406</v>
      </c>
      <c r="B52" s="35">
        <v>2</v>
      </c>
      <c r="C52" s="146">
        <f>IF(B60=0, "-", B52/B60)</f>
        <v>9.7087378640776691E-3</v>
      </c>
      <c r="D52" s="35">
        <v>25</v>
      </c>
      <c r="E52" s="39">
        <f>IF(D60=0, "-", D52/D60)</f>
        <v>9.3632958801498134E-2</v>
      </c>
      <c r="F52" s="136">
        <v>17</v>
      </c>
      <c r="G52" s="146">
        <f>IF(F60=0, "-", F52/F60)</f>
        <v>2.4531024531024532E-2</v>
      </c>
      <c r="H52" s="35">
        <v>42</v>
      </c>
      <c r="I52" s="39">
        <f>IF(H60=0, "-", H52/H60)</f>
        <v>6.9306930693069313E-2</v>
      </c>
      <c r="J52" s="38">
        <f t="shared" si="4"/>
        <v>-0.92</v>
      </c>
      <c r="K52" s="39">
        <f t="shared" si="5"/>
        <v>-0.59523809523809523</v>
      </c>
    </row>
    <row r="53" spans="1:11" x14ac:dyDescent="0.25">
      <c r="A53" s="34" t="s">
        <v>407</v>
      </c>
      <c r="B53" s="35">
        <v>1</v>
      </c>
      <c r="C53" s="146">
        <f>IF(B60=0, "-", B53/B60)</f>
        <v>4.8543689320388345E-3</v>
      </c>
      <c r="D53" s="35">
        <v>0</v>
      </c>
      <c r="E53" s="39">
        <f>IF(D60=0, "-", D53/D60)</f>
        <v>0</v>
      </c>
      <c r="F53" s="136">
        <v>1</v>
      </c>
      <c r="G53" s="146">
        <f>IF(F60=0, "-", F53/F60)</f>
        <v>1.443001443001443E-3</v>
      </c>
      <c r="H53" s="35">
        <v>1</v>
      </c>
      <c r="I53" s="39">
        <f>IF(H60=0, "-", H53/H60)</f>
        <v>1.6501650165016502E-3</v>
      </c>
      <c r="J53" s="38" t="str">
        <f t="shared" si="4"/>
        <v>-</v>
      </c>
      <c r="K53" s="39">
        <f t="shared" si="5"/>
        <v>0</v>
      </c>
    </row>
    <row r="54" spans="1:11" x14ac:dyDescent="0.25">
      <c r="A54" s="34" t="s">
        <v>408</v>
      </c>
      <c r="B54" s="35">
        <v>26</v>
      </c>
      <c r="C54" s="146">
        <f>IF(B60=0, "-", B54/B60)</f>
        <v>0.12621359223300971</v>
      </c>
      <c r="D54" s="35">
        <v>29</v>
      </c>
      <c r="E54" s="39">
        <f>IF(D60=0, "-", D54/D60)</f>
        <v>0.10861423220973783</v>
      </c>
      <c r="F54" s="136">
        <v>54</v>
      </c>
      <c r="G54" s="146">
        <f>IF(F60=0, "-", F54/F60)</f>
        <v>7.792207792207792E-2</v>
      </c>
      <c r="H54" s="35">
        <v>34</v>
      </c>
      <c r="I54" s="39">
        <f>IF(H60=0, "-", H54/H60)</f>
        <v>5.6105610561056105E-2</v>
      </c>
      <c r="J54" s="38">
        <f t="shared" si="4"/>
        <v>-0.10344827586206896</v>
      </c>
      <c r="K54" s="39">
        <f t="shared" si="5"/>
        <v>0.58823529411764708</v>
      </c>
    </row>
    <row r="55" spans="1:11" x14ac:dyDescent="0.25">
      <c r="A55" s="34" t="s">
        <v>409</v>
      </c>
      <c r="B55" s="35">
        <v>21</v>
      </c>
      <c r="C55" s="146">
        <f>IF(B60=0, "-", B55/B60)</f>
        <v>0.10194174757281553</v>
      </c>
      <c r="D55" s="35">
        <v>35</v>
      </c>
      <c r="E55" s="39">
        <f>IF(D60=0, "-", D55/D60)</f>
        <v>0.13108614232209737</v>
      </c>
      <c r="F55" s="136">
        <v>57</v>
      </c>
      <c r="G55" s="146">
        <f>IF(F60=0, "-", F55/F60)</f>
        <v>8.2251082251082255E-2</v>
      </c>
      <c r="H55" s="35">
        <v>91</v>
      </c>
      <c r="I55" s="39">
        <f>IF(H60=0, "-", H55/H60)</f>
        <v>0.15016501650165018</v>
      </c>
      <c r="J55" s="38">
        <f t="shared" si="4"/>
        <v>-0.4</v>
      </c>
      <c r="K55" s="39">
        <f t="shared" si="5"/>
        <v>-0.37362637362637363</v>
      </c>
    </row>
    <row r="56" spans="1:11" x14ac:dyDescent="0.25">
      <c r="A56" s="34" t="s">
        <v>410</v>
      </c>
      <c r="B56" s="35">
        <v>48</v>
      </c>
      <c r="C56" s="146">
        <f>IF(B60=0, "-", B56/B60)</f>
        <v>0.23300970873786409</v>
      </c>
      <c r="D56" s="35">
        <v>35</v>
      </c>
      <c r="E56" s="39">
        <f>IF(D60=0, "-", D56/D60)</f>
        <v>0.13108614232209737</v>
      </c>
      <c r="F56" s="136">
        <v>118</v>
      </c>
      <c r="G56" s="146">
        <f>IF(F60=0, "-", F56/F60)</f>
        <v>0.17027417027417027</v>
      </c>
      <c r="H56" s="35">
        <v>75</v>
      </c>
      <c r="I56" s="39">
        <f>IF(H60=0, "-", H56/H60)</f>
        <v>0.12376237623762376</v>
      </c>
      <c r="J56" s="38">
        <f t="shared" si="4"/>
        <v>0.37142857142857144</v>
      </c>
      <c r="K56" s="39">
        <f t="shared" si="5"/>
        <v>0.57333333333333336</v>
      </c>
    </row>
    <row r="57" spans="1:11" x14ac:dyDescent="0.25">
      <c r="A57" s="34" t="s">
        <v>411</v>
      </c>
      <c r="B57" s="35">
        <v>24</v>
      </c>
      <c r="C57" s="146">
        <f>IF(B60=0, "-", B57/B60)</f>
        <v>0.11650485436893204</v>
      </c>
      <c r="D57" s="35">
        <v>23</v>
      </c>
      <c r="E57" s="39">
        <f>IF(D60=0, "-", D57/D60)</f>
        <v>8.6142322097378279E-2</v>
      </c>
      <c r="F57" s="136">
        <v>69</v>
      </c>
      <c r="G57" s="146">
        <f>IF(F60=0, "-", F57/F60)</f>
        <v>9.9567099567099568E-2</v>
      </c>
      <c r="H57" s="35">
        <v>56</v>
      </c>
      <c r="I57" s="39">
        <f>IF(H60=0, "-", H57/H60)</f>
        <v>9.2409240924092403E-2</v>
      </c>
      <c r="J57" s="38">
        <f t="shared" si="4"/>
        <v>4.3478260869565216E-2</v>
      </c>
      <c r="K57" s="39">
        <f t="shared" si="5"/>
        <v>0.23214285714285715</v>
      </c>
    </row>
    <row r="58" spans="1:11" x14ac:dyDescent="0.25">
      <c r="A58" s="34" t="s">
        <v>412</v>
      </c>
      <c r="B58" s="35">
        <v>18</v>
      </c>
      <c r="C58" s="146">
        <f>IF(B60=0, "-", B58/B60)</f>
        <v>8.7378640776699032E-2</v>
      </c>
      <c r="D58" s="35">
        <v>42</v>
      </c>
      <c r="E58" s="39">
        <f>IF(D60=0, "-", D58/D60)</f>
        <v>0.15730337078651685</v>
      </c>
      <c r="F58" s="136">
        <v>77</v>
      </c>
      <c r="G58" s="146">
        <f>IF(F60=0, "-", F58/F60)</f>
        <v>0.1111111111111111</v>
      </c>
      <c r="H58" s="35">
        <v>87</v>
      </c>
      <c r="I58" s="39">
        <f>IF(H60=0, "-", H58/H60)</f>
        <v>0.14356435643564355</v>
      </c>
      <c r="J58" s="38">
        <f t="shared" si="4"/>
        <v>-0.5714285714285714</v>
      </c>
      <c r="K58" s="39">
        <f t="shared" si="5"/>
        <v>-0.11494252873563218</v>
      </c>
    </row>
    <row r="59" spans="1:11" x14ac:dyDescent="0.25">
      <c r="A59" s="137"/>
      <c r="B59" s="40"/>
      <c r="D59" s="40"/>
      <c r="E59" s="44"/>
      <c r="F59" s="138"/>
      <c r="H59" s="40"/>
      <c r="I59" s="44"/>
      <c r="J59" s="43"/>
      <c r="K59" s="44"/>
    </row>
    <row r="60" spans="1:11" s="52" customFormat="1" ht="13" x14ac:dyDescent="0.3">
      <c r="A60" s="139" t="s">
        <v>413</v>
      </c>
      <c r="B60" s="46">
        <f>SUM(B49:B59)</f>
        <v>206</v>
      </c>
      <c r="C60" s="140">
        <f>B60/16272</f>
        <v>1.2659783677482793E-2</v>
      </c>
      <c r="D60" s="46">
        <f>SUM(D49:D59)</f>
        <v>267</v>
      </c>
      <c r="E60" s="141">
        <f>D60/20402</f>
        <v>1.3086952259582394E-2</v>
      </c>
      <c r="F60" s="128">
        <f>SUM(F49:F59)</f>
        <v>693</v>
      </c>
      <c r="G60" s="142">
        <f>F60/46275</f>
        <v>1.4975688816855754E-2</v>
      </c>
      <c r="H60" s="46">
        <f>SUM(H49:H59)</f>
        <v>606</v>
      </c>
      <c r="I60" s="141">
        <f>H60/53980</f>
        <v>1.1226380140792887E-2</v>
      </c>
      <c r="J60" s="49">
        <f>IF(D60=0, "-", IF((B60-D60)/D60&lt;10, (B60-D60)/D60, "&gt;999%"))</f>
        <v>-0.22846441947565543</v>
      </c>
      <c r="K60" s="50">
        <f>IF(H60=0, "-", IF((F60-H60)/H60&lt;10, (F60-H60)/H60, "&gt;999%"))</f>
        <v>0.14356435643564355</v>
      </c>
    </row>
    <row r="61" spans="1:11" x14ac:dyDescent="0.25">
      <c r="B61" s="138"/>
      <c r="D61" s="138"/>
      <c r="F61" s="138"/>
      <c r="H61" s="138"/>
    </row>
    <row r="62" spans="1:11" s="52" customFormat="1" ht="13" x14ac:dyDescent="0.3">
      <c r="A62" s="139" t="s">
        <v>414</v>
      </c>
      <c r="B62" s="46">
        <v>2049</v>
      </c>
      <c r="C62" s="140">
        <f>B62/16272</f>
        <v>0.12592182890855458</v>
      </c>
      <c r="D62" s="46">
        <v>2227</v>
      </c>
      <c r="E62" s="141">
        <f>D62/20402</f>
        <v>0.10915596510146064</v>
      </c>
      <c r="F62" s="128">
        <v>5723</v>
      </c>
      <c r="G62" s="142">
        <f>F62/46275</f>
        <v>0.12367368989735278</v>
      </c>
      <c r="H62" s="46">
        <v>5815</v>
      </c>
      <c r="I62" s="141">
        <f>H62/53980</f>
        <v>0.10772508336420897</v>
      </c>
      <c r="J62" s="49">
        <f>IF(D62=0, "-", IF((B62-D62)/D62&lt;10, (B62-D62)/D62, "&gt;999%"))</f>
        <v>-7.992815446789403E-2</v>
      </c>
      <c r="K62" s="50">
        <f>IF(H62=0, "-", IF((F62-H62)/H62&lt;10, (F62-H62)/H62, "&gt;999%"))</f>
        <v>-1.5821152192605333E-2</v>
      </c>
    </row>
    <row r="63" spans="1:11" x14ac:dyDescent="0.25">
      <c r="B63" s="138"/>
      <c r="D63" s="138"/>
      <c r="F63" s="138"/>
      <c r="H63" s="138"/>
    </row>
    <row r="64" spans="1:11" ht="15.5" x14ac:dyDescent="0.35">
      <c r="A64" s="129" t="s">
        <v>37</v>
      </c>
      <c r="B64" s="22" t="s">
        <v>4</v>
      </c>
      <c r="C64" s="25"/>
      <c r="D64" s="25"/>
      <c r="E64" s="23"/>
      <c r="F64" s="22" t="s">
        <v>165</v>
      </c>
      <c r="G64" s="25"/>
      <c r="H64" s="25"/>
      <c r="I64" s="23"/>
      <c r="J64" s="22" t="s">
        <v>166</v>
      </c>
      <c r="K64" s="23"/>
    </row>
    <row r="65" spans="1:11" ht="13" x14ac:dyDescent="0.3">
      <c r="A65" s="30"/>
      <c r="B65" s="22">
        <f>VALUE(RIGHT($B$2, 4))</f>
        <v>2020</v>
      </c>
      <c r="C65" s="23"/>
      <c r="D65" s="22">
        <f>B65-1</f>
        <v>2019</v>
      </c>
      <c r="E65" s="130"/>
      <c r="F65" s="22">
        <f>B65</f>
        <v>2020</v>
      </c>
      <c r="G65" s="130"/>
      <c r="H65" s="22">
        <f>D65</f>
        <v>2019</v>
      </c>
      <c r="I65" s="130"/>
      <c r="J65" s="27" t="s">
        <v>8</v>
      </c>
      <c r="K65" s="28" t="s">
        <v>5</v>
      </c>
    </row>
    <row r="66" spans="1:11" ht="13" x14ac:dyDescent="0.3">
      <c r="A66" s="131" t="s">
        <v>415</v>
      </c>
      <c r="B66" s="132" t="s">
        <v>167</v>
      </c>
      <c r="C66" s="133" t="s">
        <v>168</v>
      </c>
      <c r="D66" s="132" t="s">
        <v>167</v>
      </c>
      <c r="E66" s="134" t="s">
        <v>168</v>
      </c>
      <c r="F66" s="133" t="s">
        <v>167</v>
      </c>
      <c r="G66" s="133" t="s">
        <v>168</v>
      </c>
      <c r="H66" s="132" t="s">
        <v>167</v>
      </c>
      <c r="I66" s="134" t="s">
        <v>168</v>
      </c>
      <c r="J66" s="132"/>
      <c r="K66" s="134"/>
    </row>
    <row r="67" spans="1:11" x14ac:dyDescent="0.25">
      <c r="A67" s="34" t="s">
        <v>416</v>
      </c>
      <c r="B67" s="35">
        <v>0</v>
      </c>
      <c r="C67" s="146">
        <f>IF(B91=0, "-", B67/B91)</f>
        <v>0</v>
      </c>
      <c r="D67" s="35">
        <v>0</v>
      </c>
      <c r="E67" s="39">
        <f>IF(D91=0, "-", D67/D91)</f>
        <v>0</v>
      </c>
      <c r="F67" s="136">
        <v>1</v>
      </c>
      <c r="G67" s="146">
        <f>IF(F91=0, "-", F67/F91)</f>
        <v>1.340662287169862E-4</v>
      </c>
      <c r="H67" s="35">
        <v>0</v>
      </c>
      <c r="I67" s="39">
        <f>IF(H91=0, "-", H67/H91)</f>
        <v>0</v>
      </c>
      <c r="J67" s="38" t="str">
        <f t="shared" ref="J67:J89" si="6">IF(D67=0, "-", IF((B67-D67)/D67&lt;10, (B67-D67)/D67, "&gt;999%"))</f>
        <v>-</v>
      </c>
      <c r="K67" s="39" t="str">
        <f t="shared" ref="K67:K89" si="7">IF(H67=0, "-", IF((F67-H67)/H67&lt;10, (F67-H67)/H67, "&gt;999%"))</f>
        <v>-</v>
      </c>
    </row>
    <row r="68" spans="1:11" x14ac:dyDescent="0.25">
      <c r="A68" s="34" t="s">
        <v>417</v>
      </c>
      <c r="B68" s="35">
        <v>38</v>
      </c>
      <c r="C68" s="146">
        <f>IF(B91=0, "-", B68/B91)</f>
        <v>1.464354527938343E-2</v>
      </c>
      <c r="D68" s="35">
        <v>47</v>
      </c>
      <c r="E68" s="39">
        <f>IF(D91=0, "-", D68/D91)</f>
        <v>1.5562913907284768E-2</v>
      </c>
      <c r="F68" s="136">
        <v>119</v>
      </c>
      <c r="G68" s="146">
        <f>IF(F91=0, "-", F68/F91)</f>
        <v>1.5953881217321358E-2</v>
      </c>
      <c r="H68" s="35">
        <v>140</v>
      </c>
      <c r="I68" s="39">
        <f>IF(H91=0, "-", H68/H91)</f>
        <v>1.7192680830160876E-2</v>
      </c>
      <c r="J68" s="38">
        <f t="shared" si="6"/>
        <v>-0.19148936170212766</v>
      </c>
      <c r="K68" s="39">
        <f t="shared" si="7"/>
        <v>-0.15</v>
      </c>
    </row>
    <row r="69" spans="1:11" x14ac:dyDescent="0.25">
      <c r="A69" s="34" t="s">
        <v>418</v>
      </c>
      <c r="B69" s="35">
        <v>15</v>
      </c>
      <c r="C69" s="146">
        <f>IF(B91=0, "-", B69/B91)</f>
        <v>5.7803468208092483E-3</v>
      </c>
      <c r="D69" s="35">
        <v>3</v>
      </c>
      <c r="E69" s="39">
        <f>IF(D91=0, "-", D69/D91)</f>
        <v>9.9337748344370861E-4</v>
      </c>
      <c r="F69" s="136">
        <v>39</v>
      </c>
      <c r="G69" s="146">
        <f>IF(F91=0, "-", F69/F91)</f>
        <v>5.2285829199624611E-3</v>
      </c>
      <c r="H69" s="35">
        <v>14</v>
      </c>
      <c r="I69" s="39">
        <f>IF(H91=0, "-", H69/H91)</f>
        <v>1.7192680830160874E-3</v>
      </c>
      <c r="J69" s="38">
        <f t="shared" si="6"/>
        <v>4</v>
      </c>
      <c r="K69" s="39">
        <f t="shared" si="7"/>
        <v>1.7857142857142858</v>
      </c>
    </row>
    <row r="70" spans="1:11" x14ac:dyDescent="0.25">
      <c r="A70" s="34" t="s">
        <v>419</v>
      </c>
      <c r="B70" s="35">
        <v>82</v>
      </c>
      <c r="C70" s="146">
        <f>IF(B91=0, "-", B70/B91)</f>
        <v>3.1599229287090559E-2</v>
      </c>
      <c r="D70" s="35">
        <v>71</v>
      </c>
      <c r="E70" s="39">
        <f>IF(D91=0, "-", D70/D91)</f>
        <v>2.3509933774834436E-2</v>
      </c>
      <c r="F70" s="136">
        <v>125</v>
      </c>
      <c r="G70" s="146">
        <f>IF(F91=0, "-", F70/F91)</f>
        <v>1.6758278589623275E-2</v>
      </c>
      <c r="H70" s="35">
        <v>210</v>
      </c>
      <c r="I70" s="39">
        <f>IF(H91=0, "-", H70/H91)</f>
        <v>2.5789021245241312E-2</v>
      </c>
      <c r="J70" s="38">
        <f t="shared" si="6"/>
        <v>0.15492957746478872</v>
      </c>
      <c r="K70" s="39">
        <f t="shared" si="7"/>
        <v>-0.40476190476190477</v>
      </c>
    </row>
    <row r="71" spans="1:11" x14ac:dyDescent="0.25">
      <c r="A71" s="34" t="s">
        <v>420</v>
      </c>
      <c r="B71" s="35">
        <v>178</v>
      </c>
      <c r="C71" s="146">
        <f>IF(B91=0, "-", B71/B91)</f>
        <v>6.8593448940269752E-2</v>
      </c>
      <c r="D71" s="35">
        <v>254</v>
      </c>
      <c r="E71" s="39">
        <f>IF(D91=0, "-", D71/D91)</f>
        <v>8.4105960264900664E-2</v>
      </c>
      <c r="F71" s="136">
        <v>614</v>
      </c>
      <c r="G71" s="146">
        <f>IF(F91=0, "-", F71/F91)</f>
        <v>8.2316664432229528E-2</v>
      </c>
      <c r="H71" s="35">
        <v>702</v>
      </c>
      <c r="I71" s="39">
        <f>IF(H91=0, "-", H71/H91)</f>
        <v>8.6209013876949528E-2</v>
      </c>
      <c r="J71" s="38">
        <f t="shared" si="6"/>
        <v>-0.29921259842519687</v>
      </c>
      <c r="K71" s="39">
        <f t="shared" si="7"/>
        <v>-0.12535612535612536</v>
      </c>
    </row>
    <row r="72" spans="1:11" x14ac:dyDescent="0.25">
      <c r="A72" s="34" t="s">
        <v>421</v>
      </c>
      <c r="B72" s="35">
        <v>232</v>
      </c>
      <c r="C72" s="146">
        <f>IF(B91=0, "-", B72/B91)</f>
        <v>8.9402697495183051E-2</v>
      </c>
      <c r="D72" s="35">
        <v>357</v>
      </c>
      <c r="E72" s="39">
        <f>IF(D91=0, "-", D72/D91)</f>
        <v>0.11821192052980133</v>
      </c>
      <c r="F72" s="136">
        <v>718</v>
      </c>
      <c r="G72" s="146">
        <f>IF(F91=0, "-", F72/F91)</f>
        <v>9.6259552218796091E-2</v>
      </c>
      <c r="H72" s="35">
        <v>826</v>
      </c>
      <c r="I72" s="39">
        <f>IF(H91=0, "-", H72/H91)</f>
        <v>0.10143681689794916</v>
      </c>
      <c r="J72" s="38">
        <f t="shared" si="6"/>
        <v>-0.35014005602240894</v>
      </c>
      <c r="K72" s="39">
        <f t="shared" si="7"/>
        <v>-0.13075060532687652</v>
      </c>
    </row>
    <row r="73" spans="1:11" x14ac:dyDescent="0.25">
      <c r="A73" s="34" t="s">
        <v>422</v>
      </c>
      <c r="B73" s="35">
        <v>2</v>
      </c>
      <c r="C73" s="146">
        <f>IF(B91=0, "-", B73/B91)</f>
        <v>7.7071290944123315E-4</v>
      </c>
      <c r="D73" s="35">
        <v>5</v>
      </c>
      <c r="E73" s="39">
        <f>IF(D91=0, "-", D73/D91)</f>
        <v>1.6556291390728477E-3</v>
      </c>
      <c r="F73" s="136">
        <v>14</v>
      </c>
      <c r="G73" s="146">
        <f>IF(F91=0, "-", F73/F91)</f>
        <v>1.8769272020378066E-3</v>
      </c>
      <c r="H73" s="35">
        <v>16</v>
      </c>
      <c r="I73" s="39">
        <f>IF(H91=0, "-", H73/H91)</f>
        <v>1.9648778091612426E-3</v>
      </c>
      <c r="J73" s="38">
        <f t="shared" si="6"/>
        <v>-0.6</v>
      </c>
      <c r="K73" s="39">
        <f t="shared" si="7"/>
        <v>-0.125</v>
      </c>
    </row>
    <row r="74" spans="1:11" x14ac:dyDescent="0.25">
      <c r="A74" s="34" t="s">
        <v>423</v>
      </c>
      <c r="B74" s="35">
        <v>151</v>
      </c>
      <c r="C74" s="146">
        <f>IF(B91=0, "-", B74/B91)</f>
        <v>5.8188824662813103E-2</v>
      </c>
      <c r="D74" s="35">
        <v>185</v>
      </c>
      <c r="E74" s="39">
        <f>IF(D91=0, "-", D74/D91)</f>
        <v>6.1258278145695365E-2</v>
      </c>
      <c r="F74" s="136">
        <v>404</v>
      </c>
      <c r="G74" s="146">
        <f>IF(F91=0, "-", F74/F91)</f>
        <v>5.4162756401662418E-2</v>
      </c>
      <c r="H74" s="35">
        <v>568</v>
      </c>
      <c r="I74" s="39">
        <f>IF(H91=0, "-", H74/H91)</f>
        <v>6.9753162225224125E-2</v>
      </c>
      <c r="J74" s="38">
        <f t="shared" si="6"/>
        <v>-0.18378378378378379</v>
      </c>
      <c r="K74" s="39">
        <f t="shared" si="7"/>
        <v>-0.28873239436619719</v>
      </c>
    </row>
    <row r="75" spans="1:11" x14ac:dyDescent="0.25">
      <c r="A75" s="34" t="s">
        <v>424</v>
      </c>
      <c r="B75" s="35">
        <v>344</v>
      </c>
      <c r="C75" s="146">
        <f>IF(B91=0, "-", B75/B91)</f>
        <v>0.13256262042389211</v>
      </c>
      <c r="D75" s="35">
        <v>535</v>
      </c>
      <c r="E75" s="39">
        <f>IF(D91=0, "-", D75/D91)</f>
        <v>0.17715231788079469</v>
      </c>
      <c r="F75" s="136">
        <v>1146</v>
      </c>
      <c r="G75" s="146">
        <f>IF(F91=0, "-", F75/F91)</f>
        <v>0.15363989810966616</v>
      </c>
      <c r="H75" s="35">
        <v>1477</v>
      </c>
      <c r="I75" s="39">
        <f>IF(H91=0, "-", H75/H91)</f>
        <v>0.18138278275819722</v>
      </c>
      <c r="J75" s="38">
        <f t="shared" si="6"/>
        <v>-0.35700934579439253</v>
      </c>
      <c r="K75" s="39">
        <f t="shared" si="7"/>
        <v>-0.22410291130670276</v>
      </c>
    </row>
    <row r="76" spans="1:11" x14ac:dyDescent="0.25">
      <c r="A76" s="34" t="s">
        <v>425</v>
      </c>
      <c r="B76" s="35">
        <v>0</v>
      </c>
      <c r="C76" s="146">
        <f>IF(B91=0, "-", B76/B91)</f>
        <v>0</v>
      </c>
      <c r="D76" s="35">
        <v>15</v>
      </c>
      <c r="E76" s="39">
        <f>IF(D91=0, "-", D76/D91)</f>
        <v>4.9668874172185433E-3</v>
      </c>
      <c r="F76" s="136">
        <v>0</v>
      </c>
      <c r="G76" s="146">
        <f>IF(F91=0, "-", F76/F91)</f>
        <v>0</v>
      </c>
      <c r="H76" s="35">
        <v>30</v>
      </c>
      <c r="I76" s="39">
        <f>IF(H91=0, "-", H76/H91)</f>
        <v>3.6841458921773301E-3</v>
      </c>
      <c r="J76" s="38">
        <f t="shared" si="6"/>
        <v>-1</v>
      </c>
      <c r="K76" s="39">
        <f t="shared" si="7"/>
        <v>-1</v>
      </c>
    </row>
    <row r="77" spans="1:11" x14ac:dyDescent="0.25">
      <c r="A77" s="34" t="s">
        <v>426</v>
      </c>
      <c r="B77" s="35">
        <v>61</v>
      </c>
      <c r="C77" s="146">
        <f>IF(B91=0, "-", B77/B91)</f>
        <v>2.3506743737957612E-2</v>
      </c>
      <c r="D77" s="35">
        <v>0</v>
      </c>
      <c r="E77" s="39">
        <f>IF(D91=0, "-", D77/D91)</f>
        <v>0</v>
      </c>
      <c r="F77" s="136">
        <v>137</v>
      </c>
      <c r="G77" s="146">
        <f>IF(F91=0, "-", F77/F91)</f>
        <v>1.8367073334227109E-2</v>
      </c>
      <c r="H77" s="35">
        <v>0</v>
      </c>
      <c r="I77" s="39">
        <f>IF(H91=0, "-", H77/H91)</f>
        <v>0</v>
      </c>
      <c r="J77" s="38" t="str">
        <f t="shared" si="6"/>
        <v>-</v>
      </c>
      <c r="K77" s="39" t="str">
        <f t="shared" si="7"/>
        <v>-</v>
      </c>
    </row>
    <row r="78" spans="1:11" x14ac:dyDescent="0.25">
      <c r="A78" s="34" t="s">
        <v>427</v>
      </c>
      <c r="B78" s="35">
        <v>359</v>
      </c>
      <c r="C78" s="146">
        <f>IF(B91=0, "-", B78/B91)</f>
        <v>0.13834296724470135</v>
      </c>
      <c r="D78" s="35">
        <v>497</v>
      </c>
      <c r="E78" s="39">
        <f>IF(D91=0, "-", D78/D91)</f>
        <v>0.16456953642384106</v>
      </c>
      <c r="F78" s="136">
        <v>964</v>
      </c>
      <c r="G78" s="146">
        <f>IF(F91=0, "-", F78/F91)</f>
        <v>0.12923984448317469</v>
      </c>
      <c r="H78" s="35">
        <v>1263</v>
      </c>
      <c r="I78" s="39">
        <f>IF(H91=0, "-", H78/H91)</f>
        <v>0.15510254206066559</v>
      </c>
      <c r="J78" s="38">
        <f t="shared" si="6"/>
        <v>-0.27766599597585512</v>
      </c>
      <c r="K78" s="39">
        <f t="shared" si="7"/>
        <v>-0.23673792557403009</v>
      </c>
    </row>
    <row r="79" spans="1:11" x14ac:dyDescent="0.25">
      <c r="A79" s="34" t="s">
        <v>428</v>
      </c>
      <c r="B79" s="35">
        <v>222</v>
      </c>
      <c r="C79" s="146">
        <f>IF(B91=0, "-", B79/B91)</f>
        <v>8.5549132947976878E-2</v>
      </c>
      <c r="D79" s="35">
        <v>352</v>
      </c>
      <c r="E79" s="39">
        <f>IF(D91=0, "-", D79/D91)</f>
        <v>0.11655629139072848</v>
      </c>
      <c r="F79" s="136">
        <v>626</v>
      </c>
      <c r="G79" s="146">
        <f>IF(F91=0, "-", F79/F91)</f>
        <v>8.3925459176833361E-2</v>
      </c>
      <c r="H79" s="35">
        <v>960</v>
      </c>
      <c r="I79" s="39">
        <f>IF(H91=0, "-", H79/H91)</f>
        <v>0.11789266854967456</v>
      </c>
      <c r="J79" s="38">
        <f t="shared" si="6"/>
        <v>-0.36931818181818182</v>
      </c>
      <c r="K79" s="39">
        <f t="shared" si="7"/>
        <v>-0.34791666666666665</v>
      </c>
    </row>
    <row r="80" spans="1:11" x14ac:dyDescent="0.25">
      <c r="A80" s="34" t="s">
        <v>429</v>
      </c>
      <c r="B80" s="35">
        <v>10</v>
      </c>
      <c r="C80" s="146">
        <f>IF(B91=0, "-", B80/B91)</f>
        <v>3.8535645472061657E-3</v>
      </c>
      <c r="D80" s="35">
        <v>12</v>
      </c>
      <c r="E80" s="39">
        <f>IF(D91=0, "-", D80/D91)</f>
        <v>3.9735099337748344E-3</v>
      </c>
      <c r="F80" s="136">
        <v>31</v>
      </c>
      <c r="G80" s="146">
        <f>IF(F91=0, "-", F80/F91)</f>
        <v>4.1560530902265717E-3</v>
      </c>
      <c r="H80" s="35">
        <v>33</v>
      </c>
      <c r="I80" s="39">
        <f>IF(H91=0, "-", H80/H91)</f>
        <v>4.0525604813950629E-3</v>
      </c>
      <c r="J80" s="38">
        <f t="shared" si="6"/>
        <v>-0.16666666666666666</v>
      </c>
      <c r="K80" s="39">
        <f t="shared" si="7"/>
        <v>-6.0606060606060608E-2</v>
      </c>
    </row>
    <row r="81" spans="1:11" x14ac:dyDescent="0.25">
      <c r="A81" s="34" t="s">
        <v>430</v>
      </c>
      <c r="B81" s="35">
        <v>2</v>
      </c>
      <c r="C81" s="146">
        <f>IF(B91=0, "-", B81/B91)</f>
        <v>7.7071290944123315E-4</v>
      </c>
      <c r="D81" s="35">
        <v>2</v>
      </c>
      <c r="E81" s="39">
        <f>IF(D91=0, "-", D81/D91)</f>
        <v>6.6225165562913907E-4</v>
      </c>
      <c r="F81" s="136">
        <v>5</v>
      </c>
      <c r="G81" s="146">
        <f>IF(F91=0, "-", F81/F91)</f>
        <v>6.7033114358493098E-4</v>
      </c>
      <c r="H81" s="35">
        <v>14</v>
      </c>
      <c r="I81" s="39">
        <f>IF(H91=0, "-", H81/H91)</f>
        <v>1.7192680830160874E-3</v>
      </c>
      <c r="J81" s="38">
        <f t="shared" si="6"/>
        <v>0</v>
      </c>
      <c r="K81" s="39">
        <f t="shared" si="7"/>
        <v>-0.6428571428571429</v>
      </c>
    </row>
    <row r="82" spans="1:11" x14ac:dyDescent="0.25">
      <c r="A82" s="34" t="s">
        <v>431</v>
      </c>
      <c r="B82" s="35">
        <v>12</v>
      </c>
      <c r="C82" s="146">
        <f>IF(B91=0, "-", B82/B91)</f>
        <v>4.6242774566473991E-3</v>
      </c>
      <c r="D82" s="35">
        <v>30</v>
      </c>
      <c r="E82" s="39">
        <f>IF(D91=0, "-", D82/D91)</f>
        <v>9.9337748344370865E-3</v>
      </c>
      <c r="F82" s="136">
        <v>41</v>
      </c>
      <c r="G82" s="146">
        <f>IF(F91=0, "-", F82/F91)</f>
        <v>5.4967153773964337E-3</v>
      </c>
      <c r="H82" s="35">
        <v>75</v>
      </c>
      <c r="I82" s="39">
        <f>IF(H91=0, "-", H82/H91)</f>
        <v>9.210364730443326E-3</v>
      </c>
      <c r="J82" s="38">
        <f t="shared" si="6"/>
        <v>-0.6</v>
      </c>
      <c r="K82" s="39">
        <f t="shared" si="7"/>
        <v>-0.45333333333333331</v>
      </c>
    </row>
    <row r="83" spans="1:11" x14ac:dyDescent="0.25">
      <c r="A83" s="34" t="s">
        <v>432</v>
      </c>
      <c r="B83" s="35">
        <v>10</v>
      </c>
      <c r="C83" s="146">
        <f>IF(B91=0, "-", B83/B91)</f>
        <v>3.8535645472061657E-3</v>
      </c>
      <c r="D83" s="35">
        <v>15</v>
      </c>
      <c r="E83" s="39">
        <f>IF(D91=0, "-", D83/D91)</f>
        <v>4.9668874172185433E-3</v>
      </c>
      <c r="F83" s="136">
        <v>30</v>
      </c>
      <c r="G83" s="146">
        <f>IF(F91=0, "-", F83/F91)</f>
        <v>4.0219868615095859E-3</v>
      </c>
      <c r="H83" s="35">
        <v>34</v>
      </c>
      <c r="I83" s="39">
        <f>IF(H91=0, "-", H83/H91)</f>
        <v>4.1753653444676405E-3</v>
      </c>
      <c r="J83" s="38">
        <f t="shared" si="6"/>
        <v>-0.33333333333333331</v>
      </c>
      <c r="K83" s="39">
        <f t="shared" si="7"/>
        <v>-0.11764705882352941</v>
      </c>
    </row>
    <row r="84" spans="1:11" x14ac:dyDescent="0.25">
      <c r="A84" s="34" t="s">
        <v>433</v>
      </c>
      <c r="B84" s="35">
        <v>5</v>
      </c>
      <c r="C84" s="146">
        <f>IF(B91=0, "-", B84/B91)</f>
        <v>1.9267822736030828E-3</v>
      </c>
      <c r="D84" s="35">
        <v>0</v>
      </c>
      <c r="E84" s="39">
        <f>IF(D91=0, "-", D84/D91)</f>
        <v>0</v>
      </c>
      <c r="F84" s="136">
        <v>13</v>
      </c>
      <c r="G84" s="146">
        <f>IF(F91=0, "-", F84/F91)</f>
        <v>1.7428609733208206E-3</v>
      </c>
      <c r="H84" s="35">
        <v>0</v>
      </c>
      <c r="I84" s="39">
        <f>IF(H91=0, "-", H84/H91)</f>
        <v>0</v>
      </c>
      <c r="J84" s="38" t="str">
        <f t="shared" si="6"/>
        <v>-</v>
      </c>
      <c r="K84" s="39" t="str">
        <f t="shared" si="7"/>
        <v>-</v>
      </c>
    </row>
    <row r="85" spans="1:11" x14ac:dyDescent="0.25">
      <c r="A85" s="34" t="s">
        <v>434</v>
      </c>
      <c r="B85" s="35">
        <v>207</v>
      </c>
      <c r="C85" s="146">
        <f>IF(B91=0, "-", B85/B91)</f>
        <v>7.9768786127167632E-2</v>
      </c>
      <c r="D85" s="35">
        <v>193</v>
      </c>
      <c r="E85" s="39">
        <f>IF(D91=0, "-", D85/D91)</f>
        <v>6.3907284768211919E-2</v>
      </c>
      <c r="F85" s="136">
        <v>515</v>
      </c>
      <c r="G85" s="146">
        <f>IF(F91=0, "-", F85/F91)</f>
        <v>6.9044107789247883E-2</v>
      </c>
      <c r="H85" s="35">
        <v>481</v>
      </c>
      <c r="I85" s="39">
        <f>IF(H91=0, "-", H85/H91)</f>
        <v>5.9069139137909864E-2</v>
      </c>
      <c r="J85" s="38">
        <f t="shared" si="6"/>
        <v>7.2538860103626937E-2</v>
      </c>
      <c r="K85" s="39">
        <f t="shared" si="7"/>
        <v>7.068607068607069E-2</v>
      </c>
    </row>
    <row r="86" spans="1:11" x14ac:dyDescent="0.25">
      <c r="A86" s="34" t="s">
        <v>435</v>
      </c>
      <c r="B86" s="35">
        <v>0</v>
      </c>
      <c r="C86" s="146">
        <f>IF(B91=0, "-", B86/B91)</f>
        <v>0</v>
      </c>
      <c r="D86" s="35">
        <v>5</v>
      </c>
      <c r="E86" s="39">
        <f>IF(D91=0, "-", D86/D91)</f>
        <v>1.6556291390728477E-3</v>
      </c>
      <c r="F86" s="136">
        <v>0</v>
      </c>
      <c r="G86" s="146">
        <f>IF(F91=0, "-", F86/F91)</f>
        <v>0</v>
      </c>
      <c r="H86" s="35">
        <v>19</v>
      </c>
      <c r="I86" s="39">
        <f>IF(H91=0, "-", H86/H91)</f>
        <v>2.3332923983789759E-3</v>
      </c>
      <c r="J86" s="38">
        <f t="shared" si="6"/>
        <v>-1</v>
      </c>
      <c r="K86" s="39">
        <f t="shared" si="7"/>
        <v>-1</v>
      </c>
    </row>
    <row r="87" spans="1:11" x14ac:dyDescent="0.25">
      <c r="A87" s="34" t="s">
        <v>436</v>
      </c>
      <c r="B87" s="35">
        <v>600</v>
      </c>
      <c r="C87" s="146">
        <f>IF(B91=0, "-", B87/B91)</f>
        <v>0.23121387283236994</v>
      </c>
      <c r="D87" s="35">
        <v>307</v>
      </c>
      <c r="E87" s="39">
        <f>IF(D91=0, "-", D87/D91)</f>
        <v>0.10165562913907285</v>
      </c>
      <c r="F87" s="136">
        <v>1731</v>
      </c>
      <c r="G87" s="146">
        <f>IF(F91=0, "-", F87/F91)</f>
        <v>0.23206864190910309</v>
      </c>
      <c r="H87" s="35">
        <v>948</v>
      </c>
      <c r="I87" s="39">
        <f>IF(H91=0, "-", H87/H91)</f>
        <v>0.11641901019280364</v>
      </c>
      <c r="J87" s="38">
        <f t="shared" si="6"/>
        <v>0.9543973941368078</v>
      </c>
      <c r="K87" s="39">
        <f t="shared" si="7"/>
        <v>0.82594936708860756</v>
      </c>
    </row>
    <row r="88" spans="1:11" x14ac:dyDescent="0.25">
      <c r="A88" s="34" t="s">
        <v>437</v>
      </c>
      <c r="B88" s="35">
        <v>6</v>
      </c>
      <c r="C88" s="146">
        <f>IF(B91=0, "-", B88/B91)</f>
        <v>2.3121387283236996E-3</v>
      </c>
      <c r="D88" s="35">
        <v>5</v>
      </c>
      <c r="E88" s="39">
        <f>IF(D91=0, "-", D88/D91)</f>
        <v>1.6556291390728477E-3</v>
      </c>
      <c r="F88" s="136">
        <v>14</v>
      </c>
      <c r="G88" s="146">
        <f>IF(F91=0, "-", F88/F91)</f>
        <v>1.8769272020378066E-3</v>
      </c>
      <c r="H88" s="35">
        <v>18</v>
      </c>
      <c r="I88" s="39">
        <f>IF(H91=0, "-", H88/H91)</f>
        <v>2.2104875353063983E-3</v>
      </c>
      <c r="J88" s="38">
        <f t="shared" si="6"/>
        <v>0.2</v>
      </c>
      <c r="K88" s="39">
        <f t="shared" si="7"/>
        <v>-0.22222222222222221</v>
      </c>
    </row>
    <row r="89" spans="1:11" x14ac:dyDescent="0.25">
      <c r="A89" s="34" t="s">
        <v>438</v>
      </c>
      <c r="B89" s="35">
        <v>59</v>
      </c>
      <c r="C89" s="146">
        <f>IF(B91=0, "-", B89/B91)</f>
        <v>2.2736030828516378E-2</v>
      </c>
      <c r="D89" s="35">
        <v>130</v>
      </c>
      <c r="E89" s="39">
        <f>IF(D91=0, "-", D89/D91)</f>
        <v>4.3046357615894038E-2</v>
      </c>
      <c r="F89" s="136">
        <v>172</v>
      </c>
      <c r="G89" s="146">
        <f>IF(F91=0, "-", F89/F91)</f>
        <v>2.3059391339321625E-2</v>
      </c>
      <c r="H89" s="35">
        <v>315</v>
      </c>
      <c r="I89" s="39">
        <f>IF(H91=0, "-", H89/H91)</f>
        <v>3.868353186786197E-2</v>
      </c>
      <c r="J89" s="38">
        <f t="shared" si="6"/>
        <v>-0.5461538461538461</v>
      </c>
      <c r="K89" s="39">
        <f t="shared" si="7"/>
        <v>-0.45396825396825397</v>
      </c>
    </row>
    <row r="90" spans="1:11" x14ac:dyDescent="0.25">
      <c r="A90" s="137"/>
      <c r="B90" s="40"/>
      <c r="D90" s="40"/>
      <c r="E90" s="44"/>
      <c r="F90" s="138"/>
      <c r="H90" s="40"/>
      <c r="I90" s="44"/>
      <c r="J90" s="43"/>
      <c r="K90" s="44"/>
    </row>
    <row r="91" spans="1:11" s="52" customFormat="1" ht="13" x14ac:dyDescent="0.3">
      <c r="A91" s="139" t="s">
        <v>439</v>
      </c>
      <c r="B91" s="46">
        <f>SUM(B67:B90)</f>
        <v>2595</v>
      </c>
      <c r="C91" s="140">
        <f>B91/16272</f>
        <v>0.159476401179941</v>
      </c>
      <c r="D91" s="46">
        <f>SUM(D67:D90)</f>
        <v>3020</v>
      </c>
      <c r="E91" s="141">
        <f>D91/20402</f>
        <v>0.14802470346044505</v>
      </c>
      <c r="F91" s="128">
        <f>SUM(F67:F90)</f>
        <v>7459</v>
      </c>
      <c r="G91" s="142">
        <f>F91/46275</f>
        <v>0.16118854673149649</v>
      </c>
      <c r="H91" s="46">
        <f>SUM(H67:H90)</f>
        <v>8143</v>
      </c>
      <c r="I91" s="141">
        <f>H91/53980</f>
        <v>0.15085216746943311</v>
      </c>
      <c r="J91" s="49">
        <f>IF(D91=0, "-", IF((B91-D91)/D91&lt;10, (B91-D91)/D91, "&gt;999%"))</f>
        <v>-0.14072847682119205</v>
      </c>
      <c r="K91" s="50">
        <f>IF(H91=0, "-", IF((F91-H91)/H91&lt;10, (F91-H91)/H91, "&gt;999%"))</f>
        <v>-8.3998526341643134E-2</v>
      </c>
    </row>
    <row r="92" spans="1:11" x14ac:dyDescent="0.25">
      <c r="B92" s="138"/>
      <c r="D92" s="138"/>
      <c r="F92" s="138"/>
      <c r="H92" s="138"/>
    </row>
    <row r="93" spans="1:11" ht="13" x14ac:dyDescent="0.3">
      <c r="A93" s="131" t="s">
        <v>440</v>
      </c>
      <c r="B93" s="132" t="s">
        <v>167</v>
      </c>
      <c r="C93" s="133" t="s">
        <v>168</v>
      </c>
      <c r="D93" s="132" t="s">
        <v>167</v>
      </c>
      <c r="E93" s="134" t="s">
        <v>168</v>
      </c>
      <c r="F93" s="133" t="s">
        <v>167</v>
      </c>
      <c r="G93" s="133" t="s">
        <v>168</v>
      </c>
      <c r="H93" s="132" t="s">
        <v>167</v>
      </c>
      <c r="I93" s="134" t="s">
        <v>168</v>
      </c>
      <c r="J93" s="132"/>
      <c r="K93" s="134"/>
    </row>
    <row r="94" spans="1:11" x14ac:dyDescent="0.25">
      <c r="A94" s="34" t="s">
        <v>441</v>
      </c>
      <c r="B94" s="35">
        <v>0</v>
      </c>
      <c r="C94" s="146">
        <f>IF(B107=0, "-", B94/B107)</f>
        <v>0</v>
      </c>
      <c r="D94" s="35">
        <v>0</v>
      </c>
      <c r="E94" s="39">
        <f>IF(D107=0, "-", D94/D107)</f>
        <v>0</v>
      </c>
      <c r="F94" s="136">
        <v>1</v>
      </c>
      <c r="G94" s="146">
        <f>IF(F107=0, "-", F94/F107)</f>
        <v>1.0090817356205853E-3</v>
      </c>
      <c r="H94" s="35">
        <v>4</v>
      </c>
      <c r="I94" s="39">
        <f>IF(H107=0, "-", H94/H107)</f>
        <v>4.0774719673802246E-3</v>
      </c>
      <c r="J94" s="38" t="str">
        <f t="shared" ref="J94:J105" si="8">IF(D94=0, "-", IF((B94-D94)/D94&lt;10, (B94-D94)/D94, "&gt;999%"))</f>
        <v>-</v>
      </c>
      <c r="K94" s="39">
        <f t="shared" ref="K94:K105" si="9">IF(H94=0, "-", IF((F94-H94)/H94&lt;10, (F94-H94)/H94, "&gt;999%"))</f>
        <v>-0.75</v>
      </c>
    </row>
    <row r="95" spans="1:11" x14ac:dyDescent="0.25">
      <c r="A95" s="34" t="s">
        <v>442</v>
      </c>
      <c r="B95" s="35">
        <v>26</v>
      </c>
      <c r="C95" s="146">
        <f>IF(B107=0, "-", B95/B107)</f>
        <v>9.0592334494773524E-2</v>
      </c>
      <c r="D95" s="35">
        <v>45</v>
      </c>
      <c r="E95" s="39">
        <f>IF(D107=0, "-", D95/D107)</f>
        <v>9.6982758620689655E-2</v>
      </c>
      <c r="F95" s="136">
        <v>100</v>
      </c>
      <c r="G95" s="146">
        <f>IF(F107=0, "-", F95/F107)</f>
        <v>0.10090817356205853</v>
      </c>
      <c r="H95" s="35">
        <v>129</v>
      </c>
      <c r="I95" s="39">
        <f>IF(H107=0, "-", H95/H107)</f>
        <v>0.13149847094801223</v>
      </c>
      <c r="J95" s="38">
        <f t="shared" si="8"/>
        <v>-0.42222222222222222</v>
      </c>
      <c r="K95" s="39">
        <f t="shared" si="9"/>
        <v>-0.22480620155038761</v>
      </c>
    </row>
    <row r="96" spans="1:11" x14ac:dyDescent="0.25">
      <c r="A96" s="34" t="s">
        <v>443</v>
      </c>
      <c r="B96" s="35">
        <v>44</v>
      </c>
      <c r="C96" s="146">
        <f>IF(B107=0, "-", B96/B107)</f>
        <v>0.15331010452961671</v>
      </c>
      <c r="D96" s="35">
        <v>51</v>
      </c>
      <c r="E96" s="39">
        <f>IF(D107=0, "-", D96/D107)</f>
        <v>0.10991379310344827</v>
      </c>
      <c r="F96" s="136">
        <v>167</v>
      </c>
      <c r="G96" s="146">
        <f>IF(F107=0, "-", F96/F107)</f>
        <v>0.16851664984863773</v>
      </c>
      <c r="H96" s="35">
        <v>143</v>
      </c>
      <c r="I96" s="39">
        <f>IF(H107=0, "-", H96/H107)</f>
        <v>0.14576962283384301</v>
      </c>
      <c r="J96" s="38">
        <f t="shared" si="8"/>
        <v>-0.13725490196078433</v>
      </c>
      <c r="K96" s="39">
        <f t="shared" si="9"/>
        <v>0.16783216783216784</v>
      </c>
    </row>
    <row r="97" spans="1:11" x14ac:dyDescent="0.25">
      <c r="A97" s="34" t="s">
        <v>444</v>
      </c>
      <c r="B97" s="35">
        <v>18</v>
      </c>
      <c r="C97" s="146">
        <f>IF(B107=0, "-", B97/B107)</f>
        <v>6.2717770034843204E-2</v>
      </c>
      <c r="D97" s="35">
        <v>20</v>
      </c>
      <c r="E97" s="39">
        <f>IF(D107=0, "-", D97/D107)</f>
        <v>4.3103448275862072E-2</v>
      </c>
      <c r="F97" s="136">
        <v>56</v>
      </c>
      <c r="G97" s="146">
        <f>IF(F107=0, "-", F97/F107)</f>
        <v>5.6508577194752774E-2</v>
      </c>
      <c r="H97" s="35">
        <v>79</v>
      </c>
      <c r="I97" s="39">
        <f>IF(H107=0, "-", H97/H107)</f>
        <v>8.0530071355759431E-2</v>
      </c>
      <c r="J97" s="38">
        <f t="shared" si="8"/>
        <v>-0.1</v>
      </c>
      <c r="K97" s="39">
        <f t="shared" si="9"/>
        <v>-0.29113924050632911</v>
      </c>
    </row>
    <row r="98" spans="1:11" x14ac:dyDescent="0.25">
      <c r="A98" s="34" t="s">
        <v>445</v>
      </c>
      <c r="B98" s="35">
        <v>14</v>
      </c>
      <c r="C98" s="146">
        <f>IF(B107=0, "-", B98/B107)</f>
        <v>4.878048780487805E-2</v>
      </c>
      <c r="D98" s="35">
        <v>78</v>
      </c>
      <c r="E98" s="39">
        <f>IF(D107=0, "-", D98/D107)</f>
        <v>0.16810344827586207</v>
      </c>
      <c r="F98" s="136">
        <v>45</v>
      </c>
      <c r="G98" s="146">
        <f>IF(F107=0, "-", F98/F107)</f>
        <v>4.5408678102926335E-2</v>
      </c>
      <c r="H98" s="35">
        <v>96</v>
      </c>
      <c r="I98" s="39">
        <f>IF(H107=0, "-", H98/H107)</f>
        <v>9.7859327217125383E-2</v>
      </c>
      <c r="J98" s="38">
        <f t="shared" si="8"/>
        <v>-0.82051282051282048</v>
      </c>
      <c r="K98" s="39">
        <f t="shared" si="9"/>
        <v>-0.53125</v>
      </c>
    </row>
    <row r="99" spans="1:11" x14ac:dyDescent="0.25">
      <c r="A99" s="34" t="s">
        <v>446</v>
      </c>
      <c r="B99" s="35">
        <v>16</v>
      </c>
      <c r="C99" s="146">
        <f>IF(B107=0, "-", B99/B107)</f>
        <v>5.5749128919860627E-2</v>
      </c>
      <c r="D99" s="35">
        <v>50</v>
      </c>
      <c r="E99" s="39">
        <f>IF(D107=0, "-", D99/D107)</f>
        <v>0.10775862068965517</v>
      </c>
      <c r="F99" s="136">
        <v>82</v>
      </c>
      <c r="G99" s="146">
        <f>IF(F107=0, "-", F99/F107)</f>
        <v>8.2744702320887986E-2</v>
      </c>
      <c r="H99" s="35">
        <v>64</v>
      </c>
      <c r="I99" s="39">
        <f>IF(H107=0, "-", H99/H107)</f>
        <v>6.5239551478083593E-2</v>
      </c>
      <c r="J99" s="38">
        <f t="shared" si="8"/>
        <v>-0.68</v>
      </c>
      <c r="K99" s="39">
        <f t="shared" si="9"/>
        <v>0.28125</v>
      </c>
    </row>
    <row r="100" spans="1:11" x14ac:dyDescent="0.25">
      <c r="A100" s="34" t="s">
        <v>447</v>
      </c>
      <c r="B100" s="35">
        <v>47</v>
      </c>
      <c r="C100" s="146">
        <f>IF(B107=0, "-", B100/B107)</f>
        <v>0.16376306620209058</v>
      </c>
      <c r="D100" s="35">
        <v>50</v>
      </c>
      <c r="E100" s="39">
        <f>IF(D107=0, "-", D100/D107)</f>
        <v>0.10775862068965517</v>
      </c>
      <c r="F100" s="136">
        <v>148</v>
      </c>
      <c r="G100" s="146">
        <f>IF(F107=0, "-", F100/F107)</f>
        <v>0.14934409687184663</v>
      </c>
      <c r="H100" s="35">
        <v>136</v>
      </c>
      <c r="I100" s="39">
        <f>IF(H107=0, "-", H100/H107)</f>
        <v>0.13863404689092762</v>
      </c>
      <c r="J100" s="38">
        <f t="shared" si="8"/>
        <v>-0.06</v>
      </c>
      <c r="K100" s="39">
        <f t="shared" si="9"/>
        <v>8.8235294117647065E-2</v>
      </c>
    </row>
    <row r="101" spans="1:11" x14ac:dyDescent="0.25">
      <c r="A101" s="34" t="s">
        <v>448</v>
      </c>
      <c r="B101" s="35">
        <v>1</v>
      </c>
      <c r="C101" s="146">
        <f>IF(B107=0, "-", B101/B107)</f>
        <v>3.4843205574912892E-3</v>
      </c>
      <c r="D101" s="35">
        <v>0</v>
      </c>
      <c r="E101" s="39">
        <f>IF(D107=0, "-", D101/D107)</f>
        <v>0</v>
      </c>
      <c r="F101" s="136">
        <v>1</v>
      </c>
      <c r="G101" s="146">
        <f>IF(F107=0, "-", F101/F107)</f>
        <v>1.0090817356205853E-3</v>
      </c>
      <c r="H101" s="35">
        <v>0</v>
      </c>
      <c r="I101" s="39">
        <f>IF(H107=0, "-", H101/H107)</f>
        <v>0</v>
      </c>
      <c r="J101" s="38" t="str">
        <f t="shared" si="8"/>
        <v>-</v>
      </c>
      <c r="K101" s="39" t="str">
        <f t="shared" si="9"/>
        <v>-</v>
      </c>
    </row>
    <row r="102" spans="1:11" x14ac:dyDescent="0.25">
      <c r="A102" s="34" t="s">
        <v>449</v>
      </c>
      <c r="B102" s="35">
        <v>50</v>
      </c>
      <c r="C102" s="146">
        <f>IF(B107=0, "-", B102/B107)</f>
        <v>0.17421602787456447</v>
      </c>
      <c r="D102" s="35">
        <v>80</v>
      </c>
      <c r="E102" s="39">
        <f>IF(D107=0, "-", D102/D107)</f>
        <v>0.17241379310344829</v>
      </c>
      <c r="F102" s="136">
        <v>157</v>
      </c>
      <c r="G102" s="146">
        <f>IF(F107=0, "-", F102/F107)</f>
        <v>0.15842583249243189</v>
      </c>
      <c r="H102" s="35">
        <v>146</v>
      </c>
      <c r="I102" s="39">
        <f>IF(H107=0, "-", H102/H107)</f>
        <v>0.1488277268093782</v>
      </c>
      <c r="J102" s="38">
        <f t="shared" si="8"/>
        <v>-0.375</v>
      </c>
      <c r="K102" s="39">
        <f t="shared" si="9"/>
        <v>7.5342465753424653E-2</v>
      </c>
    </row>
    <row r="103" spans="1:11" x14ac:dyDescent="0.25">
      <c r="A103" s="34" t="s">
        <v>450</v>
      </c>
      <c r="B103" s="35">
        <v>21</v>
      </c>
      <c r="C103" s="146">
        <f>IF(B107=0, "-", B103/B107)</f>
        <v>7.3170731707317069E-2</v>
      </c>
      <c r="D103" s="35">
        <v>15</v>
      </c>
      <c r="E103" s="39">
        <f>IF(D107=0, "-", D103/D107)</f>
        <v>3.2327586206896554E-2</v>
      </c>
      <c r="F103" s="136">
        <v>64</v>
      </c>
      <c r="G103" s="146">
        <f>IF(F107=0, "-", F103/F107)</f>
        <v>6.4581231079717458E-2</v>
      </c>
      <c r="H103" s="35">
        <v>37</v>
      </c>
      <c r="I103" s="39">
        <f>IF(H107=0, "-", H103/H107)</f>
        <v>3.7716615698267071E-2</v>
      </c>
      <c r="J103" s="38">
        <f t="shared" si="8"/>
        <v>0.4</v>
      </c>
      <c r="K103" s="39">
        <f t="shared" si="9"/>
        <v>0.72972972972972971</v>
      </c>
    </row>
    <row r="104" spans="1:11" x14ac:dyDescent="0.25">
      <c r="A104" s="34" t="s">
        <v>451</v>
      </c>
      <c r="B104" s="35">
        <v>33</v>
      </c>
      <c r="C104" s="146">
        <f>IF(B107=0, "-", B104/B107)</f>
        <v>0.11498257839721254</v>
      </c>
      <c r="D104" s="35">
        <v>30</v>
      </c>
      <c r="E104" s="39">
        <f>IF(D107=0, "-", D104/D107)</f>
        <v>6.4655172413793108E-2</v>
      </c>
      <c r="F104" s="136">
        <v>77</v>
      </c>
      <c r="G104" s="146">
        <f>IF(F107=0, "-", F104/F107)</f>
        <v>7.7699293642785064E-2</v>
      </c>
      <c r="H104" s="35">
        <v>50</v>
      </c>
      <c r="I104" s="39">
        <f>IF(H107=0, "-", H104/H107)</f>
        <v>5.09683995922528E-2</v>
      </c>
      <c r="J104" s="38">
        <f t="shared" si="8"/>
        <v>0.1</v>
      </c>
      <c r="K104" s="39">
        <f t="shared" si="9"/>
        <v>0.54</v>
      </c>
    </row>
    <row r="105" spans="1:11" x14ac:dyDescent="0.25">
      <c r="A105" s="34" t="s">
        <v>452</v>
      </c>
      <c r="B105" s="35">
        <v>17</v>
      </c>
      <c r="C105" s="146">
        <f>IF(B107=0, "-", B105/B107)</f>
        <v>5.9233449477351915E-2</v>
      </c>
      <c r="D105" s="35">
        <v>45</v>
      </c>
      <c r="E105" s="39">
        <f>IF(D107=0, "-", D105/D107)</f>
        <v>9.6982758620689655E-2</v>
      </c>
      <c r="F105" s="136">
        <v>93</v>
      </c>
      <c r="G105" s="146">
        <f>IF(F107=0, "-", F105/F107)</f>
        <v>9.3844601412714432E-2</v>
      </c>
      <c r="H105" s="35">
        <v>97</v>
      </c>
      <c r="I105" s="39">
        <f>IF(H107=0, "-", H105/H107)</f>
        <v>9.8878695208970441E-2</v>
      </c>
      <c r="J105" s="38">
        <f t="shared" si="8"/>
        <v>-0.62222222222222223</v>
      </c>
      <c r="K105" s="39">
        <f t="shared" si="9"/>
        <v>-4.1237113402061855E-2</v>
      </c>
    </row>
    <row r="106" spans="1:11" x14ac:dyDescent="0.25">
      <c r="A106" s="137"/>
      <c r="B106" s="40"/>
      <c r="D106" s="40"/>
      <c r="E106" s="44"/>
      <c r="F106" s="138"/>
      <c r="H106" s="40"/>
      <c r="I106" s="44"/>
      <c r="J106" s="43"/>
      <c r="K106" s="44"/>
    </row>
    <row r="107" spans="1:11" s="52" customFormat="1" ht="13" x14ac:dyDescent="0.3">
      <c r="A107" s="139" t="s">
        <v>453</v>
      </c>
      <c r="B107" s="46">
        <f>SUM(B94:B106)</f>
        <v>287</v>
      </c>
      <c r="C107" s="140">
        <f>B107/16272</f>
        <v>1.7637659783677484E-2</v>
      </c>
      <c r="D107" s="46">
        <f>SUM(D94:D106)</f>
        <v>464</v>
      </c>
      <c r="E107" s="141">
        <f>D107/20402</f>
        <v>2.2742868346240563E-2</v>
      </c>
      <c r="F107" s="128">
        <f>SUM(F94:F106)</f>
        <v>991</v>
      </c>
      <c r="G107" s="142">
        <f>F107/46275</f>
        <v>2.1415451107509455E-2</v>
      </c>
      <c r="H107" s="46">
        <f>SUM(H94:H106)</f>
        <v>981</v>
      </c>
      <c r="I107" s="141">
        <f>H107/53980</f>
        <v>1.8173397554649872E-2</v>
      </c>
      <c r="J107" s="49">
        <f>IF(D107=0, "-", IF((B107-D107)/D107&lt;10, (B107-D107)/D107, "&gt;999%"))</f>
        <v>-0.38146551724137934</v>
      </c>
      <c r="K107" s="50">
        <f>IF(H107=0, "-", IF((F107-H107)/H107&lt;10, (F107-H107)/H107, "&gt;999%"))</f>
        <v>1.0193679918450561E-2</v>
      </c>
    </row>
    <row r="108" spans="1:11" x14ac:dyDescent="0.25">
      <c r="B108" s="138"/>
      <c r="D108" s="138"/>
      <c r="F108" s="138"/>
      <c r="H108" s="138"/>
    </row>
    <row r="109" spans="1:11" s="52" customFormat="1" ht="13" x14ac:dyDescent="0.3">
      <c r="A109" s="139" t="s">
        <v>454</v>
      </c>
      <c r="B109" s="46">
        <v>2882</v>
      </c>
      <c r="C109" s="140">
        <f>B109/16272</f>
        <v>0.17711406096361848</v>
      </c>
      <c r="D109" s="46">
        <v>3484</v>
      </c>
      <c r="E109" s="141">
        <f>D109/20402</f>
        <v>0.17076757180668561</v>
      </c>
      <c r="F109" s="128">
        <v>8450</v>
      </c>
      <c r="G109" s="142">
        <f>F109/46275</f>
        <v>0.18260399783900594</v>
      </c>
      <c r="H109" s="46">
        <v>9124</v>
      </c>
      <c r="I109" s="141">
        <f>H109/53980</f>
        <v>0.169025565024083</v>
      </c>
      <c r="J109" s="49">
        <f>IF(D109=0, "-", IF((B109-D109)/D109&lt;10, (B109-D109)/D109, "&gt;999%"))</f>
        <v>-0.17278989667049369</v>
      </c>
      <c r="K109" s="50">
        <f>IF(H109=0, "-", IF((F109-H109)/H109&lt;10, (F109-H109)/H109, "&gt;999%"))</f>
        <v>-7.3871109162647955E-2</v>
      </c>
    </row>
    <row r="110" spans="1:11" x14ac:dyDescent="0.25">
      <c r="B110" s="138"/>
      <c r="D110" s="138"/>
      <c r="F110" s="138"/>
      <c r="H110" s="138"/>
    </row>
    <row r="111" spans="1:11" ht="15.5" x14ac:dyDescent="0.35">
      <c r="A111" s="129" t="s">
        <v>38</v>
      </c>
      <c r="B111" s="22" t="s">
        <v>4</v>
      </c>
      <c r="C111" s="25"/>
      <c r="D111" s="25"/>
      <c r="E111" s="23"/>
      <c r="F111" s="22" t="s">
        <v>165</v>
      </c>
      <c r="G111" s="25"/>
      <c r="H111" s="25"/>
      <c r="I111" s="23"/>
      <c r="J111" s="22" t="s">
        <v>166</v>
      </c>
      <c r="K111" s="23"/>
    </row>
    <row r="112" spans="1:11" ht="13" x14ac:dyDescent="0.3">
      <c r="A112" s="30"/>
      <c r="B112" s="22">
        <f>VALUE(RIGHT($B$2, 4))</f>
        <v>2020</v>
      </c>
      <c r="C112" s="23"/>
      <c r="D112" s="22">
        <f>B112-1</f>
        <v>2019</v>
      </c>
      <c r="E112" s="130"/>
      <c r="F112" s="22">
        <f>B112</f>
        <v>2020</v>
      </c>
      <c r="G112" s="130"/>
      <c r="H112" s="22">
        <f>D112</f>
        <v>2019</v>
      </c>
      <c r="I112" s="130"/>
      <c r="J112" s="27" t="s">
        <v>8</v>
      </c>
      <c r="K112" s="28" t="s">
        <v>5</v>
      </c>
    </row>
    <row r="113" spans="1:11" ht="13" x14ac:dyDescent="0.3">
      <c r="A113" s="131" t="s">
        <v>455</v>
      </c>
      <c r="B113" s="132" t="s">
        <v>167</v>
      </c>
      <c r="C113" s="133" t="s">
        <v>168</v>
      </c>
      <c r="D113" s="132" t="s">
        <v>167</v>
      </c>
      <c r="E113" s="134" t="s">
        <v>168</v>
      </c>
      <c r="F113" s="133" t="s">
        <v>167</v>
      </c>
      <c r="G113" s="133" t="s">
        <v>168</v>
      </c>
      <c r="H113" s="132" t="s">
        <v>167</v>
      </c>
      <c r="I113" s="134" t="s">
        <v>168</v>
      </c>
      <c r="J113" s="132"/>
      <c r="K113" s="134"/>
    </row>
    <row r="114" spans="1:11" x14ac:dyDescent="0.25">
      <c r="A114" s="34" t="s">
        <v>456</v>
      </c>
      <c r="B114" s="35">
        <v>7</v>
      </c>
      <c r="C114" s="146">
        <f>IF(B140=0, "-", B114/B140)</f>
        <v>4.5395590142671858E-3</v>
      </c>
      <c r="D114" s="35">
        <v>27</v>
      </c>
      <c r="E114" s="39">
        <f>IF(D140=0, "-", D114/D140)</f>
        <v>1.2575687005123428E-2</v>
      </c>
      <c r="F114" s="136">
        <v>41</v>
      </c>
      <c r="G114" s="146">
        <f>IF(F140=0, "-", F114/F140)</f>
        <v>9.3692870201096887E-3</v>
      </c>
      <c r="H114" s="35">
        <v>72</v>
      </c>
      <c r="I114" s="39">
        <f>IF(H140=0, "-", H114/H140)</f>
        <v>1.3306228053964147E-2</v>
      </c>
      <c r="J114" s="38">
        <f t="shared" ref="J114:J138" si="10">IF(D114=0, "-", IF((B114-D114)/D114&lt;10, (B114-D114)/D114, "&gt;999%"))</f>
        <v>-0.7407407407407407</v>
      </c>
      <c r="K114" s="39">
        <f t="shared" ref="K114:K138" si="11">IF(H114=0, "-", IF((F114-H114)/H114&lt;10, (F114-H114)/H114, "&gt;999%"))</f>
        <v>-0.43055555555555558</v>
      </c>
    </row>
    <row r="115" spans="1:11" x14ac:dyDescent="0.25">
      <c r="A115" s="34" t="s">
        <v>457</v>
      </c>
      <c r="B115" s="35">
        <v>92</v>
      </c>
      <c r="C115" s="146">
        <f>IF(B140=0, "-", B115/B140)</f>
        <v>5.9662775616083012E-2</v>
      </c>
      <c r="D115" s="35">
        <v>72</v>
      </c>
      <c r="E115" s="39">
        <f>IF(D140=0, "-", D115/D140)</f>
        <v>3.3535165346995806E-2</v>
      </c>
      <c r="F115" s="136">
        <v>302</v>
      </c>
      <c r="G115" s="146">
        <f>IF(F140=0, "-", F115/F140)</f>
        <v>6.9012797074954293E-2</v>
      </c>
      <c r="H115" s="35">
        <v>214</v>
      </c>
      <c r="I115" s="39">
        <f>IF(H140=0, "-", H115/H140)</f>
        <v>3.9549066715948995E-2</v>
      </c>
      <c r="J115" s="38">
        <f t="shared" si="10"/>
        <v>0.27777777777777779</v>
      </c>
      <c r="K115" s="39">
        <f t="shared" si="11"/>
        <v>0.41121495327102803</v>
      </c>
    </row>
    <row r="116" spans="1:11" x14ac:dyDescent="0.25">
      <c r="A116" s="34" t="s">
        <v>458</v>
      </c>
      <c r="B116" s="35">
        <v>10</v>
      </c>
      <c r="C116" s="146">
        <f>IF(B140=0, "-", B116/B140)</f>
        <v>6.4850843060959796E-3</v>
      </c>
      <c r="D116" s="35">
        <v>4</v>
      </c>
      <c r="E116" s="39">
        <f>IF(D140=0, "-", D116/D140)</f>
        <v>1.8630647414997672E-3</v>
      </c>
      <c r="F116" s="136">
        <v>28</v>
      </c>
      <c r="G116" s="146">
        <f>IF(F140=0, "-", F116/F140)</f>
        <v>6.3985374771480807E-3</v>
      </c>
      <c r="H116" s="35">
        <v>10</v>
      </c>
      <c r="I116" s="39">
        <f>IF(H140=0, "-", H116/H140)</f>
        <v>1.8480872297172426E-3</v>
      </c>
      <c r="J116" s="38">
        <f t="shared" si="10"/>
        <v>1.5</v>
      </c>
      <c r="K116" s="39">
        <f t="shared" si="11"/>
        <v>1.8</v>
      </c>
    </row>
    <row r="117" spans="1:11" x14ac:dyDescent="0.25">
      <c r="A117" s="34" t="s">
        <v>459</v>
      </c>
      <c r="B117" s="35">
        <v>57</v>
      </c>
      <c r="C117" s="146">
        <f>IF(B140=0, "-", B117/B140)</f>
        <v>3.6964980544747082E-2</v>
      </c>
      <c r="D117" s="35">
        <v>39</v>
      </c>
      <c r="E117" s="39">
        <f>IF(D140=0, "-", D117/D140)</f>
        <v>1.8164881229622728E-2</v>
      </c>
      <c r="F117" s="136">
        <v>96</v>
      </c>
      <c r="G117" s="146">
        <f>IF(F140=0, "-", F117/F140)</f>
        <v>2.1937842778793418E-2</v>
      </c>
      <c r="H117" s="35">
        <v>130</v>
      </c>
      <c r="I117" s="39">
        <f>IF(H140=0, "-", H117/H140)</f>
        <v>2.4025133986324155E-2</v>
      </c>
      <c r="J117" s="38">
        <f t="shared" si="10"/>
        <v>0.46153846153846156</v>
      </c>
      <c r="K117" s="39">
        <f t="shared" si="11"/>
        <v>-0.26153846153846155</v>
      </c>
    </row>
    <row r="118" spans="1:11" x14ac:dyDescent="0.25">
      <c r="A118" s="34" t="s">
        <v>460</v>
      </c>
      <c r="B118" s="35">
        <v>0</v>
      </c>
      <c r="C118" s="146">
        <f>IF(B140=0, "-", B118/B140)</f>
        <v>0</v>
      </c>
      <c r="D118" s="35">
        <v>2</v>
      </c>
      <c r="E118" s="39">
        <f>IF(D140=0, "-", D118/D140)</f>
        <v>9.3153237074988359E-4</v>
      </c>
      <c r="F118" s="136">
        <v>0</v>
      </c>
      <c r="G118" s="146">
        <f>IF(F140=0, "-", F118/F140)</f>
        <v>0</v>
      </c>
      <c r="H118" s="35">
        <v>15</v>
      </c>
      <c r="I118" s="39">
        <f>IF(H140=0, "-", H118/H140)</f>
        <v>2.7721308445758639E-3</v>
      </c>
      <c r="J118" s="38">
        <f t="shared" si="10"/>
        <v>-1</v>
      </c>
      <c r="K118" s="39">
        <f t="shared" si="11"/>
        <v>-1</v>
      </c>
    </row>
    <row r="119" spans="1:11" x14ac:dyDescent="0.25">
      <c r="A119" s="34" t="s">
        <v>461</v>
      </c>
      <c r="B119" s="35">
        <v>63</v>
      </c>
      <c r="C119" s="146">
        <f>IF(B140=0, "-", B119/B140)</f>
        <v>4.085603112840467E-2</v>
      </c>
      <c r="D119" s="35">
        <v>59</v>
      </c>
      <c r="E119" s="39">
        <f>IF(D140=0, "-", D119/D140)</f>
        <v>2.7480204937121566E-2</v>
      </c>
      <c r="F119" s="136">
        <v>125</v>
      </c>
      <c r="G119" s="146">
        <f>IF(F140=0, "-", F119/F140)</f>
        <v>2.8564899451553931E-2</v>
      </c>
      <c r="H119" s="35">
        <v>154</v>
      </c>
      <c r="I119" s="39">
        <f>IF(H140=0, "-", H119/H140)</f>
        <v>2.8460543337645538E-2</v>
      </c>
      <c r="J119" s="38">
        <f t="shared" si="10"/>
        <v>6.7796610169491525E-2</v>
      </c>
      <c r="K119" s="39">
        <f t="shared" si="11"/>
        <v>-0.18831168831168832</v>
      </c>
    </row>
    <row r="120" spans="1:11" x14ac:dyDescent="0.25">
      <c r="A120" s="34" t="s">
        <v>462</v>
      </c>
      <c r="B120" s="35">
        <v>61</v>
      </c>
      <c r="C120" s="146">
        <f>IF(B140=0, "-", B120/B140)</f>
        <v>3.9559014267185472E-2</v>
      </c>
      <c r="D120" s="35">
        <v>105</v>
      </c>
      <c r="E120" s="39">
        <f>IF(D140=0, "-", D120/D140)</f>
        <v>4.8905449464368887E-2</v>
      </c>
      <c r="F120" s="136">
        <v>217</v>
      </c>
      <c r="G120" s="146">
        <f>IF(F140=0, "-", F120/F140)</f>
        <v>4.9588665447897626E-2</v>
      </c>
      <c r="H120" s="35">
        <v>335</v>
      </c>
      <c r="I120" s="39">
        <f>IF(H140=0, "-", H120/H140)</f>
        <v>6.1910922195527629E-2</v>
      </c>
      <c r="J120" s="38">
        <f t="shared" si="10"/>
        <v>-0.41904761904761906</v>
      </c>
      <c r="K120" s="39">
        <f t="shared" si="11"/>
        <v>-0.35223880597014923</v>
      </c>
    </row>
    <row r="121" spans="1:11" x14ac:dyDescent="0.25">
      <c r="A121" s="34" t="s">
        <v>463</v>
      </c>
      <c r="B121" s="35">
        <v>194</v>
      </c>
      <c r="C121" s="146">
        <f>IF(B140=0, "-", B121/B140)</f>
        <v>0.12581063553826199</v>
      </c>
      <c r="D121" s="35">
        <v>247</v>
      </c>
      <c r="E121" s="39">
        <f>IF(D140=0, "-", D121/D140)</f>
        <v>0.11504424778761062</v>
      </c>
      <c r="F121" s="136">
        <v>497</v>
      </c>
      <c r="G121" s="146">
        <f>IF(F140=0, "-", F121/F140)</f>
        <v>0.11357404021937843</v>
      </c>
      <c r="H121" s="35">
        <v>605</v>
      </c>
      <c r="I121" s="39">
        <f>IF(H140=0, "-", H121/H140)</f>
        <v>0.11180927739789318</v>
      </c>
      <c r="J121" s="38">
        <f t="shared" si="10"/>
        <v>-0.2145748987854251</v>
      </c>
      <c r="K121" s="39">
        <f t="shared" si="11"/>
        <v>-0.17851239669421487</v>
      </c>
    </row>
    <row r="122" spans="1:11" x14ac:dyDescent="0.25">
      <c r="A122" s="34" t="s">
        <v>464</v>
      </c>
      <c r="B122" s="35">
        <v>18</v>
      </c>
      <c r="C122" s="146">
        <f>IF(B140=0, "-", B122/B140)</f>
        <v>1.1673151750972763E-2</v>
      </c>
      <c r="D122" s="35">
        <v>31</v>
      </c>
      <c r="E122" s="39">
        <f>IF(D140=0, "-", D122/D140)</f>
        <v>1.4438751746623195E-2</v>
      </c>
      <c r="F122" s="136">
        <v>79</v>
      </c>
      <c r="G122" s="146">
        <f>IF(F140=0, "-", F122/F140)</f>
        <v>1.8053016453382083E-2</v>
      </c>
      <c r="H122" s="35">
        <v>77</v>
      </c>
      <c r="I122" s="39">
        <f>IF(H140=0, "-", H122/H140)</f>
        <v>1.4230271668822769E-2</v>
      </c>
      <c r="J122" s="38">
        <f t="shared" si="10"/>
        <v>-0.41935483870967744</v>
      </c>
      <c r="K122" s="39">
        <f t="shared" si="11"/>
        <v>2.5974025974025976E-2</v>
      </c>
    </row>
    <row r="123" spans="1:11" x14ac:dyDescent="0.25">
      <c r="A123" s="34" t="s">
        <v>465</v>
      </c>
      <c r="B123" s="35">
        <v>15</v>
      </c>
      <c r="C123" s="146">
        <f>IF(B140=0, "-", B123/B140)</f>
        <v>9.727626459143969E-3</v>
      </c>
      <c r="D123" s="35">
        <v>8</v>
      </c>
      <c r="E123" s="39">
        <f>IF(D140=0, "-", D123/D140)</f>
        <v>3.7261294829995344E-3</v>
      </c>
      <c r="F123" s="136">
        <v>52</v>
      </c>
      <c r="G123" s="146">
        <f>IF(F140=0, "-", F123/F140)</f>
        <v>1.1882998171846435E-2</v>
      </c>
      <c r="H123" s="35">
        <v>46</v>
      </c>
      <c r="I123" s="39">
        <f>IF(H140=0, "-", H123/H140)</f>
        <v>8.5012012566993162E-3</v>
      </c>
      <c r="J123" s="38">
        <f t="shared" si="10"/>
        <v>0.875</v>
      </c>
      <c r="K123" s="39">
        <f t="shared" si="11"/>
        <v>0.13043478260869565</v>
      </c>
    </row>
    <row r="124" spans="1:11" x14ac:dyDescent="0.25">
      <c r="A124" s="34" t="s">
        <v>466</v>
      </c>
      <c r="B124" s="35">
        <v>33</v>
      </c>
      <c r="C124" s="146">
        <f>IF(B140=0, "-", B124/B140)</f>
        <v>2.1400778210116732E-2</v>
      </c>
      <c r="D124" s="35">
        <v>44</v>
      </c>
      <c r="E124" s="39">
        <f>IF(D140=0, "-", D124/D140)</f>
        <v>2.0493712156497437E-2</v>
      </c>
      <c r="F124" s="136">
        <v>128</v>
      </c>
      <c r="G124" s="146">
        <f>IF(F140=0, "-", F124/F140)</f>
        <v>2.9250457038391225E-2</v>
      </c>
      <c r="H124" s="35">
        <v>132</v>
      </c>
      <c r="I124" s="39">
        <f>IF(H140=0, "-", H124/H140)</f>
        <v>2.4394751432267603E-2</v>
      </c>
      <c r="J124" s="38">
        <f t="shared" si="10"/>
        <v>-0.25</v>
      </c>
      <c r="K124" s="39">
        <f t="shared" si="11"/>
        <v>-3.0303030303030304E-2</v>
      </c>
    </row>
    <row r="125" spans="1:11" x14ac:dyDescent="0.25">
      <c r="A125" s="34" t="s">
        <v>467</v>
      </c>
      <c r="B125" s="35">
        <v>3</v>
      </c>
      <c r="C125" s="146">
        <f>IF(B140=0, "-", B125/B140)</f>
        <v>1.9455252918287938E-3</v>
      </c>
      <c r="D125" s="35">
        <v>2</v>
      </c>
      <c r="E125" s="39">
        <f>IF(D140=0, "-", D125/D140)</f>
        <v>9.3153237074988359E-4</v>
      </c>
      <c r="F125" s="136">
        <v>11</v>
      </c>
      <c r="G125" s="146">
        <f>IF(F140=0, "-", F125/F140)</f>
        <v>2.5137111517367461E-3</v>
      </c>
      <c r="H125" s="35">
        <v>4</v>
      </c>
      <c r="I125" s="39">
        <f>IF(H140=0, "-", H125/H140)</f>
        <v>7.3923489188689709E-4</v>
      </c>
      <c r="J125" s="38">
        <f t="shared" si="10"/>
        <v>0.5</v>
      </c>
      <c r="K125" s="39">
        <f t="shared" si="11"/>
        <v>1.75</v>
      </c>
    </row>
    <row r="126" spans="1:11" x14ac:dyDescent="0.25">
      <c r="A126" s="34" t="s">
        <v>468</v>
      </c>
      <c r="B126" s="35">
        <v>49</v>
      </c>
      <c r="C126" s="146">
        <f>IF(B140=0, "-", B126/B140)</f>
        <v>3.1776913099870296E-2</v>
      </c>
      <c r="D126" s="35">
        <v>39</v>
      </c>
      <c r="E126" s="39">
        <f>IF(D140=0, "-", D126/D140)</f>
        <v>1.8164881229622728E-2</v>
      </c>
      <c r="F126" s="136">
        <v>120</v>
      </c>
      <c r="G126" s="146">
        <f>IF(F140=0, "-", F126/F140)</f>
        <v>2.7422303473491772E-2</v>
      </c>
      <c r="H126" s="35">
        <v>145</v>
      </c>
      <c r="I126" s="39">
        <f>IF(H140=0, "-", H126/H140)</f>
        <v>2.679726483090002E-2</v>
      </c>
      <c r="J126" s="38">
        <f t="shared" si="10"/>
        <v>0.25641025641025639</v>
      </c>
      <c r="K126" s="39">
        <f t="shared" si="11"/>
        <v>-0.17241379310344829</v>
      </c>
    </row>
    <row r="127" spans="1:11" x14ac:dyDescent="0.25">
      <c r="A127" s="34" t="s">
        <v>469</v>
      </c>
      <c r="B127" s="35">
        <v>59</v>
      </c>
      <c r="C127" s="146">
        <f>IF(B140=0, "-", B127/B140)</f>
        <v>3.826199740596628E-2</v>
      </c>
      <c r="D127" s="35">
        <v>122</v>
      </c>
      <c r="E127" s="39">
        <f>IF(D140=0, "-", D127/D140)</f>
        <v>5.68234746157429E-2</v>
      </c>
      <c r="F127" s="136">
        <v>215</v>
      </c>
      <c r="G127" s="146">
        <f>IF(F140=0, "-", F127/F140)</f>
        <v>4.9131627056672761E-2</v>
      </c>
      <c r="H127" s="35">
        <v>237</v>
      </c>
      <c r="I127" s="39">
        <f>IF(H140=0, "-", H127/H140)</f>
        <v>4.3799667344298653E-2</v>
      </c>
      <c r="J127" s="38">
        <f t="shared" si="10"/>
        <v>-0.51639344262295084</v>
      </c>
      <c r="K127" s="39">
        <f t="shared" si="11"/>
        <v>-9.2827004219409287E-2</v>
      </c>
    </row>
    <row r="128" spans="1:11" x14ac:dyDescent="0.25">
      <c r="A128" s="34" t="s">
        <v>470</v>
      </c>
      <c r="B128" s="35">
        <v>20</v>
      </c>
      <c r="C128" s="146">
        <f>IF(B140=0, "-", B128/B140)</f>
        <v>1.2970168612191959E-2</v>
      </c>
      <c r="D128" s="35">
        <v>75</v>
      </c>
      <c r="E128" s="39">
        <f>IF(D140=0, "-", D128/D140)</f>
        <v>3.4932463903120631E-2</v>
      </c>
      <c r="F128" s="136">
        <v>65</v>
      </c>
      <c r="G128" s="146">
        <f>IF(F140=0, "-", F128/F140)</f>
        <v>1.4853747714808043E-2</v>
      </c>
      <c r="H128" s="35">
        <v>161</v>
      </c>
      <c r="I128" s="39">
        <f>IF(H140=0, "-", H128/H140)</f>
        <v>2.9754204398447608E-2</v>
      </c>
      <c r="J128" s="38">
        <f t="shared" si="10"/>
        <v>-0.73333333333333328</v>
      </c>
      <c r="K128" s="39">
        <f t="shared" si="11"/>
        <v>-0.59627329192546585</v>
      </c>
    </row>
    <row r="129" spans="1:11" x14ac:dyDescent="0.25">
      <c r="A129" s="34" t="s">
        <v>471</v>
      </c>
      <c r="B129" s="35">
        <v>207</v>
      </c>
      <c r="C129" s="146">
        <f>IF(B140=0, "-", B129/B140)</f>
        <v>0.13424124513618677</v>
      </c>
      <c r="D129" s="35">
        <v>289</v>
      </c>
      <c r="E129" s="39">
        <f>IF(D140=0, "-", D129/D140)</f>
        <v>0.13460642757335817</v>
      </c>
      <c r="F129" s="136">
        <v>466</v>
      </c>
      <c r="G129" s="146">
        <f>IF(F140=0, "-", F129/F140)</f>
        <v>0.10648994515539305</v>
      </c>
      <c r="H129" s="35">
        <v>600</v>
      </c>
      <c r="I129" s="39">
        <f>IF(H140=0, "-", H129/H140)</f>
        <v>0.11088523378303455</v>
      </c>
      <c r="J129" s="38">
        <f t="shared" si="10"/>
        <v>-0.2837370242214533</v>
      </c>
      <c r="K129" s="39">
        <f t="shared" si="11"/>
        <v>-0.22333333333333333</v>
      </c>
    </row>
    <row r="130" spans="1:11" x14ac:dyDescent="0.25">
      <c r="A130" s="34" t="s">
        <v>472</v>
      </c>
      <c r="B130" s="35">
        <v>11</v>
      </c>
      <c r="C130" s="146">
        <f>IF(B140=0, "-", B130/B140)</f>
        <v>7.133592736705577E-3</v>
      </c>
      <c r="D130" s="35">
        <v>29</v>
      </c>
      <c r="E130" s="39">
        <f>IF(D140=0, "-", D130/D140)</f>
        <v>1.3507219375873311E-2</v>
      </c>
      <c r="F130" s="136">
        <v>28</v>
      </c>
      <c r="G130" s="146">
        <f>IF(F140=0, "-", F130/F140)</f>
        <v>6.3985374771480807E-3</v>
      </c>
      <c r="H130" s="35">
        <v>64</v>
      </c>
      <c r="I130" s="39">
        <f>IF(H140=0, "-", H130/H140)</f>
        <v>1.1827758270190353E-2</v>
      </c>
      <c r="J130" s="38">
        <f t="shared" si="10"/>
        <v>-0.62068965517241381</v>
      </c>
      <c r="K130" s="39">
        <f t="shared" si="11"/>
        <v>-0.5625</v>
      </c>
    </row>
    <row r="131" spans="1:11" x14ac:dyDescent="0.25">
      <c r="A131" s="34" t="s">
        <v>473</v>
      </c>
      <c r="B131" s="35">
        <v>16</v>
      </c>
      <c r="C131" s="146">
        <f>IF(B140=0, "-", B131/B140)</f>
        <v>1.0376134889753566E-2</v>
      </c>
      <c r="D131" s="35">
        <v>15</v>
      </c>
      <c r="E131" s="39">
        <f>IF(D140=0, "-", D131/D140)</f>
        <v>6.9864927806241265E-3</v>
      </c>
      <c r="F131" s="136">
        <v>58</v>
      </c>
      <c r="G131" s="146">
        <f>IF(F140=0, "-", F131/F140)</f>
        <v>1.3254113345521023E-2</v>
      </c>
      <c r="H131" s="35">
        <v>60</v>
      </c>
      <c r="I131" s="39">
        <f>IF(H140=0, "-", H131/H140)</f>
        <v>1.1088523378303456E-2</v>
      </c>
      <c r="J131" s="38">
        <f t="shared" si="10"/>
        <v>6.6666666666666666E-2</v>
      </c>
      <c r="K131" s="39">
        <f t="shared" si="11"/>
        <v>-3.3333333333333333E-2</v>
      </c>
    </row>
    <row r="132" spans="1:11" x14ac:dyDescent="0.25">
      <c r="A132" s="34" t="s">
        <v>474</v>
      </c>
      <c r="B132" s="35">
        <v>3</v>
      </c>
      <c r="C132" s="146">
        <f>IF(B140=0, "-", B132/B140)</f>
        <v>1.9455252918287938E-3</v>
      </c>
      <c r="D132" s="35">
        <v>0</v>
      </c>
      <c r="E132" s="39">
        <f>IF(D140=0, "-", D132/D140)</f>
        <v>0</v>
      </c>
      <c r="F132" s="136">
        <v>10</v>
      </c>
      <c r="G132" s="146">
        <f>IF(F140=0, "-", F132/F140)</f>
        <v>2.2851919561243145E-3</v>
      </c>
      <c r="H132" s="35">
        <v>0</v>
      </c>
      <c r="I132" s="39">
        <f>IF(H140=0, "-", H132/H140)</f>
        <v>0</v>
      </c>
      <c r="J132" s="38" t="str">
        <f t="shared" si="10"/>
        <v>-</v>
      </c>
      <c r="K132" s="39" t="str">
        <f t="shared" si="11"/>
        <v>-</v>
      </c>
    </row>
    <row r="133" spans="1:11" x14ac:dyDescent="0.25">
      <c r="A133" s="34" t="s">
        <v>475</v>
      </c>
      <c r="B133" s="35">
        <v>57</v>
      </c>
      <c r="C133" s="146">
        <f>IF(B140=0, "-", B133/B140)</f>
        <v>3.6964980544747082E-2</v>
      </c>
      <c r="D133" s="35">
        <v>213</v>
      </c>
      <c r="E133" s="39">
        <f>IF(D140=0, "-", D133/D140)</f>
        <v>9.9208197484862592E-2</v>
      </c>
      <c r="F133" s="136">
        <v>132</v>
      </c>
      <c r="G133" s="146">
        <f>IF(F140=0, "-", F133/F140)</f>
        <v>3.0164533820840951E-2</v>
      </c>
      <c r="H133" s="35">
        <v>325</v>
      </c>
      <c r="I133" s="39">
        <f>IF(H140=0, "-", H133/H140)</f>
        <v>6.0062834965810386E-2</v>
      </c>
      <c r="J133" s="38">
        <f t="shared" si="10"/>
        <v>-0.73239436619718312</v>
      </c>
      <c r="K133" s="39">
        <f t="shared" si="11"/>
        <v>-0.5938461538461538</v>
      </c>
    </row>
    <row r="134" spans="1:11" x14ac:dyDescent="0.25">
      <c r="A134" s="34" t="s">
        <v>476</v>
      </c>
      <c r="B134" s="35">
        <v>44</v>
      </c>
      <c r="C134" s="146">
        <f>IF(B140=0, "-", B134/B140)</f>
        <v>2.8534370946822308E-2</v>
      </c>
      <c r="D134" s="35">
        <v>87</v>
      </c>
      <c r="E134" s="39">
        <f>IF(D140=0, "-", D134/D140)</f>
        <v>4.0521658127619938E-2</v>
      </c>
      <c r="F134" s="136">
        <v>142</v>
      </c>
      <c r="G134" s="146">
        <f>IF(F140=0, "-", F134/F140)</f>
        <v>3.2449725776965262E-2</v>
      </c>
      <c r="H134" s="35">
        <v>221</v>
      </c>
      <c r="I134" s="39">
        <f>IF(H140=0, "-", H134/H140)</f>
        <v>4.0842727776751062E-2</v>
      </c>
      <c r="J134" s="38">
        <f t="shared" si="10"/>
        <v>-0.4942528735632184</v>
      </c>
      <c r="K134" s="39">
        <f t="shared" si="11"/>
        <v>-0.3574660633484163</v>
      </c>
    </row>
    <row r="135" spans="1:11" x14ac:dyDescent="0.25">
      <c r="A135" s="34" t="s">
        <v>477</v>
      </c>
      <c r="B135" s="35">
        <v>66</v>
      </c>
      <c r="C135" s="146">
        <f>IF(B140=0, "-", B135/B140)</f>
        <v>4.2801556420233464E-2</v>
      </c>
      <c r="D135" s="35">
        <v>93</v>
      </c>
      <c r="E135" s="39">
        <f>IF(D140=0, "-", D135/D140)</f>
        <v>4.3316255239869587E-2</v>
      </c>
      <c r="F135" s="136">
        <v>280</v>
      </c>
      <c r="G135" s="146">
        <f>IF(F140=0, "-", F135/F140)</f>
        <v>6.3985374771480807E-2</v>
      </c>
      <c r="H135" s="35">
        <v>298</v>
      </c>
      <c r="I135" s="39">
        <f>IF(H140=0, "-", H135/H140)</f>
        <v>5.5072999445573832E-2</v>
      </c>
      <c r="J135" s="38">
        <f t="shared" si="10"/>
        <v>-0.29032258064516131</v>
      </c>
      <c r="K135" s="39">
        <f t="shared" si="11"/>
        <v>-6.0402684563758392E-2</v>
      </c>
    </row>
    <row r="136" spans="1:11" x14ac:dyDescent="0.25">
      <c r="A136" s="34" t="s">
        <v>478</v>
      </c>
      <c r="B136" s="35">
        <v>442</v>
      </c>
      <c r="C136" s="146">
        <f>IF(B140=0, "-", B136/B140)</f>
        <v>0.28664072632944226</v>
      </c>
      <c r="D136" s="35">
        <v>483</v>
      </c>
      <c r="E136" s="39">
        <f>IF(D140=0, "-", D136/D140)</f>
        <v>0.22496506753609688</v>
      </c>
      <c r="F136" s="136">
        <v>1159</v>
      </c>
      <c r="G136" s="146">
        <f>IF(F140=0, "-", F136/F140)</f>
        <v>0.26485374771480802</v>
      </c>
      <c r="H136" s="35">
        <v>1310</v>
      </c>
      <c r="I136" s="39">
        <f>IF(H140=0, "-", H136/H140)</f>
        <v>0.24209942709295879</v>
      </c>
      <c r="J136" s="38">
        <f t="shared" si="10"/>
        <v>-8.4886128364389232E-2</v>
      </c>
      <c r="K136" s="39">
        <f t="shared" si="11"/>
        <v>-0.11526717557251909</v>
      </c>
    </row>
    <row r="137" spans="1:11" x14ac:dyDescent="0.25">
      <c r="A137" s="34" t="s">
        <v>479</v>
      </c>
      <c r="B137" s="35">
        <v>0</v>
      </c>
      <c r="C137" s="146">
        <f>IF(B140=0, "-", B137/B140)</f>
        <v>0</v>
      </c>
      <c r="D137" s="35">
        <v>3</v>
      </c>
      <c r="E137" s="39">
        <f>IF(D140=0, "-", D137/D140)</f>
        <v>1.3972985561248254E-3</v>
      </c>
      <c r="F137" s="136">
        <v>0</v>
      </c>
      <c r="G137" s="146">
        <f>IF(F140=0, "-", F137/F140)</f>
        <v>0</v>
      </c>
      <c r="H137" s="35">
        <v>7</v>
      </c>
      <c r="I137" s="39">
        <f>IF(H140=0, "-", H137/H140)</f>
        <v>1.29366106080207E-3</v>
      </c>
      <c r="J137" s="38">
        <f t="shared" si="10"/>
        <v>-1</v>
      </c>
      <c r="K137" s="39">
        <f t="shared" si="11"/>
        <v>-1</v>
      </c>
    </row>
    <row r="138" spans="1:11" x14ac:dyDescent="0.25">
      <c r="A138" s="34" t="s">
        <v>480</v>
      </c>
      <c r="B138" s="35">
        <v>15</v>
      </c>
      <c r="C138" s="146">
        <f>IF(B140=0, "-", B138/B140)</f>
        <v>9.727626459143969E-3</v>
      </c>
      <c r="D138" s="35">
        <v>59</v>
      </c>
      <c r="E138" s="39">
        <f>IF(D140=0, "-", D138/D140)</f>
        <v>2.7480204937121566E-2</v>
      </c>
      <c r="F138" s="136">
        <v>125</v>
      </c>
      <c r="G138" s="146">
        <f>IF(F140=0, "-", F138/F140)</f>
        <v>2.8564899451553931E-2</v>
      </c>
      <c r="H138" s="35">
        <v>189</v>
      </c>
      <c r="I138" s="39">
        <f>IF(H140=0, "-", H138/H140)</f>
        <v>3.4928848641655887E-2</v>
      </c>
      <c r="J138" s="38">
        <f t="shared" si="10"/>
        <v>-0.74576271186440679</v>
      </c>
      <c r="K138" s="39">
        <f t="shared" si="11"/>
        <v>-0.33862433862433861</v>
      </c>
    </row>
    <row r="139" spans="1:11" x14ac:dyDescent="0.25">
      <c r="A139" s="137"/>
      <c r="B139" s="40"/>
      <c r="D139" s="40"/>
      <c r="E139" s="44"/>
      <c r="F139" s="138"/>
      <c r="H139" s="40"/>
      <c r="I139" s="44"/>
      <c r="J139" s="43"/>
      <c r="K139" s="44"/>
    </row>
    <row r="140" spans="1:11" s="52" customFormat="1" ht="13" x14ac:dyDescent="0.3">
      <c r="A140" s="139" t="s">
        <v>481</v>
      </c>
      <c r="B140" s="46">
        <f>SUM(B114:B139)</f>
        <v>1542</v>
      </c>
      <c r="C140" s="140">
        <f>B140/16272</f>
        <v>9.4764011799410033E-2</v>
      </c>
      <c r="D140" s="46">
        <f>SUM(D114:D139)</f>
        <v>2147</v>
      </c>
      <c r="E140" s="141">
        <f>D140/20402</f>
        <v>0.10523478090383295</v>
      </c>
      <c r="F140" s="128">
        <f>SUM(F114:F139)</f>
        <v>4376</v>
      </c>
      <c r="G140" s="142">
        <f>F140/46275</f>
        <v>9.4565099945975145E-2</v>
      </c>
      <c r="H140" s="46">
        <f>SUM(H114:H139)</f>
        <v>5411</v>
      </c>
      <c r="I140" s="141">
        <f>H140/53980</f>
        <v>0.10024082993701371</v>
      </c>
      <c r="J140" s="49">
        <f>IF(D140=0, "-", IF((B140-D140)/D140&lt;10, (B140-D140)/D140, "&gt;999%"))</f>
        <v>-0.28178854215183979</v>
      </c>
      <c r="K140" s="50">
        <f>IF(H140=0, "-", IF((F140-H140)/H140&lt;10, (F140-H140)/H140, "&gt;999%"))</f>
        <v>-0.19127702827573462</v>
      </c>
    </row>
    <row r="141" spans="1:11" x14ac:dyDescent="0.25">
      <c r="B141" s="138"/>
      <c r="D141" s="138"/>
      <c r="F141" s="138"/>
      <c r="H141" s="138"/>
    </row>
    <row r="142" spans="1:11" ht="13" x14ac:dyDescent="0.3">
      <c r="A142" s="131" t="s">
        <v>482</v>
      </c>
      <c r="B142" s="132" t="s">
        <v>167</v>
      </c>
      <c r="C142" s="133" t="s">
        <v>168</v>
      </c>
      <c r="D142" s="132" t="s">
        <v>167</v>
      </c>
      <c r="E142" s="134" t="s">
        <v>168</v>
      </c>
      <c r="F142" s="133" t="s">
        <v>167</v>
      </c>
      <c r="G142" s="133" t="s">
        <v>168</v>
      </c>
      <c r="H142" s="132" t="s">
        <v>167</v>
      </c>
      <c r="I142" s="134" t="s">
        <v>168</v>
      </c>
      <c r="J142" s="132"/>
      <c r="K142" s="134"/>
    </row>
    <row r="143" spans="1:11" x14ac:dyDescent="0.25">
      <c r="A143" s="34" t="s">
        <v>483</v>
      </c>
      <c r="B143" s="35">
        <v>22</v>
      </c>
      <c r="C143" s="146">
        <f>IF(B160=0, "-", B143/B160)</f>
        <v>0.12359550561797752</v>
      </c>
      <c r="D143" s="35">
        <v>6</v>
      </c>
      <c r="E143" s="39">
        <f>IF(D160=0, "-", D143/D160)</f>
        <v>2.8169014084507043E-2</v>
      </c>
      <c r="F143" s="136">
        <v>69</v>
      </c>
      <c r="G143" s="146">
        <f>IF(F160=0, "-", F143/F160)</f>
        <v>0.10969793322734499</v>
      </c>
      <c r="H143" s="35">
        <v>15</v>
      </c>
      <c r="I143" s="39">
        <f>IF(H160=0, "-", H143/H160)</f>
        <v>2.717391304347826E-2</v>
      </c>
      <c r="J143" s="38">
        <f t="shared" ref="J143:J158" si="12">IF(D143=0, "-", IF((B143-D143)/D143&lt;10, (B143-D143)/D143, "&gt;999%"))</f>
        <v>2.6666666666666665</v>
      </c>
      <c r="K143" s="39">
        <f t="shared" ref="K143:K158" si="13">IF(H143=0, "-", IF((F143-H143)/H143&lt;10, (F143-H143)/H143, "&gt;999%"))</f>
        <v>3.6</v>
      </c>
    </row>
    <row r="144" spans="1:11" x14ac:dyDescent="0.25">
      <c r="A144" s="34" t="s">
        <v>484</v>
      </c>
      <c r="B144" s="35">
        <v>18</v>
      </c>
      <c r="C144" s="146">
        <f>IF(B160=0, "-", B144/B160)</f>
        <v>0.10112359550561797</v>
      </c>
      <c r="D144" s="35">
        <v>60</v>
      </c>
      <c r="E144" s="39">
        <f>IF(D160=0, "-", D144/D160)</f>
        <v>0.28169014084507044</v>
      </c>
      <c r="F144" s="136">
        <v>64</v>
      </c>
      <c r="G144" s="146">
        <f>IF(F160=0, "-", F144/F160)</f>
        <v>0.10174880763116058</v>
      </c>
      <c r="H144" s="35">
        <v>117</v>
      </c>
      <c r="I144" s="39">
        <f>IF(H160=0, "-", H144/H160)</f>
        <v>0.21195652173913043</v>
      </c>
      <c r="J144" s="38">
        <f t="shared" si="12"/>
        <v>-0.7</v>
      </c>
      <c r="K144" s="39">
        <f t="shared" si="13"/>
        <v>-0.45299145299145299</v>
      </c>
    </row>
    <row r="145" spans="1:11" x14ac:dyDescent="0.25">
      <c r="A145" s="34" t="s">
        <v>485</v>
      </c>
      <c r="B145" s="35">
        <v>7</v>
      </c>
      <c r="C145" s="146">
        <f>IF(B160=0, "-", B145/B160)</f>
        <v>3.9325842696629212E-2</v>
      </c>
      <c r="D145" s="35">
        <v>4</v>
      </c>
      <c r="E145" s="39">
        <f>IF(D160=0, "-", D145/D160)</f>
        <v>1.8779342723004695E-2</v>
      </c>
      <c r="F145" s="136">
        <v>27</v>
      </c>
      <c r="G145" s="146">
        <f>IF(F160=0, "-", F145/F160)</f>
        <v>4.2925278219395867E-2</v>
      </c>
      <c r="H145" s="35">
        <v>7</v>
      </c>
      <c r="I145" s="39">
        <f>IF(H160=0, "-", H145/H160)</f>
        <v>1.2681159420289856E-2</v>
      </c>
      <c r="J145" s="38">
        <f t="shared" si="12"/>
        <v>0.75</v>
      </c>
      <c r="K145" s="39">
        <f t="shared" si="13"/>
        <v>2.8571428571428572</v>
      </c>
    </row>
    <row r="146" spans="1:11" x14ac:dyDescent="0.25">
      <c r="A146" s="34" t="s">
        <v>486</v>
      </c>
      <c r="B146" s="35">
        <v>0</v>
      </c>
      <c r="C146" s="146">
        <f>IF(B160=0, "-", B146/B160)</f>
        <v>0</v>
      </c>
      <c r="D146" s="35">
        <v>0</v>
      </c>
      <c r="E146" s="39">
        <f>IF(D160=0, "-", D146/D160)</f>
        <v>0</v>
      </c>
      <c r="F146" s="136">
        <v>0</v>
      </c>
      <c r="G146" s="146">
        <f>IF(F160=0, "-", F146/F160)</f>
        <v>0</v>
      </c>
      <c r="H146" s="35">
        <v>1</v>
      </c>
      <c r="I146" s="39">
        <f>IF(H160=0, "-", H146/H160)</f>
        <v>1.8115942028985507E-3</v>
      </c>
      <c r="J146" s="38" t="str">
        <f t="shared" si="12"/>
        <v>-</v>
      </c>
      <c r="K146" s="39">
        <f t="shared" si="13"/>
        <v>-1</v>
      </c>
    </row>
    <row r="147" spans="1:11" x14ac:dyDescent="0.25">
      <c r="A147" s="34" t="s">
        <v>487</v>
      </c>
      <c r="B147" s="35">
        <v>6</v>
      </c>
      <c r="C147" s="146">
        <f>IF(B160=0, "-", B147/B160)</f>
        <v>3.3707865168539325E-2</v>
      </c>
      <c r="D147" s="35">
        <v>15</v>
      </c>
      <c r="E147" s="39">
        <f>IF(D160=0, "-", D147/D160)</f>
        <v>7.0422535211267609E-2</v>
      </c>
      <c r="F147" s="136">
        <v>14</v>
      </c>
      <c r="G147" s="146">
        <f>IF(F160=0, "-", F147/F160)</f>
        <v>2.2257551669316374E-2</v>
      </c>
      <c r="H147" s="35">
        <v>50</v>
      </c>
      <c r="I147" s="39">
        <f>IF(H160=0, "-", H147/H160)</f>
        <v>9.0579710144927536E-2</v>
      </c>
      <c r="J147" s="38">
        <f t="shared" si="12"/>
        <v>-0.6</v>
      </c>
      <c r="K147" s="39">
        <f t="shared" si="13"/>
        <v>-0.72</v>
      </c>
    </row>
    <row r="148" spans="1:11" x14ac:dyDescent="0.25">
      <c r="A148" s="34" t="s">
        <v>488</v>
      </c>
      <c r="B148" s="35">
        <v>1</v>
      </c>
      <c r="C148" s="146">
        <f>IF(B160=0, "-", B148/B160)</f>
        <v>5.6179775280898875E-3</v>
      </c>
      <c r="D148" s="35">
        <v>3</v>
      </c>
      <c r="E148" s="39">
        <f>IF(D160=0, "-", D148/D160)</f>
        <v>1.4084507042253521E-2</v>
      </c>
      <c r="F148" s="136">
        <v>1</v>
      </c>
      <c r="G148" s="146">
        <f>IF(F160=0, "-", F148/F160)</f>
        <v>1.589825119236884E-3</v>
      </c>
      <c r="H148" s="35">
        <v>4</v>
      </c>
      <c r="I148" s="39">
        <f>IF(H160=0, "-", H148/H160)</f>
        <v>7.246376811594203E-3</v>
      </c>
      <c r="J148" s="38">
        <f t="shared" si="12"/>
        <v>-0.66666666666666663</v>
      </c>
      <c r="K148" s="39">
        <f t="shared" si="13"/>
        <v>-0.75</v>
      </c>
    </row>
    <row r="149" spans="1:11" x14ac:dyDescent="0.25">
      <c r="A149" s="34" t="s">
        <v>489</v>
      </c>
      <c r="B149" s="35">
        <v>18</v>
      </c>
      <c r="C149" s="146">
        <f>IF(B160=0, "-", B149/B160)</f>
        <v>0.10112359550561797</v>
      </c>
      <c r="D149" s="35">
        <v>56</v>
      </c>
      <c r="E149" s="39">
        <f>IF(D160=0, "-", D149/D160)</f>
        <v>0.26291079812206575</v>
      </c>
      <c r="F149" s="136">
        <v>87</v>
      </c>
      <c r="G149" s="146">
        <f>IF(F160=0, "-", F149/F160)</f>
        <v>0.13831478537360889</v>
      </c>
      <c r="H149" s="35">
        <v>115</v>
      </c>
      <c r="I149" s="39">
        <f>IF(H160=0, "-", H149/H160)</f>
        <v>0.20833333333333334</v>
      </c>
      <c r="J149" s="38">
        <f t="shared" si="12"/>
        <v>-0.6785714285714286</v>
      </c>
      <c r="K149" s="39">
        <f t="shared" si="13"/>
        <v>-0.24347826086956523</v>
      </c>
    </row>
    <row r="150" spans="1:11" x14ac:dyDescent="0.25">
      <c r="A150" s="34" t="s">
        <v>490</v>
      </c>
      <c r="B150" s="35">
        <v>10</v>
      </c>
      <c r="C150" s="146">
        <f>IF(B160=0, "-", B150/B160)</f>
        <v>5.6179775280898875E-2</v>
      </c>
      <c r="D150" s="35">
        <v>14</v>
      </c>
      <c r="E150" s="39">
        <f>IF(D160=0, "-", D150/D160)</f>
        <v>6.5727699530516437E-2</v>
      </c>
      <c r="F150" s="136">
        <v>27</v>
      </c>
      <c r="G150" s="146">
        <f>IF(F160=0, "-", F150/F160)</f>
        <v>4.2925278219395867E-2</v>
      </c>
      <c r="H150" s="35">
        <v>49</v>
      </c>
      <c r="I150" s="39">
        <f>IF(H160=0, "-", H150/H160)</f>
        <v>8.8768115942028991E-2</v>
      </c>
      <c r="J150" s="38">
        <f t="shared" si="12"/>
        <v>-0.2857142857142857</v>
      </c>
      <c r="K150" s="39">
        <f t="shared" si="13"/>
        <v>-0.44897959183673469</v>
      </c>
    </row>
    <row r="151" spans="1:11" x14ac:dyDescent="0.25">
      <c r="A151" s="34" t="s">
        <v>491</v>
      </c>
      <c r="B151" s="35">
        <v>17</v>
      </c>
      <c r="C151" s="146">
        <f>IF(B160=0, "-", B151/B160)</f>
        <v>9.5505617977528087E-2</v>
      </c>
      <c r="D151" s="35">
        <v>11</v>
      </c>
      <c r="E151" s="39">
        <f>IF(D160=0, "-", D151/D160)</f>
        <v>5.1643192488262914E-2</v>
      </c>
      <c r="F151" s="136">
        <v>67</v>
      </c>
      <c r="G151" s="146">
        <f>IF(F160=0, "-", F151/F160)</f>
        <v>0.10651828298887123</v>
      </c>
      <c r="H151" s="35">
        <v>59</v>
      </c>
      <c r="I151" s="39">
        <f>IF(H160=0, "-", H151/H160)</f>
        <v>0.1068840579710145</v>
      </c>
      <c r="J151" s="38">
        <f t="shared" si="12"/>
        <v>0.54545454545454541</v>
      </c>
      <c r="K151" s="39">
        <f t="shared" si="13"/>
        <v>0.13559322033898305</v>
      </c>
    </row>
    <row r="152" spans="1:11" x14ac:dyDescent="0.25">
      <c r="A152" s="34" t="s">
        <v>492</v>
      </c>
      <c r="B152" s="35">
        <v>10</v>
      </c>
      <c r="C152" s="146">
        <f>IF(B160=0, "-", B152/B160)</f>
        <v>5.6179775280898875E-2</v>
      </c>
      <c r="D152" s="35">
        <v>5</v>
      </c>
      <c r="E152" s="39">
        <f>IF(D160=0, "-", D152/D160)</f>
        <v>2.3474178403755867E-2</v>
      </c>
      <c r="F152" s="136">
        <v>13</v>
      </c>
      <c r="G152" s="146">
        <f>IF(F160=0, "-", F152/F160)</f>
        <v>2.066772655007949E-2</v>
      </c>
      <c r="H152" s="35">
        <v>11</v>
      </c>
      <c r="I152" s="39">
        <f>IF(H160=0, "-", H152/H160)</f>
        <v>1.9927536231884056E-2</v>
      </c>
      <c r="J152" s="38">
        <f t="shared" si="12"/>
        <v>1</v>
      </c>
      <c r="K152" s="39">
        <f t="shared" si="13"/>
        <v>0.18181818181818182</v>
      </c>
    </row>
    <row r="153" spans="1:11" x14ac:dyDescent="0.25">
      <c r="A153" s="34" t="s">
        <v>493</v>
      </c>
      <c r="B153" s="35">
        <v>38</v>
      </c>
      <c r="C153" s="146">
        <f>IF(B160=0, "-", B153/B160)</f>
        <v>0.21348314606741572</v>
      </c>
      <c r="D153" s="35">
        <v>6</v>
      </c>
      <c r="E153" s="39">
        <f>IF(D160=0, "-", D153/D160)</f>
        <v>2.8169014084507043E-2</v>
      </c>
      <c r="F153" s="136">
        <v>124</v>
      </c>
      <c r="G153" s="146">
        <f>IF(F160=0, "-", F153/F160)</f>
        <v>0.19713831478537361</v>
      </c>
      <c r="H153" s="35">
        <v>20</v>
      </c>
      <c r="I153" s="39">
        <f>IF(H160=0, "-", H153/H160)</f>
        <v>3.6231884057971016E-2</v>
      </c>
      <c r="J153" s="38">
        <f t="shared" si="12"/>
        <v>5.333333333333333</v>
      </c>
      <c r="K153" s="39">
        <f t="shared" si="13"/>
        <v>5.2</v>
      </c>
    </row>
    <row r="154" spans="1:11" x14ac:dyDescent="0.25">
      <c r="A154" s="34" t="s">
        <v>494</v>
      </c>
      <c r="B154" s="35">
        <v>1</v>
      </c>
      <c r="C154" s="146">
        <f>IF(B160=0, "-", B154/B160)</f>
        <v>5.6179775280898875E-3</v>
      </c>
      <c r="D154" s="35">
        <v>8</v>
      </c>
      <c r="E154" s="39">
        <f>IF(D160=0, "-", D154/D160)</f>
        <v>3.7558685446009391E-2</v>
      </c>
      <c r="F154" s="136">
        <v>3</v>
      </c>
      <c r="G154" s="146">
        <f>IF(F160=0, "-", F154/F160)</f>
        <v>4.7694753577106515E-3</v>
      </c>
      <c r="H154" s="35">
        <v>20</v>
      </c>
      <c r="I154" s="39">
        <f>IF(H160=0, "-", H154/H160)</f>
        <v>3.6231884057971016E-2</v>
      </c>
      <c r="J154" s="38">
        <f t="shared" si="12"/>
        <v>-0.875</v>
      </c>
      <c r="K154" s="39">
        <f t="shared" si="13"/>
        <v>-0.85</v>
      </c>
    </row>
    <row r="155" spans="1:11" x14ac:dyDescent="0.25">
      <c r="A155" s="34" t="s">
        <v>495</v>
      </c>
      <c r="B155" s="35">
        <v>14</v>
      </c>
      <c r="C155" s="146">
        <f>IF(B160=0, "-", B155/B160)</f>
        <v>7.8651685393258425E-2</v>
      </c>
      <c r="D155" s="35">
        <v>14</v>
      </c>
      <c r="E155" s="39">
        <f>IF(D160=0, "-", D155/D160)</f>
        <v>6.5727699530516437E-2</v>
      </c>
      <c r="F155" s="136">
        <v>58</v>
      </c>
      <c r="G155" s="146">
        <f>IF(F160=0, "-", F155/F160)</f>
        <v>9.2209856915739269E-2</v>
      </c>
      <c r="H155" s="35">
        <v>47</v>
      </c>
      <c r="I155" s="39">
        <f>IF(H160=0, "-", H155/H160)</f>
        <v>8.5144927536231887E-2</v>
      </c>
      <c r="J155" s="38">
        <f t="shared" si="12"/>
        <v>0</v>
      </c>
      <c r="K155" s="39">
        <f t="shared" si="13"/>
        <v>0.23404255319148937</v>
      </c>
    </row>
    <row r="156" spans="1:11" x14ac:dyDescent="0.25">
      <c r="A156" s="34" t="s">
        <v>496</v>
      </c>
      <c r="B156" s="35">
        <v>11</v>
      </c>
      <c r="C156" s="146">
        <f>IF(B160=0, "-", B156/B160)</f>
        <v>6.1797752808988762E-2</v>
      </c>
      <c r="D156" s="35">
        <v>1</v>
      </c>
      <c r="E156" s="39">
        <f>IF(D160=0, "-", D156/D160)</f>
        <v>4.6948356807511738E-3</v>
      </c>
      <c r="F156" s="136">
        <v>42</v>
      </c>
      <c r="G156" s="146">
        <f>IF(F160=0, "-", F156/F160)</f>
        <v>6.6772655007949128E-2</v>
      </c>
      <c r="H156" s="35">
        <v>5</v>
      </c>
      <c r="I156" s="39">
        <f>IF(H160=0, "-", H156/H160)</f>
        <v>9.057971014492754E-3</v>
      </c>
      <c r="J156" s="38" t="str">
        <f t="shared" si="12"/>
        <v>&gt;999%</v>
      </c>
      <c r="K156" s="39">
        <f t="shared" si="13"/>
        <v>7.4</v>
      </c>
    </row>
    <row r="157" spans="1:11" x14ac:dyDescent="0.25">
      <c r="A157" s="34" t="s">
        <v>497</v>
      </c>
      <c r="B157" s="35">
        <v>0</v>
      </c>
      <c r="C157" s="146">
        <f>IF(B160=0, "-", B157/B160)</f>
        <v>0</v>
      </c>
      <c r="D157" s="35">
        <v>0</v>
      </c>
      <c r="E157" s="39">
        <f>IF(D160=0, "-", D157/D160)</f>
        <v>0</v>
      </c>
      <c r="F157" s="136">
        <v>3</v>
      </c>
      <c r="G157" s="146">
        <f>IF(F160=0, "-", F157/F160)</f>
        <v>4.7694753577106515E-3</v>
      </c>
      <c r="H157" s="35">
        <v>1</v>
      </c>
      <c r="I157" s="39">
        <f>IF(H160=0, "-", H157/H160)</f>
        <v>1.8115942028985507E-3</v>
      </c>
      <c r="J157" s="38" t="str">
        <f t="shared" si="12"/>
        <v>-</v>
      </c>
      <c r="K157" s="39">
        <f t="shared" si="13"/>
        <v>2</v>
      </c>
    </row>
    <row r="158" spans="1:11" x14ac:dyDescent="0.25">
      <c r="A158" s="34" t="s">
        <v>498</v>
      </c>
      <c r="B158" s="35">
        <v>5</v>
      </c>
      <c r="C158" s="146">
        <f>IF(B160=0, "-", B158/B160)</f>
        <v>2.8089887640449437E-2</v>
      </c>
      <c r="D158" s="35">
        <v>10</v>
      </c>
      <c r="E158" s="39">
        <f>IF(D160=0, "-", D158/D160)</f>
        <v>4.6948356807511735E-2</v>
      </c>
      <c r="F158" s="136">
        <v>30</v>
      </c>
      <c r="G158" s="146">
        <f>IF(F160=0, "-", F158/F160)</f>
        <v>4.7694753577106522E-2</v>
      </c>
      <c r="H158" s="35">
        <v>31</v>
      </c>
      <c r="I158" s="39">
        <f>IF(H160=0, "-", H158/H160)</f>
        <v>5.6159420289855072E-2</v>
      </c>
      <c r="J158" s="38">
        <f t="shared" si="12"/>
        <v>-0.5</v>
      </c>
      <c r="K158" s="39">
        <f t="shared" si="13"/>
        <v>-3.2258064516129031E-2</v>
      </c>
    </row>
    <row r="159" spans="1:11" x14ac:dyDescent="0.25">
      <c r="A159" s="137"/>
      <c r="B159" s="40"/>
      <c r="D159" s="40"/>
      <c r="E159" s="44"/>
      <c r="F159" s="138"/>
      <c r="H159" s="40"/>
      <c r="I159" s="44"/>
      <c r="J159" s="43"/>
      <c r="K159" s="44"/>
    </row>
    <row r="160" spans="1:11" s="52" customFormat="1" ht="13" x14ac:dyDescent="0.3">
      <c r="A160" s="139" t="s">
        <v>499</v>
      </c>
      <c r="B160" s="46">
        <f>SUM(B143:B159)</f>
        <v>178</v>
      </c>
      <c r="C160" s="140">
        <f>B160/16272</f>
        <v>1.0939036381514257E-2</v>
      </c>
      <c r="D160" s="46">
        <f>SUM(D143:D159)</f>
        <v>213</v>
      </c>
      <c r="E160" s="141">
        <f>D160/20402</f>
        <v>1.0440152926183707E-2</v>
      </c>
      <c r="F160" s="128">
        <f>SUM(F143:F159)</f>
        <v>629</v>
      </c>
      <c r="G160" s="142">
        <f>F160/46275</f>
        <v>1.3592652620205294E-2</v>
      </c>
      <c r="H160" s="46">
        <f>SUM(H143:H159)</f>
        <v>552</v>
      </c>
      <c r="I160" s="141">
        <f>H160/53980</f>
        <v>1.022600963319748E-2</v>
      </c>
      <c r="J160" s="49">
        <f>IF(D160=0, "-", IF((B160-D160)/D160&lt;10, (B160-D160)/D160, "&gt;999%"))</f>
        <v>-0.16431924882629109</v>
      </c>
      <c r="K160" s="50">
        <f>IF(H160=0, "-", IF((F160-H160)/H160&lt;10, (F160-H160)/H160, "&gt;999%"))</f>
        <v>0.13949275362318841</v>
      </c>
    </row>
    <row r="161" spans="1:11" x14ac:dyDescent="0.25">
      <c r="B161" s="138"/>
      <c r="D161" s="138"/>
      <c r="F161" s="138"/>
      <c r="H161" s="138"/>
    </row>
    <row r="162" spans="1:11" s="52" customFormat="1" ht="13" x14ac:dyDescent="0.3">
      <c r="A162" s="139" t="s">
        <v>500</v>
      </c>
      <c r="B162" s="46">
        <v>1720</v>
      </c>
      <c r="C162" s="140">
        <f>B162/16272</f>
        <v>0.10570304818092428</v>
      </c>
      <c r="D162" s="46">
        <v>2360</v>
      </c>
      <c r="E162" s="141">
        <f>D162/20402</f>
        <v>0.11567493383001666</v>
      </c>
      <c r="F162" s="128">
        <v>5005</v>
      </c>
      <c r="G162" s="142">
        <f>F162/46275</f>
        <v>0.10815775256618045</v>
      </c>
      <c r="H162" s="46">
        <v>5963</v>
      </c>
      <c r="I162" s="141">
        <f>H162/53980</f>
        <v>0.11046683957021119</v>
      </c>
      <c r="J162" s="49">
        <f>IF(D162=0, "-", IF((B162-D162)/D162&lt;10, (B162-D162)/D162, "&gt;999%"))</f>
        <v>-0.2711864406779661</v>
      </c>
      <c r="K162" s="50">
        <f>IF(H162=0, "-", IF((F162-H162)/H162&lt;10, (F162-H162)/H162, "&gt;999%"))</f>
        <v>-0.16065738722119738</v>
      </c>
    </row>
    <row r="163" spans="1:11" x14ac:dyDescent="0.25">
      <c r="B163" s="138"/>
      <c r="D163" s="138"/>
      <c r="F163" s="138"/>
      <c r="H163" s="138"/>
    </row>
    <row r="164" spans="1:11" ht="15.5" x14ac:dyDescent="0.35">
      <c r="A164" s="129" t="s">
        <v>39</v>
      </c>
      <c r="B164" s="22" t="s">
        <v>4</v>
      </c>
      <c r="C164" s="25"/>
      <c r="D164" s="25"/>
      <c r="E164" s="23"/>
      <c r="F164" s="22" t="s">
        <v>165</v>
      </c>
      <c r="G164" s="25"/>
      <c r="H164" s="25"/>
      <c r="I164" s="23"/>
      <c r="J164" s="22" t="s">
        <v>166</v>
      </c>
      <c r="K164" s="23"/>
    </row>
    <row r="165" spans="1:11" ht="13" x14ac:dyDescent="0.3">
      <c r="A165" s="30"/>
      <c r="B165" s="22">
        <f>VALUE(RIGHT($B$2, 4))</f>
        <v>2020</v>
      </c>
      <c r="C165" s="23"/>
      <c r="D165" s="22">
        <f>B165-1</f>
        <v>2019</v>
      </c>
      <c r="E165" s="130"/>
      <c r="F165" s="22">
        <f>B165</f>
        <v>2020</v>
      </c>
      <c r="G165" s="130"/>
      <c r="H165" s="22">
        <f>D165</f>
        <v>2019</v>
      </c>
      <c r="I165" s="130"/>
      <c r="J165" s="27" t="s">
        <v>8</v>
      </c>
      <c r="K165" s="28" t="s">
        <v>5</v>
      </c>
    </row>
    <row r="166" spans="1:11" ht="13" x14ac:dyDescent="0.3">
      <c r="A166" s="131" t="s">
        <v>501</v>
      </c>
      <c r="B166" s="132" t="s">
        <v>167</v>
      </c>
      <c r="C166" s="133" t="s">
        <v>168</v>
      </c>
      <c r="D166" s="132" t="s">
        <v>167</v>
      </c>
      <c r="E166" s="134" t="s">
        <v>168</v>
      </c>
      <c r="F166" s="133" t="s">
        <v>167</v>
      </c>
      <c r="G166" s="133" t="s">
        <v>168</v>
      </c>
      <c r="H166" s="132" t="s">
        <v>167</v>
      </c>
      <c r="I166" s="134" t="s">
        <v>168</v>
      </c>
      <c r="J166" s="132"/>
      <c r="K166" s="134"/>
    </row>
    <row r="167" spans="1:11" x14ac:dyDescent="0.25">
      <c r="A167" s="34" t="s">
        <v>502</v>
      </c>
      <c r="B167" s="35">
        <v>72</v>
      </c>
      <c r="C167" s="146">
        <f>IF(B170=0, "-", B167/B170)</f>
        <v>0.17821782178217821</v>
      </c>
      <c r="D167" s="35">
        <v>65</v>
      </c>
      <c r="E167" s="39">
        <f>IF(D170=0, "-", D167/D170)</f>
        <v>0.14573991031390135</v>
      </c>
      <c r="F167" s="136">
        <v>174</v>
      </c>
      <c r="G167" s="146">
        <f>IF(F170=0, "-", F167/F170)</f>
        <v>0.18049792531120332</v>
      </c>
      <c r="H167" s="35">
        <v>140</v>
      </c>
      <c r="I167" s="39">
        <f>IF(H170=0, "-", H167/H170)</f>
        <v>0.14583333333333334</v>
      </c>
      <c r="J167" s="38">
        <f>IF(D167=0, "-", IF((B167-D167)/D167&lt;10, (B167-D167)/D167, "&gt;999%"))</f>
        <v>0.1076923076923077</v>
      </c>
      <c r="K167" s="39">
        <f>IF(H167=0, "-", IF((F167-H167)/H167&lt;10, (F167-H167)/H167, "&gt;999%"))</f>
        <v>0.24285714285714285</v>
      </c>
    </row>
    <row r="168" spans="1:11" x14ac:dyDescent="0.25">
      <c r="A168" s="34" t="s">
        <v>503</v>
      </c>
      <c r="B168" s="35">
        <v>332</v>
      </c>
      <c r="C168" s="146">
        <f>IF(B170=0, "-", B168/B170)</f>
        <v>0.82178217821782173</v>
      </c>
      <c r="D168" s="35">
        <v>381</v>
      </c>
      <c r="E168" s="39">
        <f>IF(D170=0, "-", D168/D170)</f>
        <v>0.85426008968609868</v>
      </c>
      <c r="F168" s="136">
        <v>790</v>
      </c>
      <c r="G168" s="146">
        <f>IF(F170=0, "-", F168/F170)</f>
        <v>0.81950207468879666</v>
      </c>
      <c r="H168" s="35">
        <v>820</v>
      </c>
      <c r="I168" s="39">
        <f>IF(H170=0, "-", H168/H170)</f>
        <v>0.85416666666666663</v>
      </c>
      <c r="J168" s="38">
        <f>IF(D168=0, "-", IF((B168-D168)/D168&lt;10, (B168-D168)/D168, "&gt;999%"))</f>
        <v>-0.12860892388451445</v>
      </c>
      <c r="K168" s="39">
        <f>IF(H168=0, "-", IF((F168-H168)/H168&lt;10, (F168-H168)/H168, "&gt;999%"))</f>
        <v>-3.6585365853658534E-2</v>
      </c>
    </row>
    <row r="169" spans="1:11" x14ac:dyDescent="0.25">
      <c r="A169" s="137"/>
      <c r="B169" s="40"/>
      <c r="D169" s="40"/>
      <c r="E169" s="44"/>
      <c r="F169" s="138"/>
      <c r="H169" s="40"/>
      <c r="I169" s="44"/>
      <c r="J169" s="43"/>
      <c r="K169" s="44"/>
    </row>
    <row r="170" spans="1:11" s="52" customFormat="1" ht="13" x14ac:dyDescent="0.3">
      <c r="A170" s="139" t="s">
        <v>504</v>
      </c>
      <c r="B170" s="46">
        <f>SUM(B167:B169)</f>
        <v>404</v>
      </c>
      <c r="C170" s="140">
        <f>B170/16272</f>
        <v>2.4827925270403145E-2</v>
      </c>
      <c r="D170" s="46">
        <f>SUM(D167:D169)</f>
        <v>446</v>
      </c>
      <c r="E170" s="141">
        <f>D170/20402</f>
        <v>2.1860601901774336E-2</v>
      </c>
      <c r="F170" s="128">
        <f>SUM(F167:F169)</f>
        <v>964</v>
      </c>
      <c r="G170" s="142">
        <f>F170/46275</f>
        <v>2.0831982712047541E-2</v>
      </c>
      <c r="H170" s="46">
        <f>SUM(H167:H169)</f>
        <v>960</v>
      </c>
      <c r="I170" s="141">
        <f>H170/53980</f>
        <v>1.7784364579473879E-2</v>
      </c>
      <c r="J170" s="49">
        <f>IF(D170=0, "-", IF((B170-D170)/D170&lt;10, (B170-D170)/D170, "&gt;999%"))</f>
        <v>-9.417040358744394E-2</v>
      </c>
      <c r="K170" s="50">
        <f>IF(H170=0, "-", IF((F170-H170)/H170&lt;10, (F170-H170)/H170, "&gt;999%"))</f>
        <v>4.1666666666666666E-3</v>
      </c>
    </row>
    <row r="171" spans="1:11" x14ac:dyDescent="0.25">
      <c r="B171" s="138"/>
      <c r="D171" s="138"/>
      <c r="F171" s="138"/>
      <c r="H171" s="138"/>
    </row>
    <row r="172" spans="1:11" ht="13" x14ac:dyDescent="0.3">
      <c r="A172" s="131" t="s">
        <v>505</v>
      </c>
      <c r="B172" s="132" t="s">
        <v>167</v>
      </c>
      <c r="C172" s="133" t="s">
        <v>168</v>
      </c>
      <c r="D172" s="132" t="s">
        <v>167</v>
      </c>
      <c r="E172" s="134" t="s">
        <v>168</v>
      </c>
      <c r="F172" s="133" t="s">
        <v>167</v>
      </c>
      <c r="G172" s="133" t="s">
        <v>168</v>
      </c>
      <c r="H172" s="132" t="s">
        <v>167</v>
      </c>
      <c r="I172" s="134" t="s">
        <v>168</v>
      </c>
      <c r="J172" s="132"/>
      <c r="K172" s="134"/>
    </row>
    <row r="173" spans="1:11" x14ac:dyDescent="0.25">
      <c r="A173" s="34" t="s">
        <v>506</v>
      </c>
      <c r="B173" s="35">
        <v>0</v>
      </c>
      <c r="C173" s="146">
        <f>IF(B186=0, "-", B173/B186)</f>
        <v>0</v>
      </c>
      <c r="D173" s="35">
        <v>8</v>
      </c>
      <c r="E173" s="39">
        <f>IF(D186=0, "-", D173/D186)</f>
        <v>0.14035087719298245</v>
      </c>
      <c r="F173" s="136">
        <v>0</v>
      </c>
      <c r="G173" s="146">
        <f>IF(F186=0, "-", F173/F186)</f>
        <v>0</v>
      </c>
      <c r="H173" s="35">
        <v>13</v>
      </c>
      <c r="I173" s="39">
        <f>IF(H186=0, "-", H173/H186)</f>
        <v>7.9754601226993863E-2</v>
      </c>
      <c r="J173" s="38">
        <f t="shared" ref="J173:J184" si="14">IF(D173=0, "-", IF((B173-D173)/D173&lt;10, (B173-D173)/D173, "&gt;999%"))</f>
        <v>-1</v>
      </c>
      <c r="K173" s="39">
        <f t="shared" ref="K173:K184" si="15">IF(H173=0, "-", IF((F173-H173)/H173&lt;10, (F173-H173)/H173, "&gt;999%"))</f>
        <v>-1</v>
      </c>
    </row>
    <row r="174" spans="1:11" x14ac:dyDescent="0.25">
      <c r="A174" s="34" t="s">
        <v>507</v>
      </c>
      <c r="B174" s="35">
        <v>1</v>
      </c>
      <c r="C174" s="146">
        <f>IF(B186=0, "-", B174/B186)</f>
        <v>2.1739130434782608E-2</v>
      </c>
      <c r="D174" s="35">
        <v>3</v>
      </c>
      <c r="E174" s="39">
        <f>IF(D186=0, "-", D174/D186)</f>
        <v>5.2631578947368418E-2</v>
      </c>
      <c r="F174" s="136">
        <v>2</v>
      </c>
      <c r="G174" s="146">
        <f>IF(F186=0, "-", F174/F186)</f>
        <v>1.2987012987012988E-2</v>
      </c>
      <c r="H174" s="35">
        <v>5</v>
      </c>
      <c r="I174" s="39">
        <f>IF(H186=0, "-", H174/H186)</f>
        <v>3.0674846625766871E-2</v>
      </c>
      <c r="J174" s="38">
        <f t="shared" si="14"/>
        <v>-0.66666666666666663</v>
      </c>
      <c r="K174" s="39">
        <f t="shared" si="15"/>
        <v>-0.6</v>
      </c>
    </row>
    <row r="175" spans="1:11" x14ac:dyDescent="0.25">
      <c r="A175" s="34" t="s">
        <v>508</v>
      </c>
      <c r="B175" s="35">
        <v>9</v>
      </c>
      <c r="C175" s="146">
        <f>IF(B186=0, "-", B175/B186)</f>
        <v>0.19565217391304349</v>
      </c>
      <c r="D175" s="35">
        <v>0</v>
      </c>
      <c r="E175" s="39">
        <f>IF(D186=0, "-", D175/D186)</f>
        <v>0</v>
      </c>
      <c r="F175" s="136">
        <v>37</v>
      </c>
      <c r="G175" s="146">
        <f>IF(F186=0, "-", F175/F186)</f>
        <v>0.24025974025974026</v>
      </c>
      <c r="H175" s="35">
        <v>0</v>
      </c>
      <c r="I175" s="39">
        <f>IF(H186=0, "-", H175/H186)</f>
        <v>0</v>
      </c>
      <c r="J175" s="38" t="str">
        <f t="shared" si="14"/>
        <v>-</v>
      </c>
      <c r="K175" s="39" t="str">
        <f t="shared" si="15"/>
        <v>-</v>
      </c>
    </row>
    <row r="176" spans="1:11" x14ac:dyDescent="0.25">
      <c r="A176" s="34" t="s">
        <v>509</v>
      </c>
      <c r="B176" s="35">
        <v>0</v>
      </c>
      <c r="C176" s="146">
        <f>IF(B186=0, "-", B176/B186)</f>
        <v>0</v>
      </c>
      <c r="D176" s="35">
        <v>0</v>
      </c>
      <c r="E176" s="39">
        <f>IF(D186=0, "-", D176/D186)</f>
        <v>0</v>
      </c>
      <c r="F176" s="136">
        <v>0</v>
      </c>
      <c r="G176" s="146">
        <f>IF(F186=0, "-", F176/F186)</f>
        <v>0</v>
      </c>
      <c r="H176" s="35">
        <v>1</v>
      </c>
      <c r="I176" s="39">
        <f>IF(H186=0, "-", H176/H186)</f>
        <v>6.1349693251533744E-3</v>
      </c>
      <c r="J176" s="38" t="str">
        <f t="shared" si="14"/>
        <v>-</v>
      </c>
      <c r="K176" s="39">
        <f t="shared" si="15"/>
        <v>-1</v>
      </c>
    </row>
    <row r="177" spans="1:11" x14ac:dyDescent="0.25">
      <c r="A177" s="34" t="s">
        <v>510</v>
      </c>
      <c r="B177" s="35">
        <v>1</v>
      </c>
      <c r="C177" s="146">
        <f>IF(B186=0, "-", B177/B186)</f>
        <v>2.1739130434782608E-2</v>
      </c>
      <c r="D177" s="35">
        <v>4</v>
      </c>
      <c r="E177" s="39">
        <f>IF(D186=0, "-", D177/D186)</f>
        <v>7.0175438596491224E-2</v>
      </c>
      <c r="F177" s="136">
        <v>3</v>
      </c>
      <c r="G177" s="146">
        <f>IF(F186=0, "-", F177/F186)</f>
        <v>1.948051948051948E-2</v>
      </c>
      <c r="H177" s="35">
        <v>9</v>
      </c>
      <c r="I177" s="39">
        <f>IF(H186=0, "-", H177/H186)</f>
        <v>5.5214723926380369E-2</v>
      </c>
      <c r="J177" s="38">
        <f t="shared" si="14"/>
        <v>-0.75</v>
      </c>
      <c r="K177" s="39">
        <f t="shared" si="15"/>
        <v>-0.66666666666666663</v>
      </c>
    </row>
    <row r="178" spans="1:11" x14ac:dyDescent="0.25">
      <c r="A178" s="34" t="s">
        <v>511</v>
      </c>
      <c r="B178" s="35">
        <v>11</v>
      </c>
      <c r="C178" s="146">
        <f>IF(B186=0, "-", B178/B186)</f>
        <v>0.2391304347826087</v>
      </c>
      <c r="D178" s="35">
        <v>13</v>
      </c>
      <c r="E178" s="39">
        <f>IF(D186=0, "-", D178/D186)</f>
        <v>0.22807017543859648</v>
      </c>
      <c r="F178" s="136">
        <v>40</v>
      </c>
      <c r="G178" s="146">
        <f>IF(F186=0, "-", F178/F186)</f>
        <v>0.25974025974025972</v>
      </c>
      <c r="H178" s="35">
        <v>60</v>
      </c>
      <c r="I178" s="39">
        <f>IF(H186=0, "-", H178/H186)</f>
        <v>0.36809815950920244</v>
      </c>
      <c r="J178" s="38">
        <f t="shared" si="14"/>
        <v>-0.15384615384615385</v>
      </c>
      <c r="K178" s="39">
        <f t="shared" si="15"/>
        <v>-0.33333333333333331</v>
      </c>
    </row>
    <row r="179" spans="1:11" x14ac:dyDescent="0.25">
      <c r="A179" s="34" t="s">
        <v>512</v>
      </c>
      <c r="B179" s="35">
        <v>2</v>
      </c>
      <c r="C179" s="146">
        <f>IF(B186=0, "-", B179/B186)</f>
        <v>4.3478260869565216E-2</v>
      </c>
      <c r="D179" s="35">
        <v>2</v>
      </c>
      <c r="E179" s="39">
        <f>IF(D186=0, "-", D179/D186)</f>
        <v>3.5087719298245612E-2</v>
      </c>
      <c r="F179" s="136">
        <v>7</v>
      </c>
      <c r="G179" s="146">
        <f>IF(F186=0, "-", F179/F186)</f>
        <v>4.5454545454545456E-2</v>
      </c>
      <c r="H179" s="35">
        <v>11</v>
      </c>
      <c r="I179" s="39">
        <f>IF(H186=0, "-", H179/H186)</f>
        <v>6.7484662576687116E-2</v>
      </c>
      <c r="J179" s="38">
        <f t="shared" si="14"/>
        <v>0</v>
      </c>
      <c r="K179" s="39">
        <f t="shared" si="15"/>
        <v>-0.36363636363636365</v>
      </c>
    </row>
    <row r="180" spans="1:11" x14ac:dyDescent="0.25">
      <c r="A180" s="34" t="s">
        <v>513</v>
      </c>
      <c r="B180" s="35">
        <v>5</v>
      </c>
      <c r="C180" s="146">
        <f>IF(B186=0, "-", B180/B186)</f>
        <v>0.10869565217391304</v>
      </c>
      <c r="D180" s="35">
        <v>11</v>
      </c>
      <c r="E180" s="39">
        <f>IF(D186=0, "-", D180/D186)</f>
        <v>0.19298245614035087</v>
      </c>
      <c r="F180" s="136">
        <v>15</v>
      </c>
      <c r="G180" s="146">
        <f>IF(F186=0, "-", F180/F186)</f>
        <v>9.7402597402597407E-2</v>
      </c>
      <c r="H180" s="35">
        <v>28</v>
      </c>
      <c r="I180" s="39">
        <f>IF(H186=0, "-", H180/H186)</f>
        <v>0.17177914110429449</v>
      </c>
      <c r="J180" s="38">
        <f t="shared" si="14"/>
        <v>-0.54545454545454541</v>
      </c>
      <c r="K180" s="39">
        <f t="shared" si="15"/>
        <v>-0.4642857142857143</v>
      </c>
    </row>
    <row r="181" spans="1:11" x14ac:dyDescent="0.25">
      <c r="A181" s="34" t="s">
        <v>514</v>
      </c>
      <c r="B181" s="35">
        <v>1</v>
      </c>
      <c r="C181" s="146">
        <f>IF(B186=0, "-", B181/B186)</f>
        <v>2.1739130434782608E-2</v>
      </c>
      <c r="D181" s="35">
        <v>12</v>
      </c>
      <c r="E181" s="39">
        <f>IF(D186=0, "-", D181/D186)</f>
        <v>0.21052631578947367</v>
      </c>
      <c r="F181" s="136">
        <v>5</v>
      </c>
      <c r="G181" s="146">
        <f>IF(F186=0, "-", F181/F186)</f>
        <v>3.2467532467532464E-2</v>
      </c>
      <c r="H181" s="35">
        <v>16</v>
      </c>
      <c r="I181" s="39">
        <f>IF(H186=0, "-", H181/H186)</f>
        <v>9.815950920245399E-2</v>
      </c>
      <c r="J181" s="38">
        <f t="shared" si="14"/>
        <v>-0.91666666666666663</v>
      </c>
      <c r="K181" s="39">
        <f t="shared" si="15"/>
        <v>-0.6875</v>
      </c>
    </row>
    <row r="182" spans="1:11" x14ac:dyDescent="0.25">
      <c r="A182" s="34" t="s">
        <v>515</v>
      </c>
      <c r="B182" s="35">
        <v>15</v>
      </c>
      <c r="C182" s="146">
        <f>IF(B186=0, "-", B182/B186)</f>
        <v>0.32608695652173914</v>
      </c>
      <c r="D182" s="35">
        <v>4</v>
      </c>
      <c r="E182" s="39">
        <f>IF(D186=0, "-", D182/D186)</f>
        <v>7.0175438596491224E-2</v>
      </c>
      <c r="F182" s="136">
        <v>44</v>
      </c>
      <c r="G182" s="146">
        <f>IF(F186=0, "-", F182/F186)</f>
        <v>0.2857142857142857</v>
      </c>
      <c r="H182" s="35">
        <v>19</v>
      </c>
      <c r="I182" s="39">
        <f>IF(H186=0, "-", H182/H186)</f>
        <v>0.1165644171779141</v>
      </c>
      <c r="J182" s="38">
        <f t="shared" si="14"/>
        <v>2.75</v>
      </c>
      <c r="K182" s="39">
        <f t="shared" si="15"/>
        <v>1.3157894736842106</v>
      </c>
    </row>
    <row r="183" spans="1:11" x14ac:dyDescent="0.25">
      <c r="A183" s="34" t="s">
        <v>516</v>
      </c>
      <c r="B183" s="35">
        <v>0</v>
      </c>
      <c r="C183" s="146">
        <f>IF(B186=0, "-", B183/B186)</f>
        <v>0</v>
      </c>
      <c r="D183" s="35">
        <v>0</v>
      </c>
      <c r="E183" s="39">
        <f>IF(D186=0, "-", D183/D186)</f>
        <v>0</v>
      </c>
      <c r="F183" s="136">
        <v>0</v>
      </c>
      <c r="G183" s="146">
        <f>IF(F186=0, "-", F183/F186)</f>
        <v>0</v>
      </c>
      <c r="H183" s="35">
        <v>1</v>
      </c>
      <c r="I183" s="39">
        <f>IF(H186=0, "-", H183/H186)</f>
        <v>6.1349693251533744E-3</v>
      </c>
      <c r="J183" s="38" t="str">
        <f t="shared" si="14"/>
        <v>-</v>
      </c>
      <c r="K183" s="39">
        <f t="shared" si="15"/>
        <v>-1</v>
      </c>
    </row>
    <row r="184" spans="1:11" x14ac:dyDescent="0.25">
      <c r="A184" s="34" t="s">
        <v>517</v>
      </c>
      <c r="B184" s="35">
        <v>1</v>
      </c>
      <c r="C184" s="146">
        <f>IF(B186=0, "-", B184/B186)</f>
        <v>2.1739130434782608E-2</v>
      </c>
      <c r="D184" s="35">
        <v>0</v>
      </c>
      <c r="E184" s="39">
        <f>IF(D186=0, "-", D184/D186)</f>
        <v>0</v>
      </c>
      <c r="F184" s="136">
        <v>1</v>
      </c>
      <c r="G184" s="146">
        <f>IF(F186=0, "-", F184/F186)</f>
        <v>6.4935064935064939E-3</v>
      </c>
      <c r="H184" s="35">
        <v>0</v>
      </c>
      <c r="I184" s="39">
        <f>IF(H186=0, "-", H184/H186)</f>
        <v>0</v>
      </c>
      <c r="J184" s="38" t="str">
        <f t="shared" si="14"/>
        <v>-</v>
      </c>
      <c r="K184" s="39" t="str">
        <f t="shared" si="15"/>
        <v>-</v>
      </c>
    </row>
    <row r="185" spans="1:11" x14ac:dyDescent="0.25">
      <c r="A185" s="137"/>
      <c r="B185" s="40"/>
      <c r="D185" s="40"/>
      <c r="E185" s="44"/>
      <c r="F185" s="138"/>
      <c r="H185" s="40"/>
      <c r="I185" s="44"/>
      <c r="J185" s="43"/>
      <c r="K185" s="44"/>
    </row>
    <row r="186" spans="1:11" s="52" customFormat="1" ht="13" x14ac:dyDescent="0.3">
      <c r="A186" s="139" t="s">
        <v>518</v>
      </c>
      <c r="B186" s="46">
        <f>SUM(B173:B185)</f>
        <v>46</v>
      </c>
      <c r="C186" s="140">
        <f>B186/16272</f>
        <v>2.8269419862340214E-3</v>
      </c>
      <c r="D186" s="46">
        <f>SUM(D173:D185)</f>
        <v>57</v>
      </c>
      <c r="E186" s="141">
        <f>D186/20402</f>
        <v>2.7938437408097246E-3</v>
      </c>
      <c r="F186" s="128">
        <f>SUM(F173:F185)</f>
        <v>154</v>
      </c>
      <c r="G186" s="142">
        <f>F186/46275</f>
        <v>3.3279308481901676E-3</v>
      </c>
      <c r="H186" s="46">
        <f>SUM(H173:H185)</f>
        <v>163</v>
      </c>
      <c r="I186" s="141">
        <f>H186/53980</f>
        <v>3.0196369025565022E-3</v>
      </c>
      <c r="J186" s="49">
        <f>IF(D186=0, "-", IF((B186-D186)/D186&lt;10, (B186-D186)/D186, "&gt;999%"))</f>
        <v>-0.19298245614035087</v>
      </c>
      <c r="K186" s="50">
        <f>IF(H186=0, "-", IF((F186-H186)/H186&lt;10, (F186-H186)/H186, "&gt;999%"))</f>
        <v>-5.5214723926380369E-2</v>
      </c>
    </row>
    <row r="187" spans="1:11" x14ac:dyDescent="0.25">
      <c r="B187" s="138"/>
      <c r="D187" s="138"/>
      <c r="F187" s="138"/>
      <c r="H187" s="138"/>
    </row>
    <row r="188" spans="1:11" s="52" customFormat="1" ht="13" x14ac:dyDescent="0.3">
      <c r="A188" s="139" t="s">
        <v>519</v>
      </c>
      <c r="B188" s="46">
        <v>450</v>
      </c>
      <c r="C188" s="140">
        <f>B188/16272</f>
        <v>2.7654867256637169E-2</v>
      </c>
      <c r="D188" s="46">
        <v>503</v>
      </c>
      <c r="E188" s="141">
        <f>D188/20402</f>
        <v>2.4654445642584059E-2</v>
      </c>
      <c r="F188" s="128">
        <v>1118</v>
      </c>
      <c r="G188" s="142">
        <f>F188/46275</f>
        <v>2.4159913560237709E-2</v>
      </c>
      <c r="H188" s="46">
        <v>1123</v>
      </c>
      <c r="I188" s="141">
        <f>H188/53980</f>
        <v>2.080400148203038E-2</v>
      </c>
      <c r="J188" s="49">
        <f>IF(D188=0, "-", IF((B188-D188)/D188&lt;10, (B188-D188)/D188, "&gt;999%"))</f>
        <v>-0.10536779324055666</v>
      </c>
      <c r="K188" s="50">
        <f>IF(H188=0, "-", IF((F188-H188)/H188&lt;10, (F188-H188)/H188, "&gt;999%"))</f>
        <v>-4.4523597506678537E-3</v>
      </c>
    </row>
    <row r="189" spans="1:11" x14ac:dyDescent="0.25">
      <c r="B189" s="138"/>
      <c r="D189" s="138"/>
      <c r="F189" s="138"/>
      <c r="H189" s="138"/>
    </row>
    <row r="190" spans="1:11" ht="13" x14ac:dyDescent="0.3">
      <c r="A190" s="26" t="s">
        <v>520</v>
      </c>
      <c r="B190" s="46">
        <f>B194-B192</f>
        <v>6876</v>
      </c>
      <c r="C190" s="140">
        <f>B190/16272</f>
        <v>0.42256637168141592</v>
      </c>
      <c r="D190" s="46">
        <f>D194-D192</f>
        <v>7929</v>
      </c>
      <c r="E190" s="141">
        <f>D190/20402</f>
        <v>0.38863836878737379</v>
      </c>
      <c r="F190" s="128">
        <f>F194-F192</f>
        <v>19246</v>
      </c>
      <c r="G190" s="142">
        <f>F190/46275</f>
        <v>0.4159049162614803</v>
      </c>
      <c r="H190" s="46">
        <f>H194-H192</f>
        <v>20846</v>
      </c>
      <c r="I190" s="141">
        <f>H190/53980</f>
        <v>0.38618006669136717</v>
      </c>
      <c r="J190" s="49">
        <f>IF(D190=0, "-", IF((B190-D190)/D190&lt;10, (B190-D190)/D190, "&gt;999%"))</f>
        <v>-0.13280363223609534</v>
      </c>
      <c r="K190" s="50">
        <f>IF(H190=0, "-", IF((F190-H190)/H190&lt;10, (F190-H190)/H190, "&gt;999%"))</f>
        <v>-7.6753333972944454E-2</v>
      </c>
    </row>
    <row r="191" spans="1:11" ht="13" x14ac:dyDescent="0.3">
      <c r="A191" s="26"/>
      <c r="B191" s="46"/>
      <c r="C191" s="140"/>
      <c r="D191" s="46"/>
      <c r="E191" s="141"/>
      <c r="F191" s="128"/>
      <c r="G191" s="142"/>
      <c r="H191" s="46"/>
      <c r="I191" s="141"/>
      <c r="J191" s="49"/>
      <c r="K191" s="50"/>
    </row>
    <row r="192" spans="1:11" ht="13" x14ac:dyDescent="0.3">
      <c r="A192" s="26" t="s">
        <v>521</v>
      </c>
      <c r="B192" s="46">
        <v>717</v>
      </c>
      <c r="C192" s="140">
        <f>B192/16272</f>
        <v>4.4063421828908551E-2</v>
      </c>
      <c r="D192" s="46">
        <v>1001</v>
      </c>
      <c r="E192" s="141">
        <f>D192/20402</f>
        <v>4.906381727281639E-2</v>
      </c>
      <c r="F192" s="128">
        <v>2467</v>
      </c>
      <c r="G192" s="142">
        <f>F192/46275</f>
        <v>5.331172339276067E-2</v>
      </c>
      <c r="H192" s="46">
        <v>2302</v>
      </c>
      <c r="I192" s="141">
        <f>H192/53980</f>
        <v>4.2645424231196737E-2</v>
      </c>
      <c r="J192" s="49">
        <f>IF(D192=0, "-", IF((B192-D192)/D192&lt;10, (B192-D192)/D192, "&gt;999%"))</f>
        <v>-0.28371628371628371</v>
      </c>
      <c r="K192" s="50">
        <f>IF(H192=0, "-", IF((F192-H192)/H192&lt;10, (F192-H192)/H192, "&gt;999%"))</f>
        <v>7.1676802780191132E-2</v>
      </c>
    </row>
    <row r="193" spans="1:11" ht="13" x14ac:dyDescent="0.3">
      <c r="A193" s="26"/>
      <c r="B193" s="46"/>
      <c r="C193" s="140"/>
      <c r="D193" s="46"/>
      <c r="E193" s="141"/>
      <c r="F193" s="128"/>
      <c r="G193" s="142"/>
      <c r="H193" s="46"/>
      <c r="I193" s="141"/>
      <c r="J193" s="49"/>
      <c r="K193" s="50"/>
    </row>
    <row r="194" spans="1:11" ht="13" x14ac:dyDescent="0.3">
      <c r="A194" s="26" t="s">
        <v>522</v>
      </c>
      <c r="B194" s="46">
        <v>7593</v>
      </c>
      <c r="C194" s="140">
        <f>B194/16272</f>
        <v>0.46662979351032446</v>
      </c>
      <c r="D194" s="46">
        <v>8930</v>
      </c>
      <c r="E194" s="141">
        <f>D194/20402</f>
        <v>0.43770218606019018</v>
      </c>
      <c r="F194" s="128">
        <v>21713</v>
      </c>
      <c r="G194" s="142">
        <f>F194/46275</f>
        <v>0.46921663965424093</v>
      </c>
      <c r="H194" s="46">
        <v>23148</v>
      </c>
      <c r="I194" s="141">
        <f>H194/53980</f>
        <v>0.42882549092256389</v>
      </c>
      <c r="J194" s="49">
        <f>IF(D194=0, "-", IF((B194-D194)/D194&lt;10, (B194-D194)/D194, "&gt;999%"))</f>
        <v>-0.14972004479283316</v>
      </c>
      <c r="K194" s="50">
        <f>IF(H194=0, "-", IF((F194-H194)/H194&lt;10, (F194-H194)/H194, "&gt;999%"))</f>
        <v>-6.1992396751339211E-2</v>
      </c>
    </row>
  </sheetData>
  <mergeCells count="37">
    <mergeCell ref="B164:E164"/>
    <mergeCell ref="F164:I164"/>
    <mergeCell ref="J164:K164"/>
    <mergeCell ref="B165:C165"/>
    <mergeCell ref="D165:E165"/>
    <mergeCell ref="F165:G165"/>
    <mergeCell ref="H165:I165"/>
    <mergeCell ref="B111:E111"/>
    <mergeCell ref="F111:I111"/>
    <mergeCell ref="J111:K111"/>
    <mergeCell ref="B112:C112"/>
    <mergeCell ref="D112:E112"/>
    <mergeCell ref="F112:G112"/>
    <mergeCell ref="H112:I112"/>
    <mergeCell ref="B64:E64"/>
    <mergeCell ref="F64:I64"/>
    <mergeCell ref="J64:K64"/>
    <mergeCell ref="B65:C65"/>
    <mergeCell ref="D65:E65"/>
    <mergeCell ref="F65:G65"/>
    <mergeCell ref="H65:I65"/>
    <mergeCell ref="B23:E23"/>
    <mergeCell ref="F23:I23"/>
    <mergeCell ref="J23:K23"/>
    <mergeCell ref="B24:C24"/>
    <mergeCell ref="D24:E24"/>
    <mergeCell ref="F24:G24"/>
    <mergeCell ref="H24:I24"/>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7" max="16383" man="1"/>
    <brk id="92" max="16383" man="1"/>
    <brk id="14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D417-2109-4587-BC9E-7EA91DF6217C}">
  <sheetPr>
    <pageSetUpPr fitToPage="1"/>
  </sheetPr>
  <dimension ref="A1:K46"/>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523</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165</v>
      </c>
      <c r="G4" s="25"/>
      <c r="H4" s="25"/>
      <c r="I4" s="23"/>
      <c r="J4" s="22" t="s">
        <v>166</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167</v>
      </c>
      <c r="C6" s="133" t="s">
        <v>168</v>
      </c>
      <c r="D6" s="132" t="s">
        <v>167</v>
      </c>
      <c r="E6" s="134" t="s">
        <v>168</v>
      </c>
      <c r="F6" s="144" t="s">
        <v>167</v>
      </c>
      <c r="G6" s="133" t="s">
        <v>168</v>
      </c>
      <c r="H6" s="145" t="s">
        <v>167</v>
      </c>
      <c r="I6" s="134" t="s">
        <v>168</v>
      </c>
      <c r="J6" s="132"/>
      <c r="K6" s="134"/>
    </row>
    <row r="7" spans="1:11" x14ac:dyDescent="0.25">
      <c r="A7" s="34" t="s">
        <v>49</v>
      </c>
      <c r="B7" s="35">
        <v>0</v>
      </c>
      <c r="C7" s="146">
        <f>IF(B46=0, "-", B7/B46)</f>
        <v>0</v>
      </c>
      <c r="D7" s="35">
        <v>0</v>
      </c>
      <c r="E7" s="39">
        <f>IF(D46=0, "-", D7/D46)</f>
        <v>0</v>
      </c>
      <c r="F7" s="136">
        <v>1</v>
      </c>
      <c r="G7" s="146">
        <f>IF(F46=0, "-", F7/F46)</f>
        <v>4.6055358540966243E-5</v>
      </c>
      <c r="H7" s="35">
        <v>4</v>
      </c>
      <c r="I7" s="39">
        <f>IF(H46=0, "-", H7/H46)</f>
        <v>1.7280110592707794E-4</v>
      </c>
      <c r="J7" s="38" t="str">
        <f t="shared" ref="J7:J44" si="0">IF(D7=0, "-", IF((B7-D7)/D7&lt;10, (B7-D7)/D7, "&gt;999%"))</f>
        <v>-</v>
      </c>
      <c r="K7" s="39">
        <f t="shared" ref="K7:K44" si="1">IF(H7=0, "-", IF((F7-H7)/H7&lt;10, (F7-H7)/H7, "&gt;999%"))</f>
        <v>-0.75</v>
      </c>
    </row>
    <row r="8" spans="1:11" x14ac:dyDescent="0.25">
      <c r="A8" s="34" t="s">
        <v>52</v>
      </c>
      <c r="B8" s="35">
        <v>92</v>
      </c>
      <c r="C8" s="146">
        <f>IF(B46=0, "-", B8/B46)</f>
        <v>1.211642302120374E-2</v>
      </c>
      <c r="D8" s="35">
        <v>107</v>
      </c>
      <c r="E8" s="39">
        <f>IF(D46=0, "-", D8/D46)</f>
        <v>1.1982082866741321E-2</v>
      </c>
      <c r="F8" s="136">
        <v>360</v>
      </c>
      <c r="G8" s="146">
        <f>IF(F46=0, "-", F8/F46)</f>
        <v>1.6579929074747847E-2</v>
      </c>
      <c r="H8" s="35">
        <v>291</v>
      </c>
      <c r="I8" s="39">
        <f>IF(H46=0, "-", H8/H46)</f>
        <v>1.2571280456194919E-2</v>
      </c>
      <c r="J8" s="38">
        <f t="shared" si="0"/>
        <v>-0.14018691588785046</v>
      </c>
      <c r="K8" s="39">
        <f t="shared" si="1"/>
        <v>0.23711340206185566</v>
      </c>
    </row>
    <row r="9" spans="1:11" x14ac:dyDescent="0.25">
      <c r="A9" s="34" t="s">
        <v>53</v>
      </c>
      <c r="B9" s="35">
        <v>1</v>
      </c>
      <c r="C9" s="146">
        <f>IF(B46=0, "-", B9/B46)</f>
        <v>1.3170025023047545E-4</v>
      </c>
      <c r="D9" s="35">
        <v>3</v>
      </c>
      <c r="E9" s="39">
        <f>IF(D46=0, "-", D9/D46)</f>
        <v>3.3594624860022396E-4</v>
      </c>
      <c r="F9" s="136">
        <v>2</v>
      </c>
      <c r="G9" s="146">
        <f>IF(F46=0, "-", F9/F46)</f>
        <v>9.2110717081932486E-5</v>
      </c>
      <c r="H9" s="35">
        <v>5</v>
      </c>
      <c r="I9" s="39">
        <f>IF(H46=0, "-", H9/H46)</f>
        <v>2.1600138240884741E-4</v>
      </c>
      <c r="J9" s="38">
        <f t="shared" si="0"/>
        <v>-0.66666666666666663</v>
      </c>
      <c r="K9" s="39">
        <f t="shared" si="1"/>
        <v>-0.6</v>
      </c>
    </row>
    <row r="10" spans="1:11" x14ac:dyDescent="0.25">
      <c r="A10" s="34" t="s">
        <v>54</v>
      </c>
      <c r="B10" s="35">
        <v>120</v>
      </c>
      <c r="C10" s="146">
        <f>IF(B46=0, "-", B10/B46)</f>
        <v>1.5804030027657054E-2</v>
      </c>
      <c r="D10" s="35">
        <v>190</v>
      </c>
      <c r="E10" s="39">
        <f>IF(D46=0, "-", D10/D46)</f>
        <v>2.1276595744680851E-2</v>
      </c>
      <c r="F10" s="136">
        <v>477</v>
      </c>
      <c r="G10" s="146">
        <f>IF(F46=0, "-", F10/F46)</f>
        <v>2.1968406024040897E-2</v>
      </c>
      <c r="H10" s="35">
        <v>474</v>
      </c>
      <c r="I10" s="39">
        <f>IF(H46=0, "-", H10/H46)</f>
        <v>2.0476931052358736E-2</v>
      </c>
      <c r="J10" s="38">
        <f t="shared" si="0"/>
        <v>-0.36842105263157893</v>
      </c>
      <c r="K10" s="39">
        <f t="shared" si="1"/>
        <v>6.3291139240506328E-3</v>
      </c>
    </row>
    <row r="11" spans="1:11" x14ac:dyDescent="0.25">
      <c r="A11" s="34" t="s">
        <v>56</v>
      </c>
      <c r="B11" s="35">
        <v>0</v>
      </c>
      <c r="C11" s="146">
        <f>IF(B46=0, "-", B11/B46)</f>
        <v>0</v>
      </c>
      <c r="D11" s="35">
        <v>2</v>
      </c>
      <c r="E11" s="39">
        <f>IF(D46=0, "-", D11/D46)</f>
        <v>2.2396416573348266E-4</v>
      </c>
      <c r="F11" s="136">
        <v>2</v>
      </c>
      <c r="G11" s="146">
        <f>IF(F46=0, "-", F11/F46)</f>
        <v>9.2110717081932486E-5</v>
      </c>
      <c r="H11" s="35">
        <v>3</v>
      </c>
      <c r="I11" s="39">
        <f>IF(H46=0, "-", H11/H46)</f>
        <v>1.2960082944530845E-4</v>
      </c>
      <c r="J11" s="38">
        <f t="shared" si="0"/>
        <v>-1</v>
      </c>
      <c r="K11" s="39">
        <f t="shared" si="1"/>
        <v>-0.33333333333333331</v>
      </c>
    </row>
    <row r="12" spans="1:11" x14ac:dyDescent="0.25">
      <c r="A12" s="34" t="s">
        <v>58</v>
      </c>
      <c r="B12" s="35">
        <v>0</v>
      </c>
      <c r="C12" s="146">
        <f>IF(B46=0, "-", B12/B46)</f>
        <v>0</v>
      </c>
      <c r="D12" s="35">
        <v>1</v>
      </c>
      <c r="E12" s="39">
        <f>IF(D46=0, "-", D12/D46)</f>
        <v>1.1198208286674133E-4</v>
      </c>
      <c r="F12" s="136">
        <v>1</v>
      </c>
      <c r="G12" s="146">
        <f>IF(F46=0, "-", F12/F46)</f>
        <v>4.6055358540966243E-5</v>
      </c>
      <c r="H12" s="35">
        <v>2</v>
      </c>
      <c r="I12" s="39">
        <f>IF(H46=0, "-", H12/H46)</f>
        <v>8.6400552963538971E-5</v>
      </c>
      <c r="J12" s="38">
        <f t="shared" si="0"/>
        <v>-1</v>
      </c>
      <c r="K12" s="39">
        <f t="shared" si="1"/>
        <v>-0.5</v>
      </c>
    </row>
    <row r="13" spans="1:11" x14ac:dyDescent="0.25">
      <c r="A13" s="34" t="s">
        <v>60</v>
      </c>
      <c r="B13" s="35">
        <v>138</v>
      </c>
      <c r="C13" s="146">
        <f>IF(B46=0, "-", B13/B46)</f>
        <v>1.8174634531805612E-2</v>
      </c>
      <c r="D13" s="35">
        <v>153</v>
      </c>
      <c r="E13" s="39">
        <f>IF(D46=0, "-", D13/D46)</f>
        <v>1.7133258678611422E-2</v>
      </c>
      <c r="F13" s="136">
        <v>471</v>
      </c>
      <c r="G13" s="146">
        <f>IF(F46=0, "-", F13/F46)</f>
        <v>2.1692073872795099E-2</v>
      </c>
      <c r="H13" s="35">
        <v>445</v>
      </c>
      <c r="I13" s="39">
        <f>IF(H46=0, "-", H13/H46)</f>
        <v>1.9224123034387419E-2</v>
      </c>
      <c r="J13" s="38">
        <f t="shared" si="0"/>
        <v>-9.8039215686274508E-2</v>
      </c>
      <c r="K13" s="39">
        <f t="shared" si="1"/>
        <v>5.8426966292134834E-2</v>
      </c>
    </row>
    <row r="14" spans="1:11" x14ac:dyDescent="0.25">
      <c r="A14" s="34" t="s">
        <v>62</v>
      </c>
      <c r="B14" s="35">
        <v>62</v>
      </c>
      <c r="C14" s="146">
        <f>IF(B46=0, "-", B14/B46)</f>
        <v>8.1654155142894778E-3</v>
      </c>
      <c r="D14" s="35">
        <v>12</v>
      </c>
      <c r="E14" s="39">
        <f>IF(D46=0, "-", D14/D46)</f>
        <v>1.3437849944008958E-3</v>
      </c>
      <c r="F14" s="136">
        <v>190</v>
      </c>
      <c r="G14" s="146">
        <f>IF(F46=0, "-", F14/F46)</f>
        <v>8.7505181227835859E-3</v>
      </c>
      <c r="H14" s="35">
        <v>41</v>
      </c>
      <c r="I14" s="39">
        <f>IF(H46=0, "-", H14/H46)</f>
        <v>1.7712113357525488E-3</v>
      </c>
      <c r="J14" s="38">
        <f t="shared" si="0"/>
        <v>4.166666666666667</v>
      </c>
      <c r="K14" s="39">
        <f t="shared" si="1"/>
        <v>3.6341463414634148</v>
      </c>
    </row>
    <row r="15" spans="1:11" x14ac:dyDescent="0.25">
      <c r="A15" s="34" t="s">
        <v>63</v>
      </c>
      <c r="B15" s="35">
        <v>352</v>
      </c>
      <c r="C15" s="146">
        <f>IF(B46=0, "-", B15/B46)</f>
        <v>4.6358488081127351E-2</v>
      </c>
      <c r="D15" s="35">
        <v>228</v>
      </c>
      <c r="E15" s="39">
        <f>IF(D46=0, "-", D15/D46)</f>
        <v>2.553191489361702E-2</v>
      </c>
      <c r="F15" s="136">
        <v>606</v>
      </c>
      <c r="G15" s="146">
        <f>IF(F46=0, "-", F15/F46)</f>
        <v>2.7909547275825543E-2</v>
      </c>
      <c r="H15" s="35">
        <v>657</v>
      </c>
      <c r="I15" s="39">
        <f>IF(H46=0, "-", H15/H46)</f>
        <v>2.8382581648522552E-2</v>
      </c>
      <c r="J15" s="38">
        <f t="shared" si="0"/>
        <v>0.54385964912280704</v>
      </c>
      <c r="K15" s="39">
        <f t="shared" si="1"/>
        <v>-7.7625570776255703E-2</v>
      </c>
    </row>
    <row r="16" spans="1:11" x14ac:dyDescent="0.25">
      <c r="A16" s="34" t="s">
        <v>64</v>
      </c>
      <c r="B16" s="35">
        <v>314</v>
      </c>
      <c r="C16" s="146">
        <f>IF(B46=0, "-", B16/B46)</f>
        <v>4.1353878572369288E-2</v>
      </c>
      <c r="D16" s="35">
        <v>442</v>
      </c>
      <c r="E16" s="39">
        <f>IF(D46=0, "-", D16/D46)</f>
        <v>4.9496080627099662E-2</v>
      </c>
      <c r="F16" s="136">
        <v>1084</v>
      </c>
      <c r="G16" s="146">
        <f>IF(F46=0, "-", F16/F46)</f>
        <v>4.9924008658407404E-2</v>
      </c>
      <c r="H16" s="35">
        <v>1274</v>
      </c>
      <c r="I16" s="39">
        <f>IF(H46=0, "-", H16/H46)</f>
        <v>5.503715223777432E-2</v>
      </c>
      <c r="J16" s="38">
        <f t="shared" si="0"/>
        <v>-0.2895927601809955</v>
      </c>
      <c r="K16" s="39">
        <f t="shared" si="1"/>
        <v>-0.14913657770800628</v>
      </c>
    </row>
    <row r="17" spans="1:11" x14ac:dyDescent="0.25">
      <c r="A17" s="34" t="s">
        <v>65</v>
      </c>
      <c r="B17" s="35">
        <v>578</v>
      </c>
      <c r="C17" s="146">
        <f>IF(B46=0, "-", B17/B46)</f>
        <v>7.6122744633214806E-2</v>
      </c>
      <c r="D17" s="35">
        <v>731</v>
      </c>
      <c r="E17" s="39">
        <f>IF(D46=0, "-", D17/D46)</f>
        <v>8.1858902575587908E-2</v>
      </c>
      <c r="F17" s="136">
        <v>1795</v>
      </c>
      <c r="G17" s="146">
        <f>IF(F46=0, "-", F17/F46)</f>
        <v>8.2669368581034408E-2</v>
      </c>
      <c r="H17" s="35">
        <v>1844</v>
      </c>
      <c r="I17" s="39">
        <f>IF(H46=0, "-", H17/H46)</f>
        <v>7.9661309832382926E-2</v>
      </c>
      <c r="J17" s="38">
        <f t="shared" si="0"/>
        <v>-0.20930232558139536</v>
      </c>
      <c r="K17" s="39">
        <f t="shared" si="1"/>
        <v>-2.6572668112798264E-2</v>
      </c>
    </row>
    <row r="18" spans="1:11" x14ac:dyDescent="0.25">
      <c r="A18" s="34" t="s">
        <v>66</v>
      </c>
      <c r="B18" s="35">
        <v>1</v>
      </c>
      <c r="C18" s="146">
        <f>IF(B46=0, "-", B18/B46)</f>
        <v>1.3170025023047545E-4</v>
      </c>
      <c r="D18" s="35">
        <v>0</v>
      </c>
      <c r="E18" s="39">
        <f>IF(D46=0, "-", D18/D46)</f>
        <v>0</v>
      </c>
      <c r="F18" s="136">
        <v>1</v>
      </c>
      <c r="G18" s="146">
        <f>IF(F46=0, "-", F18/F46)</f>
        <v>4.6055358540966243E-5</v>
      </c>
      <c r="H18" s="35">
        <v>3</v>
      </c>
      <c r="I18" s="39">
        <f>IF(H46=0, "-", H18/H46)</f>
        <v>1.2960082944530845E-4</v>
      </c>
      <c r="J18" s="38" t="str">
        <f t="shared" si="0"/>
        <v>-</v>
      </c>
      <c r="K18" s="39">
        <f t="shared" si="1"/>
        <v>-0.66666666666666663</v>
      </c>
    </row>
    <row r="19" spans="1:11" x14ac:dyDescent="0.25">
      <c r="A19" s="34" t="s">
        <v>67</v>
      </c>
      <c r="B19" s="35">
        <v>194</v>
      </c>
      <c r="C19" s="146">
        <f>IF(B46=0, "-", B19/B46)</f>
        <v>2.5549848544712234E-2</v>
      </c>
      <c r="D19" s="35">
        <v>247</v>
      </c>
      <c r="E19" s="39">
        <f>IF(D46=0, "-", D19/D46)</f>
        <v>2.7659574468085105E-2</v>
      </c>
      <c r="F19" s="136">
        <v>497</v>
      </c>
      <c r="G19" s="146">
        <f>IF(F46=0, "-", F19/F46)</f>
        <v>2.2889513194860222E-2</v>
      </c>
      <c r="H19" s="35">
        <v>605</v>
      </c>
      <c r="I19" s="39">
        <f>IF(H46=0, "-", H19/H46)</f>
        <v>2.6136167271470539E-2</v>
      </c>
      <c r="J19" s="38">
        <f t="shared" si="0"/>
        <v>-0.2145748987854251</v>
      </c>
      <c r="K19" s="39">
        <f t="shared" si="1"/>
        <v>-0.17851239669421487</v>
      </c>
    </row>
    <row r="20" spans="1:11" x14ac:dyDescent="0.25">
      <c r="A20" s="34" t="s">
        <v>69</v>
      </c>
      <c r="B20" s="35">
        <v>33</v>
      </c>
      <c r="C20" s="146">
        <f>IF(B46=0, "-", B20/B46)</f>
        <v>4.3461082576056898E-3</v>
      </c>
      <c r="D20" s="35">
        <v>47</v>
      </c>
      <c r="E20" s="39">
        <f>IF(D46=0, "-", D20/D46)</f>
        <v>5.263157894736842E-3</v>
      </c>
      <c r="F20" s="136">
        <v>69</v>
      </c>
      <c r="G20" s="146">
        <f>IF(F46=0, "-", F20/F46)</f>
        <v>3.1778197393266708E-3</v>
      </c>
      <c r="H20" s="35">
        <v>88</v>
      </c>
      <c r="I20" s="39">
        <f>IF(H46=0, "-", H20/H46)</f>
        <v>3.8016243303957147E-3</v>
      </c>
      <c r="J20" s="38">
        <f t="shared" si="0"/>
        <v>-0.2978723404255319</v>
      </c>
      <c r="K20" s="39">
        <f t="shared" si="1"/>
        <v>-0.21590909090909091</v>
      </c>
    </row>
    <row r="21" spans="1:11" x14ac:dyDescent="0.25">
      <c r="A21" s="34" t="s">
        <v>70</v>
      </c>
      <c r="B21" s="35">
        <v>35</v>
      </c>
      <c r="C21" s="146">
        <f>IF(B46=0, "-", B21/B46)</f>
        <v>4.6095087580666407E-3</v>
      </c>
      <c r="D21" s="35">
        <v>63</v>
      </c>
      <c r="E21" s="39">
        <f>IF(D46=0, "-", D21/D46)</f>
        <v>7.0548712206047037E-3</v>
      </c>
      <c r="F21" s="136">
        <v>180</v>
      </c>
      <c r="G21" s="146">
        <f>IF(F46=0, "-", F21/F46)</f>
        <v>8.2899645373739235E-3</v>
      </c>
      <c r="H21" s="35">
        <v>183</v>
      </c>
      <c r="I21" s="39">
        <f>IF(H46=0, "-", H21/H46)</f>
        <v>7.9056505961638147E-3</v>
      </c>
      <c r="J21" s="38">
        <f t="shared" si="0"/>
        <v>-0.44444444444444442</v>
      </c>
      <c r="K21" s="39">
        <f t="shared" si="1"/>
        <v>-1.6393442622950821E-2</v>
      </c>
    </row>
    <row r="22" spans="1:11" x14ac:dyDescent="0.25">
      <c r="A22" s="34" t="s">
        <v>71</v>
      </c>
      <c r="B22" s="35">
        <v>310</v>
      </c>
      <c r="C22" s="146">
        <f>IF(B46=0, "-", B22/B46)</f>
        <v>4.0827077571447386E-2</v>
      </c>
      <c r="D22" s="35">
        <v>229</v>
      </c>
      <c r="E22" s="39">
        <f>IF(D46=0, "-", D22/D46)</f>
        <v>2.5643896976483761E-2</v>
      </c>
      <c r="F22" s="136">
        <v>900</v>
      </c>
      <c r="G22" s="146">
        <f>IF(F46=0, "-", F22/F46)</f>
        <v>4.1449822686869614E-2</v>
      </c>
      <c r="H22" s="35">
        <v>700</v>
      </c>
      <c r="I22" s="39">
        <f>IF(H46=0, "-", H22/H46)</f>
        <v>3.0240193537238638E-2</v>
      </c>
      <c r="J22" s="38">
        <f t="shared" si="0"/>
        <v>0.35371179039301309</v>
      </c>
      <c r="K22" s="39">
        <f t="shared" si="1"/>
        <v>0.2857142857142857</v>
      </c>
    </row>
    <row r="23" spans="1:11" x14ac:dyDescent="0.25">
      <c r="A23" s="34" t="s">
        <v>72</v>
      </c>
      <c r="B23" s="35">
        <v>1</v>
      </c>
      <c r="C23" s="146">
        <f>IF(B46=0, "-", B23/B46)</f>
        <v>1.3170025023047545E-4</v>
      </c>
      <c r="D23" s="35">
        <v>4</v>
      </c>
      <c r="E23" s="39">
        <f>IF(D46=0, "-", D23/D46)</f>
        <v>4.4792833146696531E-4</v>
      </c>
      <c r="F23" s="136">
        <v>3</v>
      </c>
      <c r="G23" s="146">
        <f>IF(F46=0, "-", F23/F46)</f>
        <v>1.3816607562289874E-4</v>
      </c>
      <c r="H23" s="35">
        <v>9</v>
      </c>
      <c r="I23" s="39">
        <f>IF(H46=0, "-", H23/H46)</f>
        <v>3.8880248833592535E-4</v>
      </c>
      <c r="J23" s="38">
        <f t="shared" si="0"/>
        <v>-0.75</v>
      </c>
      <c r="K23" s="39">
        <f t="shared" si="1"/>
        <v>-0.66666666666666663</v>
      </c>
    </row>
    <row r="24" spans="1:11" x14ac:dyDescent="0.25">
      <c r="A24" s="34" t="s">
        <v>73</v>
      </c>
      <c r="B24" s="35">
        <v>71</v>
      </c>
      <c r="C24" s="146">
        <f>IF(B46=0, "-", B24/B46)</f>
        <v>9.3507177663637569E-3</v>
      </c>
      <c r="D24" s="35">
        <v>213</v>
      </c>
      <c r="E24" s="39">
        <f>IF(D46=0, "-", D24/D46)</f>
        <v>2.38521836506159E-2</v>
      </c>
      <c r="F24" s="136">
        <v>288</v>
      </c>
      <c r="G24" s="146">
        <f>IF(F46=0, "-", F24/F46)</f>
        <v>1.3263943259798277E-2</v>
      </c>
      <c r="H24" s="35">
        <v>395</v>
      </c>
      <c r="I24" s="39">
        <f>IF(H46=0, "-", H24/H46)</f>
        <v>1.7064109210298946E-2</v>
      </c>
      <c r="J24" s="38">
        <f t="shared" si="0"/>
        <v>-0.66666666666666663</v>
      </c>
      <c r="K24" s="39">
        <f t="shared" si="1"/>
        <v>-0.27088607594936709</v>
      </c>
    </row>
    <row r="25" spans="1:11" x14ac:dyDescent="0.25">
      <c r="A25" s="34" t="s">
        <v>74</v>
      </c>
      <c r="B25" s="35">
        <v>3</v>
      </c>
      <c r="C25" s="146">
        <f>IF(B46=0, "-", B25/B46)</f>
        <v>3.9510075069142629E-4</v>
      </c>
      <c r="D25" s="35">
        <v>2</v>
      </c>
      <c r="E25" s="39">
        <f>IF(D46=0, "-", D25/D46)</f>
        <v>2.2396416573348266E-4</v>
      </c>
      <c r="F25" s="136">
        <v>11</v>
      </c>
      <c r="G25" s="146">
        <f>IF(F46=0, "-", F25/F46)</f>
        <v>5.0660894395062868E-4</v>
      </c>
      <c r="H25" s="35">
        <v>4</v>
      </c>
      <c r="I25" s="39">
        <f>IF(H46=0, "-", H25/H46)</f>
        <v>1.7280110592707794E-4</v>
      </c>
      <c r="J25" s="38">
        <f t="shared" si="0"/>
        <v>0.5</v>
      </c>
      <c r="K25" s="39">
        <f t="shared" si="1"/>
        <v>1.75</v>
      </c>
    </row>
    <row r="26" spans="1:11" x14ac:dyDescent="0.25">
      <c r="A26" s="34" t="s">
        <v>75</v>
      </c>
      <c r="B26" s="35">
        <v>90</v>
      </c>
      <c r="C26" s="146">
        <f>IF(B46=0, "-", B26/B46)</f>
        <v>1.1853022520742789E-2</v>
      </c>
      <c r="D26" s="35">
        <v>107</v>
      </c>
      <c r="E26" s="39">
        <f>IF(D46=0, "-", D26/D46)</f>
        <v>1.1982082866741321E-2</v>
      </c>
      <c r="F26" s="136">
        <v>287</v>
      </c>
      <c r="G26" s="146">
        <f>IF(F46=0, "-", F26/F46)</f>
        <v>1.3217887901257311E-2</v>
      </c>
      <c r="H26" s="35">
        <v>314</v>
      </c>
      <c r="I26" s="39">
        <f>IF(H46=0, "-", H26/H46)</f>
        <v>1.3564886815275618E-2</v>
      </c>
      <c r="J26" s="38">
        <f t="shared" si="0"/>
        <v>-0.15887850467289719</v>
      </c>
      <c r="K26" s="39">
        <f t="shared" si="1"/>
        <v>-8.598726114649681E-2</v>
      </c>
    </row>
    <row r="27" spans="1:11" x14ac:dyDescent="0.25">
      <c r="A27" s="34" t="s">
        <v>77</v>
      </c>
      <c r="B27" s="35">
        <v>10</v>
      </c>
      <c r="C27" s="146">
        <f>IF(B46=0, "-", B27/B46)</f>
        <v>1.3170025023047543E-3</v>
      </c>
      <c r="D27" s="35">
        <v>5</v>
      </c>
      <c r="E27" s="39">
        <f>IF(D46=0, "-", D27/D46)</f>
        <v>5.5991041433370661E-4</v>
      </c>
      <c r="F27" s="136">
        <v>13</v>
      </c>
      <c r="G27" s="146">
        <f>IF(F46=0, "-", F27/F46)</f>
        <v>5.987196610325611E-4</v>
      </c>
      <c r="H27" s="35">
        <v>11</v>
      </c>
      <c r="I27" s="39">
        <f>IF(H46=0, "-", H27/H46)</f>
        <v>4.7520304129946433E-4</v>
      </c>
      <c r="J27" s="38">
        <f t="shared" si="0"/>
        <v>1</v>
      </c>
      <c r="K27" s="39">
        <f t="shared" si="1"/>
        <v>0.18181818181818182</v>
      </c>
    </row>
    <row r="28" spans="1:11" x14ac:dyDescent="0.25">
      <c r="A28" s="34" t="s">
        <v>78</v>
      </c>
      <c r="B28" s="35">
        <v>811</v>
      </c>
      <c r="C28" s="146">
        <f>IF(B46=0, "-", B28/B46)</f>
        <v>0.10680890293691558</v>
      </c>
      <c r="D28" s="35">
        <v>940</v>
      </c>
      <c r="E28" s="39">
        <f>IF(D46=0, "-", D28/D46)</f>
        <v>0.10526315789473684</v>
      </c>
      <c r="F28" s="136">
        <v>2642</v>
      </c>
      <c r="G28" s="146">
        <f>IF(F46=0, "-", F28/F46)</f>
        <v>0.12167825726523281</v>
      </c>
      <c r="H28" s="35">
        <v>2642</v>
      </c>
      <c r="I28" s="39">
        <f>IF(H46=0, "-", H28/H46)</f>
        <v>0.11413513046483498</v>
      </c>
      <c r="J28" s="38">
        <f t="shared" si="0"/>
        <v>-0.13723404255319149</v>
      </c>
      <c r="K28" s="39">
        <f t="shared" si="1"/>
        <v>0</v>
      </c>
    </row>
    <row r="29" spans="1:11" x14ac:dyDescent="0.25">
      <c r="A29" s="34" t="s">
        <v>80</v>
      </c>
      <c r="B29" s="35">
        <v>175</v>
      </c>
      <c r="C29" s="146">
        <f>IF(B46=0, "-", B29/B46)</f>
        <v>2.3047543790333202E-2</v>
      </c>
      <c r="D29" s="35">
        <v>160</v>
      </c>
      <c r="E29" s="39">
        <f>IF(D46=0, "-", D29/D46)</f>
        <v>1.7917133258678612E-2</v>
      </c>
      <c r="F29" s="136">
        <v>516</v>
      </c>
      <c r="G29" s="146">
        <f>IF(F46=0, "-", F29/F46)</f>
        <v>2.3764565007138579E-2</v>
      </c>
      <c r="H29" s="35">
        <v>334</v>
      </c>
      <c r="I29" s="39">
        <f>IF(H46=0, "-", H29/H46)</f>
        <v>1.4428892344911008E-2</v>
      </c>
      <c r="J29" s="38">
        <f t="shared" si="0"/>
        <v>9.375E-2</v>
      </c>
      <c r="K29" s="39">
        <f t="shared" si="1"/>
        <v>0.54491017964071853</v>
      </c>
    </row>
    <row r="30" spans="1:11" x14ac:dyDescent="0.25">
      <c r="A30" s="34" t="s">
        <v>82</v>
      </c>
      <c r="B30" s="35">
        <v>135</v>
      </c>
      <c r="C30" s="146">
        <f>IF(B46=0, "-", B30/B46)</f>
        <v>1.7779533781114184E-2</v>
      </c>
      <c r="D30" s="35">
        <v>120</v>
      </c>
      <c r="E30" s="39">
        <f>IF(D46=0, "-", D30/D46)</f>
        <v>1.3437849944008958E-2</v>
      </c>
      <c r="F30" s="136">
        <v>349</v>
      </c>
      <c r="G30" s="146">
        <f>IF(F46=0, "-", F30/F46)</f>
        <v>1.6073320130797219E-2</v>
      </c>
      <c r="H30" s="35">
        <v>233</v>
      </c>
      <c r="I30" s="39">
        <f>IF(H46=0, "-", H30/H46)</f>
        <v>1.006566442025229E-2</v>
      </c>
      <c r="J30" s="38">
        <f t="shared" si="0"/>
        <v>0.125</v>
      </c>
      <c r="K30" s="39">
        <f t="shared" si="1"/>
        <v>0.4978540772532189</v>
      </c>
    </row>
    <row r="31" spans="1:11" x14ac:dyDescent="0.25">
      <c r="A31" s="34" t="s">
        <v>83</v>
      </c>
      <c r="B31" s="35">
        <v>24</v>
      </c>
      <c r="C31" s="146">
        <f>IF(B46=0, "-", B31/B46)</f>
        <v>3.1608060055314103E-3</v>
      </c>
      <c r="D31" s="35">
        <v>23</v>
      </c>
      <c r="E31" s="39">
        <f>IF(D46=0, "-", D31/D46)</f>
        <v>2.5755879059350503E-3</v>
      </c>
      <c r="F31" s="136">
        <v>69</v>
      </c>
      <c r="G31" s="146">
        <f>IF(F46=0, "-", F31/F46)</f>
        <v>3.1778197393266708E-3</v>
      </c>
      <c r="H31" s="35">
        <v>56</v>
      </c>
      <c r="I31" s="39">
        <f>IF(H46=0, "-", H31/H46)</f>
        <v>2.4192154829790909E-3</v>
      </c>
      <c r="J31" s="38">
        <f t="shared" si="0"/>
        <v>4.3478260869565216E-2</v>
      </c>
      <c r="K31" s="39">
        <f t="shared" si="1"/>
        <v>0.23214285714285715</v>
      </c>
    </row>
    <row r="32" spans="1:11" x14ac:dyDescent="0.25">
      <c r="A32" s="34" t="s">
        <v>84</v>
      </c>
      <c r="B32" s="35">
        <v>1173</v>
      </c>
      <c r="C32" s="146">
        <f>IF(B46=0, "-", B32/B46)</f>
        <v>0.15448439352034768</v>
      </c>
      <c r="D32" s="35">
        <v>1602</v>
      </c>
      <c r="E32" s="39">
        <f>IF(D46=0, "-", D32/D46)</f>
        <v>0.17939529675251958</v>
      </c>
      <c r="F32" s="136">
        <v>2852</v>
      </c>
      <c r="G32" s="146">
        <f>IF(F46=0, "-", F32/F46)</f>
        <v>0.13134988255883573</v>
      </c>
      <c r="H32" s="35">
        <v>4127</v>
      </c>
      <c r="I32" s="39">
        <f>IF(H46=0, "-", H32/H46)</f>
        <v>0.17828754104026265</v>
      </c>
      <c r="J32" s="38">
        <f t="shared" si="0"/>
        <v>-0.26779026217228463</v>
      </c>
      <c r="K32" s="39">
        <f t="shared" si="1"/>
        <v>-0.30894111945723285</v>
      </c>
    </row>
    <row r="33" spans="1:11" x14ac:dyDescent="0.25">
      <c r="A33" s="34" t="s">
        <v>86</v>
      </c>
      <c r="B33" s="35">
        <v>416</v>
      </c>
      <c r="C33" s="146">
        <f>IF(B46=0, "-", B33/B46)</f>
        <v>5.478730409587778E-2</v>
      </c>
      <c r="D33" s="35">
        <v>703</v>
      </c>
      <c r="E33" s="39">
        <f>IF(D46=0, "-", D33/D46)</f>
        <v>7.8723404255319152E-2</v>
      </c>
      <c r="F33" s="136">
        <v>1213</v>
      </c>
      <c r="G33" s="146">
        <f>IF(F46=0, "-", F33/F46)</f>
        <v>5.586514991019205E-2</v>
      </c>
      <c r="H33" s="35">
        <v>1763</v>
      </c>
      <c r="I33" s="39">
        <f>IF(H46=0, "-", H33/H46)</f>
        <v>7.6162087437359596E-2</v>
      </c>
      <c r="J33" s="38">
        <f t="shared" si="0"/>
        <v>-0.40825035561877665</v>
      </c>
      <c r="K33" s="39">
        <f t="shared" si="1"/>
        <v>-0.31196823596142936</v>
      </c>
    </row>
    <row r="34" spans="1:11" x14ac:dyDescent="0.25">
      <c r="A34" s="34" t="s">
        <v>87</v>
      </c>
      <c r="B34" s="35">
        <v>12</v>
      </c>
      <c r="C34" s="146">
        <f>IF(B46=0, "-", B34/B46)</f>
        <v>1.5804030027657052E-3</v>
      </c>
      <c r="D34" s="35">
        <v>15</v>
      </c>
      <c r="E34" s="39">
        <f>IF(D46=0, "-", D34/D46)</f>
        <v>1.6797312430011197E-3</v>
      </c>
      <c r="F34" s="136">
        <v>37</v>
      </c>
      <c r="G34" s="146">
        <f>IF(F46=0, "-", F34/F46)</f>
        <v>1.704048266015751E-3</v>
      </c>
      <c r="H34" s="35">
        <v>51</v>
      </c>
      <c r="I34" s="39">
        <f>IF(H46=0, "-", H34/H46)</f>
        <v>2.2032141005702438E-3</v>
      </c>
      <c r="J34" s="38">
        <f t="shared" si="0"/>
        <v>-0.2</v>
      </c>
      <c r="K34" s="39">
        <f t="shared" si="1"/>
        <v>-0.27450980392156865</v>
      </c>
    </row>
    <row r="35" spans="1:11" x14ac:dyDescent="0.25">
      <c r="A35" s="34" t="s">
        <v>88</v>
      </c>
      <c r="B35" s="35">
        <v>47</v>
      </c>
      <c r="C35" s="146">
        <f>IF(B46=0, "-", B35/B46)</f>
        <v>6.1899117608323452E-3</v>
      </c>
      <c r="D35" s="35">
        <v>44</v>
      </c>
      <c r="E35" s="39">
        <f>IF(D46=0, "-", D35/D46)</f>
        <v>4.9272116461366181E-3</v>
      </c>
      <c r="F35" s="136">
        <v>135</v>
      </c>
      <c r="G35" s="146">
        <f>IF(F46=0, "-", F35/F46)</f>
        <v>6.2174734030304426E-3</v>
      </c>
      <c r="H35" s="35">
        <v>97</v>
      </c>
      <c r="I35" s="39">
        <f>IF(H46=0, "-", H35/H46)</f>
        <v>4.1904268187316395E-3</v>
      </c>
      <c r="J35" s="38">
        <f t="shared" si="0"/>
        <v>6.8181818181818177E-2</v>
      </c>
      <c r="K35" s="39">
        <f t="shared" si="1"/>
        <v>0.39175257731958762</v>
      </c>
    </row>
    <row r="36" spans="1:11" x14ac:dyDescent="0.25">
      <c r="A36" s="34" t="s">
        <v>90</v>
      </c>
      <c r="B36" s="35">
        <v>15</v>
      </c>
      <c r="C36" s="146">
        <f>IF(B46=0, "-", B36/B46)</f>
        <v>1.9755037534571317E-3</v>
      </c>
      <c r="D36" s="35">
        <v>38</v>
      </c>
      <c r="E36" s="39">
        <f>IF(D46=0, "-", D36/D46)</f>
        <v>4.2553191489361703E-3</v>
      </c>
      <c r="F36" s="136">
        <v>62</v>
      </c>
      <c r="G36" s="146">
        <f>IF(F46=0, "-", F36/F46)</f>
        <v>2.8554322295399068E-3</v>
      </c>
      <c r="H36" s="35">
        <v>89</v>
      </c>
      <c r="I36" s="39">
        <f>IF(H46=0, "-", H36/H46)</f>
        <v>3.8448246068774842E-3</v>
      </c>
      <c r="J36" s="38">
        <f t="shared" si="0"/>
        <v>-0.60526315789473684</v>
      </c>
      <c r="K36" s="39">
        <f t="shared" si="1"/>
        <v>-0.30337078651685395</v>
      </c>
    </row>
    <row r="37" spans="1:11" x14ac:dyDescent="0.25">
      <c r="A37" s="34" t="s">
        <v>91</v>
      </c>
      <c r="B37" s="35">
        <v>1</v>
      </c>
      <c r="C37" s="146">
        <f>IF(B46=0, "-", B37/B46)</f>
        <v>1.3170025023047545E-4</v>
      </c>
      <c r="D37" s="35">
        <v>0</v>
      </c>
      <c r="E37" s="39">
        <f>IF(D46=0, "-", D37/D46)</f>
        <v>0</v>
      </c>
      <c r="F37" s="136">
        <v>1</v>
      </c>
      <c r="G37" s="146">
        <f>IF(F46=0, "-", F37/F46)</f>
        <v>4.6055358540966243E-5</v>
      </c>
      <c r="H37" s="35">
        <v>0</v>
      </c>
      <c r="I37" s="39">
        <f>IF(H46=0, "-", H37/H46)</f>
        <v>0</v>
      </c>
      <c r="J37" s="38" t="str">
        <f t="shared" si="0"/>
        <v>-</v>
      </c>
      <c r="K37" s="39" t="str">
        <f t="shared" si="1"/>
        <v>-</v>
      </c>
    </row>
    <row r="38" spans="1:11" x14ac:dyDescent="0.25">
      <c r="A38" s="34" t="s">
        <v>92</v>
      </c>
      <c r="B38" s="35">
        <v>26</v>
      </c>
      <c r="C38" s="146">
        <f>IF(B46=0, "-", B38/B46)</f>
        <v>3.4242065059923612E-3</v>
      </c>
      <c r="D38" s="35">
        <v>30</v>
      </c>
      <c r="E38" s="39">
        <f>IF(D46=0, "-", D38/D46)</f>
        <v>3.3594624860022394E-3</v>
      </c>
      <c r="F38" s="136">
        <v>88</v>
      </c>
      <c r="G38" s="146">
        <f>IF(F46=0, "-", F38/F46)</f>
        <v>4.0528715516050294E-3</v>
      </c>
      <c r="H38" s="35">
        <v>94</v>
      </c>
      <c r="I38" s="39">
        <f>IF(H46=0, "-", H38/H46)</f>
        <v>4.0608259892863314E-3</v>
      </c>
      <c r="J38" s="38">
        <f t="shared" si="0"/>
        <v>-0.13333333333333333</v>
      </c>
      <c r="K38" s="39">
        <f t="shared" si="1"/>
        <v>-6.3829787234042548E-2</v>
      </c>
    </row>
    <row r="39" spans="1:11" x14ac:dyDescent="0.25">
      <c r="A39" s="34" t="s">
        <v>93</v>
      </c>
      <c r="B39" s="35">
        <v>21</v>
      </c>
      <c r="C39" s="146">
        <f>IF(B46=0, "-", B39/B46)</f>
        <v>2.765705254839984E-3</v>
      </c>
      <c r="D39" s="35">
        <v>0</v>
      </c>
      <c r="E39" s="39">
        <f>IF(D46=0, "-", D39/D46)</f>
        <v>0</v>
      </c>
      <c r="F39" s="136">
        <v>41</v>
      </c>
      <c r="G39" s="146">
        <f>IF(F46=0, "-", F39/F46)</f>
        <v>1.8882697001796158E-3</v>
      </c>
      <c r="H39" s="35">
        <v>0</v>
      </c>
      <c r="I39" s="39">
        <f>IF(H46=0, "-", H39/H46)</f>
        <v>0</v>
      </c>
      <c r="J39" s="38" t="str">
        <f t="shared" si="0"/>
        <v>-</v>
      </c>
      <c r="K39" s="39" t="str">
        <f t="shared" si="1"/>
        <v>-</v>
      </c>
    </row>
    <row r="40" spans="1:11" x14ac:dyDescent="0.25">
      <c r="A40" s="34" t="s">
        <v>94</v>
      </c>
      <c r="B40" s="35">
        <v>452</v>
      </c>
      <c r="C40" s="146">
        <f>IF(B46=0, "-", B40/B46)</f>
        <v>5.9528513104174896E-2</v>
      </c>
      <c r="D40" s="35">
        <v>568</v>
      </c>
      <c r="E40" s="39">
        <f>IF(D46=0, "-", D40/D46)</f>
        <v>6.3605823068309073E-2</v>
      </c>
      <c r="F40" s="136">
        <v>1087</v>
      </c>
      <c r="G40" s="146">
        <f>IF(F46=0, "-", F40/F46)</f>
        <v>5.0062174734030303E-2</v>
      </c>
      <c r="H40" s="35">
        <v>1193</v>
      </c>
      <c r="I40" s="39">
        <f>IF(H46=0, "-", H40/H46)</f>
        <v>5.153792984275099E-2</v>
      </c>
      <c r="J40" s="38">
        <f t="shared" si="0"/>
        <v>-0.20422535211267606</v>
      </c>
      <c r="K40" s="39">
        <f t="shared" si="1"/>
        <v>-8.8851634534786256E-2</v>
      </c>
    </row>
    <row r="41" spans="1:11" x14ac:dyDescent="0.25">
      <c r="A41" s="34" t="s">
        <v>95</v>
      </c>
      <c r="B41" s="35">
        <v>101</v>
      </c>
      <c r="C41" s="146">
        <f>IF(B46=0, "-", B41/B46)</f>
        <v>1.3301725273278019E-2</v>
      </c>
      <c r="D41" s="35">
        <v>75</v>
      </c>
      <c r="E41" s="39">
        <f>IF(D46=0, "-", D41/D46)</f>
        <v>8.3986562150055993E-3</v>
      </c>
      <c r="F41" s="136">
        <v>288</v>
      </c>
      <c r="G41" s="146">
        <f>IF(F46=0, "-", F41/F46)</f>
        <v>1.3263943259798277E-2</v>
      </c>
      <c r="H41" s="35">
        <v>270</v>
      </c>
      <c r="I41" s="39">
        <f>IF(H46=0, "-", H41/H46)</f>
        <v>1.1664074650077761E-2</v>
      </c>
      <c r="J41" s="38">
        <f t="shared" si="0"/>
        <v>0.34666666666666668</v>
      </c>
      <c r="K41" s="39">
        <f t="shared" si="1"/>
        <v>6.6666666666666666E-2</v>
      </c>
    </row>
    <row r="42" spans="1:11" x14ac:dyDescent="0.25">
      <c r="A42" s="34" t="s">
        <v>96</v>
      </c>
      <c r="B42" s="35">
        <v>1648</v>
      </c>
      <c r="C42" s="146">
        <f>IF(B46=0, "-", B42/B46)</f>
        <v>0.21704201237982351</v>
      </c>
      <c r="D42" s="35">
        <v>1531</v>
      </c>
      <c r="E42" s="39">
        <f>IF(D46=0, "-", D42/D46)</f>
        <v>0.17144456886898096</v>
      </c>
      <c r="F42" s="136">
        <v>4539</v>
      </c>
      <c r="G42" s="146">
        <f>IF(F46=0, "-", F42/F46)</f>
        <v>0.20904527241744578</v>
      </c>
      <c r="H42" s="35">
        <v>4097</v>
      </c>
      <c r="I42" s="39">
        <f>IF(H46=0, "-", H42/H46)</f>
        <v>0.17699153274580956</v>
      </c>
      <c r="J42" s="38">
        <f t="shared" si="0"/>
        <v>7.642064010450686E-2</v>
      </c>
      <c r="K42" s="39">
        <f t="shared" si="1"/>
        <v>0.1078838174273859</v>
      </c>
    </row>
    <row r="43" spans="1:11" x14ac:dyDescent="0.25">
      <c r="A43" s="34" t="s">
        <v>97</v>
      </c>
      <c r="B43" s="35">
        <v>91</v>
      </c>
      <c r="C43" s="146">
        <f>IF(B46=0, "-", B43/B46)</f>
        <v>1.1984722770973264E-2</v>
      </c>
      <c r="D43" s="35">
        <v>198</v>
      </c>
      <c r="E43" s="39">
        <f>IF(D46=0, "-", D43/D46)</f>
        <v>2.2172452407614781E-2</v>
      </c>
      <c r="F43" s="136">
        <v>353</v>
      </c>
      <c r="G43" s="146">
        <f>IF(F46=0, "-", F43/F46)</f>
        <v>1.6257541564961082E-2</v>
      </c>
      <c r="H43" s="35">
        <v>534</v>
      </c>
      <c r="I43" s="39">
        <f>IF(H46=0, "-", H43/H46)</f>
        <v>2.3068947641264905E-2</v>
      </c>
      <c r="J43" s="38">
        <f t="shared" si="0"/>
        <v>-0.54040404040404044</v>
      </c>
      <c r="K43" s="39">
        <f t="shared" si="1"/>
        <v>-0.33895131086142322</v>
      </c>
    </row>
    <row r="44" spans="1:11" x14ac:dyDescent="0.25">
      <c r="A44" s="34" t="s">
        <v>98</v>
      </c>
      <c r="B44" s="35">
        <v>40</v>
      </c>
      <c r="C44" s="146">
        <f>IF(B46=0, "-", B44/B46)</f>
        <v>5.2680100092190171E-3</v>
      </c>
      <c r="D44" s="35">
        <v>97</v>
      </c>
      <c r="E44" s="39">
        <f>IF(D46=0, "-", D44/D46)</f>
        <v>1.0862262038073908E-2</v>
      </c>
      <c r="F44" s="136">
        <v>203</v>
      </c>
      <c r="G44" s="146">
        <f>IF(F46=0, "-", F44/F46)</f>
        <v>9.3492377838161472E-3</v>
      </c>
      <c r="H44" s="35">
        <v>216</v>
      </c>
      <c r="I44" s="39">
        <f>IF(H46=0, "-", H44/H46)</f>
        <v>9.3312597200622092E-3</v>
      </c>
      <c r="J44" s="38">
        <f t="shared" si="0"/>
        <v>-0.58762886597938147</v>
      </c>
      <c r="K44" s="39">
        <f t="shared" si="1"/>
        <v>-6.0185185185185182E-2</v>
      </c>
    </row>
    <row r="45" spans="1:11" x14ac:dyDescent="0.25">
      <c r="A45" s="137"/>
      <c r="B45" s="40"/>
      <c r="D45" s="40"/>
      <c r="E45" s="44"/>
      <c r="F45" s="138"/>
      <c r="H45" s="40"/>
      <c r="I45" s="44"/>
      <c r="J45" s="43"/>
      <c r="K45" s="44"/>
    </row>
    <row r="46" spans="1:11" s="52" customFormat="1" ht="13" x14ac:dyDescent="0.3">
      <c r="A46" s="139" t="s">
        <v>522</v>
      </c>
      <c r="B46" s="46">
        <f>SUM(B7:B45)</f>
        <v>7593</v>
      </c>
      <c r="C46" s="140">
        <v>1</v>
      </c>
      <c r="D46" s="46">
        <f>SUM(D7:D45)</f>
        <v>8930</v>
      </c>
      <c r="E46" s="141">
        <v>1</v>
      </c>
      <c r="F46" s="128">
        <f>SUM(F7:F45)</f>
        <v>21713</v>
      </c>
      <c r="G46" s="142">
        <v>1</v>
      </c>
      <c r="H46" s="46">
        <f>SUM(H7:H45)</f>
        <v>23148</v>
      </c>
      <c r="I46" s="141">
        <v>1</v>
      </c>
      <c r="J46" s="49">
        <f>IF(D46=0, "-", (B46-D46)/D46)</f>
        <v>-0.14972004479283316</v>
      </c>
      <c r="K46" s="50">
        <f>IF(H46=0, "-", (F46-H46)/H46)</f>
        <v>-6.1992396751339211E-2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74DE9-7737-4923-A136-F8E5ED766792}">
  <sheetPr>
    <pageSetUpPr fitToPage="1"/>
  </sheetPr>
  <dimension ref="A1:K73"/>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165</v>
      </c>
      <c r="G4" s="25"/>
      <c r="H4" s="25"/>
      <c r="I4" s="23"/>
      <c r="J4" s="22" t="s">
        <v>166</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167</v>
      </c>
      <c r="C6" s="133" t="s">
        <v>168</v>
      </c>
      <c r="D6" s="132" t="s">
        <v>167</v>
      </c>
      <c r="E6" s="134" t="s">
        <v>168</v>
      </c>
      <c r="F6" s="133" t="s">
        <v>167</v>
      </c>
      <c r="G6" s="133" t="s">
        <v>168</v>
      </c>
      <c r="H6" s="132" t="s">
        <v>167</v>
      </c>
      <c r="I6" s="134" t="s">
        <v>168</v>
      </c>
      <c r="J6" s="132"/>
      <c r="K6" s="134"/>
    </row>
    <row r="7" spans="1:11" x14ac:dyDescent="0.25">
      <c r="A7" s="34" t="s">
        <v>524</v>
      </c>
      <c r="B7" s="35">
        <v>1</v>
      </c>
      <c r="C7" s="146">
        <f>IF(B11=0, "-", B7/B11)</f>
        <v>2.4390243902439025E-2</v>
      </c>
      <c r="D7" s="35">
        <v>0</v>
      </c>
      <c r="E7" s="39">
        <f>IF(D11=0, "-", D7/D11)</f>
        <v>0</v>
      </c>
      <c r="F7" s="136">
        <v>4</v>
      </c>
      <c r="G7" s="146">
        <f>IF(F11=0, "-", F7/F11)</f>
        <v>4.0404040404040407E-2</v>
      </c>
      <c r="H7" s="35">
        <v>0</v>
      </c>
      <c r="I7" s="39">
        <f>IF(H11=0, "-", H7/H11)</f>
        <v>0</v>
      </c>
      <c r="J7" s="38" t="str">
        <f>IF(D7=0, "-", IF((B7-D7)/D7&lt;10, (B7-D7)/D7, "&gt;999%"))</f>
        <v>-</v>
      </c>
      <c r="K7" s="39" t="str">
        <f>IF(H7=0, "-", IF((F7-H7)/H7&lt;10, (F7-H7)/H7, "&gt;999%"))</f>
        <v>-</v>
      </c>
    </row>
    <row r="8" spans="1:11" x14ac:dyDescent="0.25">
      <c r="A8" s="34" t="s">
        <v>525</v>
      </c>
      <c r="B8" s="35">
        <v>1</v>
      </c>
      <c r="C8" s="146">
        <f>IF(B11=0, "-", B8/B11)</f>
        <v>2.4390243902439025E-2</v>
      </c>
      <c r="D8" s="35">
        <v>0</v>
      </c>
      <c r="E8" s="39">
        <f>IF(D11=0, "-", D8/D11)</f>
        <v>0</v>
      </c>
      <c r="F8" s="136">
        <v>3</v>
      </c>
      <c r="G8" s="146">
        <f>IF(F11=0, "-", F8/F11)</f>
        <v>3.0303030303030304E-2</v>
      </c>
      <c r="H8" s="35">
        <v>0</v>
      </c>
      <c r="I8" s="39">
        <f>IF(H11=0, "-", H8/H11)</f>
        <v>0</v>
      </c>
      <c r="J8" s="38" t="str">
        <f>IF(D8=0, "-", IF((B8-D8)/D8&lt;10, (B8-D8)/D8, "&gt;999%"))</f>
        <v>-</v>
      </c>
      <c r="K8" s="39" t="str">
        <f>IF(H8=0, "-", IF((F8-H8)/H8&lt;10, (F8-H8)/H8, "&gt;999%"))</f>
        <v>-</v>
      </c>
    </row>
    <row r="9" spans="1:11" x14ac:dyDescent="0.25">
      <c r="A9" s="34" t="s">
        <v>526</v>
      </c>
      <c r="B9" s="35">
        <v>39</v>
      </c>
      <c r="C9" s="146">
        <f>IF(B11=0, "-", B9/B11)</f>
        <v>0.95121951219512191</v>
      </c>
      <c r="D9" s="35">
        <v>32</v>
      </c>
      <c r="E9" s="39">
        <f>IF(D11=0, "-", D9/D11)</f>
        <v>1</v>
      </c>
      <c r="F9" s="136">
        <v>92</v>
      </c>
      <c r="G9" s="146">
        <f>IF(F11=0, "-", F9/F11)</f>
        <v>0.92929292929292928</v>
      </c>
      <c r="H9" s="35">
        <v>105</v>
      </c>
      <c r="I9" s="39">
        <f>IF(H11=0, "-", H9/H11)</f>
        <v>1</v>
      </c>
      <c r="J9" s="38">
        <f>IF(D9=0, "-", IF((B9-D9)/D9&lt;10, (B9-D9)/D9, "&gt;999%"))</f>
        <v>0.21875</v>
      </c>
      <c r="K9" s="39">
        <f>IF(H9=0, "-", IF((F9-H9)/H9&lt;10, (F9-H9)/H9, "&gt;999%"))</f>
        <v>-0.12380952380952381</v>
      </c>
    </row>
    <row r="10" spans="1:11" x14ac:dyDescent="0.25">
      <c r="A10" s="137"/>
      <c r="B10" s="40"/>
      <c r="D10" s="40"/>
      <c r="E10" s="44"/>
      <c r="F10" s="138"/>
      <c r="H10" s="40"/>
      <c r="I10" s="44"/>
      <c r="J10" s="43"/>
      <c r="K10" s="44"/>
    </row>
    <row r="11" spans="1:11" s="52" customFormat="1" ht="13" x14ac:dyDescent="0.3">
      <c r="A11" s="139" t="s">
        <v>527</v>
      </c>
      <c r="B11" s="46">
        <f>SUM(B7:B10)</f>
        <v>41</v>
      </c>
      <c r="C11" s="140">
        <f>B11/16272</f>
        <v>2.5196656833824977E-3</v>
      </c>
      <c r="D11" s="46">
        <f>SUM(D7:D10)</f>
        <v>32</v>
      </c>
      <c r="E11" s="141">
        <f>D11/20402</f>
        <v>1.5684736790510733E-3</v>
      </c>
      <c r="F11" s="128">
        <f>SUM(F7:F10)</f>
        <v>99</v>
      </c>
      <c r="G11" s="142">
        <f>F11/46275</f>
        <v>2.1393841166936793E-3</v>
      </c>
      <c r="H11" s="46">
        <f>SUM(H7:H10)</f>
        <v>105</v>
      </c>
      <c r="I11" s="141">
        <f>H11/53980</f>
        <v>1.9451648758799555E-3</v>
      </c>
      <c r="J11" s="49">
        <f>IF(D11=0, "-", IF((B11-D11)/D11&lt;10, (B11-D11)/D11, "&gt;999%"))</f>
        <v>0.28125</v>
      </c>
      <c r="K11" s="50">
        <f>IF(H11=0, "-", IF((F11-H11)/H11&lt;10, (F11-H11)/H11, "&gt;999%"))</f>
        <v>-5.7142857142857141E-2</v>
      </c>
    </row>
    <row r="12" spans="1:11" x14ac:dyDescent="0.25">
      <c r="B12" s="138"/>
      <c r="D12" s="138"/>
      <c r="F12" s="138"/>
      <c r="H12" s="138"/>
    </row>
    <row r="13" spans="1:11" ht="13" x14ac:dyDescent="0.3">
      <c r="A13" s="131" t="s">
        <v>41</v>
      </c>
      <c r="B13" s="132" t="s">
        <v>167</v>
      </c>
      <c r="C13" s="133" t="s">
        <v>168</v>
      </c>
      <c r="D13" s="132" t="s">
        <v>167</v>
      </c>
      <c r="E13" s="134" t="s">
        <v>168</v>
      </c>
      <c r="F13" s="133" t="s">
        <v>167</v>
      </c>
      <c r="G13" s="133" t="s">
        <v>168</v>
      </c>
      <c r="H13" s="132" t="s">
        <v>167</v>
      </c>
      <c r="I13" s="134" t="s">
        <v>168</v>
      </c>
      <c r="J13" s="132"/>
      <c r="K13" s="134"/>
    </row>
    <row r="14" spans="1:11" x14ac:dyDescent="0.25">
      <c r="A14" s="34" t="s">
        <v>528</v>
      </c>
      <c r="B14" s="35">
        <v>5</v>
      </c>
      <c r="C14" s="146">
        <f>IF(B16=0, "-", B14/B16)</f>
        <v>1</v>
      </c>
      <c r="D14" s="35">
        <v>5</v>
      </c>
      <c r="E14" s="39">
        <f>IF(D16=0, "-", D14/D16)</f>
        <v>1</v>
      </c>
      <c r="F14" s="136">
        <v>30</v>
      </c>
      <c r="G14" s="146">
        <f>IF(F16=0, "-", F14/F16)</f>
        <v>1</v>
      </c>
      <c r="H14" s="35">
        <v>17</v>
      </c>
      <c r="I14" s="39">
        <f>IF(H16=0, "-", H14/H16)</f>
        <v>1</v>
      </c>
      <c r="J14" s="38">
        <f>IF(D14=0, "-", IF((B14-D14)/D14&lt;10, (B14-D14)/D14, "&gt;999%"))</f>
        <v>0</v>
      </c>
      <c r="K14" s="39">
        <f>IF(H14=0, "-", IF((F14-H14)/H14&lt;10, (F14-H14)/H14, "&gt;999%"))</f>
        <v>0.76470588235294112</v>
      </c>
    </row>
    <row r="15" spans="1:11" x14ac:dyDescent="0.25">
      <c r="A15" s="137"/>
      <c r="B15" s="40"/>
      <c r="D15" s="40"/>
      <c r="E15" s="44"/>
      <c r="F15" s="138"/>
      <c r="H15" s="40"/>
      <c r="I15" s="44"/>
      <c r="J15" s="43"/>
      <c r="K15" s="44"/>
    </row>
    <row r="16" spans="1:11" s="52" customFormat="1" ht="13" x14ac:dyDescent="0.3">
      <c r="A16" s="139" t="s">
        <v>529</v>
      </c>
      <c r="B16" s="46">
        <f>SUM(B14:B15)</f>
        <v>5</v>
      </c>
      <c r="C16" s="140">
        <f>B16/16272</f>
        <v>3.0727630285152407E-4</v>
      </c>
      <c r="D16" s="46">
        <f>SUM(D14:D15)</f>
        <v>5</v>
      </c>
      <c r="E16" s="141">
        <f>D16/20402</f>
        <v>2.4507401235173023E-4</v>
      </c>
      <c r="F16" s="128">
        <f>SUM(F14:F15)</f>
        <v>30</v>
      </c>
      <c r="G16" s="142">
        <f>F16/46275</f>
        <v>6.482982171799027E-4</v>
      </c>
      <c r="H16" s="46">
        <f>SUM(H14:H15)</f>
        <v>17</v>
      </c>
      <c r="I16" s="141">
        <f>H16/53980</f>
        <v>3.1493145609484994E-4</v>
      </c>
      <c r="J16" s="49">
        <f>IF(D16=0, "-", IF((B16-D16)/D16&lt;10, (B16-D16)/D16, "&gt;999%"))</f>
        <v>0</v>
      </c>
      <c r="K16" s="50">
        <f>IF(H16=0, "-", IF((F16-H16)/H16&lt;10, (F16-H16)/H16, "&gt;999%"))</f>
        <v>0.76470588235294112</v>
      </c>
    </row>
    <row r="17" spans="1:11" x14ac:dyDescent="0.25">
      <c r="B17" s="138"/>
      <c r="D17" s="138"/>
      <c r="F17" s="138"/>
      <c r="H17" s="138"/>
    </row>
    <row r="18" spans="1:11" ht="13" x14ac:dyDescent="0.3">
      <c r="A18" s="131" t="s">
        <v>42</v>
      </c>
      <c r="B18" s="132" t="s">
        <v>167</v>
      </c>
      <c r="C18" s="133" t="s">
        <v>168</v>
      </c>
      <c r="D18" s="132" t="s">
        <v>167</v>
      </c>
      <c r="E18" s="134" t="s">
        <v>168</v>
      </c>
      <c r="F18" s="133" t="s">
        <v>167</v>
      </c>
      <c r="G18" s="133" t="s">
        <v>168</v>
      </c>
      <c r="H18" s="132" t="s">
        <v>167</v>
      </c>
      <c r="I18" s="134" t="s">
        <v>168</v>
      </c>
      <c r="J18" s="132"/>
      <c r="K18" s="134"/>
    </row>
    <row r="19" spans="1:11" x14ac:dyDescent="0.25">
      <c r="A19" s="34" t="s">
        <v>530</v>
      </c>
      <c r="B19" s="35">
        <v>0</v>
      </c>
      <c r="C19" s="146">
        <f>IF(B25=0, "-", B19/B25)</f>
        <v>0</v>
      </c>
      <c r="D19" s="35">
        <v>0</v>
      </c>
      <c r="E19" s="39">
        <f>IF(D25=0, "-", D19/D25)</f>
        <v>0</v>
      </c>
      <c r="F19" s="136">
        <v>0</v>
      </c>
      <c r="G19" s="146">
        <f>IF(F25=0, "-", F19/F25)</f>
        <v>0</v>
      </c>
      <c r="H19" s="35">
        <v>2</v>
      </c>
      <c r="I19" s="39">
        <f>IF(H25=0, "-", H19/H25)</f>
        <v>2.4691358024691357E-2</v>
      </c>
      <c r="J19" s="38" t="str">
        <f>IF(D19=0, "-", IF((B19-D19)/D19&lt;10, (B19-D19)/D19, "&gt;999%"))</f>
        <v>-</v>
      </c>
      <c r="K19" s="39">
        <f>IF(H19=0, "-", IF((F19-H19)/H19&lt;10, (F19-H19)/H19, "&gt;999%"))</f>
        <v>-1</v>
      </c>
    </row>
    <row r="20" spans="1:11" x14ac:dyDescent="0.25">
      <c r="A20" s="34" t="s">
        <v>531</v>
      </c>
      <c r="B20" s="35">
        <v>0</v>
      </c>
      <c r="C20" s="146">
        <f>IF(B25=0, "-", B20/B25)</f>
        <v>0</v>
      </c>
      <c r="D20" s="35">
        <v>2</v>
      </c>
      <c r="E20" s="39">
        <f>IF(D25=0, "-", D20/D25)</f>
        <v>5.5555555555555552E-2</v>
      </c>
      <c r="F20" s="136">
        <v>1</v>
      </c>
      <c r="G20" s="146">
        <f>IF(F25=0, "-", F20/F25)</f>
        <v>1.2987012987012988E-2</v>
      </c>
      <c r="H20" s="35">
        <v>3</v>
      </c>
      <c r="I20" s="39">
        <f>IF(H25=0, "-", H20/H25)</f>
        <v>3.7037037037037035E-2</v>
      </c>
      <c r="J20" s="38">
        <f>IF(D20=0, "-", IF((B20-D20)/D20&lt;10, (B20-D20)/D20, "&gt;999%"))</f>
        <v>-1</v>
      </c>
      <c r="K20" s="39">
        <f>IF(H20=0, "-", IF((F20-H20)/H20&lt;10, (F20-H20)/H20, "&gt;999%"))</f>
        <v>-0.66666666666666663</v>
      </c>
    </row>
    <row r="21" spans="1:11" x14ac:dyDescent="0.25">
      <c r="A21" s="34" t="s">
        <v>532</v>
      </c>
      <c r="B21" s="35">
        <v>2</v>
      </c>
      <c r="C21" s="146">
        <f>IF(B25=0, "-", B21/B25)</f>
        <v>9.5238095238095233E-2</v>
      </c>
      <c r="D21" s="35">
        <v>0</v>
      </c>
      <c r="E21" s="39">
        <f>IF(D25=0, "-", D21/D25)</f>
        <v>0</v>
      </c>
      <c r="F21" s="136">
        <v>6</v>
      </c>
      <c r="G21" s="146">
        <f>IF(F25=0, "-", F21/F25)</f>
        <v>7.792207792207792E-2</v>
      </c>
      <c r="H21" s="35">
        <v>0</v>
      </c>
      <c r="I21" s="39">
        <f>IF(H25=0, "-", H21/H25)</f>
        <v>0</v>
      </c>
      <c r="J21" s="38" t="str">
        <f>IF(D21=0, "-", IF((B21-D21)/D21&lt;10, (B21-D21)/D21, "&gt;999%"))</f>
        <v>-</v>
      </c>
      <c r="K21" s="39" t="str">
        <f>IF(H21=0, "-", IF((F21-H21)/H21&lt;10, (F21-H21)/H21, "&gt;999%"))</f>
        <v>-</v>
      </c>
    </row>
    <row r="22" spans="1:11" x14ac:dyDescent="0.25">
      <c r="A22" s="34" t="s">
        <v>533</v>
      </c>
      <c r="B22" s="35">
        <v>5</v>
      </c>
      <c r="C22" s="146">
        <f>IF(B25=0, "-", B22/B25)</f>
        <v>0.23809523809523808</v>
      </c>
      <c r="D22" s="35">
        <v>12</v>
      </c>
      <c r="E22" s="39">
        <f>IF(D25=0, "-", D22/D25)</f>
        <v>0.33333333333333331</v>
      </c>
      <c r="F22" s="136">
        <v>17</v>
      </c>
      <c r="G22" s="146">
        <f>IF(F25=0, "-", F22/F25)</f>
        <v>0.22077922077922077</v>
      </c>
      <c r="H22" s="35">
        <v>27</v>
      </c>
      <c r="I22" s="39">
        <f>IF(H25=0, "-", H22/H25)</f>
        <v>0.33333333333333331</v>
      </c>
      <c r="J22" s="38">
        <f>IF(D22=0, "-", IF((B22-D22)/D22&lt;10, (B22-D22)/D22, "&gt;999%"))</f>
        <v>-0.58333333333333337</v>
      </c>
      <c r="K22" s="39">
        <f>IF(H22=0, "-", IF((F22-H22)/H22&lt;10, (F22-H22)/H22, "&gt;999%"))</f>
        <v>-0.37037037037037035</v>
      </c>
    </row>
    <row r="23" spans="1:11" x14ac:dyDescent="0.25">
      <c r="A23" s="34" t="s">
        <v>534</v>
      </c>
      <c r="B23" s="35">
        <v>14</v>
      </c>
      <c r="C23" s="146">
        <f>IF(B25=0, "-", B23/B25)</f>
        <v>0.66666666666666663</v>
      </c>
      <c r="D23" s="35">
        <v>22</v>
      </c>
      <c r="E23" s="39">
        <f>IF(D25=0, "-", D23/D25)</f>
        <v>0.61111111111111116</v>
      </c>
      <c r="F23" s="136">
        <v>53</v>
      </c>
      <c r="G23" s="146">
        <f>IF(F25=0, "-", F23/F25)</f>
        <v>0.68831168831168832</v>
      </c>
      <c r="H23" s="35">
        <v>49</v>
      </c>
      <c r="I23" s="39">
        <f>IF(H25=0, "-", H23/H25)</f>
        <v>0.60493827160493829</v>
      </c>
      <c r="J23" s="38">
        <f>IF(D23=0, "-", IF((B23-D23)/D23&lt;10, (B23-D23)/D23, "&gt;999%"))</f>
        <v>-0.36363636363636365</v>
      </c>
      <c r="K23" s="39">
        <f>IF(H23=0, "-", IF((F23-H23)/H23&lt;10, (F23-H23)/H23, "&gt;999%"))</f>
        <v>8.1632653061224483E-2</v>
      </c>
    </row>
    <row r="24" spans="1:11" x14ac:dyDescent="0.25">
      <c r="A24" s="137"/>
      <c r="B24" s="40"/>
      <c r="D24" s="40"/>
      <c r="E24" s="44"/>
      <c r="F24" s="138"/>
      <c r="H24" s="40"/>
      <c r="I24" s="44"/>
      <c r="J24" s="43"/>
      <c r="K24" s="44"/>
    </row>
    <row r="25" spans="1:11" s="52" customFormat="1" ht="13" x14ac:dyDescent="0.3">
      <c r="A25" s="139" t="s">
        <v>535</v>
      </c>
      <c r="B25" s="46">
        <f>SUM(B19:B24)</f>
        <v>21</v>
      </c>
      <c r="C25" s="140">
        <f>B25/16272</f>
        <v>1.2905604719764012E-3</v>
      </c>
      <c r="D25" s="46">
        <f>SUM(D19:D24)</f>
        <v>36</v>
      </c>
      <c r="E25" s="141">
        <f>D25/20402</f>
        <v>1.7645328889324577E-3</v>
      </c>
      <c r="F25" s="128">
        <f>SUM(F19:F24)</f>
        <v>77</v>
      </c>
      <c r="G25" s="142">
        <f>F25/46275</f>
        <v>1.6639654240950838E-3</v>
      </c>
      <c r="H25" s="46">
        <f>SUM(H19:H24)</f>
        <v>81</v>
      </c>
      <c r="I25" s="141">
        <f>H25/53980</f>
        <v>1.5005557613931085E-3</v>
      </c>
      <c r="J25" s="49">
        <f>IF(D25=0, "-", IF((B25-D25)/D25&lt;10, (B25-D25)/D25, "&gt;999%"))</f>
        <v>-0.41666666666666669</v>
      </c>
      <c r="K25" s="50">
        <f>IF(H25=0, "-", IF((F25-H25)/H25&lt;10, (F25-H25)/H25, "&gt;999%"))</f>
        <v>-4.9382716049382713E-2</v>
      </c>
    </row>
    <row r="26" spans="1:11" x14ac:dyDescent="0.25">
      <c r="B26" s="138"/>
      <c r="D26" s="138"/>
      <c r="F26" s="138"/>
      <c r="H26" s="138"/>
    </row>
    <row r="27" spans="1:11" ht="13" x14ac:dyDescent="0.3">
      <c r="A27" s="131" t="s">
        <v>43</v>
      </c>
      <c r="B27" s="132" t="s">
        <v>167</v>
      </c>
      <c r="C27" s="133" t="s">
        <v>168</v>
      </c>
      <c r="D27" s="132" t="s">
        <v>167</v>
      </c>
      <c r="E27" s="134" t="s">
        <v>168</v>
      </c>
      <c r="F27" s="133" t="s">
        <v>167</v>
      </c>
      <c r="G27" s="133" t="s">
        <v>168</v>
      </c>
      <c r="H27" s="132" t="s">
        <v>167</v>
      </c>
      <c r="I27" s="134" t="s">
        <v>168</v>
      </c>
      <c r="J27" s="132"/>
      <c r="K27" s="134"/>
    </row>
    <row r="28" spans="1:11" x14ac:dyDescent="0.25">
      <c r="A28" s="34" t="s">
        <v>536</v>
      </c>
      <c r="B28" s="35">
        <v>21</v>
      </c>
      <c r="C28" s="146">
        <f>IF(B38=0, "-", B28/B38)</f>
        <v>9.5022624434389136E-2</v>
      </c>
      <c r="D28" s="35">
        <v>24</v>
      </c>
      <c r="E28" s="39">
        <f>IF(D38=0, "-", D28/D38)</f>
        <v>9.375E-2</v>
      </c>
      <c r="F28" s="136">
        <v>80</v>
      </c>
      <c r="G28" s="146">
        <f>IF(F38=0, "-", F28/F38)</f>
        <v>0.1238390092879257</v>
      </c>
      <c r="H28" s="35">
        <v>63</v>
      </c>
      <c r="I28" s="39">
        <f>IF(H38=0, "-", H28/H38)</f>
        <v>9.9526066350710901E-2</v>
      </c>
      <c r="J28" s="38">
        <f t="shared" ref="J28:J36" si="0">IF(D28=0, "-", IF((B28-D28)/D28&lt;10, (B28-D28)/D28, "&gt;999%"))</f>
        <v>-0.125</v>
      </c>
      <c r="K28" s="39">
        <f t="shared" ref="K28:K36" si="1">IF(H28=0, "-", IF((F28-H28)/H28&lt;10, (F28-H28)/H28, "&gt;999%"))</f>
        <v>0.26984126984126983</v>
      </c>
    </row>
    <row r="29" spans="1:11" x14ac:dyDescent="0.25">
      <c r="A29" s="34" t="s">
        <v>537</v>
      </c>
      <c r="B29" s="35">
        <v>32</v>
      </c>
      <c r="C29" s="146">
        <f>IF(B38=0, "-", B29/B38)</f>
        <v>0.14479638009049775</v>
      </c>
      <c r="D29" s="35">
        <v>54</v>
      </c>
      <c r="E29" s="39">
        <f>IF(D38=0, "-", D29/D38)</f>
        <v>0.2109375</v>
      </c>
      <c r="F29" s="136">
        <v>129</v>
      </c>
      <c r="G29" s="146">
        <f>IF(F38=0, "-", F29/F38)</f>
        <v>0.19969040247678019</v>
      </c>
      <c r="H29" s="35">
        <v>154</v>
      </c>
      <c r="I29" s="39">
        <f>IF(H38=0, "-", H29/H38)</f>
        <v>0.24328593996840442</v>
      </c>
      <c r="J29" s="38">
        <f t="shared" si="0"/>
        <v>-0.40740740740740738</v>
      </c>
      <c r="K29" s="39">
        <f t="shared" si="1"/>
        <v>-0.16233766233766234</v>
      </c>
    </row>
    <row r="30" spans="1:11" x14ac:dyDescent="0.25">
      <c r="A30" s="34" t="s">
        <v>538</v>
      </c>
      <c r="B30" s="35">
        <v>19</v>
      </c>
      <c r="C30" s="146">
        <f>IF(B38=0, "-", B30/B38)</f>
        <v>8.5972850678733032E-2</v>
      </c>
      <c r="D30" s="35">
        <v>27</v>
      </c>
      <c r="E30" s="39">
        <f>IF(D38=0, "-", D30/D38)</f>
        <v>0.10546875</v>
      </c>
      <c r="F30" s="136">
        <v>37</v>
      </c>
      <c r="G30" s="146">
        <f>IF(F38=0, "-", F30/F38)</f>
        <v>5.7275541795665637E-2</v>
      </c>
      <c r="H30" s="35">
        <v>53</v>
      </c>
      <c r="I30" s="39">
        <f>IF(H38=0, "-", H30/H38)</f>
        <v>8.3728278041074244E-2</v>
      </c>
      <c r="J30" s="38">
        <f t="shared" si="0"/>
        <v>-0.29629629629629628</v>
      </c>
      <c r="K30" s="39">
        <f t="shared" si="1"/>
        <v>-0.30188679245283018</v>
      </c>
    </row>
    <row r="31" spans="1:11" x14ac:dyDescent="0.25">
      <c r="A31" s="34" t="s">
        <v>539</v>
      </c>
      <c r="B31" s="35">
        <v>15</v>
      </c>
      <c r="C31" s="146">
        <f>IF(B38=0, "-", B31/B38)</f>
        <v>6.7873303167420809E-2</v>
      </c>
      <c r="D31" s="35">
        <v>19</v>
      </c>
      <c r="E31" s="39">
        <f>IF(D38=0, "-", D31/D38)</f>
        <v>7.421875E-2</v>
      </c>
      <c r="F31" s="136">
        <v>28</v>
      </c>
      <c r="G31" s="146">
        <f>IF(F38=0, "-", F31/F38)</f>
        <v>4.3343653250773995E-2</v>
      </c>
      <c r="H31" s="35">
        <v>32</v>
      </c>
      <c r="I31" s="39">
        <f>IF(H38=0, "-", H31/H38)</f>
        <v>5.0552922590837282E-2</v>
      </c>
      <c r="J31" s="38">
        <f t="shared" si="0"/>
        <v>-0.21052631578947367</v>
      </c>
      <c r="K31" s="39">
        <f t="shared" si="1"/>
        <v>-0.125</v>
      </c>
    </row>
    <row r="32" spans="1:11" x14ac:dyDescent="0.25">
      <c r="A32" s="34" t="s">
        <v>540</v>
      </c>
      <c r="B32" s="35">
        <v>20</v>
      </c>
      <c r="C32" s="146">
        <f>IF(B38=0, "-", B32/B38)</f>
        <v>9.0497737556561084E-2</v>
      </c>
      <c r="D32" s="35">
        <v>9</v>
      </c>
      <c r="E32" s="39">
        <f>IF(D38=0, "-", D32/D38)</f>
        <v>3.515625E-2</v>
      </c>
      <c r="F32" s="136">
        <v>29</v>
      </c>
      <c r="G32" s="146">
        <f>IF(F38=0, "-", F32/F38)</f>
        <v>4.4891640866873063E-2</v>
      </c>
      <c r="H32" s="35">
        <v>27</v>
      </c>
      <c r="I32" s="39">
        <f>IF(H38=0, "-", H32/H38)</f>
        <v>4.2654028436018961E-2</v>
      </c>
      <c r="J32" s="38">
        <f t="shared" si="0"/>
        <v>1.2222222222222223</v>
      </c>
      <c r="K32" s="39">
        <f t="shared" si="1"/>
        <v>7.407407407407407E-2</v>
      </c>
    </row>
    <row r="33" spans="1:11" x14ac:dyDescent="0.25">
      <c r="A33" s="34" t="s">
        <v>541</v>
      </c>
      <c r="B33" s="35">
        <v>0</v>
      </c>
      <c r="C33" s="146">
        <f>IF(B38=0, "-", B33/B38)</f>
        <v>0</v>
      </c>
      <c r="D33" s="35">
        <v>0</v>
      </c>
      <c r="E33" s="39">
        <f>IF(D38=0, "-", D33/D38)</f>
        <v>0</v>
      </c>
      <c r="F33" s="136">
        <v>2</v>
      </c>
      <c r="G33" s="146">
        <f>IF(F38=0, "-", F33/F38)</f>
        <v>3.0959752321981426E-3</v>
      </c>
      <c r="H33" s="35">
        <v>0</v>
      </c>
      <c r="I33" s="39">
        <f>IF(H38=0, "-", H33/H38)</f>
        <v>0</v>
      </c>
      <c r="J33" s="38" t="str">
        <f t="shared" si="0"/>
        <v>-</v>
      </c>
      <c r="K33" s="39" t="str">
        <f t="shared" si="1"/>
        <v>-</v>
      </c>
    </row>
    <row r="34" spans="1:11" x14ac:dyDescent="0.25">
      <c r="A34" s="34" t="s">
        <v>542</v>
      </c>
      <c r="B34" s="35">
        <v>40</v>
      </c>
      <c r="C34" s="146">
        <f>IF(B38=0, "-", B34/B38)</f>
        <v>0.18099547511312217</v>
      </c>
      <c r="D34" s="35">
        <v>46</v>
      </c>
      <c r="E34" s="39">
        <f>IF(D38=0, "-", D34/D38)</f>
        <v>0.1796875</v>
      </c>
      <c r="F34" s="136">
        <v>101</v>
      </c>
      <c r="G34" s="146">
        <f>IF(F38=0, "-", F34/F38)</f>
        <v>0.15634674922600619</v>
      </c>
      <c r="H34" s="35">
        <v>98</v>
      </c>
      <c r="I34" s="39">
        <f>IF(H38=0, "-", H34/H38)</f>
        <v>0.15481832543443919</v>
      </c>
      <c r="J34" s="38">
        <f t="shared" si="0"/>
        <v>-0.13043478260869565</v>
      </c>
      <c r="K34" s="39">
        <f t="shared" si="1"/>
        <v>3.0612244897959183E-2</v>
      </c>
    </row>
    <row r="35" spans="1:11" x14ac:dyDescent="0.25">
      <c r="A35" s="34" t="s">
        <v>543</v>
      </c>
      <c r="B35" s="35">
        <v>70</v>
      </c>
      <c r="C35" s="146">
        <f>IF(B38=0, "-", B35/B38)</f>
        <v>0.31674208144796379</v>
      </c>
      <c r="D35" s="35">
        <v>63</v>
      </c>
      <c r="E35" s="39">
        <f>IF(D38=0, "-", D35/D38)</f>
        <v>0.24609375</v>
      </c>
      <c r="F35" s="136">
        <v>216</v>
      </c>
      <c r="G35" s="146">
        <f>IF(F38=0, "-", F35/F38)</f>
        <v>0.33436532507739936</v>
      </c>
      <c r="H35" s="35">
        <v>174</v>
      </c>
      <c r="I35" s="39">
        <f>IF(H38=0, "-", H35/H38)</f>
        <v>0.27488151658767773</v>
      </c>
      <c r="J35" s="38">
        <f t="shared" si="0"/>
        <v>0.1111111111111111</v>
      </c>
      <c r="K35" s="39">
        <f t="shared" si="1"/>
        <v>0.2413793103448276</v>
      </c>
    </row>
    <row r="36" spans="1:11" x14ac:dyDescent="0.25">
      <c r="A36" s="34" t="s">
        <v>544</v>
      </c>
      <c r="B36" s="35">
        <v>4</v>
      </c>
      <c r="C36" s="146">
        <f>IF(B38=0, "-", B36/B38)</f>
        <v>1.8099547511312219E-2</v>
      </c>
      <c r="D36" s="35">
        <v>14</v>
      </c>
      <c r="E36" s="39">
        <f>IF(D38=0, "-", D36/D38)</f>
        <v>5.46875E-2</v>
      </c>
      <c r="F36" s="136">
        <v>24</v>
      </c>
      <c r="G36" s="146">
        <f>IF(F38=0, "-", F36/F38)</f>
        <v>3.7151702786377708E-2</v>
      </c>
      <c r="H36" s="35">
        <v>32</v>
      </c>
      <c r="I36" s="39">
        <f>IF(H38=0, "-", H36/H38)</f>
        <v>5.0552922590837282E-2</v>
      </c>
      <c r="J36" s="38">
        <f t="shared" si="0"/>
        <v>-0.7142857142857143</v>
      </c>
      <c r="K36" s="39">
        <f t="shared" si="1"/>
        <v>-0.25</v>
      </c>
    </row>
    <row r="37" spans="1:11" x14ac:dyDescent="0.25">
      <c r="A37" s="137"/>
      <c r="B37" s="40"/>
      <c r="D37" s="40"/>
      <c r="E37" s="44"/>
      <c r="F37" s="138"/>
      <c r="H37" s="40"/>
      <c r="I37" s="44"/>
      <c r="J37" s="43"/>
      <c r="K37" s="44"/>
    </row>
    <row r="38" spans="1:11" s="52" customFormat="1" ht="13" x14ac:dyDescent="0.3">
      <c r="A38" s="139" t="s">
        <v>545</v>
      </c>
      <c r="B38" s="46">
        <f>SUM(B28:B37)</f>
        <v>221</v>
      </c>
      <c r="C38" s="140">
        <f>B38/16272</f>
        <v>1.3581612586037364E-2</v>
      </c>
      <c r="D38" s="46">
        <f>SUM(D28:D37)</f>
        <v>256</v>
      </c>
      <c r="E38" s="141">
        <f>D38/20402</f>
        <v>1.2547789432408587E-2</v>
      </c>
      <c r="F38" s="128">
        <f>SUM(F28:F37)</f>
        <v>646</v>
      </c>
      <c r="G38" s="142">
        <f>F38/46275</f>
        <v>1.3960021609940573E-2</v>
      </c>
      <c r="H38" s="46">
        <f>SUM(H28:H37)</f>
        <v>633</v>
      </c>
      <c r="I38" s="141">
        <f>H38/53980</f>
        <v>1.1726565394590589E-2</v>
      </c>
      <c r="J38" s="49">
        <f>IF(D38=0, "-", IF((B38-D38)/D38&lt;10, (B38-D38)/D38, "&gt;999%"))</f>
        <v>-0.13671875</v>
      </c>
      <c r="K38" s="50">
        <f>IF(H38=0, "-", IF((F38-H38)/H38&lt;10, (F38-H38)/H38, "&gt;999%"))</f>
        <v>2.0537124802527645E-2</v>
      </c>
    </row>
    <row r="39" spans="1:11" x14ac:dyDescent="0.25">
      <c r="B39" s="138"/>
      <c r="D39" s="138"/>
      <c r="F39" s="138"/>
      <c r="H39" s="138"/>
    </row>
    <row r="40" spans="1:11" ht="13" x14ac:dyDescent="0.3">
      <c r="A40" s="131" t="s">
        <v>44</v>
      </c>
      <c r="B40" s="132" t="s">
        <v>167</v>
      </c>
      <c r="C40" s="133" t="s">
        <v>168</v>
      </c>
      <c r="D40" s="132" t="s">
        <v>167</v>
      </c>
      <c r="E40" s="134" t="s">
        <v>168</v>
      </c>
      <c r="F40" s="133" t="s">
        <v>167</v>
      </c>
      <c r="G40" s="133" t="s">
        <v>168</v>
      </c>
      <c r="H40" s="132" t="s">
        <v>167</v>
      </c>
      <c r="I40" s="134" t="s">
        <v>168</v>
      </c>
      <c r="J40" s="132"/>
      <c r="K40" s="134"/>
    </row>
    <row r="41" spans="1:11" x14ac:dyDescent="0.25">
      <c r="A41" s="34" t="s">
        <v>546</v>
      </c>
      <c r="B41" s="35">
        <v>36</v>
      </c>
      <c r="C41" s="146">
        <f>IF(B51=0, "-", B41/B51)</f>
        <v>6.7924528301886791E-2</v>
      </c>
      <c r="D41" s="35">
        <v>62</v>
      </c>
      <c r="E41" s="39">
        <f>IF(D51=0, "-", D41/D51)</f>
        <v>8.1258191349934464E-2</v>
      </c>
      <c r="F41" s="136">
        <v>117</v>
      </c>
      <c r="G41" s="146">
        <f>IF(F51=0, "-", F41/F51)</f>
        <v>7.4238578680203046E-2</v>
      </c>
      <c r="H41" s="35">
        <v>155</v>
      </c>
      <c r="I41" s="39">
        <f>IF(H51=0, "-", H41/H51)</f>
        <v>7.4269286056540484E-2</v>
      </c>
      <c r="J41" s="38">
        <f t="shared" ref="J41:J49" si="2">IF(D41=0, "-", IF((B41-D41)/D41&lt;10, (B41-D41)/D41, "&gt;999%"))</f>
        <v>-0.41935483870967744</v>
      </c>
      <c r="K41" s="39">
        <f t="shared" ref="K41:K49" si="3">IF(H41=0, "-", IF((F41-H41)/H41&lt;10, (F41-H41)/H41, "&gt;999%"))</f>
        <v>-0.24516129032258063</v>
      </c>
    </row>
    <row r="42" spans="1:11" x14ac:dyDescent="0.25">
      <c r="A42" s="34" t="s">
        <v>547</v>
      </c>
      <c r="B42" s="35">
        <v>31</v>
      </c>
      <c r="C42" s="146">
        <f>IF(B51=0, "-", B42/B51)</f>
        <v>5.849056603773585E-2</v>
      </c>
      <c r="D42" s="35">
        <v>21</v>
      </c>
      <c r="E42" s="39">
        <f>IF(D51=0, "-", D42/D51)</f>
        <v>2.7522935779816515E-2</v>
      </c>
      <c r="F42" s="136">
        <v>90</v>
      </c>
      <c r="G42" s="146">
        <f>IF(F51=0, "-", F42/F51)</f>
        <v>5.7106598984771571E-2</v>
      </c>
      <c r="H42" s="35">
        <v>37</v>
      </c>
      <c r="I42" s="39">
        <f>IF(H51=0, "-", H42/H51)</f>
        <v>1.7728797316722569E-2</v>
      </c>
      <c r="J42" s="38">
        <f t="shared" si="2"/>
        <v>0.47619047619047616</v>
      </c>
      <c r="K42" s="39">
        <f t="shared" si="3"/>
        <v>1.4324324324324325</v>
      </c>
    </row>
    <row r="43" spans="1:11" x14ac:dyDescent="0.25">
      <c r="A43" s="34" t="s">
        <v>548</v>
      </c>
      <c r="B43" s="35">
        <v>49</v>
      </c>
      <c r="C43" s="146">
        <f>IF(B51=0, "-", B43/B51)</f>
        <v>9.2452830188679239E-2</v>
      </c>
      <c r="D43" s="35">
        <v>29</v>
      </c>
      <c r="E43" s="39">
        <f>IF(D51=0, "-", D43/D51)</f>
        <v>3.8007863695937089E-2</v>
      </c>
      <c r="F43" s="136">
        <v>88</v>
      </c>
      <c r="G43" s="146">
        <f>IF(F51=0, "-", F43/F51)</f>
        <v>5.5837563451776651E-2</v>
      </c>
      <c r="H43" s="35">
        <v>94</v>
      </c>
      <c r="I43" s="39">
        <f>IF(H51=0, "-", H43/H51)</f>
        <v>4.5040728318160035E-2</v>
      </c>
      <c r="J43" s="38">
        <f t="shared" si="2"/>
        <v>0.68965517241379315</v>
      </c>
      <c r="K43" s="39">
        <f t="shared" si="3"/>
        <v>-6.3829787234042548E-2</v>
      </c>
    </row>
    <row r="44" spans="1:11" x14ac:dyDescent="0.25">
      <c r="A44" s="34" t="s">
        <v>549</v>
      </c>
      <c r="B44" s="35">
        <v>116</v>
      </c>
      <c r="C44" s="146">
        <f>IF(B51=0, "-", B44/B51)</f>
        <v>0.21886792452830189</v>
      </c>
      <c r="D44" s="35">
        <v>138</v>
      </c>
      <c r="E44" s="39">
        <f>IF(D51=0, "-", D44/D51)</f>
        <v>0.18086500655307994</v>
      </c>
      <c r="F44" s="136">
        <v>252</v>
      </c>
      <c r="G44" s="146">
        <f>IF(F51=0, "-", F44/F51)</f>
        <v>0.15989847715736041</v>
      </c>
      <c r="H44" s="35">
        <v>284</v>
      </c>
      <c r="I44" s="39">
        <f>IF(H51=0, "-", H44/H51)</f>
        <v>0.1360804983229516</v>
      </c>
      <c r="J44" s="38">
        <f t="shared" si="2"/>
        <v>-0.15942028985507245</v>
      </c>
      <c r="K44" s="39">
        <f t="shared" si="3"/>
        <v>-0.11267605633802817</v>
      </c>
    </row>
    <row r="45" spans="1:11" x14ac:dyDescent="0.25">
      <c r="A45" s="34" t="s">
        <v>550</v>
      </c>
      <c r="B45" s="35">
        <v>43</v>
      </c>
      <c r="C45" s="146">
        <f>IF(B51=0, "-", B45/B51)</f>
        <v>8.1132075471698109E-2</v>
      </c>
      <c r="D45" s="35">
        <v>67</v>
      </c>
      <c r="E45" s="39">
        <f>IF(D51=0, "-", D45/D51)</f>
        <v>8.7811271297509833E-2</v>
      </c>
      <c r="F45" s="136">
        <v>158</v>
      </c>
      <c r="G45" s="146">
        <f>IF(F51=0, "-", F45/F51)</f>
        <v>0.10025380710659898</v>
      </c>
      <c r="H45" s="35">
        <v>275</v>
      </c>
      <c r="I45" s="39">
        <f>IF(H51=0, "-", H45/H51)</f>
        <v>0.13176808816482991</v>
      </c>
      <c r="J45" s="38">
        <f t="shared" si="2"/>
        <v>-0.35820895522388058</v>
      </c>
      <c r="K45" s="39">
        <f t="shared" si="3"/>
        <v>-0.42545454545454547</v>
      </c>
    </row>
    <row r="46" spans="1:11" x14ac:dyDescent="0.25">
      <c r="A46" s="34" t="s">
        <v>551</v>
      </c>
      <c r="B46" s="35">
        <v>0</v>
      </c>
      <c r="C46" s="146">
        <f>IF(B51=0, "-", B46/B51)</f>
        <v>0</v>
      </c>
      <c r="D46" s="35">
        <v>0</v>
      </c>
      <c r="E46" s="39">
        <f>IF(D51=0, "-", D46/D51)</f>
        <v>0</v>
      </c>
      <c r="F46" s="136">
        <v>2</v>
      </c>
      <c r="G46" s="146">
        <f>IF(F51=0, "-", F46/F51)</f>
        <v>1.2690355329949238E-3</v>
      </c>
      <c r="H46" s="35">
        <v>2</v>
      </c>
      <c r="I46" s="39">
        <f>IF(H51=0, "-", H46/H51)</f>
        <v>9.5831336847149022E-4</v>
      </c>
      <c r="J46" s="38" t="str">
        <f t="shared" si="2"/>
        <v>-</v>
      </c>
      <c r="K46" s="39">
        <f t="shared" si="3"/>
        <v>0</v>
      </c>
    </row>
    <row r="47" spans="1:11" x14ac:dyDescent="0.25">
      <c r="A47" s="34" t="s">
        <v>552</v>
      </c>
      <c r="B47" s="35">
        <v>47</v>
      </c>
      <c r="C47" s="146">
        <f>IF(B51=0, "-", B47/B51)</f>
        <v>8.8679245283018862E-2</v>
      </c>
      <c r="D47" s="35">
        <v>100</v>
      </c>
      <c r="E47" s="39">
        <f>IF(D51=0, "-", D47/D51)</f>
        <v>0.13106159895150721</v>
      </c>
      <c r="F47" s="136">
        <v>207</v>
      </c>
      <c r="G47" s="146">
        <f>IF(F51=0, "-", F47/F51)</f>
        <v>0.13134517766497461</v>
      </c>
      <c r="H47" s="35">
        <v>210</v>
      </c>
      <c r="I47" s="39">
        <f>IF(H51=0, "-", H47/H51)</f>
        <v>0.10062290368950647</v>
      </c>
      <c r="J47" s="38">
        <f t="shared" si="2"/>
        <v>-0.53</v>
      </c>
      <c r="K47" s="39">
        <f t="shared" si="3"/>
        <v>-1.4285714285714285E-2</v>
      </c>
    </row>
    <row r="48" spans="1:11" x14ac:dyDescent="0.25">
      <c r="A48" s="34" t="s">
        <v>553</v>
      </c>
      <c r="B48" s="35">
        <v>40</v>
      </c>
      <c r="C48" s="146">
        <f>IF(B51=0, "-", B48/B51)</f>
        <v>7.5471698113207544E-2</v>
      </c>
      <c r="D48" s="35">
        <v>62</v>
      </c>
      <c r="E48" s="39">
        <f>IF(D51=0, "-", D48/D51)</f>
        <v>8.1258191349934464E-2</v>
      </c>
      <c r="F48" s="136">
        <v>118</v>
      </c>
      <c r="G48" s="146">
        <f>IF(F51=0, "-", F48/F51)</f>
        <v>7.487309644670051E-2</v>
      </c>
      <c r="H48" s="35">
        <v>191</v>
      </c>
      <c r="I48" s="39">
        <f>IF(H51=0, "-", H48/H51)</f>
        <v>9.1518926689027308E-2</v>
      </c>
      <c r="J48" s="38">
        <f t="shared" si="2"/>
        <v>-0.35483870967741937</v>
      </c>
      <c r="K48" s="39">
        <f t="shared" si="3"/>
        <v>-0.38219895287958117</v>
      </c>
    </row>
    <row r="49" spans="1:11" x14ac:dyDescent="0.25">
      <c r="A49" s="34" t="s">
        <v>554</v>
      </c>
      <c r="B49" s="35">
        <v>168</v>
      </c>
      <c r="C49" s="146">
        <f>IF(B51=0, "-", B49/B51)</f>
        <v>0.31698113207547168</v>
      </c>
      <c r="D49" s="35">
        <v>284</v>
      </c>
      <c r="E49" s="39">
        <f>IF(D51=0, "-", D49/D51)</f>
        <v>0.37221494102228048</v>
      </c>
      <c r="F49" s="136">
        <v>544</v>
      </c>
      <c r="G49" s="146">
        <f>IF(F51=0, "-", F49/F51)</f>
        <v>0.34517766497461927</v>
      </c>
      <c r="H49" s="35">
        <v>839</v>
      </c>
      <c r="I49" s="39">
        <f>IF(H51=0, "-", H49/H51)</f>
        <v>0.4020124580737901</v>
      </c>
      <c r="J49" s="38">
        <f t="shared" si="2"/>
        <v>-0.40845070422535212</v>
      </c>
      <c r="K49" s="39">
        <f t="shared" si="3"/>
        <v>-0.35160905840286055</v>
      </c>
    </row>
    <row r="50" spans="1:11" x14ac:dyDescent="0.25">
      <c r="A50" s="137"/>
      <c r="B50" s="40"/>
      <c r="D50" s="40"/>
      <c r="E50" s="44"/>
      <c r="F50" s="138"/>
      <c r="H50" s="40"/>
      <c r="I50" s="44"/>
      <c r="J50" s="43"/>
      <c r="K50" s="44"/>
    </row>
    <row r="51" spans="1:11" s="52" customFormat="1" ht="13" x14ac:dyDescent="0.3">
      <c r="A51" s="139" t="s">
        <v>555</v>
      </c>
      <c r="B51" s="46">
        <f>SUM(B41:B50)</f>
        <v>530</v>
      </c>
      <c r="C51" s="140">
        <f>B51/16272</f>
        <v>3.257128810226155E-2</v>
      </c>
      <c r="D51" s="46">
        <f>SUM(D41:D50)</f>
        <v>763</v>
      </c>
      <c r="E51" s="141">
        <f>D51/20402</f>
        <v>3.7398294284874033E-2</v>
      </c>
      <c r="F51" s="128">
        <f>SUM(F41:F50)</f>
        <v>1576</v>
      </c>
      <c r="G51" s="142">
        <f>F51/46275</f>
        <v>3.4057266342517559E-2</v>
      </c>
      <c r="H51" s="46">
        <f>SUM(H41:H50)</f>
        <v>2087</v>
      </c>
      <c r="I51" s="141">
        <f>H51/53980</f>
        <v>3.8662467580585405E-2</v>
      </c>
      <c r="J51" s="49">
        <f>IF(D51=0, "-", IF((B51-D51)/D51&lt;10, (B51-D51)/D51, "&gt;999%"))</f>
        <v>-0.3053735255570118</v>
      </c>
      <c r="K51" s="50">
        <f>IF(H51=0, "-", IF((F51-H51)/H51&lt;10, (F51-H51)/H51, "&gt;999%"))</f>
        <v>-0.24484906564446574</v>
      </c>
    </row>
    <row r="52" spans="1:11" x14ac:dyDescent="0.25">
      <c r="B52" s="138"/>
      <c r="D52" s="138"/>
      <c r="F52" s="138"/>
      <c r="H52" s="138"/>
    </row>
    <row r="53" spans="1:11" ht="13" x14ac:dyDescent="0.3">
      <c r="A53" s="131" t="s">
        <v>45</v>
      </c>
      <c r="B53" s="132" t="s">
        <v>167</v>
      </c>
      <c r="C53" s="133" t="s">
        <v>168</v>
      </c>
      <c r="D53" s="132" t="s">
        <v>167</v>
      </c>
      <c r="E53" s="134" t="s">
        <v>168</v>
      </c>
      <c r="F53" s="133" t="s">
        <v>167</v>
      </c>
      <c r="G53" s="133" t="s">
        <v>168</v>
      </c>
      <c r="H53" s="132" t="s">
        <v>167</v>
      </c>
      <c r="I53" s="134" t="s">
        <v>168</v>
      </c>
      <c r="J53" s="132"/>
      <c r="K53" s="134"/>
    </row>
    <row r="54" spans="1:11" x14ac:dyDescent="0.25">
      <c r="A54" s="34" t="s">
        <v>556</v>
      </c>
      <c r="B54" s="35">
        <v>529</v>
      </c>
      <c r="C54" s="146">
        <f>IF(B71=0, "-", B54/B71)</f>
        <v>0.15109968580405597</v>
      </c>
      <c r="D54" s="35">
        <v>756</v>
      </c>
      <c r="E54" s="39">
        <f>IF(D71=0, "-", D54/D71)</f>
        <v>0.18403115871470302</v>
      </c>
      <c r="F54" s="136">
        <v>1577</v>
      </c>
      <c r="G54" s="146">
        <f>IF(F71=0, "-", F54/F71)</f>
        <v>0.17373581579817121</v>
      </c>
      <c r="H54" s="35">
        <v>1749</v>
      </c>
      <c r="I54" s="39">
        <f>IF(H71=0, "-", H54/H71)</f>
        <v>0.15991588186888545</v>
      </c>
      <c r="J54" s="38">
        <f t="shared" ref="J54:J69" si="4">IF(D54=0, "-", IF((B54-D54)/D54&lt;10, (B54-D54)/D54, "&gt;999%"))</f>
        <v>-0.30026455026455029</v>
      </c>
      <c r="K54" s="39">
        <f t="shared" ref="K54:K69" si="5">IF(H54=0, "-", IF((F54-H54)/H54&lt;10, (F54-H54)/H54, "&gt;999%"))</f>
        <v>-9.8341909662664373E-2</v>
      </c>
    </row>
    <row r="55" spans="1:11" x14ac:dyDescent="0.25">
      <c r="A55" s="34" t="s">
        <v>557</v>
      </c>
      <c r="B55" s="35">
        <v>15</v>
      </c>
      <c r="C55" s="146">
        <f>IF(B71=0, "-", B55/B71)</f>
        <v>4.2844901456726651E-3</v>
      </c>
      <c r="D55" s="35">
        <v>10</v>
      </c>
      <c r="E55" s="39">
        <f>IF(D71=0, "-", D55/D71)</f>
        <v>2.4342745861733205E-3</v>
      </c>
      <c r="F55" s="136">
        <v>46</v>
      </c>
      <c r="G55" s="146">
        <f>IF(F71=0, "-", F55/F71)</f>
        <v>5.0677536631045499E-3</v>
      </c>
      <c r="H55" s="35">
        <v>25</v>
      </c>
      <c r="I55" s="39">
        <f>IF(H71=0, "-", H55/H71)</f>
        <v>2.285818780287099E-3</v>
      </c>
      <c r="J55" s="38">
        <f t="shared" si="4"/>
        <v>0.5</v>
      </c>
      <c r="K55" s="39">
        <f t="shared" si="5"/>
        <v>0.84</v>
      </c>
    </row>
    <row r="56" spans="1:11" x14ac:dyDescent="0.25">
      <c r="A56" s="34" t="s">
        <v>558</v>
      </c>
      <c r="B56" s="35">
        <v>526</v>
      </c>
      <c r="C56" s="146">
        <f>IF(B71=0, "-", B56/B71)</f>
        <v>0.15024278777492145</v>
      </c>
      <c r="D56" s="35">
        <v>416</v>
      </c>
      <c r="E56" s="39">
        <f>IF(D71=0, "-", D56/D71)</f>
        <v>0.10126582278481013</v>
      </c>
      <c r="F56" s="136">
        <v>902</v>
      </c>
      <c r="G56" s="146">
        <f>IF(F71=0, "-", F56/F71)</f>
        <v>9.9372039220006605E-2</v>
      </c>
      <c r="H56" s="35">
        <v>1026</v>
      </c>
      <c r="I56" s="39">
        <f>IF(H71=0, "-", H56/H71)</f>
        <v>9.381000274298254E-2</v>
      </c>
      <c r="J56" s="38">
        <f t="shared" si="4"/>
        <v>0.26442307692307693</v>
      </c>
      <c r="K56" s="39">
        <f t="shared" si="5"/>
        <v>-0.12085769980506822</v>
      </c>
    </row>
    <row r="57" spans="1:11" x14ac:dyDescent="0.25">
      <c r="A57" s="34" t="s">
        <v>559</v>
      </c>
      <c r="B57" s="35">
        <v>328</v>
      </c>
      <c r="C57" s="146">
        <f>IF(B71=0, "-", B57/B71)</f>
        <v>9.3687517852042268E-2</v>
      </c>
      <c r="D57" s="35">
        <v>324</v>
      </c>
      <c r="E57" s="39">
        <f>IF(D71=0, "-", D57/D71)</f>
        <v>7.8870496592015574E-2</v>
      </c>
      <c r="F57" s="136">
        <v>706</v>
      </c>
      <c r="G57" s="146">
        <f>IF(F71=0, "-", F57/F71)</f>
        <v>7.7779001872865489E-2</v>
      </c>
      <c r="H57" s="35">
        <v>799</v>
      </c>
      <c r="I57" s="39">
        <f>IF(H71=0, "-", H57/H71)</f>
        <v>7.3054768217975685E-2</v>
      </c>
      <c r="J57" s="38">
        <f t="shared" si="4"/>
        <v>1.2345679012345678E-2</v>
      </c>
      <c r="K57" s="39">
        <f t="shared" si="5"/>
        <v>-0.11639549436795996</v>
      </c>
    </row>
    <row r="58" spans="1:11" x14ac:dyDescent="0.25">
      <c r="A58" s="34" t="s">
        <v>560</v>
      </c>
      <c r="B58" s="35">
        <v>66</v>
      </c>
      <c r="C58" s="146">
        <f>IF(B71=0, "-", B58/B71)</f>
        <v>1.8851756640959727E-2</v>
      </c>
      <c r="D58" s="35">
        <v>63</v>
      </c>
      <c r="E58" s="39">
        <f>IF(D71=0, "-", D58/D71)</f>
        <v>1.5335929892891918E-2</v>
      </c>
      <c r="F58" s="136">
        <v>185</v>
      </c>
      <c r="G58" s="146">
        <f>IF(F71=0, "-", F58/F71)</f>
        <v>2.0381183210311776E-2</v>
      </c>
      <c r="H58" s="35">
        <v>136</v>
      </c>
      <c r="I58" s="39">
        <f>IF(H71=0, "-", H58/H71)</f>
        <v>1.2434854164761817E-2</v>
      </c>
      <c r="J58" s="38">
        <f t="shared" si="4"/>
        <v>4.7619047619047616E-2</v>
      </c>
      <c r="K58" s="39">
        <f t="shared" si="5"/>
        <v>0.36029411764705882</v>
      </c>
    </row>
    <row r="59" spans="1:11" x14ac:dyDescent="0.25">
      <c r="A59" s="34" t="s">
        <v>561</v>
      </c>
      <c r="B59" s="35">
        <v>165</v>
      </c>
      <c r="C59" s="146">
        <f>IF(B71=0, "-", B59/B71)</f>
        <v>4.7129391602399318E-2</v>
      </c>
      <c r="D59" s="35">
        <v>237</v>
      </c>
      <c r="E59" s="39">
        <f>IF(D71=0, "-", D59/D71)</f>
        <v>5.7692307692307696E-2</v>
      </c>
      <c r="F59" s="136">
        <v>485</v>
      </c>
      <c r="G59" s="146">
        <f>IF(F71=0, "-", F59/F71)</f>
        <v>5.343175057838493E-2</v>
      </c>
      <c r="H59" s="35">
        <v>725</v>
      </c>
      <c r="I59" s="39">
        <f>IF(H71=0, "-", H59/H71)</f>
        <v>6.628874462832586E-2</v>
      </c>
      <c r="J59" s="38">
        <f t="shared" si="4"/>
        <v>-0.30379746835443039</v>
      </c>
      <c r="K59" s="39">
        <f t="shared" si="5"/>
        <v>-0.33103448275862069</v>
      </c>
    </row>
    <row r="60" spans="1:11" x14ac:dyDescent="0.25">
      <c r="A60" s="34" t="s">
        <v>562</v>
      </c>
      <c r="B60" s="35">
        <v>25</v>
      </c>
      <c r="C60" s="146">
        <f>IF(B71=0, "-", B60/B71)</f>
        <v>7.1408169094544418E-3</v>
      </c>
      <c r="D60" s="35">
        <v>89</v>
      </c>
      <c r="E60" s="39">
        <f>IF(D71=0, "-", D60/D71)</f>
        <v>2.166504381694255E-2</v>
      </c>
      <c r="F60" s="136">
        <v>88</v>
      </c>
      <c r="G60" s="146">
        <f>IF(F71=0, "-", F60/F71)</f>
        <v>9.6948330946347912E-3</v>
      </c>
      <c r="H60" s="35">
        <v>180</v>
      </c>
      <c r="I60" s="39">
        <f>IF(H71=0, "-", H60/H71)</f>
        <v>1.6457895218067113E-2</v>
      </c>
      <c r="J60" s="38">
        <f t="shared" si="4"/>
        <v>-0.7191011235955056</v>
      </c>
      <c r="K60" s="39">
        <f t="shared" si="5"/>
        <v>-0.51111111111111107</v>
      </c>
    </row>
    <row r="61" spans="1:11" x14ac:dyDescent="0.25">
      <c r="A61" s="34" t="s">
        <v>563</v>
      </c>
      <c r="B61" s="35">
        <v>494</v>
      </c>
      <c r="C61" s="146">
        <f>IF(B71=0, "-", B61/B71)</f>
        <v>0.14110254213081977</v>
      </c>
      <c r="D61" s="35">
        <v>512</v>
      </c>
      <c r="E61" s="39">
        <f>IF(D71=0, "-", D61/D71)</f>
        <v>0.12463485881207401</v>
      </c>
      <c r="F61" s="136">
        <v>1411</v>
      </c>
      <c r="G61" s="146">
        <f>IF(F71=0, "-", F61/F71)</f>
        <v>0.15544783518783739</v>
      </c>
      <c r="H61" s="35">
        <v>1546</v>
      </c>
      <c r="I61" s="39">
        <f>IF(H71=0, "-", H61/H71)</f>
        <v>0.14135503337295419</v>
      </c>
      <c r="J61" s="38">
        <f t="shared" si="4"/>
        <v>-3.515625E-2</v>
      </c>
      <c r="K61" s="39">
        <f t="shared" si="5"/>
        <v>-8.7322121604139713E-2</v>
      </c>
    </row>
    <row r="62" spans="1:11" x14ac:dyDescent="0.25">
      <c r="A62" s="34" t="s">
        <v>564</v>
      </c>
      <c r="B62" s="35">
        <v>267</v>
      </c>
      <c r="C62" s="146">
        <f>IF(B71=0, "-", B62/B71)</f>
        <v>7.6263924592973431E-2</v>
      </c>
      <c r="D62" s="35">
        <v>308</v>
      </c>
      <c r="E62" s="39">
        <f>IF(D71=0, "-", D62/D71)</f>
        <v>7.4975657254138267E-2</v>
      </c>
      <c r="F62" s="136">
        <v>690</v>
      </c>
      <c r="G62" s="146">
        <f>IF(F71=0, "-", F62/F71)</f>
        <v>7.6016304946568247E-2</v>
      </c>
      <c r="H62" s="35">
        <v>861</v>
      </c>
      <c r="I62" s="39">
        <f>IF(H71=0, "-", H62/H71)</f>
        <v>7.8723598793087685E-2</v>
      </c>
      <c r="J62" s="38">
        <f t="shared" si="4"/>
        <v>-0.13311688311688311</v>
      </c>
      <c r="K62" s="39">
        <f t="shared" si="5"/>
        <v>-0.19860627177700349</v>
      </c>
    </row>
    <row r="63" spans="1:11" x14ac:dyDescent="0.25">
      <c r="A63" s="34" t="s">
        <v>565</v>
      </c>
      <c r="B63" s="35">
        <v>38</v>
      </c>
      <c r="C63" s="146">
        <f>IF(B71=0, "-", B63/B71)</f>
        <v>1.0854041702370752E-2</v>
      </c>
      <c r="D63" s="35">
        <v>27</v>
      </c>
      <c r="E63" s="39">
        <f>IF(D71=0, "-", D63/D71)</f>
        <v>6.5725413826679653E-3</v>
      </c>
      <c r="F63" s="136">
        <v>75</v>
      </c>
      <c r="G63" s="146">
        <f>IF(F71=0, "-", F63/F71)</f>
        <v>8.2626418420182878E-3</v>
      </c>
      <c r="H63" s="35">
        <v>65</v>
      </c>
      <c r="I63" s="39">
        <f>IF(H71=0, "-", H63/H71)</f>
        <v>5.9431288287464567E-3</v>
      </c>
      <c r="J63" s="38">
        <f t="shared" si="4"/>
        <v>0.40740740740740738</v>
      </c>
      <c r="K63" s="39">
        <f t="shared" si="5"/>
        <v>0.15384615384615385</v>
      </c>
    </row>
    <row r="64" spans="1:11" x14ac:dyDescent="0.25">
      <c r="A64" s="34" t="s">
        <v>566</v>
      </c>
      <c r="B64" s="35">
        <v>30</v>
      </c>
      <c r="C64" s="146">
        <f>IF(B71=0, "-", B64/B71)</f>
        <v>8.5689802913453302E-3</v>
      </c>
      <c r="D64" s="35">
        <v>39</v>
      </c>
      <c r="E64" s="39">
        <f>IF(D71=0, "-", D64/D71)</f>
        <v>9.4936708860759497E-3</v>
      </c>
      <c r="F64" s="136">
        <v>87</v>
      </c>
      <c r="G64" s="146">
        <f>IF(F71=0, "-", F64/F71)</f>
        <v>9.5846645367412137E-3</v>
      </c>
      <c r="H64" s="35">
        <v>67</v>
      </c>
      <c r="I64" s="39">
        <f>IF(H71=0, "-", H64/H71)</f>
        <v>6.1259943311694253E-3</v>
      </c>
      <c r="J64" s="38">
        <f t="shared" si="4"/>
        <v>-0.23076923076923078</v>
      </c>
      <c r="K64" s="39">
        <f t="shared" si="5"/>
        <v>0.29850746268656714</v>
      </c>
    </row>
    <row r="65" spans="1:11" x14ac:dyDescent="0.25">
      <c r="A65" s="34" t="s">
        <v>567</v>
      </c>
      <c r="B65" s="35">
        <v>0</v>
      </c>
      <c r="C65" s="146">
        <f>IF(B71=0, "-", B65/B71)</f>
        <v>0</v>
      </c>
      <c r="D65" s="35">
        <v>5</v>
      </c>
      <c r="E65" s="39">
        <f>IF(D71=0, "-", D65/D71)</f>
        <v>1.2171372930866603E-3</v>
      </c>
      <c r="F65" s="136">
        <v>2</v>
      </c>
      <c r="G65" s="146">
        <f>IF(F71=0, "-", F65/F71)</f>
        <v>2.2033711578715433E-4</v>
      </c>
      <c r="H65" s="35">
        <v>18</v>
      </c>
      <c r="I65" s="39">
        <f>IF(H71=0, "-", H65/H71)</f>
        <v>1.6457895218067113E-3</v>
      </c>
      <c r="J65" s="38">
        <f t="shared" si="4"/>
        <v>-1</v>
      </c>
      <c r="K65" s="39">
        <f t="shared" si="5"/>
        <v>-0.88888888888888884</v>
      </c>
    </row>
    <row r="66" spans="1:11" x14ac:dyDescent="0.25">
      <c r="A66" s="34" t="s">
        <v>568</v>
      </c>
      <c r="B66" s="35">
        <v>15</v>
      </c>
      <c r="C66" s="146">
        <f>IF(B71=0, "-", B66/B71)</f>
        <v>4.2844901456726651E-3</v>
      </c>
      <c r="D66" s="35">
        <v>0</v>
      </c>
      <c r="E66" s="39">
        <f>IF(D71=0, "-", D66/D71)</f>
        <v>0</v>
      </c>
      <c r="F66" s="136">
        <v>40</v>
      </c>
      <c r="G66" s="146">
        <f>IF(F71=0, "-", F66/F71)</f>
        <v>4.406742315743087E-3</v>
      </c>
      <c r="H66" s="35">
        <v>0</v>
      </c>
      <c r="I66" s="39">
        <f>IF(H71=0, "-", H66/H71)</f>
        <v>0</v>
      </c>
      <c r="J66" s="38" t="str">
        <f t="shared" si="4"/>
        <v>-</v>
      </c>
      <c r="K66" s="39" t="str">
        <f t="shared" si="5"/>
        <v>-</v>
      </c>
    </row>
    <row r="67" spans="1:11" x14ac:dyDescent="0.25">
      <c r="A67" s="34" t="s">
        <v>569</v>
      </c>
      <c r="B67" s="35">
        <v>682</v>
      </c>
      <c r="C67" s="146">
        <f>IF(B71=0, "-", B67/B71)</f>
        <v>0.19480148528991717</v>
      </c>
      <c r="D67" s="35">
        <v>821</v>
      </c>
      <c r="E67" s="39">
        <f>IF(D71=0, "-", D67/D71)</f>
        <v>0.1998539435248296</v>
      </c>
      <c r="F67" s="136">
        <v>1905</v>
      </c>
      <c r="G67" s="146">
        <f>IF(F71=0, "-", F67/F71)</f>
        <v>0.20987110278726451</v>
      </c>
      <c r="H67" s="35">
        <v>2551</v>
      </c>
      <c r="I67" s="39">
        <f>IF(H71=0, "-", H67/H71)</f>
        <v>0.23324494834049556</v>
      </c>
      <c r="J67" s="38">
        <f t="shared" si="4"/>
        <v>-0.16930572472594396</v>
      </c>
      <c r="K67" s="39">
        <f t="shared" si="5"/>
        <v>-0.253234025872207</v>
      </c>
    </row>
    <row r="68" spans="1:11" x14ac:dyDescent="0.25">
      <c r="A68" s="34" t="s">
        <v>570</v>
      </c>
      <c r="B68" s="35">
        <v>200</v>
      </c>
      <c r="C68" s="146">
        <f>IF(B71=0, "-", B68/B71)</f>
        <v>5.7126535275635534E-2</v>
      </c>
      <c r="D68" s="35">
        <v>277</v>
      </c>
      <c r="E68" s="39">
        <f>IF(D71=0, "-", D68/D71)</f>
        <v>6.7429406037000969E-2</v>
      </c>
      <c r="F68" s="136">
        <v>519</v>
      </c>
      <c r="G68" s="146">
        <f>IF(F71=0, "-", F68/F71)</f>
        <v>5.7177481546766551E-2</v>
      </c>
      <c r="H68" s="35">
        <v>666</v>
      </c>
      <c r="I68" s="39">
        <f>IF(H71=0, "-", H68/H71)</f>
        <v>6.0894212306848314E-2</v>
      </c>
      <c r="J68" s="38">
        <f t="shared" si="4"/>
        <v>-0.27797833935018051</v>
      </c>
      <c r="K68" s="39">
        <f t="shared" si="5"/>
        <v>-0.22072072072072071</v>
      </c>
    </row>
    <row r="69" spans="1:11" x14ac:dyDescent="0.25">
      <c r="A69" s="34" t="s">
        <v>571</v>
      </c>
      <c r="B69" s="35">
        <v>121</v>
      </c>
      <c r="C69" s="146">
        <f>IF(B71=0, "-", B69/B71)</f>
        <v>3.4561553841759497E-2</v>
      </c>
      <c r="D69" s="35">
        <v>224</v>
      </c>
      <c r="E69" s="39">
        <f>IF(D71=0, "-", D69/D71)</f>
        <v>5.4527750730282376E-2</v>
      </c>
      <c r="F69" s="136">
        <v>359</v>
      </c>
      <c r="G69" s="146">
        <f>IF(F71=0, "-", F69/F71)</f>
        <v>3.9550512283794206E-2</v>
      </c>
      <c r="H69" s="35">
        <v>523</v>
      </c>
      <c r="I69" s="39">
        <f>IF(H71=0, "-", H69/H71)</f>
        <v>4.7819328883606106E-2</v>
      </c>
      <c r="J69" s="38">
        <f t="shared" si="4"/>
        <v>-0.45982142857142855</v>
      </c>
      <c r="K69" s="39">
        <f t="shared" si="5"/>
        <v>-0.31357552581261949</v>
      </c>
    </row>
    <row r="70" spans="1:11" x14ac:dyDescent="0.25">
      <c r="A70" s="137"/>
      <c r="B70" s="40"/>
      <c r="D70" s="40"/>
      <c r="E70" s="44"/>
      <c r="F70" s="138"/>
      <c r="H70" s="40"/>
      <c r="I70" s="44"/>
      <c r="J70" s="43"/>
      <c r="K70" s="44"/>
    </row>
    <row r="71" spans="1:11" s="52" customFormat="1" ht="13" x14ac:dyDescent="0.3">
      <c r="A71" s="139" t="s">
        <v>572</v>
      </c>
      <c r="B71" s="46">
        <f>SUM(B54:B70)</f>
        <v>3501</v>
      </c>
      <c r="C71" s="140">
        <f>B71/16272</f>
        <v>0.21515486725663716</v>
      </c>
      <c r="D71" s="46">
        <f>SUM(D54:D70)</f>
        <v>4108</v>
      </c>
      <c r="E71" s="141">
        <f>D71/20402</f>
        <v>0.20135280854818155</v>
      </c>
      <c r="F71" s="128">
        <f>SUM(F54:F70)</f>
        <v>9077</v>
      </c>
      <c r="G71" s="142">
        <f>F71/46275</f>
        <v>0.19615343057806592</v>
      </c>
      <c r="H71" s="46">
        <f>SUM(H54:H70)</f>
        <v>10937</v>
      </c>
      <c r="I71" s="141">
        <f>H71/53980</f>
        <v>0.20261207854761024</v>
      </c>
      <c r="J71" s="49">
        <f>IF(D71=0, "-", IF((B71-D71)/D71&lt;10, (B71-D71)/D71, "&gt;999%"))</f>
        <v>-0.14776046738072054</v>
      </c>
      <c r="K71" s="50">
        <f>IF(H71=0, "-", IF((F71-H71)/H71&lt;10, (F71-H71)/H71, "&gt;999%"))</f>
        <v>-0.17006491725336015</v>
      </c>
    </row>
    <row r="72" spans="1:11" x14ac:dyDescent="0.25">
      <c r="B72" s="138"/>
      <c r="D72" s="138"/>
      <c r="F72" s="138"/>
      <c r="H72" s="138"/>
    </row>
    <row r="73" spans="1:11" ht="13" x14ac:dyDescent="0.3">
      <c r="A73" s="26" t="s">
        <v>573</v>
      </c>
      <c r="B73" s="46">
        <v>4319</v>
      </c>
      <c r="C73" s="140">
        <f>B73/16272</f>
        <v>0.26542527040314651</v>
      </c>
      <c r="D73" s="46">
        <v>5200</v>
      </c>
      <c r="E73" s="141">
        <f>D73/20402</f>
        <v>0.25487697284579941</v>
      </c>
      <c r="F73" s="128">
        <v>11505</v>
      </c>
      <c r="G73" s="142">
        <f>F73/46275</f>
        <v>0.24862236628849271</v>
      </c>
      <c r="H73" s="46">
        <v>13860</v>
      </c>
      <c r="I73" s="141">
        <f>H73/53980</f>
        <v>0.2567617636161541</v>
      </c>
      <c r="J73" s="49">
        <f>IF(D73=0, "-", IF((B73-D73)/D73&lt;10, (B73-D73)/D73, "&gt;999%"))</f>
        <v>-0.16942307692307693</v>
      </c>
      <c r="K73" s="50">
        <f>IF(H73=0, "-", IF((F73-H73)/H73&lt;10, (F73-H73)/H73, "&gt;999%"))</f>
        <v>-0.16991341991341991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A300-11ED-4AE1-8A37-EF2806A9E94B}">
  <sheetPr>
    <pageSetUpPr fitToPage="1"/>
  </sheetPr>
  <dimension ref="A1:K26"/>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574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165</v>
      </c>
      <c r="G4" s="25"/>
      <c r="H4" s="25"/>
      <c r="I4" s="23"/>
      <c r="J4" s="22" t="s">
        <v>166</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167</v>
      </c>
      <c r="C6" s="133" t="s">
        <v>168</v>
      </c>
      <c r="D6" s="132" t="s">
        <v>167</v>
      </c>
      <c r="E6" s="134" t="s">
        <v>168</v>
      </c>
      <c r="F6" s="144" t="s">
        <v>167</v>
      </c>
      <c r="G6" s="133" t="s">
        <v>168</v>
      </c>
      <c r="H6" s="145" t="s">
        <v>167</v>
      </c>
      <c r="I6" s="134" t="s">
        <v>168</v>
      </c>
      <c r="J6" s="132"/>
      <c r="K6" s="134"/>
    </row>
    <row r="7" spans="1:11" x14ac:dyDescent="0.25">
      <c r="A7" s="34" t="s">
        <v>56</v>
      </c>
      <c r="B7" s="35">
        <v>0</v>
      </c>
      <c r="C7" s="146">
        <f>IF(B26=0, "-", B7/B26)</f>
        <v>0</v>
      </c>
      <c r="D7" s="35">
        <v>0</v>
      </c>
      <c r="E7" s="39">
        <f>IF(D26=0, "-", D7/D26)</f>
        <v>0</v>
      </c>
      <c r="F7" s="136">
        <v>0</v>
      </c>
      <c r="G7" s="146">
        <f>IF(F26=0, "-", F7/F26)</f>
        <v>0</v>
      </c>
      <c r="H7" s="35">
        <v>2</v>
      </c>
      <c r="I7" s="39">
        <f>IF(H26=0, "-", H7/H26)</f>
        <v>1.443001443001443E-4</v>
      </c>
      <c r="J7" s="38" t="str">
        <f t="shared" ref="J7:J24" si="0">IF(D7=0, "-", IF((B7-D7)/D7&lt;10, (B7-D7)/D7, "&gt;999%"))</f>
        <v>-</v>
      </c>
      <c r="K7" s="39">
        <f t="shared" ref="K7:K24" si="1">IF(H7=0, "-", IF((F7-H7)/H7&lt;10, (F7-H7)/H7, "&gt;999%"))</f>
        <v>-1</v>
      </c>
    </row>
    <row r="8" spans="1:11" x14ac:dyDescent="0.25">
      <c r="A8" s="34" t="s">
        <v>59</v>
      </c>
      <c r="B8" s="35">
        <v>0</v>
      </c>
      <c r="C8" s="146">
        <f>IF(B26=0, "-", B8/B26)</f>
        <v>0</v>
      </c>
      <c r="D8" s="35">
        <v>2</v>
      </c>
      <c r="E8" s="39">
        <f>IF(D26=0, "-", D8/D26)</f>
        <v>3.8461538461538462E-4</v>
      </c>
      <c r="F8" s="136">
        <v>1</v>
      </c>
      <c r="G8" s="146">
        <f>IF(F26=0, "-", F8/F26)</f>
        <v>8.6918730986527599E-5</v>
      </c>
      <c r="H8" s="35">
        <v>3</v>
      </c>
      <c r="I8" s="39">
        <f>IF(H26=0, "-", H8/H26)</f>
        <v>2.1645021645021645E-4</v>
      </c>
      <c r="J8" s="38">
        <f t="shared" si="0"/>
        <v>-1</v>
      </c>
      <c r="K8" s="39">
        <f t="shared" si="1"/>
        <v>-0.66666666666666663</v>
      </c>
    </row>
    <row r="9" spans="1:11" x14ac:dyDescent="0.25">
      <c r="A9" s="34" t="s">
        <v>60</v>
      </c>
      <c r="B9" s="35">
        <v>586</v>
      </c>
      <c r="C9" s="146">
        <f>IF(B26=0, "-", B9/B26)</f>
        <v>0.13567955545265106</v>
      </c>
      <c r="D9" s="35">
        <v>842</v>
      </c>
      <c r="E9" s="39">
        <f>IF(D26=0, "-", D9/D26)</f>
        <v>0.16192307692307692</v>
      </c>
      <c r="F9" s="136">
        <v>1774</v>
      </c>
      <c r="G9" s="146">
        <f>IF(F26=0, "-", F9/F26)</f>
        <v>0.15419382877009996</v>
      </c>
      <c r="H9" s="35">
        <v>1967</v>
      </c>
      <c r="I9" s="39">
        <f>IF(H26=0, "-", H9/H26)</f>
        <v>0.14191919191919192</v>
      </c>
      <c r="J9" s="38">
        <f t="shared" si="0"/>
        <v>-0.30403800475059384</v>
      </c>
      <c r="K9" s="39">
        <f t="shared" si="1"/>
        <v>-9.8118962887646155E-2</v>
      </c>
    </row>
    <row r="10" spans="1:11" x14ac:dyDescent="0.25">
      <c r="A10" s="34" t="s">
        <v>61</v>
      </c>
      <c r="B10" s="35">
        <v>46</v>
      </c>
      <c r="C10" s="146">
        <f>IF(B26=0, "-", B10/B26)</f>
        <v>1.0650613567955545E-2</v>
      </c>
      <c r="D10" s="35">
        <v>31</v>
      </c>
      <c r="E10" s="39">
        <f>IF(D26=0, "-", D10/D26)</f>
        <v>5.9615384615384617E-3</v>
      </c>
      <c r="F10" s="136">
        <v>136</v>
      </c>
      <c r="G10" s="146">
        <f>IF(F26=0, "-", F10/F26)</f>
        <v>1.1820947414167754E-2</v>
      </c>
      <c r="H10" s="35">
        <v>62</v>
      </c>
      <c r="I10" s="39">
        <f>IF(H26=0, "-", H10/H26)</f>
        <v>4.4733044733044737E-3</v>
      </c>
      <c r="J10" s="38">
        <f t="shared" si="0"/>
        <v>0.4838709677419355</v>
      </c>
      <c r="K10" s="39">
        <f t="shared" si="1"/>
        <v>1.1935483870967742</v>
      </c>
    </row>
    <row r="11" spans="1:11" x14ac:dyDescent="0.25">
      <c r="A11" s="34" t="s">
        <v>63</v>
      </c>
      <c r="B11" s="35">
        <v>575</v>
      </c>
      <c r="C11" s="146">
        <f>IF(B26=0, "-", B11/B26)</f>
        <v>0.13313266959944431</v>
      </c>
      <c r="D11" s="35">
        <v>445</v>
      </c>
      <c r="E11" s="39">
        <f>IF(D26=0, "-", D11/D26)</f>
        <v>8.5576923076923078E-2</v>
      </c>
      <c r="F11" s="136">
        <v>990</v>
      </c>
      <c r="G11" s="146">
        <f>IF(F26=0, "-", F11/F26)</f>
        <v>8.6049543676662316E-2</v>
      </c>
      <c r="H11" s="35">
        <v>1120</v>
      </c>
      <c r="I11" s="39">
        <f>IF(H26=0, "-", H11/H26)</f>
        <v>8.0808080808080815E-2</v>
      </c>
      <c r="J11" s="38">
        <f t="shared" si="0"/>
        <v>0.29213483146067415</v>
      </c>
      <c r="K11" s="39">
        <f t="shared" si="1"/>
        <v>-0.11607142857142858</v>
      </c>
    </row>
    <row r="12" spans="1:11" x14ac:dyDescent="0.25">
      <c r="A12" s="34" t="s">
        <v>65</v>
      </c>
      <c r="B12" s="35">
        <v>32</v>
      </c>
      <c r="C12" s="146">
        <f>IF(B26=0, "-", B12/B26)</f>
        <v>7.4091224820560311E-3</v>
      </c>
      <c r="D12" s="35">
        <v>54</v>
      </c>
      <c r="E12" s="39">
        <f>IF(D26=0, "-", D12/D26)</f>
        <v>1.0384615384615384E-2</v>
      </c>
      <c r="F12" s="136">
        <v>129</v>
      </c>
      <c r="G12" s="146">
        <f>IF(F26=0, "-", F12/F26)</f>
        <v>1.1212516297262059E-2</v>
      </c>
      <c r="H12" s="35">
        <v>154</v>
      </c>
      <c r="I12" s="39">
        <f>IF(H26=0, "-", H12/H26)</f>
        <v>1.1111111111111112E-2</v>
      </c>
      <c r="J12" s="38">
        <f t="shared" si="0"/>
        <v>-0.40740740740740738</v>
      </c>
      <c r="K12" s="39">
        <f t="shared" si="1"/>
        <v>-0.16233766233766234</v>
      </c>
    </row>
    <row r="13" spans="1:11" x14ac:dyDescent="0.25">
      <c r="A13" s="34" t="s">
        <v>67</v>
      </c>
      <c r="B13" s="35">
        <v>444</v>
      </c>
      <c r="C13" s="146">
        <f>IF(B26=0, "-", B13/B26)</f>
        <v>0.10280157443852744</v>
      </c>
      <c r="D13" s="35">
        <v>462</v>
      </c>
      <c r="E13" s="39">
        <f>IF(D26=0, "-", D13/D26)</f>
        <v>8.8846153846153852E-2</v>
      </c>
      <c r="F13" s="136">
        <v>958</v>
      </c>
      <c r="G13" s="146">
        <f>IF(F26=0, "-", F13/F26)</f>
        <v>8.3268144285093437E-2</v>
      </c>
      <c r="H13" s="35">
        <v>1083</v>
      </c>
      <c r="I13" s="39">
        <f>IF(H26=0, "-", H13/H26)</f>
        <v>7.8138528138528132E-2</v>
      </c>
      <c r="J13" s="38">
        <f t="shared" si="0"/>
        <v>-3.896103896103896E-2</v>
      </c>
      <c r="K13" s="39">
        <f t="shared" si="1"/>
        <v>-0.11542012927054478</v>
      </c>
    </row>
    <row r="14" spans="1:11" x14ac:dyDescent="0.25">
      <c r="A14" s="34" t="s">
        <v>74</v>
      </c>
      <c r="B14" s="35">
        <v>100</v>
      </c>
      <c r="C14" s="146">
        <f>IF(B26=0, "-", B14/B26)</f>
        <v>2.31535077564251E-2</v>
      </c>
      <c r="D14" s="35">
        <v>109</v>
      </c>
      <c r="E14" s="39">
        <f>IF(D26=0, "-", D14/D26)</f>
        <v>2.0961538461538462E-2</v>
      </c>
      <c r="F14" s="136">
        <v>250</v>
      </c>
      <c r="G14" s="146">
        <f>IF(F26=0, "-", F14/F26)</f>
        <v>2.1729682746631899E-2</v>
      </c>
      <c r="H14" s="35">
        <v>221</v>
      </c>
      <c r="I14" s="39">
        <f>IF(H26=0, "-", H14/H26)</f>
        <v>1.5945165945165946E-2</v>
      </c>
      <c r="J14" s="38">
        <f t="shared" si="0"/>
        <v>-8.2568807339449546E-2</v>
      </c>
      <c r="K14" s="39">
        <f t="shared" si="1"/>
        <v>0.13122171945701358</v>
      </c>
    </row>
    <row r="15" spans="1:11" x14ac:dyDescent="0.25">
      <c r="A15" s="34" t="s">
        <v>78</v>
      </c>
      <c r="B15" s="35">
        <v>208</v>
      </c>
      <c r="C15" s="146">
        <f>IF(B26=0, "-", B15/B26)</f>
        <v>4.8159296133364206E-2</v>
      </c>
      <c r="D15" s="35">
        <v>304</v>
      </c>
      <c r="E15" s="39">
        <f>IF(D26=0, "-", D15/D26)</f>
        <v>5.8461538461538461E-2</v>
      </c>
      <c r="F15" s="136">
        <v>643</v>
      </c>
      <c r="G15" s="146">
        <f>IF(F26=0, "-", F15/F26)</f>
        <v>5.5888744024337245E-2</v>
      </c>
      <c r="H15" s="35">
        <v>1000</v>
      </c>
      <c r="I15" s="39">
        <f>IF(H26=0, "-", H15/H26)</f>
        <v>7.2150072150072145E-2</v>
      </c>
      <c r="J15" s="38">
        <f t="shared" si="0"/>
        <v>-0.31578947368421051</v>
      </c>
      <c r="K15" s="39">
        <f t="shared" si="1"/>
        <v>-0.35699999999999998</v>
      </c>
    </row>
    <row r="16" spans="1:11" x14ac:dyDescent="0.25">
      <c r="A16" s="34" t="s">
        <v>81</v>
      </c>
      <c r="B16" s="35">
        <v>46</v>
      </c>
      <c r="C16" s="146">
        <f>IF(B26=0, "-", B16/B26)</f>
        <v>1.0650613567955545E-2</v>
      </c>
      <c r="D16" s="35">
        <v>98</v>
      </c>
      <c r="E16" s="39">
        <f>IF(D26=0, "-", D16/D26)</f>
        <v>1.8846153846153846E-2</v>
      </c>
      <c r="F16" s="136">
        <v>123</v>
      </c>
      <c r="G16" s="146">
        <f>IF(F26=0, "-", F16/F26)</f>
        <v>1.0691003911342895E-2</v>
      </c>
      <c r="H16" s="35">
        <v>209</v>
      </c>
      <c r="I16" s="39">
        <f>IF(H26=0, "-", H16/H26)</f>
        <v>1.507936507936508E-2</v>
      </c>
      <c r="J16" s="38">
        <f t="shared" si="0"/>
        <v>-0.53061224489795922</v>
      </c>
      <c r="K16" s="39">
        <f t="shared" si="1"/>
        <v>-0.41148325358851673</v>
      </c>
    </row>
    <row r="17" spans="1:11" x14ac:dyDescent="0.25">
      <c r="A17" s="34" t="s">
        <v>84</v>
      </c>
      <c r="B17" s="35">
        <v>541</v>
      </c>
      <c r="C17" s="146">
        <f>IF(B26=0, "-", B17/B26)</f>
        <v>0.12526047696225978</v>
      </c>
      <c r="D17" s="35">
        <v>612</v>
      </c>
      <c r="E17" s="39">
        <f>IF(D26=0, "-", D17/D26)</f>
        <v>0.11769230769230769</v>
      </c>
      <c r="F17" s="136">
        <v>1618</v>
      </c>
      <c r="G17" s="146">
        <f>IF(F26=0, "-", F17/F26)</f>
        <v>0.14063450673620165</v>
      </c>
      <c r="H17" s="35">
        <v>1756</v>
      </c>
      <c r="I17" s="39">
        <f>IF(H26=0, "-", H17/H26)</f>
        <v>0.12669552669552669</v>
      </c>
      <c r="J17" s="38">
        <f t="shared" si="0"/>
        <v>-0.11601307189542484</v>
      </c>
      <c r="K17" s="39">
        <f t="shared" si="1"/>
        <v>-7.8587699316628706E-2</v>
      </c>
    </row>
    <row r="18" spans="1:11" x14ac:dyDescent="0.25">
      <c r="A18" s="34" t="s">
        <v>86</v>
      </c>
      <c r="B18" s="35">
        <v>307</v>
      </c>
      <c r="C18" s="146">
        <f>IF(B26=0, "-", B18/B26)</f>
        <v>7.1081268812225054E-2</v>
      </c>
      <c r="D18" s="35">
        <v>370</v>
      </c>
      <c r="E18" s="39">
        <f>IF(D26=0, "-", D18/D26)</f>
        <v>7.1153846153846151E-2</v>
      </c>
      <c r="F18" s="136">
        <v>808</v>
      </c>
      <c r="G18" s="146">
        <f>IF(F26=0, "-", F18/F26)</f>
        <v>7.0230334637114297E-2</v>
      </c>
      <c r="H18" s="35">
        <v>1052</v>
      </c>
      <c r="I18" s="39">
        <f>IF(H26=0, "-", H18/H26)</f>
        <v>7.5901875901875901E-2</v>
      </c>
      <c r="J18" s="38">
        <f t="shared" si="0"/>
        <v>-0.17027027027027028</v>
      </c>
      <c r="K18" s="39">
        <f t="shared" si="1"/>
        <v>-0.23193916349809887</v>
      </c>
    </row>
    <row r="19" spans="1:11" x14ac:dyDescent="0.25">
      <c r="A19" s="34" t="s">
        <v>87</v>
      </c>
      <c r="B19" s="35">
        <v>2</v>
      </c>
      <c r="C19" s="146">
        <f>IF(B26=0, "-", B19/B26)</f>
        <v>4.6307015512850195E-4</v>
      </c>
      <c r="D19" s="35">
        <v>0</v>
      </c>
      <c r="E19" s="39">
        <f>IF(D26=0, "-", D19/D26)</f>
        <v>0</v>
      </c>
      <c r="F19" s="136">
        <v>8</v>
      </c>
      <c r="G19" s="146">
        <f>IF(F26=0, "-", F19/F26)</f>
        <v>6.9534984789222079E-4</v>
      </c>
      <c r="H19" s="35">
        <v>0</v>
      </c>
      <c r="I19" s="39">
        <f>IF(H26=0, "-", H19/H26)</f>
        <v>0</v>
      </c>
      <c r="J19" s="38" t="str">
        <f t="shared" si="0"/>
        <v>-</v>
      </c>
      <c r="K19" s="39" t="str">
        <f t="shared" si="1"/>
        <v>-</v>
      </c>
    </row>
    <row r="20" spans="1:11" x14ac:dyDescent="0.25">
      <c r="A20" s="34" t="s">
        <v>89</v>
      </c>
      <c r="B20" s="35">
        <v>68</v>
      </c>
      <c r="C20" s="146">
        <f>IF(B26=0, "-", B20/B26)</f>
        <v>1.5744385274369065E-2</v>
      </c>
      <c r="D20" s="35">
        <v>71</v>
      </c>
      <c r="E20" s="39">
        <f>IF(D26=0, "-", D20/D26)</f>
        <v>1.3653846153846154E-2</v>
      </c>
      <c r="F20" s="136">
        <v>164</v>
      </c>
      <c r="G20" s="146">
        <f>IF(F26=0, "-", F20/F26)</f>
        <v>1.4254671881790526E-2</v>
      </c>
      <c r="H20" s="35">
        <v>150</v>
      </c>
      <c r="I20" s="39">
        <f>IF(H26=0, "-", H20/H26)</f>
        <v>1.0822510822510822E-2</v>
      </c>
      <c r="J20" s="38">
        <f t="shared" si="0"/>
        <v>-4.2253521126760563E-2</v>
      </c>
      <c r="K20" s="39">
        <f t="shared" si="1"/>
        <v>9.3333333333333338E-2</v>
      </c>
    </row>
    <row r="21" spans="1:11" x14ac:dyDescent="0.25">
      <c r="A21" s="34" t="s">
        <v>90</v>
      </c>
      <c r="B21" s="35">
        <v>46</v>
      </c>
      <c r="C21" s="146">
        <f>IF(B26=0, "-", B21/B26)</f>
        <v>1.0650613567955545E-2</v>
      </c>
      <c r="D21" s="35">
        <v>58</v>
      </c>
      <c r="E21" s="39">
        <f>IF(D26=0, "-", D21/D26)</f>
        <v>1.1153846153846153E-2</v>
      </c>
      <c r="F21" s="136">
        <v>121</v>
      </c>
      <c r="G21" s="146">
        <f>IF(F26=0, "-", F21/F26)</f>
        <v>1.051716644936984E-2</v>
      </c>
      <c r="H21" s="35">
        <v>125</v>
      </c>
      <c r="I21" s="39">
        <f>IF(H26=0, "-", H21/H26)</f>
        <v>9.0187590187590181E-3</v>
      </c>
      <c r="J21" s="38">
        <f t="shared" si="0"/>
        <v>-0.20689655172413793</v>
      </c>
      <c r="K21" s="39">
        <f t="shared" si="1"/>
        <v>-3.2000000000000001E-2</v>
      </c>
    </row>
    <row r="22" spans="1:11" x14ac:dyDescent="0.25">
      <c r="A22" s="34" t="s">
        <v>93</v>
      </c>
      <c r="B22" s="35">
        <v>15</v>
      </c>
      <c r="C22" s="146">
        <f>IF(B26=0, "-", B22/B26)</f>
        <v>3.4730261634637648E-3</v>
      </c>
      <c r="D22" s="35">
        <v>0</v>
      </c>
      <c r="E22" s="39">
        <f>IF(D26=0, "-", D22/D26)</f>
        <v>0</v>
      </c>
      <c r="F22" s="136">
        <v>40</v>
      </c>
      <c r="G22" s="146">
        <f>IF(F26=0, "-", F22/F26)</f>
        <v>3.4767492394611041E-3</v>
      </c>
      <c r="H22" s="35">
        <v>0</v>
      </c>
      <c r="I22" s="39">
        <f>IF(H26=0, "-", H22/H26)</f>
        <v>0</v>
      </c>
      <c r="J22" s="38" t="str">
        <f t="shared" si="0"/>
        <v>-</v>
      </c>
      <c r="K22" s="39" t="str">
        <f t="shared" si="1"/>
        <v>-</v>
      </c>
    </row>
    <row r="23" spans="1:11" x14ac:dyDescent="0.25">
      <c r="A23" s="34" t="s">
        <v>96</v>
      </c>
      <c r="B23" s="35">
        <v>1164</v>
      </c>
      <c r="C23" s="146">
        <f>IF(B26=0, "-", B23/B26)</f>
        <v>0.26950683028478817</v>
      </c>
      <c r="D23" s="35">
        <v>1482</v>
      </c>
      <c r="E23" s="39">
        <f>IF(D26=0, "-", D23/D26)</f>
        <v>0.28499999999999998</v>
      </c>
      <c r="F23" s="136">
        <v>3306</v>
      </c>
      <c r="G23" s="146">
        <f>IF(F26=0, "-", F23/F26)</f>
        <v>0.28735332464146024</v>
      </c>
      <c r="H23" s="35">
        <v>4352</v>
      </c>
      <c r="I23" s="39">
        <f>IF(H26=0, "-", H23/H26)</f>
        <v>0.313997113997114</v>
      </c>
      <c r="J23" s="38">
        <f t="shared" si="0"/>
        <v>-0.2145748987854251</v>
      </c>
      <c r="K23" s="39">
        <f t="shared" si="1"/>
        <v>-0.24034926470588236</v>
      </c>
    </row>
    <row r="24" spans="1:11" x14ac:dyDescent="0.25">
      <c r="A24" s="34" t="s">
        <v>97</v>
      </c>
      <c r="B24" s="35">
        <v>139</v>
      </c>
      <c r="C24" s="146">
        <f>IF(B26=0, "-", B24/B26)</f>
        <v>3.2183375781430885E-2</v>
      </c>
      <c r="D24" s="35">
        <v>260</v>
      </c>
      <c r="E24" s="39">
        <f>IF(D26=0, "-", D24/D26)</f>
        <v>0.05</v>
      </c>
      <c r="F24" s="136">
        <v>436</v>
      </c>
      <c r="G24" s="146">
        <f>IF(F26=0, "-", F24/F26)</f>
        <v>3.7896566710126034E-2</v>
      </c>
      <c r="H24" s="35">
        <v>604</v>
      </c>
      <c r="I24" s="39">
        <f>IF(H26=0, "-", H24/H26)</f>
        <v>4.3578643578643578E-2</v>
      </c>
      <c r="J24" s="38">
        <f t="shared" si="0"/>
        <v>-0.4653846153846154</v>
      </c>
      <c r="K24" s="39">
        <f t="shared" si="1"/>
        <v>-0.27814569536423839</v>
      </c>
    </row>
    <row r="25" spans="1:11" x14ac:dyDescent="0.25">
      <c r="A25" s="137"/>
      <c r="B25" s="40"/>
      <c r="D25" s="40"/>
      <c r="E25" s="44"/>
      <c r="F25" s="138"/>
      <c r="H25" s="40"/>
      <c r="I25" s="44"/>
      <c r="J25" s="43"/>
      <c r="K25" s="44"/>
    </row>
    <row r="26" spans="1:11" s="52" customFormat="1" ht="13" x14ac:dyDescent="0.3">
      <c r="A26" s="139" t="s">
        <v>573</v>
      </c>
      <c r="B26" s="46">
        <f>SUM(B7:B25)</f>
        <v>4319</v>
      </c>
      <c r="C26" s="140">
        <v>1</v>
      </c>
      <c r="D26" s="46">
        <f>SUM(D7:D25)</f>
        <v>5200</v>
      </c>
      <c r="E26" s="141">
        <v>1</v>
      </c>
      <c r="F26" s="128">
        <f>SUM(F7:F25)</f>
        <v>11505</v>
      </c>
      <c r="G26" s="142">
        <v>1</v>
      </c>
      <c r="H26" s="46">
        <f>SUM(H7:H25)</f>
        <v>13860</v>
      </c>
      <c r="I26" s="141">
        <v>1</v>
      </c>
      <c r="J26" s="49">
        <f>IF(D26=0, "-", (B26-D26)/D26)</f>
        <v>-0.16942307692307693</v>
      </c>
      <c r="K26" s="50">
        <f>IF(H26=0, "-", (F26-H26)/H26)</f>
        <v>-0.16991341991341991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46D2-9250-4A98-BA0C-2DEFEED51BDA}">
  <sheetPr>
    <pageSetUpPr fitToPage="1"/>
  </sheetPr>
  <dimension ref="A1:K55"/>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165</v>
      </c>
      <c r="G4" s="25"/>
      <c r="H4" s="25"/>
      <c r="I4" s="23"/>
      <c r="J4" s="22" t="s">
        <v>166</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575</v>
      </c>
      <c r="B6" s="132" t="s">
        <v>167</v>
      </c>
      <c r="C6" s="133" t="s">
        <v>168</v>
      </c>
      <c r="D6" s="132" t="s">
        <v>167</v>
      </c>
      <c r="E6" s="134" t="s">
        <v>168</v>
      </c>
      <c r="F6" s="133" t="s">
        <v>167</v>
      </c>
      <c r="G6" s="133" t="s">
        <v>168</v>
      </c>
      <c r="H6" s="132" t="s">
        <v>167</v>
      </c>
      <c r="I6" s="134" t="s">
        <v>168</v>
      </c>
      <c r="J6" s="132"/>
      <c r="K6" s="134"/>
    </row>
    <row r="7" spans="1:11" x14ac:dyDescent="0.25">
      <c r="A7" s="34" t="s">
        <v>576</v>
      </c>
      <c r="B7" s="35">
        <v>10</v>
      </c>
      <c r="C7" s="146">
        <f>IF(B20=0, "-", B7/B20)</f>
        <v>3.8314176245210725E-2</v>
      </c>
      <c r="D7" s="35">
        <v>15</v>
      </c>
      <c r="E7" s="39">
        <f>IF(D20=0, "-", D7/D20)</f>
        <v>5.1020408163265307E-2</v>
      </c>
      <c r="F7" s="136">
        <v>43</v>
      </c>
      <c r="G7" s="146">
        <f>IF(F20=0, "-", F7/F20)</f>
        <v>6.0992907801418438E-2</v>
      </c>
      <c r="H7" s="35">
        <v>45</v>
      </c>
      <c r="I7" s="39">
        <f>IF(H20=0, "-", H7/H20)</f>
        <v>5.9760956175298807E-2</v>
      </c>
      <c r="J7" s="38">
        <f t="shared" ref="J7:J18" si="0">IF(D7=0, "-", IF((B7-D7)/D7&lt;10, (B7-D7)/D7, "&gt;999%"))</f>
        <v>-0.33333333333333331</v>
      </c>
      <c r="K7" s="39">
        <f t="shared" ref="K7:K18" si="1">IF(H7=0, "-", IF((F7-H7)/H7&lt;10, (F7-H7)/H7, "&gt;999%"))</f>
        <v>-4.4444444444444446E-2</v>
      </c>
    </row>
    <row r="8" spans="1:11" x14ac:dyDescent="0.25">
      <c r="A8" s="34" t="s">
        <v>577</v>
      </c>
      <c r="B8" s="35">
        <v>8</v>
      </c>
      <c r="C8" s="146">
        <f>IF(B20=0, "-", B8/B20)</f>
        <v>3.0651340996168581E-2</v>
      </c>
      <c r="D8" s="35">
        <v>16</v>
      </c>
      <c r="E8" s="39">
        <f>IF(D20=0, "-", D8/D20)</f>
        <v>5.4421768707482991E-2</v>
      </c>
      <c r="F8" s="136">
        <v>32</v>
      </c>
      <c r="G8" s="146">
        <f>IF(F20=0, "-", F8/F20)</f>
        <v>4.5390070921985819E-2</v>
      </c>
      <c r="H8" s="35">
        <v>39</v>
      </c>
      <c r="I8" s="39">
        <f>IF(H20=0, "-", H8/H20)</f>
        <v>5.1792828685258967E-2</v>
      </c>
      <c r="J8" s="38">
        <f t="shared" si="0"/>
        <v>-0.5</v>
      </c>
      <c r="K8" s="39">
        <f t="shared" si="1"/>
        <v>-0.17948717948717949</v>
      </c>
    </row>
    <row r="9" spans="1:11" x14ac:dyDescent="0.25">
      <c r="A9" s="34" t="s">
        <v>578</v>
      </c>
      <c r="B9" s="35">
        <v>37</v>
      </c>
      <c r="C9" s="146">
        <f>IF(B20=0, "-", B9/B20)</f>
        <v>0.1417624521072797</v>
      </c>
      <c r="D9" s="35">
        <v>43</v>
      </c>
      <c r="E9" s="39">
        <f>IF(D20=0, "-", D9/D20)</f>
        <v>0.14625850340136054</v>
      </c>
      <c r="F9" s="136">
        <v>99</v>
      </c>
      <c r="G9" s="146">
        <f>IF(F20=0, "-", F9/F20)</f>
        <v>0.14042553191489363</v>
      </c>
      <c r="H9" s="35">
        <v>96</v>
      </c>
      <c r="I9" s="39">
        <f>IF(H20=0, "-", H9/H20)</f>
        <v>0.12749003984063745</v>
      </c>
      <c r="J9" s="38">
        <f t="shared" si="0"/>
        <v>-0.13953488372093023</v>
      </c>
      <c r="K9" s="39">
        <f t="shared" si="1"/>
        <v>3.125E-2</v>
      </c>
    </row>
    <row r="10" spans="1:11" x14ac:dyDescent="0.25">
      <c r="A10" s="34" t="s">
        <v>579</v>
      </c>
      <c r="B10" s="35">
        <v>38</v>
      </c>
      <c r="C10" s="146">
        <f>IF(B20=0, "-", B10/B20)</f>
        <v>0.14559386973180077</v>
      </c>
      <c r="D10" s="35">
        <v>38</v>
      </c>
      <c r="E10" s="39">
        <f>IF(D20=0, "-", D10/D20)</f>
        <v>0.12925170068027211</v>
      </c>
      <c r="F10" s="136">
        <v>80</v>
      </c>
      <c r="G10" s="146">
        <f>IF(F20=0, "-", F10/F20)</f>
        <v>0.11347517730496454</v>
      </c>
      <c r="H10" s="35">
        <v>97</v>
      </c>
      <c r="I10" s="39">
        <f>IF(H20=0, "-", H10/H20)</f>
        <v>0.12881806108897742</v>
      </c>
      <c r="J10" s="38">
        <f t="shared" si="0"/>
        <v>0</v>
      </c>
      <c r="K10" s="39">
        <f t="shared" si="1"/>
        <v>-0.17525773195876287</v>
      </c>
    </row>
    <row r="11" spans="1:11" x14ac:dyDescent="0.25">
      <c r="A11" s="34" t="s">
        <v>580</v>
      </c>
      <c r="B11" s="35">
        <v>2</v>
      </c>
      <c r="C11" s="146">
        <f>IF(B20=0, "-", B11/B20)</f>
        <v>7.6628352490421452E-3</v>
      </c>
      <c r="D11" s="35">
        <v>1</v>
      </c>
      <c r="E11" s="39">
        <f>IF(D20=0, "-", D11/D20)</f>
        <v>3.4013605442176869E-3</v>
      </c>
      <c r="F11" s="136">
        <v>4</v>
      </c>
      <c r="G11" s="146">
        <f>IF(F20=0, "-", F11/F20)</f>
        <v>5.6737588652482273E-3</v>
      </c>
      <c r="H11" s="35">
        <v>3</v>
      </c>
      <c r="I11" s="39">
        <f>IF(H20=0, "-", H11/H20)</f>
        <v>3.9840637450199202E-3</v>
      </c>
      <c r="J11" s="38">
        <f t="shared" si="0"/>
        <v>1</v>
      </c>
      <c r="K11" s="39">
        <f t="shared" si="1"/>
        <v>0.33333333333333331</v>
      </c>
    </row>
    <row r="12" spans="1:11" x14ac:dyDescent="0.25">
      <c r="A12" s="34" t="s">
        <v>581</v>
      </c>
      <c r="B12" s="35">
        <v>1</v>
      </c>
      <c r="C12" s="146">
        <f>IF(B20=0, "-", B12/B20)</f>
        <v>3.8314176245210726E-3</v>
      </c>
      <c r="D12" s="35">
        <v>1</v>
      </c>
      <c r="E12" s="39">
        <f>IF(D20=0, "-", D12/D20)</f>
        <v>3.4013605442176869E-3</v>
      </c>
      <c r="F12" s="136">
        <v>3</v>
      </c>
      <c r="G12" s="146">
        <f>IF(F20=0, "-", F12/F20)</f>
        <v>4.2553191489361703E-3</v>
      </c>
      <c r="H12" s="35">
        <v>3</v>
      </c>
      <c r="I12" s="39">
        <f>IF(H20=0, "-", H12/H20)</f>
        <v>3.9840637450199202E-3</v>
      </c>
      <c r="J12" s="38">
        <f t="shared" si="0"/>
        <v>0</v>
      </c>
      <c r="K12" s="39">
        <f t="shared" si="1"/>
        <v>0</v>
      </c>
    </row>
    <row r="13" spans="1:11" x14ac:dyDescent="0.25">
      <c r="A13" s="34" t="s">
        <v>582</v>
      </c>
      <c r="B13" s="35">
        <v>76</v>
      </c>
      <c r="C13" s="146">
        <f>IF(B20=0, "-", B13/B20)</f>
        <v>0.29118773946360155</v>
      </c>
      <c r="D13" s="35">
        <v>76</v>
      </c>
      <c r="E13" s="39">
        <f>IF(D20=0, "-", D13/D20)</f>
        <v>0.25850340136054423</v>
      </c>
      <c r="F13" s="136">
        <v>178</v>
      </c>
      <c r="G13" s="146">
        <f>IF(F20=0, "-", F13/F20)</f>
        <v>0.25248226950354608</v>
      </c>
      <c r="H13" s="35">
        <v>197</v>
      </c>
      <c r="I13" s="39">
        <f>IF(H20=0, "-", H13/H20)</f>
        <v>0.26162018592297476</v>
      </c>
      <c r="J13" s="38">
        <f t="shared" si="0"/>
        <v>0</v>
      </c>
      <c r="K13" s="39">
        <f t="shared" si="1"/>
        <v>-9.6446700507614211E-2</v>
      </c>
    </row>
    <row r="14" spans="1:11" x14ac:dyDescent="0.25">
      <c r="A14" s="34" t="s">
        <v>583</v>
      </c>
      <c r="B14" s="35">
        <v>17</v>
      </c>
      <c r="C14" s="146">
        <f>IF(B20=0, "-", B14/B20)</f>
        <v>6.5134099616858232E-2</v>
      </c>
      <c r="D14" s="35">
        <v>28</v>
      </c>
      <c r="E14" s="39">
        <f>IF(D20=0, "-", D14/D20)</f>
        <v>9.5238095238095233E-2</v>
      </c>
      <c r="F14" s="136">
        <v>51</v>
      </c>
      <c r="G14" s="146">
        <f>IF(F20=0, "-", F14/F20)</f>
        <v>7.2340425531914887E-2</v>
      </c>
      <c r="H14" s="35">
        <v>63</v>
      </c>
      <c r="I14" s="39">
        <f>IF(H20=0, "-", H14/H20)</f>
        <v>8.3665338645418322E-2</v>
      </c>
      <c r="J14" s="38">
        <f t="shared" si="0"/>
        <v>-0.39285714285714285</v>
      </c>
      <c r="K14" s="39">
        <f t="shared" si="1"/>
        <v>-0.19047619047619047</v>
      </c>
    </row>
    <row r="15" spans="1:11" x14ac:dyDescent="0.25">
      <c r="A15" s="34" t="s">
        <v>584</v>
      </c>
      <c r="B15" s="35">
        <v>5</v>
      </c>
      <c r="C15" s="146">
        <f>IF(B20=0, "-", B15/B20)</f>
        <v>1.9157088122605363E-2</v>
      </c>
      <c r="D15" s="35">
        <v>1</v>
      </c>
      <c r="E15" s="39">
        <f>IF(D20=0, "-", D15/D20)</f>
        <v>3.4013605442176869E-3</v>
      </c>
      <c r="F15" s="136">
        <v>9</v>
      </c>
      <c r="G15" s="146">
        <f>IF(F20=0, "-", F15/F20)</f>
        <v>1.276595744680851E-2</v>
      </c>
      <c r="H15" s="35">
        <v>4</v>
      </c>
      <c r="I15" s="39">
        <f>IF(H20=0, "-", H15/H20)</f>
        <v>5.3120849933598934E-3</v>
      </c>
      <c r="J15" s="38">
        <f t="shared" si="0"/>
        <v>4</v>
      </c>
      <c r="K15" s="39">
        <f t="shared" si="1"/>
        <v>1.25</v>
      </c>
    </row>
    <row r="16" spans="1:11" x14ac:dyDescent="0.25">
      <c r="A16" s="34" t="s">
        <v>585</v>
      </c>
      <c r="B16" s="35">
        <v>50</v>
      </c>
      <c r="C16" s="146">
        <f>IF(B20=0, "-", B16/B20)</f>
        <v>0.19157088122605365</v>
      </c>
      <c r="D16" s="35">
        <v>29</v>
      </c>
      <c r="E16" s="39">
        <f>IF(D20=0, "-", D16/D20)</f>
        <v>9.8639455782312924E-2</v>
      </c>
      <c r="F16" s="136">
        <v>146</v>
      </c>
      <c r="G16" s="146">
        <f>IF(F20=0, "-", F16/F20)</f>
        <v>0.20709219858156028</v>
      </c>
      <c r="H16" s="35">
        <v>112</v>
      </c>
      <c r="I16" s="39">
        <f>IF(H20=0, "-", H16/H20)</f>
        <v>0.14873837981407703</v>
      </c>
      <c r="J16" s="38">
        <f t="shared" si="0"/>
        <v>0.72413793103448276</v>
      </c>
      <c r="K16" s="39">
        <f t="shared" si="1"/>
        <v>0.30357142857142855</v>
      </c>
    </row>
    <row r="17" spans="1:11" x14ac:dyDescent="0.25">
      <c r="A17" s="34" t="s">
        <v>586</v>
      </c>
      <c r="B17" s="35">
        <v>8</v>
      </c>
      <c r="C17" s="146">
        <f>IF(B20=0, "-", B17/B20)</f>
        <v>3.0651340996168581E-2</v>
      </c>
      <c r="D17" s="35">
        <v>32</v>
      </c>
      <c r="E17" s="39">
        <f>IF(D20=0, "-", D17/D20)</f>
        <v>0.10884353741496598</v>
      </c>
      <c r="F17" s="136">
        <v>18</v>
      </c>
      <c r="G17" s="146">
        <f>IF(F20=0, "-", F17/F20)</f>
        <v>2.553191489361702E-2</v>
      </c>
      <c r="H17" s="35">
        <v>62</v>
      </c>
      <c r="I17" s="39">
        <f>IF(H20=0, "-", H17/H20)</f>
        <v>8.233731739707835E-2</v>
      </c>
      <c r="J17" s="38">
        <f t="shared" si="0"/>
        <v>-0.75</v>
      </c>
      <c r="K17" s="39">
        <f t="shared" si="1"/>
        <v>-0.70967741935483875</v>
      </c>
    </row>
    <row r="18" spans="1:11" x14ac:dyDescent="0.25">
      <c r="A18" s="34" t="s">
        <v>587</v>
      </c>
      <c r="B18" s="35">
        <v>9</v>
      </c>
      <c r="C18" s="146">
        <f>IF(B20=0, "-", B18/B20)</f>
        <v>3.4482758620689655E-2</v>
      </c>
      <c r="D18" s="35">
        <v>14</v>
      </c>
      <c r="E18" s="39">
        <f>IF(D20=0, "-", D18/D20)</f>
        <v>4.7619047619047616E-2</v>
      </c>
      <c r="F18" s="136">
        <v>42</v>
      </c>
      <c r="G18" s="146">
        <f>IF(F20=0, "-", F18/F20)</f>
        <v>5.9574468085106386E-2</v>
      </c>
      <c r="H18" s="35">
        <v>32</v>
      </c>
      <c r="I18" s="39">
        <f>IF(H20=0, "-", H18/H20)</f>
        <v>4.2496679946879147E-2</v>
      </c>
      <c r="J18" s="38">
        <f t="shared" si="0"/>
        <v>-0.35714285714285715</v>
      </c>
      <c r="K18" s="39">
        <f t="shared" si="1"/>
        <v>0.3125</v>
      </c>
    </row>
    <row r="19" spans="1:11" x14ac:dyDescent="0.25">
      <c r="A19" s="137"/>
      <c r="B19" s="40"/>
      <c r="D19" s="40"/>
      <c r="E19" s="44"/>
      <c r="F19" s="138"/>
      <c r="H19" s="40"/>
      <c r="I19" s="44"/>
      <c r="J19" s="43"/>
      <c r="K19" s="44"/>
    </row>
    <row r="20" spans="1:11" s="52" customFormat="1" ht="13" x14ac:dyDescent="0.3">
      <c r="A20" s="139" t="s">
        <v>588</v>
      </c>
      <c r="B20" s="46">
        <f>SUM(B7:B19)</f>
        <v>261</v>
      </c>
      <c r="C20" s="140">
        <f>B20/16272</f>
        <v>1.6039823008849558E-2</v>
      </c>
      <c r="D20" s="46">
        <f>SUM(D7:D19)</f>
        <v>294</v>
      </c>
      <c r="E20" s="141">
        <f>D20/20402</f>
        <v>1.4410351926281737E-2</v>
      </c>
      <c r="F20" s="128">
        <f>SUM(F7:F19)</f>
        <v>705</v>
      </c>
      <c r="G20" s="142">
        <f>F20/46275</f>
        <v>1.5235008103727715E-2</v>
      </c>
      <c r="H20" s="46">
        <f>SUM(H7:H19)</f>
        <v>753</v>
      </c>
      <c r="I20" s="141">
        <f>H20/53980</f>
        <v>1.3949610967024824E-2</v>
      </c>
      <c r="J20" s="49">
        <f>IF(D20=0, "-", IF((B20-D20)/D20&lt;10, (B20-D20)/D20, "&gt;999%"))</f>
        <v>-0.11224489795918367</v>
      </c>
      <c r="K20" s="50">
        <f>IF(H20=0, "-", IF((F20-H20)/H20&lt;10, (F20-H20)/H20, "&gt;999%"))</f>
        <v>-6.3745019920318724E-2</v>
      </c>
    </row>
    <row r="21" spans="1:11" x14ac:dyDescent="0.25">
      <c r="B21" s="138"/>
      <c r="D21" s="138"/>
      <c r="F21" s="138"/>
      <c r="H21" s="138"/>
    </row>
    <row r="22" spans="1:11" ht="13" x14ac:dyDescent="0.3">
      <c r="A22" s="131" t="s">
        <v>589</v>
      </c>
      <c r="B22" s="132" t="s">
        <v>167</v>
      </c>
      <c r="C22" s="133" t="s">
        <v>168</v>
      </c>
      <c r="D22" s="132" t="s">
        <v>167</v>
      </c>
      <c r="E22" s="134" t="s">
        <v>168</v>
      </c>
      <c r="F22" s="133" t="s">
        <v>167</v>
      </c>
      <c r="G22" s="133" t="s">
        <v>168</v>
      </c>
      <c r="H22" s="132" t="s">
        <v>167</v>
      </c>
      <c r="I22" s="134" t="s">
        <v>168</v>
      </c>
      <c r="J22" s="132"/>
      <c r="K22" s="134"/>
    </row>
    <row r="23" spans="1:11" x14ac:dyDescent="0.25">
      <c r="A23" s="34" t="s">
        <v>590</v>
      </c>
      <c r="B23" s="35">
        <v>0</v>
      </c>
      <c r="C23" s="146">
        <f>IF(B33=0, "-", B23/B33)</f>
        <v>0</v>
      </c>
      <c r="D23" s="35">
        <v>1</v>
      </c>
      <c r="E23" s="39">
        <f>IF(D33=0, "-", D23/D33)</f>
        <v>5.434782608695652E-3</v>
      </c>
      <c r="F23" s="136">
        <v>0</v>
      </c>
      <c r="G23" s="146">
        <f>IF(F33=0, "-", F23/F33)</f>
        <v>0</v>
      </c>
      <c r="H23" s="35">
        <v>1</v>
      </c>
      <c r="I23" s="39">
        <f>IF(H33=0, "-", H23/H33)</f>
        <v>2.1141649048625794E-3</v>
      </c>
      <c r="J23" s="38">
        <f t="shared" ref="J23:J31" si="2">IF(D23=0, "-", IF((B23-D23)/D23&lt;10, (B23-D23)/D23, "&gt;999%"))</f>
        <v>-1</v>
      </c>
      <c r="K23" s="39">
        <f t="shared" ref="K23:K31" si="3">IF(H23=0, "-", IF((F23-H23)/H23&lt;10, (F23-H23)/H23, "&gt;999%"))</f>
        <v>-1</v>
      </c>
    </row>
    <row r="24" spans="1:11" x14ac:dyDescent="0.25">
      <c r="A24" s="34" t="s">
        <v>591</v>
      </c>
      <c r="B24" s="35">
        <v>14</v>
      </c>
      <c r="C24" s="146">
        <f>IF(B33=0, "-", B24/B33)</f>
        <v>9.1503267973856203E-2</v>
      </c>
      <c r="D24" s="35">
        <v>31</v>
      </c>
      <c r="E24" s="39">
        <f>IF(D33=0, "-", D24/D33)</f>
        <v>0.16847826086956522</v>
      </c>
      <c r="F24" s="136">
        <v>33</v>
      </c>
      <c r="G24" s="146">
        <f>IF(F33=0, "-", F24/F33)</f>
        <v>7.9326923076923073E-2</v>
      </c>
      <c r="H24" s="35">
        <v>60</v>
      </c>
      <c r="I24" s="39">
        <f>IF(H33=0, "-", H24/H33)</f>
        <v>0.12684989429175475</v>
      </c>
      <c r="J24" s="38">
        <f t="shared" si="2"/>
        <v>-0.54838709677419351</v>
      </c>
      <c r="K24" s="39">
        <f t="shared" si="3"/>
        <v>-0.45</v>
      </c>
    </row>
    <row r="25" spans="1:11" x14ac:dyDescent="0.25">
      <c r="A25" s="34" t="s">
        <v>592</v>
      </c>
      <c r="B25" s="35">
        <v>49</v>
      </c>
      <c r="C25" s="146">
        <f>IF(B33=0, "-", B25/B33)</f>
        <v>0.3202614379084967</v>
      </c>
      <c r="D25" s="35">
        <v>43</v>
      </c>
      <c r="E25" s="39">
        <f>IF(D33=0, "-", D25/D33)</f>
        <v>0.23369565217391305</v>
      </c>
      <c r="F25" s="136">
        <v>98</v>
      </c>
      <c r="G25" s="146">
        <f>IF(F33=0, "-", F25/F33)</f>
        <v>0.23557692307692307</v>
      </c>
      <c r="H25" s="35">
        <v>110</v>
      </c>
      <c r="I25" s="39">
        <f>IF(H33=0, "-", H25/H33)</f>
        <v>0.23255813953488372</v>
      </c>
      <c r="J25" s="38">
        <f t="shared" si="2"/>
        <v>0.13953488372093023</v>
      </c>
      <c r="K25" s="39">
        <f t="shared" si="3"/>
        <v>-0.10909090909090909</v>
      </c>
    </row>
    <row r="26" spans="1:11" x14ac:dyDescent="0.25">
      <c r="A26" s="34" t="s">
        <v>593</v>
      </c>
      <c r="B26" s="35">
        <v>68</v>
      </c>
      <c r="C26" s="146">
        <f>IF(B33=0, "-", B26/B33)</f>
        <v>0.44444444444444442</v>
      </c>
      <c r="D26" s="35">
        <v>58</v>
      </c>
      <c r="E26" s="39">
        <f>IF(D33=0, "-", D26/D33)</f>
        <v>0.31521739130434784</v>
      </c>
      <c r="F26" s="136">
        <v>190</v>
      </c>
      <c r="G26" s="146">
        <f>IF(F33=0, "-", F26/F33)</f>
        <v>0.45673076923076922</v>
      </c>
      <c r="H26" s="35">
        <v>147</v>
      </c>
      <c r="I26" s="39">
        <f>IF(H33=0, "-", H26/H33)</f>
        <v>0.31078224101479918</v>
      </c>
      <c r="J26" s="38">
        <f t="shared" si="2"/>
        <v>0.17241379310344829</v>
      </c>
      <c r="K26" s="39">
        <f t="shared" si="3"/>
        <v>0.29251700680272108</v>
      </c>
    </row>
    <row r="27" spans="1:11" x14ac:dyDescent="0.25">
      <c r="A27" s="34" t="s">
        <v>594</v>
      </c>
      <c r="B27" s="35">
        <v>1</v>
      </c>
      <c r="C27" s="146">
        <f>IF(B33=0, "-", B27/B33)</f>
        <v>6.5359477124183009E-3</v>
      </c>
      <c r="D27" s="35">
        <v>0</v>
      </c>
      <c r="E27" s="39">
        <f>IF(D33=0, "-", D27/D33)</f>
        <v>0</v>
      </c>
      <c r="F27" s="136">
        <v>3</v>
      </c>
      <c r="G27" s="146">
        <f>IF(F33=0, "-", F27/F33)</f>
        <v>7.2115384615384619E-3</v>
      </c>
      <c r="H27" s="35">
        <v>5</v>
      </c>
      <c r="I27" s="39">
        <f>IF(H33=0, "-", H27/H33)</f>
        <v>1.0570824524312896E-2</v>
      </c>
      <c r="J27" s="38" t="str">
        <f t="shared" si="2"/>
        <v>-</v>
      </c>
      <c r="K27" s="39">
        <f t="shared" si="3"/>
        <v>-0.4</v>
      </c>
    </row>
    <row r="28" spans="1:11" x14ac:dyDescent="0.25">
      <c r="A28" s="34" t="s">
        <v>595</v>
      </c>
      <c r="B28" s="35">
        <v>17</v>
      </c>
      <c r="C28" s="146">
        <f>IF(B33=0, "-", B28/B33)</f>
        <v>0.1111111111111111</v>
      </c>
      <c r="D28" s="35">
        <v>44</v>
      </c>
      <c r="E28" s="39">
        <f>IF(D33=0, "-", D28/D33)</f>
        <v>0.2391304347826087</v>
      </c>
      <c r="F28" s="136">
        <v>82</v>
      </c>
      <c r="G28" s="146">
        <f>IF(F33=0, "-", F28/F33)</f>
        <v>0.19711538461538461</v>
      </c>
      <c r="H28" s="35">
        <v>126</v>
      </c>
      <c r="I28" s="39">
        <f>IF(H33=0, "-", H28/H33)</f>
        <v>0.26638477801268501</v>
      </c>
      <c r="J28" s="38">
        <f t="shared" si="2"/>
        <v>-0.61363636363636365</v>
      </c>
      <c r="K28" s="39">
        <f t="shared" si="3"/>
        <v>-0.34920634920634919</v>
      </c>
    </row>
    <row r="29" spans="1:11" x14ac:dyDescent="0.25">
      <c r="A29" s="34" t="s">
        <v>596</v>
      </c>
      <c r="B29" s="35">
        <v>1</v>
      </c>
      <c r="C29" s="146">
        <f>IF(B33=0, "-", B29/B33)</f>
        <v>6.5359477124183009E-3</v>
      </c>
      <c r="D29" s="35">
        <v>1</v>
      </c>
      <c r="E29" s="39">
        <f>IF(D33=0, "-", D29/D33)</f>
        <v>5.434782608695652E-3</v>
      </c>
      <c r="F29" s="136">
        <v>1</v>
      </c>
      <c r="G29" s="146">
        <f>IF(F33=0, "-", F29/F33)</f>
        <v>2.403846153846154E-3</v>
      </c>
      <c r="H29" s="35">
        <v>4</v>
      </c>
      <c r="I29" s="39">
        <f>IF(H33=0, "-", H29/H33)</f>
        <v>8.4566596194503175E-3</v>
      </c>
      <c r="J29" s="38">
        <f t="shared" si="2"/>
        <v>0</v>
      </c>
      <c r="K29" s="39">
        <f t="shared" si="3"/>
        <v>-0.75</v>
      </c>
    </row>
    <row r="30" spans="1:11" x14ac:dyDescent="0.25">
      <c r="A30" s="34" t="s">
        <v>597</v>
      </c>
      <c r="B30" s="35">
        <v>2</v>
      </c>
      <c r="C30" s="146">
        <f>IF(B33=0, "-", B30/B33)</f>
        <v>1.3071895424836602E-2</v>
      </c>
      <c r="D30" s="35">
        <v>3</v>
      </c>
      <c r="E30" s="39">
        <f>IF(D33=0, "-", D30/D33)</f>
        <v>1.6304347826086956E-2</v>
      </c>
      <c r="F30" s="136">
        <v>5</v>
      </c>
      <c r="G30" s="146">
        <f>IF(F33=0, "-", F30/F33)</f>
        <v>1.201923076923077E-2</v>
      </c>
      <c r="H30" s="35">
        <v>12</v>
      </c>
      <c r="I30" s="39">
        <f>IF(H33=0, "-", H30/H33)</f>
        <v>2.5369978858350951E-2</v>
      </c>
      <c r="J30" s="38">
        <f t="shared" si="2"/>
        <v>-0.33333333333333331</v>
      </c>
      <c r="K30" s="39">
        <f t="shared" si="3"/>
        <v>-0.58333333333333337</v>
      </c>
    </row>
    <row r="31" spans="1:11" x14ac:dyDescent="0.25">
      <c r="A31" s="34" t="s">
        <v>598</v>
      </c>
      <c r="B31" s="35">
        <v>1</v>
      </c>
      <c r="C31" s="146">
        <f>IF(B33=0, "-", B31/B33)</f>
        <v>6.5359477124183009E-3</v>
      </c>
      <c r="D31" s="35">
        <v>3</v>
      </c>
      <c r="E31" s="39">
        <f>IF(D33=0, "-", D31/D33)</f>
        <v>1.6304347826086956E-2</v>
      </c>
      <c r="F31" s="136">
        <v>4</v>
      </c>
      <c r="G31" s="146">
        <f>IF(F33=0, "-", F31/F33)</f>
        <v>9.6153846153846159E-3</v>
      </c>
      <c r="H31" s="35">
        <v>8</v>
      </c>
      <c r="I31" s="39">
        <f>IF(H33=0, "-", H31/H33)</f>
        <v>1.6913319238900635E-2</v>
      </c>
      <c r="J31" s="38">
        <f t="shared" si="2"/>
        <v>-0.66666666666666663</v>
      </c>
      <c r="K31" s="39">
        <f t="shared" si="3"/>
        <v>-0.5</v>
      </c>
    </row>
    <row r="32" spans="1:11" x14ac:dyDescent="0.25">
      <c r="A32" s="137"/>
      <c r="B32" s="40"/>
      <c r="D32" s="40"/>
      <c r="E32" s="44"/>
      <c r="F32" s="138"/>
      <c r="H32" s="40"/>
      <c r="I32" s="44"/>
      <c r="J32" s="43"/>
      <c r="K32" s="44"/>
    </row>
    <row r="33" spans="1:11" s="52" customFormat="1" ht="13" x14ac:dyDescent="0.3">
      <c r="A33" s="139" t="s">
        <v>599</v>
      </c>
      <c r="B33" s="46">
        <f>SUM(B23:B32)</f>
        <v>153</v>
      </c>
      <c r="C33" s="140">
        <f>B33/16272</f>
        <v>9.4026548672566379E-3</v>
      </c>
      <c r="D33" s="46">
        <f>SUM(D23:D32)</f>
        <v>184</v>
      </c>
      <c r="E33" s="141">
        <f>D33/20402</f>
        <v>9.0187236545436721E-3</v>
      </c>
      <c r="F33" s="128">
        <f>SUM(F23:F32)</f>
        <v>416</v>
      </c>
      <c r="G33" s="142">
        <f>F33/46275</f>
        <v>8.9897352782279845E-3</v>
      </c>
      <c r="H33" s="46">
        <f>SUM(H23:H32)</f>
        <v>473</v>
      </c>
      <c r="I33" s="141">
        <f>H33/53980</f>
        <v>8.7625046313449424E-3</v>
      </c>
      <c r="J33" s="49">
        <f>IF(D33=0, "-", IF((B33-D33)/D33&lt;10, (B33-D33)/D33, "&gt;999%"))</f>
        <v>-0.16847826086956522</v>
      </c>
      <c r="K33" s="50">
        <f>IF(H33=0, "-", IF((F33-H33)/H33&lt;10, (F33-H33)/H33, "&gt;999%"))</f>
        <v>-0.12050739957716702</v>
      </c>
    </row>
    <row r="34" spans="1:11" x14ac:dyDescent="0.25">
      <c r="B34" s="138"/>
      <c r="D34" s="138"/>
      <c r="F34" s="138"/>
      <c r="H34" s="138"/>
    </row>
    <row r="35" spans="1:11" ht="13" x14ac:dyDescent="0.3">
      <c r="A35" s="131" t="s">
        <v>600</v>
      </c>
      <c r="B35" s="132" t="s">
        <v>167</v>
      </c>
      <c r="C35" s="133" t="s">
        <v>168</v>
      </c>
      <c r="D35" s="132" t="s">
        <v>167</v>
      </c>
      <c r="E35" s="134" t="s">
        <v>168</v>
      </c>
      <c r="F35" s="133" t="s">
        <v>167</v>
      </c>
      <c r="G35" s="133" t="s">
        <v>168</v>
      </c>
      <c r="H35" s="132" t="s">
        <v>167</v>
      </c>
      <c r="I35" s="134" t="s">
        <v>168</v>
      </c>
      <c r="J35" s="132"/>
      <c r="K35" s="134"/>
    </row>
    <row r="36" spans="1:11" x14ac:dyDescent="0.25">
      <c r="A36" s="34" t="s">
        <v>601</v>
      </c>
      <c r="B36" s="35">
        <v>12</v>
      </c>
      <c r="C36" s="146">
        <f>IF(B53=0, "-", B36/B53)</f>
        <v>5.5555555555555552E-2</v>
      </c>
      <c r="D36" s="35">
        <v>6</v>
      </c>
      <c r="E36" s="39">
        <f>IF(D53=0, "-", D36/D53)</f>
        <v>2.0689655172413793E-2</v>
      </c>
      <c r="F36" s="136">
        <v>27</v>
      </c>
      <c r="G36" s="146">
        <f>IF(F53=0, "-", F36/F53)</f>
        <v>4.9360146252285193E-2</v>
      </c>
      <c r="H36" s="35">
        <v>17</v>
      </c>
      <c r="I36" s="39">
        <f>IF(H53=0, "-", H36/H53)</f>
        <v>2.4637681159420291E-2</v>
      </c>
      <c r="J36" s="38">
        <f t="shared" ref="J36:J51" si="4">IF(D36=0, "-", IF((B36-D36)/D36&lt;10, (B36-D36)/D36, "&gt;999%"))</f>
        <v>1</v>
      </c>
      <c r="K36" s="39">
        <f t="shared" ref="K36:K51" si="5">IF(H36=0, "-", IF((F36-H36)/H36&lt;10, (F36-H36)/H36, "&gt;999%"))</f>
        <v>0.58823529411764708</v>
      </c>
    </row>
    <row r="37" spans="1:11" x14ac:dyDescent="0.25">
      <c r="A37" s="34" t="s">
        <v>602</v>
      </c>
      <c r="B37" s="35">
        <v>0</v>
      </c>
      <c r="C37" s="146">
        <f>IF(B53=0, "-", B37/B53)</f>
        <v>0</v>
      </c>
      <c r="D37" s="35">
        <v>0</v>
      </c>
      <c r="E37" s="39">
        <f>IF(D53=0, "-", D37/D53)</f>
        <v>0</v>
      </c>
      <c r="F37" s="136">
        <v>0</v>
      </c>
      <c r="G37" s="146">
        <f>IF(F53=0, "-", F37/F53)</f>
        <v>0</v>
      </c>
      <c r="H37" s="35">
        <v>1</v>
      </c>
      <c r="I37" s="39">
        <f>IF(H53=0, "-", H37/H53)</f>
        <v>1.4492753623188406E-3</v>
      </c>
      <c r="J37" s="38" t="str">
        <f t="shared" si="4"/>
        <v>-</v>
      </c>
      <c r="K37" s="39">
        <f t="shared" si="5"/>
        <v>-1</v>
      </c>
    </row>
    <row r="38" spans="1:11" x14ac:dyDescent="0.25">
      <c r="A38" s="34" t="s">
        <v>603</v>
      </c>
      <c r="B38" s="35">
        <v>2</v>
      </c>
      <c r="C38" s="146">
        <f>IF(B53=0, "-", B38/B53)</f>
        <v>9.2592592592592587E-3</v>
      </c>
      <c r="D38" s="35">
        <v>2</v>
      </c>
      <c r="E38" s="39">
        <f>IF(D53=0, "-", D38/D53)</f>
        <v>6.8965517241379309E-3</v>
      </c>
      <c r="F38" s="136">
        <v>8</v>
      </c>
      <c r="G38" s="146">
        <f>IF(F53=0, "-", F38/F53)</f>
        <v>1.4625228519195612E-2</v>
      </c>
      <c r="H38" s="35">
        <v>4</v>
      </c>
      <c r="I38" s="39">
        <f>IF(H53=0, "-", H38/H53)</f>
        <v>5.7971014492753624E-3</v>
      </c>
      <c r="J38" s="38">
        <f t="shared" si="4"/>
        <v>0</v>
      </c>
      <c r="K38" s="39">
        <f t="shared" si="5"/>
        <v>1</v>
      </c>
    </row>
    <row r="39" spans="1:11" x14ac:dyDescent="0.25">
      <c r="A39" s="34" t="s">
        <v>604</v>
      </c>
      <c r="B39" s="35">
        <v>6</v>
      </c>
      <c r="C39" s="146">
        <f>IF(B53=0, "-", B39/B53)</f>
        <v>2.7777777777777776E-2</v>
      </c>
      <c r="D39" s="35">
        <v>8</v>
      </c>
      <c r="E39" s="39">
        <f>IF(D53=0, "-", D39/D53)</f>
        <v>2.7586206896551724E-2</v>
      </c>
      <c r="F39" s="136">
        <v>16</v>
      </c>
      <c r="G39" s="146">
        <f>IF(F53=0, "-", F39/F53)</f>
        <v>2.9250457038391225E-2</v>
      </c>
      <c r="H39" s="35">
        <v>18</v>
      </c>
      <c r="I39" s="39">
        <f>IF(H53=0, "-", H39/H53)</f>
        <v>2.6086956521739129E-2</v>
      </c>
      <c r="J39" s="38">
        <f t="shared" si="4"/>
        <v>-0.25</v>
      </c>
      <c r="K39" s="39">
        <f t="shared" si="5"/>
        <v>-0.1111111111111111</v>
      </c>
    </row>
    <row r="40" spans="1:11" x14ac:dyDescent="0.25">
      <c r="A40" s="34" t="s">
        <v>605</v>
      </c>
      <c r="B40" s="35">
        <v>7</v>
      </c>
      <c r="C40" s="146">
        <f>IF(B53=0, "-", B40/B53)</f>
        <v>3.2407407407407406E-2</v>
      </c>
      <c r="D40" s="35">
        <v>9</v>
      </c>
      <c r="E40" s="39">
        <f>IF(D53=0, "-", D40/D53)</f>
        <v>3.1034482758620689E-2</v>
      </c>
      <c r="F40" s="136">
        <v>16</v>
      </c>
      <c r="G40" s="146">
        <f>IF(F53=0, "-", F40/F53)</f>
        <v>2.9250457038391225E-2</v>
      </c>
      <c r="H40" s="35">
        <v>23</v>
      </c>
      <c r="I40" s="39">
        <f>IF(H53=0, "-", H40/H53)</f>
        <v>3.3333333333333333E-2</v>
      </c>
      <c r="J40" s="38">
        <f t="shared" si="4"/>
        <v>-0.22222222222222221</v>
      </c>
      <c r="K40" s="39">
        <f t="shared" si="5"/>
        <v>-0.30434782608695654</v>
      </c>
    </row>
    <row r="41" spans="1:11" x14ac:dyDescent="0.25">
      <c r="A41" s="34" t="s">
        <v>105</v>
      </c>
      <c r="B41" s="35">
        <v>0</v>
      </c>
      <c r="C41" s="146">
        <f>IF(B53=0, "-", B41/B53)</f>
        <v>0</v>
      </c>
      <c r="D41" s="35">
        <v>1</v>
      </c>
      <c r="E41" s="39">
        <f>IF(D53=0, "-", D41/D53)</f>
        <v>3.4482758620689655E-3</v>
      </c>
      <c r="F41" s="136">
        <v>1</v>
      </c>
      <c r="G41" s="146">
        <f>IF(F53=0, "-", F41/F53)</f>
        <v>1.8281535648994515E-3</v>
      </c>
      <c r="H41" s="35">
        <v>1</v>
      </c>
      <c r="I41" s="39">
        <f>IF(H53=0, "-", H41/H53)</f>
        <v>1.4492753623188406E-3</v>
      </c>
      <c r="J41" s="38">
        <f t="shared" si="4"/>
        <v>-1</v>
      </c>
      <c r="K41" s="39">
        <f t="shared" si="5"/>
        <v>0</v>
      </c>
    </row>
    <row r="42" spans="1:11" x14ac:dyDescent="0.25">
      <c r="A42" s="34" t="s">
        <v>606</v>
      </c>
      <c r="B42" s="35">
        <v>27</v>
      </c>
      <c r="C42" s="146">
        <f>IF(B53=0, "-", B42/B53)</f>
        <v>0.125</v>
      </c>
      <c r="D42" s="35">
        <v>30</v>
      </c>
      <c r="E42" s="39">
        <f>IF(D53=0, "-", D42/D53)</f>
        <v>0.10344827586206896</v>
      </c>
      <c r="F42" s="136">
        <v>86</v>
      </c>
      <c r="G42" s="146">
        <f>IF(F53=0, "-", F42/F53)</f>
        <v>0.15722120658135283</v>
      </c>
      <c r="H42" s="35">
        <v>92</v>
      </c>
      <c r="I42" s="39">
        <f>IF(H53=0, "-", H42/H53)</f>
        <v>0.13333333333333333</v>
      </c>
      <c r="J42" s="38">
        <f t="shared" si="4"/>
        <v>-0.1</v>
      </c>
      <c r="K42" s="39">
        <f t="shared" si="5"/>
        <v>-6.5217391304347824E-2</v>
      </c>
    </row>
    <row r="43" spans="1:11" x14ac:dyDescent="0.25">
      <c r="A43" s="34" t="s">
        <v>607</v>
      </c>
      <c r="B43" s="35">
        <v>14</v>
      </c>
      <c r="C43" s="146">
        <f>IF(B53=0, "-", B43/B53)</f>
        <v>6.4814814814814811E-2</v>
      </c>
      <c r="D43" s="35">
        <v>12</v>
      </c>
      <c r="E43" s="39">
        <f>IF(D53=0, "-", D43/D53)</f>
        <v>4.1379310344827586E-2</v>
      </c>
      <c r="F43" s="136">
        <v>35</v>
      </c>
      <c r="G43" s="146">
        <f>IF(F53=0, "-", F43/F53)</f>
        <v>6.3985374771480807E-2</v>
      </c>
      <c r="H43" s="35">
        <v>20</v>
      </c>
      <c r="I43" s="39">
        <f>IF(H53=0, "-", H43/H53)</f>
        <v>2.8985507246376812E-2</v>
      </c>
      <c r="J43" s="38">
        <f t="shared" si="4"/>
        <v>0.16666666666666666</v>
      </c>
      <c r="K43" s="39">
        <f t="shared" si="5"/>
        <v>0.75</v>
      </c>
    </row>
    <row r="44" spans="1:11" x14ac:dyDescent="0.25">
      <c r="A44" s="34" t="s">
        <v>107</v>
      </c>
      <c r="B44" s="35">
        <v>58</v>
      </c>
      <c r="C44" s="146">
        <f>IF(B53=0, "-", B44/B53)</f>
        <v>0.26851851851851855</v>
      </c>
      <c r="D44" s="35">
        <v>49</v>
      </c>
      <c r="E44" s="39">
        <f>IF(D53=0, "-", D44/D53)</f>
        <v>0.16896551724137931</v>
      </c>
      <c r="F44" s="136">
        <v>109</v>
      </c>
      <c r="G44" s="146">
        <f>IF(F53=0, "-", F44/F53)</f>
        <v>0.19926873857404023</v>
      </c>
      <c r="H44" s="35">
        <v>145</v>
      </c>
      <c r="I44" s="39">
        <f>IF(H53=0, "-", H44/H53)</f>
        <v>0.21014492753623187</v>
      </c>
      <c r="J44" s="38">
        <f t="shared" si="4"/>
        <v>0.18367346938775511</v>
      </c>
      <c r="K44" s="39">
        <f t="shared" si="5"/>
        <v>-0.24827586206896551</v>
      </c>
    </row>
    <row r="45" spans="1:11" x14ac:dyDescent="0.25">
      <c r="A45" s="34" t="s">
        <v>608</v>
      </c>
      <c r="B45" s="35">
        <v>22</v>
      </c>
      <c r="C45" s="146">
        <f>IF(B53=0, "-", B45/B53)</f>
        <v>0.10185185185185185</v>
      </c>
      <c r="D45" s="35">
        <v>38</v>
      </c>
      <c r="E45" s="39">
        <f>IF(D53=0, "-", D45/D53)</f>
        <v>0.1310344827586207</v>
      </c>
      <c r="F45" s="136">
        <v>49</v>
      </c>
      <c r="G45" s="146">
        <f>IF(F53=0, "-", F45/F53)</f>
        <v>8.957952468007313E-2</v>
      </c>
      <c r="H45" s="35">
        <v>70</v>
      </c>
      <c r="I45" s="39">
        <f>IF(H53=0, "-", H45/H53)</f>
        <v>0.10144927536231885</v>
      </c>
      <c r="J45" s="38">
        <f t="shared" si="4"/>
        <v>-0.42105263157894735</v>
      </c>
      <c r="K45" s="39">
        <f t="shared" si="5"/>
        <v>-0.3</v>
      </c>
    </row>
    <row r="46" spans="1:11" x14ac:dyDescent="0.25">
      <c r="A46" s="34" t="s">
        <v>609</v>
      </c>
      <c r="B46" s="35">
        <v>3</v>
      </c>
      <c r="C46" s="146">
        <f>IF(B53=0, "-", B46/B53)</f>
        <v>1.3888888888888888E-2</v>
      </c>
      <c r="D46" s="35">
        <v>20</v>
      </c>
      <c r="E46" s="39">
        <f>IF(D53=0, "-", D46/D53)</f>
        <v>6.8965517241379309E-2</v>
      </c>
      <c r="F46" s="136">
        <v>6</v>
      </c>
      <c r="G46" s="146">
        <f>IF(F53=0, "-", F46/F53)</f>
        <v>1.0968921389396709E-2</v>
      </c>
      <c r="H46" s="35">
        <v>48</v>
      </c>
      <c r="I46" s="39">
        <f>IF(H53=0, "-", H46/H53)</f>
        <v>6.9565217391304349E-2</v>
      </c>
      <c r="J46" s="38">
        <f t="shared" si="4"/>
        <v>-0.85</v>
      </c>
      <c r="K46" s="39">
        <f t="shared" si="5"/>
        <v>-0.875</v>
      </c>
    </row>
    <row r="47" spans="1:11" x14ac:dyDescent="0.25">
      <c r="A47" s="34" t="s">
        <v>610</v>
      </c>
      <c r="B47" s="35">
        <v>10</v>
      </c>
      <c r="C47" s="146">
        <f>IF(B53=0, "-", B47/B53)</f>
        <v>4.6296296296296294E-2</v>
      </c>
      <c r="D47" s="35">
        <v>18</v>
      </c>
      <c r="E47" s="39">
        <f>IF(D53=0, "-", D47/D53)</f>
        <v>6.2068965517241378E-2</v>
      </c>
      <c r="F47" s="136">
        <v>27</v>
      </c>
      <c r="G47" s="146">
        <f>IF(F53=0, "-", F47/F53)</f>
        <v>4.9360146252285193E-2</v>
      </c>
      <c r="H47" s="35">
        <v>34</v>
      </c>
      <c r="I47" s="39">
        <f>IF(H53=0, "-", H47/H53)</f>
        <v>4.9275362318840582E-2</v>
      </c>
      <c r="J47" s="38">
        <f t="shared" si="4"/>
        <v>-0.44444444444444442</v>
      </c>
      <c r="K47" s="39">
        <f t="shared" si="5"/>
        <v>-0.20588235294117646</v>
      </c>
    </row>
    <row r="48" spans="1:11" x14ac:dyDescent="0.25">
      <c r="A48" s="34" t="s">
        <v>611</v>
      </c>
      <c r="B48" s="35">
        <v>11</v>
      </c>
      <c r="C48" s="146">
        <f>IF(B53=0, "-", B48/B53)</f>
        <v>5.0925925925925923E-2</v>
      </c>
      <c r="D48" s="35">
        <v>34</v>
      </c>
      <c r="E48" s="39">
        <f>IF(D53=0, "-", D48/D53)</f>
        <v>0.11724137931034483</v>
      </c>
      <c r="F48" s="136">
        <v>51</v>
      </c>
      <c r="G48" s="146">
        <f>IF(F53=0, "-", F48/F53)</f>
        <v>9.3235831809872036E-2</v>
      </c>
      <c r="H48" s="35">
        <v>53</v>
      </c>
      <c r="I48" s="39">
        <f>IF(H53=0, "-", H48/H53)</f>
        <v>7.6811594202898556E-2</v>
      </c>
      <c r="J48" s="38">
        <f t="shared" si="4"/>
        <v>-0.67647058823529416</v>
      </c>
      <c r="K48" s="39">
        <f t="shared" si="5"/>
        <v>-3.7735849056603772E-2</v>
      </c>
    </row>
    <row r="49" spans="1:11" x14ac:dyDescent="0.25">
      <c r="A49" s="34" t="s">
        <v>612</v>
      </c>
      <c r="B49" s="35">
        <v>9</v>
      </c>
      <c r="C49" s="146">
        <f>IF(B53=0, "-", B49/B53)</f>
        <v>4.1666666666666664E-2</v>
      </c>
      <c r="D49" s="35">
        <v>16</v>
      </c>
      <c r="E49" s="39">
        <f>IF(D53=0, "-", D49/D53)</f>
        <v>5.5172413793103448E-2</v>
      </c>
      <c r="F49" s="136">
        <v>30</v>
      </c>
      <c r="G49" s="146">
        <f>IF(F53=0, "-", F49/F53)</f>
        <v>5.4844606946983544E-2</v>
      </c>
      <c r="H49" s="35">
        <v>26</v>
      </c>
      <c r="I49" s="39">
        <f>IF(H53=0, "-", H49/H53)</f>
        <v>3.7681159420289857E-2</v>
      </c>
      <c r="J49" s="38">
        <f t="shared" si="4"/>
        <v>-0.4375</v>
      </c>
      <c r="K49" s="39">
        <f t="shared" si="5"/>
        <v>0.15384615384615385</v>
      </c>
    </row>
    <row r="50" spans="1:11" x14ac:dyDescent="0.25">
      <c r="A50" s="34" t="s">
        <v>613</v>
      </c>
      <c r="B50" s="35">
        <v>26</v>
      </c>
      <c r="C50" s="146">
        <f>IF(B53=0, "-", B50/B53)</f>
        <v>0.12037037037037036</v>
      </c>
      <c r="D50" s="35">
        <v>37</v>
      </c>
      <c r="E50" s="39">
        <f>IF(D53=0, "-", D50/D53)</f>
        <v>0.12758620689655173</v>
      </c>
      <c r="F50" s="136">
        <v>68</v>
      </c>
      <c r="G50" s="146">
        <f>IF(F53=0, "-", F50/F53)</f>
        <v>0.12431444241316271</v>
      </c>
      <c r="H50" s="35">
        <v>114</v>
      </c>
      <c r="I50" s="39">
        <f>IF(H53=0, "-", H50/H53)</f>
        <v>0.16521739130434782</v>
      </c>
      <c r="J50" s="38">
        <f t="shared" si="4"/>
        <v>-0.29729729729729731</v>
      </c>
      <c r="K50" s="39">
        <f t="shared" si="5"/>
        <v>-0.40350877192982454</v>
      </c>
    </row>
    <row r="51" spans="1:11" x14ac:dyDescent="0.25">
      <c r="A51" s="34" t="s">
        <v>614</v>
      </c>
      <c r="B51" s="35">
        <v>9</v>
      </c>
      <c r="C51" s="146">
        <f>IF(B53=0, "-", B51/B53)</f>
        <v>4.1666666666666664E-2</v>
      </c>
      <c r="D51" s="35">
        <v>10</v>
      </c>
      <c r="E51" s="39">
        <f>IF(D53=0, "-", D51/D53)</f>
        <v>3.4482758620689655E-2</v>
      </c>
      <c r="F51" s="136">
        <v>18</v>
      </c>
      <c r="G51" s="146">
        <f>IF(F53=0, "-", F51/F53)</f>
        <v>3.2906764168190127E-2</v>
      </c>
      <c r="H51" s="35">
        <v>24</v>
      </c>
      <c r="I51" s="39">
        <f>IF(H53=0, "-", H51/H53)</f>
        <v>3.4782608695652174E-2</v>
      </c>
      <c r="J51" s="38">
        <f t="shared" si="4"/>
        <v>-0.1</v>
      </c>
      <c r="K51" s="39">
        <f t="shared" si="5"/>
        <v>-0.25</v>
      </c>
    </row>
    <row r="52" spans="1:11" x14ac:dyDescent="0.25">
      <c r="A52" s="137"/>
      <c r="B52" s="40"/>
      <c r="D52" s="40"/>
      <c r="E52" s="44"/>
      <c r="F52" s="138"/>
      <c r="H52" s="40"/>
      <c r="I52" s="44"/>
      <c r="J52" s="43"/>
      <c r="K52" s="44"/>
    </row>
    <row r="53" spans="1:11" s="52" customFormat="1" ht="13" x14ac:dyDescent="0.3">
      <c r="A53" s="139" t="s">
        <v>615</v>
      </c>
      <c r="B53" s="46">
        <f>SUM(B36:B52)</f>
        <v>216</v>
      </c>
      <c r="C53" s="140">
        <f>B53/16272</f>
        <v>1.3274336283185841E-2</v>
      </c>
      <c r="D53" s="46">
        <f>SUM(D36:D52)</f>
        <v>290</v>
      </c>
      <c r="E53" s="141">
        <f>D53/20402</f>
        <v>1.4214292716400352E-2</v>
      </c>
      <c r="F53" s="128">
        <f>SUM(F36:F52)</f>
        <v>547</v>
      </c>
      <c r="G53" s="142">
        <f>F53/46275</f>
        <v>1.1820637493246893E-2</v>
      </c>
      <c r="H53" s="46">
        <f>SUM(H36:H52)</f>
        <v>690</v>
      </c>
      <c r="I53" s="141">
        <f>H53/53980</f>
        <v>1.278251204149685E-2</v>
      </c>
      <c r="J53" s="49">
        <f>IF(D53=0, "-", IF((B53-D53)/D53&lt;10, (B53-D53)/D53, "&gt;999%"))</f>
        <v>-0.25517241379310346</v>
      </c>
      <c r="K53" s="50">
        <f>IF(H53=0, "-", IF((F53-H53)/H53&lt;10, (F53-H53)/H53, "&gt;999%"))</f>
        <v>-0.20724637681159419</v>
      </c>
    </row>
    <row r="54" spans="1:11" x14ac:dyDescent="0.25">
      <c r="B54" s="138"/>
      <c r="D54" s="138"/>
      <c r="F54" s="138"/>
      <c r="H54" s="138"/>
    </row>
    <row r="55" spans="1:11" ht="13" x14ac:dyDescent="0.3">
      <c r="A55" s="26" t="s">
        <v>616</v>
      </c>
      <c r="B55" s="46">
        <v>630</v>
      </c>
      <c r="C55" s="140">
        <f>B55/16272</f>
        <v>3.8716814159292033E-2</v>
      </c>
      <c r="D55" s="46">
        <v>768</v>
      </c>
      <c r="E55" s="141">
        <f>D55/20402</f>
        <v>3.7643368297225761E-2</v>
      </c>
      <c r="F55" s="128">
        <v>1668</v>
      </c>
      <c r="G55" s="142">
        <f>F55/46275</f>
        <v>3.6045380875202593E-2</v>
      </c>
      <c r="H55" s="46">
        <v>1916</v>
      </c>
      <c r="I55" s="141">
        <f>H55/53980</f>
        <v>3.5494627639866619E-2</v>
      </c>
      <c r="J55" s="49">
        <f>IF(D55=0, "-", IF((B55-D55)/D55&lt;10, (B55-D55)/D55, "&gt;999%"))</f>
        <v>-0.1796875</v>
      </c>
      <c r="K55" s="50">
        <f>IF(H55=0, "-", IF((F55-H55)/H55&lt;10, (F55-H55)/H55, "&gt;999%"))</f>
        <v>-0.12943632567849686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409C-2B85-40FD-80BE-3076C3DB7D85}">
  <sheetPr>
    <pageSetUpPr fitToPage="1"/>
  </sheetPr>
  <dimension ref="A1:K30"/>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617</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165</v>
      </c>
      <c r="G4" s="25"/>
      <c r="H4" s="25"/>
      <c r="I4" s="23"/>
      <c r="J4" s="22" t="s">
        <v>166</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167</v>
      </c>
      <c r="C6" s="133" t="s">
        <v>168</v>
      </c>
      <c r="D6" s="132" t="s">
        <v>167</v>
      </c>
      <c r="E6" s="134" t="s">
        <v>168</v>
      </c>
      <c r="F6" s="144" t="s">
        <v>167</v>
      </c>
      <c r="G6" s="133" t="s">
        <v>168</v>
      </c>
      <c r="H6" s="145" t="s">
        <v>167</v>
      </c>
      <c r="I6" s="134" t="s">
        <v>168</v>
      </c>
      <c r="J6" s="132"/>
      <c r="K6" s="134"/>
    </row>
    <row r="7" spans="1:11" x14ac:dyDescent="0.25">
      <c r="A7" s="34" t="s">
        <v>99</v>
      </c>
      <c r="B7" s="35">
        <v>12</v>
      </c>
      <c r="C7" s="146">
        <f>IF(B30=0, "-", B7/B30)</f>
        <v>1.9047619047619049E-2</v>
      </c>
      <c r="D7" s="35">
        <v>7</v>
      </c>
      <c r="E7" s="39">
        <f>IF(D30=0, "-", D7/D30)</f>
        <v>9.1145833333333339E-3</v>
      </c>
      <c r="F7" s="136">
        <v>27</v>
      </c>
      <c r="G7" s="146">
        <f>IF(F30=0, "-", F7/F30)</f>
        <v>1.618705035971223E-2</v>
      </c>
      <c r="H7" s="35">
        <v>18</v>
      </c>
      <c r="I7" s="39">
        <f>IF(H30=0, "-", H7/H30)</f>
        <v>9.3945720250521916E-3</v>
      </c>
      <c r="J7" s="38">
        <f t="shared" ref="J7:J28" si="0">IF(D7=0, "-", IF((B7-D7)/D7&lt;10, (B7-D7)/D7, "&gt;999%"))</f>
        <v>0.7142857142857143</v>
      </c>
      <c r="K7" s="39">
        <f t="shared" ref="K7:K28" si="1">IF(H7=0, "-", IF((F7-H7)/H7&lt;10, (F7-H7)/H7, "&gt;999%"))</f>
        <v>0.5</v>
      </c>
    </row>
    <row r="8" spans="1:11" x14ac:dyDescent="0.25">
      <c r="A8" s="34" t="s">
        <v>100</v>
      </c>
      <c r="B8" s="35">
        <v>0</v>
      </c>
      <c r="C8" s="146">
        <f>IF(B30=0, "-", B8/B30)</f>
        <v>0</v>
      </c>
      <c r="D8" s="35">
        <v>0</v>
      </c>
      <c r="E8" s="39">
        <f>IF(D30=0, "-", D8/D30)</f>
        <v>0</v>
      </c>
      <c r="F8" s="136">
        <v>0</v>
      </c>
      <c r="G8" s="146">
        <f>IF(F30=0, "-", F8/F30)</f>
        <v>0</v>
      </c>
      <c r="H8" s="35">
        <v>1</v>
      </c>
      <c r="I8" s="39">
        <f>IF(H30=0, "-", H8/H30)</f>
        <v>5.2192066805845506E-4</v>
      </c>
      <c r="J8" s="38" t="str">
        <f t="shared" si="0"/>
        <v>-</v>
      </c>
      <c r="K8" s="39">
        <f t="shared" si="1"/>
        <v>-1</v>
      </c>
    </row>
    <row r="9" spans="1:11" x14ac:dyDescent="0.25">
      <c r="A9" s="34" t="s">
        <v>59</v>
      </c>
      <c r="B9" s="35">
        <v>10</v>
      </c>
      <c r="C9" s="146">
        <f>IF(B30=0, "-", B9/B30)</f>
        <v>1.5873015873015872E-2</v>
      </c>
      <c r="D9" s="35">
        <v>15</v>
      </c>
      <c r="E9" s="39">
        <f>IF(D30=0, "-", D9/D30)</f>
        <v>1.953125E-2</v>
      </c>
      <c r="F9" s="136">
        <v>43</v>
      </c>
      <c r="G9" s="146">
        <f>IF(F30=0, "-", F9/F30)</f>
        <v>2.5779376498800959E-2</v>
      </c>
      <c r="H9" s="35">
        <v>45</v>
      </c>
      <c r="I9" s="39">
        <f>IF(H30=0, "-", H9/H30)</f>
        <v>2.348643006263048E-2</v>
      </c>
      <c r="J9" s="38">
        <f t="shared" si="0"/>
        <v>-0.33333333333333331</v>
      </c>
      <c r="K9" s="39">
        <f t="shared" si="1"/>
        <v>-4.4444444444444446E-2</v>
      </c>
    </row>
    <row r="10" spans="1:11" x14ac:dyDescent="0.25">
      <c r="A10" s="34" t="s">
        <v>60</v>
      </c>
      <c r="B10" s="35">
        <v>8</v>
      </c>
      <c r="C10" s="146">
        <f>IF(B30=0, "-", B10/B30)</f>
        <v>1.2698412698412698E-2</v>
      </c>
      <c r="D10" s="35">
        <v>16</v>
      </c>
      <c r="E10" s="39">
        <f>IF(D30=0, "-", D10/D30)</f>
        <v>2.0833333333333332E-2</v>
      </c>
      <c r="F10" s="136">
        <v>32</v>
      </c>
      <c r="G10" s="146">
        <f>IF(F30=0, "-", F10/F30)</f>
        <v>1.9184652278177457E-2</v>
      </c>
      <c r="H10" s="35">
        <v>39</v>
      </c>
      <c r="I10" s="39">
        <f>IF(H30=0, "-", H10/H30)</f>
        <v>2.035490605427975E-2</v>
      </c>
      <c r="J10" s="38">
        <f t="shared" si="0"/>
        <v>-0.5</v>
      </c>
      <c r="K10" s="39">
        <f t="shared" si="1"/>
        <v>-0.17948717948717949</v>
      </c>
    </row>
    <row r="11" spans="1:11" x14ac:dyDescent="0.25">
      <c r="A11" s="34" t="s">
        <v>101</v>
      </c>
      <c r="B11" s="35">
        <v>2</v>
      </c>
      <c r="C11" s="146">
        <f>IF(B30=0, "-", B11/B30)</f>
        <v>3.1746031746031746E-3</v>
      </c>
      <c r="D11" s="35">
        <v>2</v>
      </c>
      <c r="E11" s="39">
        <f>IF(D30=0, "-", D11/D30)</f>
        <v>2.6041666666666665E-3</v>
      </c>
      <c r="F11" s="136">
        <v>8</v>
      </c>
      <c r="G11" s="146">
        <f>IF(F30=0, "-", F11/F30)</f>
        <v>4.7961630695443642E-3</v>
      </c>
      <c r="H11" s="35">
        <v>4</v>
      </c>
      <c r="I11" s="39">
        <f>IF(H30=0, "-", H11/H30)</f>
        <v>2.0876826722338203E-3</v>
      </c>
      <c r="J11" s="38">
        <f t="shared" si="0"/>
        <v>0</v>
      </c>
      <c r="K11" s="39">
        <f t="shared" si="1"/>
        <v>1</v>
      </c>
    </row>
    <row r="12" spans="1:11" x14ac:dyDescent="0.25">
      <c r="A12" s="34" t="s">
        <v>102</v>
      </c>
      <c r="B12" s="35">
        <v>57</v>
      </c>
      <c r="C12" s="146">
        <f>IF(B30=0, "-", B12/B30)</f>
        <v>9.0476190476190474E-2</v>
      </c>
      <c r="D12" s="35">
        <v>82</v>
      </c>
      <c r="E12" s="39">
        <f>IF(D30=0, "-", D12/D30)</f>
        <v>0.10677083333333333</v>
      </c>
      <c r="F12" s="136">
        <v>148</v>
      </c>
      <c r="G12" s="146">
        <f>IF(F30=0, "-", F12/F30)</f>
        <v>8.8729016786570747E-2</v>
      </c>
      <c r="H12" s="35">
        <v>174</v>
      </c>
      <c r="I12" s="39">
        <f>IF(H30=0, "-", H12/H30)</f>
        <v>9.0814196242171186E-2</v>
      </c>
      <c r="J12" s="38">
        <f t="shared" si="0"/>
        <v>-0.3048780487804878</v>
      </c>
      <c r="K12" s="39">
        <f t="shared" si="1"/>
        <v>-0.14942528735632185</v>
      </c>
    </row>
    <row r="13" spans="1:11" x14ac:dyDescent="0.25">
      <c r="A13" s="34" t="s">
        <v>103</v>
      </c>
      <c r="B13" s="35">
        <v>94</v>
      </c>
      <c r="C13" s="146">
        <f>IF(B30=0, "-", B13/B30)</f>
        <v>0.1492063492063492</v>
      </c>
      <c r="D13" s="35">
        <v>90</v>
      </c>
      <c r="E13" s="39">
        <f>IF(D30=0, "-", D13/D30)</f>
        <v>0.1171875</v>
      </c>
      <c r="F13" s="136">
        <v>194</v>
      </c>
      <c r="G13" s="146">
        <f>IF(F30=0, "-", F13/F30)</f>
        <v>0.11630695443645084</v>
      </c>
      <c r="H13" s="35">
        <v>230</v>
      </c>
      <c r="I13" s="39">
        <f>IF(H30=0, "-", H13/H30)</f>
        <v>0.12004175365344467</v>
      </c>
      <c r="J13" s="38">
        <f t="shared" si="0"/>
        <v>4.4444444444444446E-2</v>
      </c>
      <c r="K13" s="39">
        <f t="shared" si="1"/>
        <v>-0.15652173913043479</v>
      </c>
    </row>
    <row r="14" spans="1:11" x14ac:dyDescent="0.25">
      <c r="A14" s="34" t="s">
        <v>104</v>
      </c>
      <c r="B14" s="35">
        <v>3</v>
      </c>
      <c r="C14" s="146">
        <f>IF(B30=0, "-", B14/B30)</f>
        <v>4.7619047619047623E-3</v>
      </c>
      <c r="D14" s="35">
        <v>2</v>
      </c>
      <c r="E14" s="39">
        <f>IF(D30=0, "-", D14/D30)</f>
        <v>2.6041666666666665E-3</v>
      </c>
      <c r="F14" s="136">
        <v>7</v>
      </c>
      <c r="G14" s="146">
        <f>IF(F30=0, "-", F14/F30)</f>
        <v>4.1966426858513189E-3</v>
      </c>
      <c r="H14" s="35">
        <v>6</v>
      </c>
      <c r="I14" s="39">
        <f>IF(H30=0, "-", H14/H30)</f>
        <v>3.1315240083507308E-3</v>
      </c>
      <c r="J14" s="38">
        <f t="shared" si="0"/>
        <v>0.5</v>
      </c>
      <c r="K14" s="39">
        <f t="shared" si="1"/>
        <v>0.16666666666666666</v>
      </c>
    </row>
    <row r="15" spans="1:11" x14ac:dyDescent="0.25">
      <c r="A15" s="34" t="s">
        <v>105</v>
      </c>
      <c r="B15" s="35">
        <v>0</v>
      </c>
      <c r="C15" s="146">
        <f>IF(B30=0, "-", B15/B30)</f>
        <v>0</v>
      </c>
      <c r="D15" s="35">
        <v>1</v>
      </c>
      <c r="E15" s="39">
        <f>IF(D30=0, "-", D15/D30)</f>
        <v>1.3020833333333333E-3</v>
      </c>
      <c r="F15" s="136">
        <v>1</v>
      </c>
      <c r="G15" s="146">
        <f>IF(F30=0, "-", F15/F30)</f>
        <v>5.9952038369304552E-4</v>
      </c>
      <c r="H15" s="35">
        <v>1</v>
      </c>
      <c r="I15" s="39">
        <f>IF(H30=0, "-", H15/H30)</f>
        <v>5.2192066805845506E-4</v>
      </c>
      <c r="J15" s="38">
        <f t="shared" si="0"/>
        <v>-1</v>
      </c>
      <c r="K15" s="39">
        <f t="shared" si="1"/>
        <v>0</v>
      </c>
    </row>
    <row r="16" spans="1:11" x14ac:dyDescent="0.25">
      <c r="A16" s="34" t="s">
        <v>106</v>
      </c>
      <c r="B16" s="35">
        <v>171</v>
      </c>
      <c r="C16" s="146">
        <f>IF(B30=0, "-", B16/B30)</f>
        <v>0.27142857142857141</v>
      </c>
      <c r="D16" s="35">
        <v>164</v>
      </c>
      <c r="E16" s="39">
        <f>IF(D30=0, "-", D16/D30)</f>
        <v>0.21354166666666666</v>
      </c>
      <c r="F16" s="136">
        <v>454</v>
      </c>
      <c r="G16" s="146">
        <f>IF(F30=0, "-", F16/F30)</f>
        <v>0.27218225419664266</v>
      </c>
      <c r="H16" s="35">
        <v>436</v>
      </c>
      <c r="I16" s="39">
        <f>IF(H30=0, "-", H16/H30)</f>
        <v>0.22755741127348644</v>
      </c>
      <c r="J16" s="38">
        <f t="shared" si="0"/>
        <v>4.2682926829268296E-2</v>
      </c>
      <c r="K16" s="39">
        <f t="shared" si="1"/>
        <v>4.1284403669724773E-2</v>
      </c>
    </row>
    <row r="17" spans="1:11" x14ac:dyDescent="0.25">
      <c r="A17" s="34" t="s">
        <v>68</v>
      </c>
      <c r="B17" s="35">
        <v>37</v>
      </c>
      <c r="C17" s="146">
        <f>IF(B30=0, "-", B17/B30)</f>
        <v>5.873015873015873E-2</v>
      </c>
      <c r="D17" s="35">
        <v>41</v>
      </c>
      <c r="E17" s="39">
        <f>IF(D30=0, "-", D17/D30)</f>
        <v>5.3385416666666664E-2</v>
      </c>
      <c r="F17" s="136">
        <v>98</v>
      </c>
      <c r="G17" s="146">
        <f>IF(F30=0, "-", F17/F30)</f>
        <v>5.8752997601918468E-2</v>
      </c>
      <c r="H17" s="35">
        <v>92</v>
      </c>
      <c r="I17" s="39">
        <f>IF(H30=0, "-", H17/H30)</f>
        <v>4.8016701461377868E-2</v>
      </c>
      <c r="J17" s="38">
        <f t="shared" si="0"/>
        <v>-9.7560975609756101E-2</v>
      </c>
      <c r="K17" s="39">
        <f t="shared" si="1"/>
        <v>6.5217391304347824E-2</v>
      </c>
    </row>
    <row r="18" spans="1:11" x14ac:dyDescent="0.25">
      <c r="A18" s="34" t="s">
        <v>107</v>
      </c>
      <c r="B18" s="35">
        <v>58</v>
      </c>
      <c r="C18" s="146">
        <f>IF(B30=0, "-", B18/B30)</f>
        <v>9.2063492063492069E-2</v>
      </c>
      <c r="D18" s="35">
        <v>49</v>
      </c>
      <c r="E18" s="39">
        <f>IF(D30=0, "-", D18/D30)</f>
        <v>6.3802083333333329E-2</v>
      </c>
      <c r="F18" s="136">
        <v>109</v>
      </c>
      <c r="G18" s="146">
        <f>IF(F30=0, "-", F18/F30)</f>
        <v>6.5347721822541963E-2</v>
      </c>
      <c r="H18" s="35">
        <v>145</v>
      </c>
      <c r="I18" s="39">
        <f>IF(H30=0, "-", H18/H30)</f>
        <v>7.5678496868475997E-2</v>
      </c>
      <c r="J18" s="38">
        <f t="shared" si="0"/>
        <v>0.18367346938775511</v>
      </c>
      <c r="K18" s="39">
        <f t="shared" si="1"/>
        <v>-0.24827586206896551</v>
      </c>
    </row>
    <row r="19" spans="1:11" x14ac:dyDescent="0.25">
      <c r="A19" s="34" t="s">
        <v>108</v>
      </c>
      <c r="B19" s="35">
        <v>22</v>
      </c>
      <c r="C19" s="146">
        <f>IF(B30=0, "-", B19/B30)</f>
        <v>3.4920634920634921E-2</v>
      </c>
      <c r="D19" s="35">
        <v>38</v>
      </c>
      <c r="E19" s="39">
        <f>IF(D30=0, "-", D19/D30)</f>
        <v>4.9479166666666664E-2</v>
      </c>
      <c r="F19" s="136">
        <v>49</v>
      </c>
      <c r="G19" s="146">
        <f>IF(F30=0, "-", F19/F30)</f>
        <v>2.9376498800959234E-2</v>
      </c>
      <c r="H19" s="35">
        <v>70</v>
      </c>
      <c r="I19" s="39">
        <f>IF(H30=0, "-", H19/H30)</f>
        <v>3.6534446764091857E-2</v>
      </c>
      <c r="J19" s="38">
        <f t="shared" si="0"/>
        <v>-0.42105263157894735</v>
      </c>
      <c r="K19" s="39">
        <f t="shared" si="1"/>
        <v>-0.3</v>
      </c>
    </row>
    <row r="20" spans="1:11" x14ac:dyDescent="0.25">
      <c r="A20" s="34" t="s">
        <v>109</v>
      </c>
      <c r="B20" s="35">
        <v>20</v>
      </c>
      <c r="C20" s="146">
        <f>IF(B30=0, "-", B20/B30)</f>
        <v>3.1746031746031744E-2</v>
      </c>
      <c r="D20" s="35">
        <v>64</v>
      </c>
      <c r="E20" s="39">
        <f>IF(D30=0, "-", D20/D30)</f>
        <v>8.3333333333333329E-2</v>
      </c>
      <c r="F20" s="136">
        <v>88</v>
      </c>
      <c r="G20" s="146">
        <f>IF(F30=0, "-", F20/F30)</f>
        <v>5.2757793764988008E-2</v>
      </c>
      <c r="H20" s="35">
        <v>174</v>
      </c>
      <c r="I20" s="39">
        <f>IF(H30=0, "-", H20/H30)</f>
        <v>9.0814196242171186E-2</v>
      </c>
      <c r="J20" s="38">
        <f t="shared" si="0"/>
        <v>-0.6875</v>
      </c>
      <c r="K20" s="39">
        <f t="shared" si="1"/>
        <v>-0.4942528735632184</v>
      </c>
    </row>
    <row r="21" spans="1:11" x14ac:dyDescent="0.25">
      <c r="A21" s="34" t="s">
        <v>110</v>
      </c>
      <c r="B21" s="35">
        <v>11</v>
      </c>
      <c r="C21" s="146">
        <f>IF(B30=0, "-", B21/B30)</f>
        <v>1.7460317460317461E-2</v>
      </c>
      <c r="D21" s="35">
        <v>19</v>
      </c>
      <c r="E21" s="39">
        <f>IF(D30=0, "-", D21/D30)</f>
        <v>2.4739583333333332E-2</v>
      </c>
      <c r="F21" s="136">
        <v>28</v>
      </c>
      <c r="G21" s="146">
        <f>IF(F30=0, "-", F21/F30)</f>
        <v>1.6786570743405275E-2</v>
      </c>
      <c r="H21" s="35">
        <v>38</v>
      </c>
      <c r="I21" s="39">
        <f>IF(H30=0, "-", H21/H30)</f>
        <v>1.9832985386221295E-2</v>
      </c>
      <c r="J21" s="38">
        <f t="shared" si="0"/>
        <v>-0.42105263157894735</v>
      </c>
      <c r="K21" s="39">
        <f t="shared" si="1"/>
        <v>-0.26315789473684209</v>
      </c>
    </row>
    <row r="22" spans="1:11" x14ac:dyDescent="0.25">
      <c r="A22" s="34" t="s">
        <v>81</v>
      </c>
      <c r="B22" s="35">
        <v>50</v>
      </c>
      <c r="C22" s="146">
        <f>IF(B30=0, "-", B22/B30)</f>
        <v>7.9365079365079361E-2</v>
      </c>
      <c r="D22" s="35">
        <v>29</v>
      </c>
      <c r="E22" s="39">
        <f>IF(D30=0, "-", D22/D30)</f>
        <v>3.7760416666666664E-2</v>
      </c>
      <c r="F22" s="136">
        <v>146</v>
      </c>
      <c r="G22" s="146">
        <f>IF(F30=0, "-", F22/F30)</f>
        <v>8.7529976019184649E-2</v>
      </c>
      <c r="H22" s="35">
        <v>112</v>
      </c>
      <c r="I22" s="39">
        <f>IF(H30=0, "-", H22/H30)</f>
        <v>5.845511482254697E-2</v>
      </c>
      <c r="J22" s="38">
        <f t="shared" si="0"/>
        <v>0.72413793103448276</v>
      </c>
      <c r="K22" s="39">
        <f t="shared" si="1"/>
        <v>0.30357142857142855</v>
      </c>
    </row>
    <row r="23" spans="1:11" x14ac:dyDescent="0.25">
      <c r="A23" s="34" t="s">
        <v>90</v>
      </c>
      <c r="B23" s="35">
        <v>8</v>
      </c>
      <c r="C23" s="146">
        <f>IF(B30=0, "-", B23/B30)</f>
        <v>1.2698412698412698E-2</v>
      </c>
      <c r="D23" s="35">
        <v>32</v>
      </c>
      <c r="E23" s="39">
        <f>IF(D30=0, "-", D23/D30)</f>
        <v>4.1666666666666664E-2</v>
      </c>
      <c r="F23" s="136">
        <v>18</v>
      </c>
      <c r="G23" s="146">
        <f>IF(F30=0, "-", F23/F30)</f>
        <v>1.0791366906474821E-2</v>
      </c>
      <c r="H23" s="35">
        <v>62</v>
      </c>
      <c r="I23" s="39">
        <f>IF(H30=0, "-", H23/H30)</f>
        <v>3.2359081419624215E-2</v>
      </c>
      <c r="J23" s="38">
        <f t="shared" si="0"/>
        <v>-0.75</v>
      </c>
      <c r="K23" s="39">
        <f t="shared" si="1"/>
        <v>-0.70967741935483875</v>
      </c>
    </row>
    <row r="24" spans="1:11" x14ac:dyDescent="0.25">
      <c r="A24" s="34" t="s">
        <v>111</v>
      </c>
      <c r="B24" s="35">
        <v>11</v>
      </c>
      <c r="C24" s="146">
        <f>IF(B30=0, "-", B24/B30)</f>
        <v>1.7460317460317461E-2</v>
      </c>
      <c r="D24" s="35">
        <v>34</v>
      </c>
      <c r="E24" s="39">
        <f>IF(D30=0, "-", D24/D30)</f>
        <v>4.4270833333333336E-2</v>
      </c>
      <c r="F24" s="136">
        <v>51</v>
      </c>
      <c r="G24" s="146">
        <f>IF(F30=0, "-", F24/F30)</f>
        <v>3.0575539568345324E-2</v>
      </c>
      <c r="H24" s="35">
        <v>53</v>
      </c>
      <c r="I24" s="39">
        <f>IF(H30=0, "-", H24/H30)</f>
        <v>2.7661795407098122E-2</v>
      </c>
      <c r="J24" s="38">
        <f t="shared" si="0"/>
        <v>-0.67647058823529416</v>
      </c>
      <c r="K24" s="39">
        <f t="shared" si="1"/>
        <v>-3.7735849056603772E-2</v>
      </c>
    </row>
    <row r="25" spans="1:11" x14ac:dyDescent="0.25">
      <c r="A25" s="34" t="s">
        <v>112</v>
      </c>
      <c r="B25" s="35">
        <v>11</v>
      </c>
      <c r="C25" s="146">
        <f>IF(B30=0, "-", B25/B30)</f>
        <v>1.7460317460317461E-2</v>
      </c>
      <c r="D25" s="35">
        <v>19</v>
      </c>
      <c r="E25" s="39">
        <f>IF(D30=0, "-", D25/D30)</f>
        <v>2.4739583333333332E-2</v>
      </c>
      <c r="F25" s="136">
        <v>35</v>
      </c>
      <c r="G25" s="146">
        <f>IF(F30=0, "-", F25/F30)</f>
        <v>2.0983213429256596E-2</v>
      </c>
      <c r="H25" s="35">
        <v>38</v>
      </c>
      <c r="I25" s="39">
        <f>IF(H30=0, "-", H25/H30)</f>
        <v>1.9832985386221295E-2</v>
      </c>
      <c r="J25" s="38">
        <f t="shared" si="0"/>
        <v>-0.42105263157894735</v>
      </c>
      <c r="K25" s="39">
        <f t="shared" si="1"/>
        <v>-7.8947368421052627E-2</v>
      </c>
    </row>
    <row r="26" spans="1:11" x14ac:dyDescent="0.25">
      <c r="A26" s="34" t="s">
        <v>97</v>
      </c>
      <c r="B26" s="35">
        <v>9</v>
      </c>
      <c r="C26" s="146">
        <f>IF(B30=0, "-", B26/B30)</f>
        <v>1.4285714285714285E-2</v>
      </c>
      <c r="D26" s="35">
        <v>14</v>
      </c>
      <c r="E26" s="39">
        <f>IF(D30=0, "-", D26/D30)</f>
        <v>1.8229166666666668E-2</v>
      </c>
      <c r="F26" s="136">
        <v>42</v>
      </c>
      <c r="G26" s="146">
        <f>IF(F30=0, "-", F26/F30)</f>
        <v>2.5179856115107913E-2</v>
      </c>
      <c r="H26" s="35">
        <v>32</v>
      </c>
      <c r="I26" s="39">
        <f>IF(H30=0, "-", H26/H30)</f>
        <v>1.6701461377870562E-2</v>
      </c>
      <c r="J26" s="38">
        <f t="shared" si="0"/>
        <v>-0.35714285714285715</v>
      </c>
      <c r="K26" s="39">
        <f t="shared" si="1"/>
        <v>0.3125</v>
      </c>
    </row>
    <row r="27" spans="1:11" x14ac:dyDescent="0.25">
      <c r="A27" s="34" t="s">
        <v>113</v>
      </c>
      <c r="B27" s="35">
        <v>27</v>
      </c>
      <c r="C27" s="146">
        <f>IF(B30=0, "-", B27/B30)</f>
        <v>4.2857142857142858E-2</v>
      </c>
      <c r="D27" s="35">
        <v>40</v>
      </c>
      <c r="E27" s="39">
        <f>IF(D30=0, "-", D27/D30)</f>
        <v>5.2083333333333336E-2</v>
      </c>
      <c r="F27" s="136">
        <v>72</v>
      </c>
      <c r="G27" s="146">
        <f>IF(F30=0, "-", F27/F30)</f>
        <v>4.3165467625899283E-2</v>
      </c>
      <c r="H27" s="35">
        <v>122</v>
      </c>
      <c r="I27" s="39">
        <f>IF(H30=0, "-", H27/H30)</f>
        <v>6.3674321503131528E-2</v>
      </c>
      <c r="J27" s="38">
        <f t="shared" si="0"/>
        <v>-0.32500000000000001</v>
      </c>
      <c r="K27" s="39">
        <f t="shared" si="1"/>
        <v>-0.4098360655737705</v>
      </c>
    </row>
    <row r="28" spans="1:11" x14ac:dyDescent="0.25">
      <c r="A28" s="34" t="s">
        <v>114</v>
      </c>
      <c r="B28" s="35">
        <v>9</v>
      </c>
      <c r="C28" s="146">
        <f>IF(B30=0, "-", B28/B30)</f>
        <v>1.4285714285714285E-2</v>
      </c>
      <c r="D28" s="35">
        <v>10</v>
      </c>
      <c r="E28" s="39">
        <f>IF(D30=0, "-", D28/D30)</f>
        <v>1.3020833333333334E-2</v>
      </c>
      <c r="F28" s="136">
        <v>18</v>
      </c>
      <c r="G28" s="146">
        <f>IF(F30=0, "-", F28/F30)</f>
        <v>1.0791366906474821E-2</v>
      </c>
      <c r="H28" s="35">
        <v>24</v>
      </c>
      <c r="I28" s="39">
        <f>IF(H30=0, "-", H28/H30)</f>
        <v>1.2526096033402923E-2</v>
      </c>
      <c r="J28" s="38">
        <f t="shared" si="0"/>
        <v>-0.1</v>
      </c>
      <c r="K28" s="39">
        <f t="shared" si="1"/>
        <v>-0.25</v>
      </c>
    </row>
    <row r="29" spans="1:11" x14ac:dyDescent="0.25">
      <c r="A29" s="137"/>
      <c r="B29" s="40"/>
      <c r="D29" s="40"/>
      <c r="E29" s="44"/>
      <c r="F29" s="138"/>
      <c r="H29" s="40"/>
      <c r="I29" s="44"/>
      <c r="J29" s="43"/>
      <c r="K29" s="44"/>
    </row>
    <row r="30" spans="1:11" s="52" customFormat="1" ht="13" x14ac:dyDescent="0.3">
      <c r="A30" s="139" t="s">
        <v>616</v>
      </c>
      <c r="B30" s="46">
        <f>SUM(B7:B29)</f>
        <v>630</v>
      </c>
      <c r="C30" s="140">
        <v>1</v>
      </c>
      <c r="D30" s="46">
        <f>SUM(D7:D29)</f>
        <v>768</v>
      </c>
      <c r="E30" s="141">
        <v>1</v>
      </c>
      <c r="F30" s="128">
        <f>SUM(F7:F29)</f>
        <v>1668</v>
      </c>
      <c r="G30" s="142">
        <v>1</v>
      </c>
      <c r="H30" s="46">
        <f>SUM(H7:H29)</f>
        <v>1916</v>
      </c>
      <c r="I30" s="141">
        <v>1</v>
      </c>
      <c r="J30" s="49">
        <f>IF(D30=0, "-", (B30-D30)/D30)</f>
        <v>-0.1796875</v>
      </c>
      <c r="K30" s="50">
        <f>IF(H30=0, "-", (F30-H30)/H30)</f>
        <v>-0.12943632567849686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E0D4E-9FA4-401A-8964-F88D8D859832}">
  <sheetPr>
    <pageSetUpPr fitToPage="1"/>
  </sheetPr>
  <dimension ref="A1:J573"/>
  <sheetViews>
    <sheetView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618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47" t="s">
        <v>251</v>
      </c>
      <c r="B8" s="80">
        <v>0</v>
      </c>
      <c r="C8" s="81">
        <v>0</v>
      </c>
      <c r="D8" s="80">
        <v>0</v>
      </c>
      <c r="E8" s="81">
        <v>3</v>
      </c>
      <c r="F8" s="82"/>
      <c r="G8" s="80">
        <f>B8-C8</f>
        <v>0</v>
      </c>
      <c r="H8" s="81">
        <f>D8-E8</f>
        <v>-3</v>
      </c>
      <c r="I8" s="94" t="str">
        <f>IF(C8=0, "-", IF(G8/C8&lt;10, G8/C8, "&gt;999%"))</f>
        <v>-</v>
      </c>
      <c r="J8" s="95">
        <f>IF(E8=0, "-", IF(H8/E8&lt;10, H8/E8, "&gt;999%"))</f>
        <v>-1</v>
      </c>
    </row>
    <row r="9" spans="1:10" x14ac:dyDescent="0.25">
      <c r="A9" s="124" t="s">
        <v>200</v>
      </c>
      <c r="B9" s="35">
        <v>0</v>
      </c>
      <c r="C9" s="36">
        <v>2</v>
      </c>
      <c r="D9" s="35">
        <v>2</v>
      </c>
      <c r="E9" s="36">
        <v>6</v>
      </c>
      <c r="F9" s="37"/>
      <c r="G9" s="35">
        <f>B9-C9</f>
        <v>-2</v>
      </c>
      <c r="H9" s="36">
        <f>D9-E9</f>
        <v>-4</v>
      </c>
      <c r="I9" s="38">
        <f>IF(C9=0, "-", IF(G9/C9&lt;10, G9/C9, "&gt;999%"))</f>
        <v>-1</v>
      </c>
      <c r="J9" s="39">
        <f>IF(E9=0, "-", IF(H9/E9&lt;10, H9/E9, "&gt;999%"))</f>
        <v>-0.66666666666666663</v>
      </c>
    </row>
    <row r="10" spans="1:10" x14ac:dyDescent="0.25">
      <c r="A10" s="124" t="s">
        <v>441</v>
      </c>
      <c r="B10" s="35">
        <v>0</v>
      </c>
      <c r="C10" s="36">
        <v>0</v>
      </c>
      <c r="D10" s="35">
        <v>1</v>
      </c>
      <c r="E10" s="36">
        <v>4</v>
      </c>
      <c r="F10" s="37"/>
      <c r="G10" s="35">
        <f>B10-C10</f>
        <v>0</v>
      </c>
      <c r="H10" s="36">
        <f>D10-E10</f>
        <v>-3</v>
      </c>
      <c r="I10" s="38" t="str">
        <f>IF(C10=0, "-", IF(G10/C10&lt;10, G10/C10, "&gt;999%"))</f>
        <v>-</v>
      </c>
      <c r="J10" s="39">
        <f>IF(E10=0, "-", IF(H10/E10&lt;10, H10/E10, "&gt;999%"))</f>
        <v>-0.75</v>
      </c>
    </row>
    <row r="11" spans="1:10" s="52" customFormat="1" ht="13" x14ac:dyDescent="0.3">
      <c r="A11" s="148" t="s">
        <v>619</v>
      </c>
      <c r="B11" s="46">
        <v>0</v>
      </c>
      <c r="C11" s="47">
        <v>2</v>
      </c>
      <c r="D11" s="46">
        <v>3</v>
      </c>
      <c r="E11" s="47">
        <v>13</v>
      </c>
      <c r="F11" s="48"/>
      <c r="G11" s="46">
        <f>B11-C11</f>
        <v>-2</v>
      </c>
      <c r="H11" s="47">
        <f>D11-E11</f>
        <v>-10</v>
      </c>
      <c r="I11" s="49">
        <f>IF(C11=0, "-", IF(G11/C11&lt;10, G11/C11, "&gt;999%"))</f>
        <v>-1</v>
      </c>
      <c r="J11" s="50">
        <f>IF(E11=0, "-", IF(H11/E11&lt;10, H11/E11, "&gt;999%"))</f>
        <v>-0.76923076923076927</v>
      </c>
    </row>
    <row r="12" spans="1:10" x14ac:dyDescent="0.25">
      <c r="A12" s="147"/>
      <c r="B12" s="80"/>
      <c r="C12" s="81"/>
      <c r="D12" s="80"/>
      <c r="E12" s="81"/>
      <c r="F12" s="82"/>
      <c r="G12" s="80"/>
      <c r="H12" s="81"/>
      <c r="I12" s="94"/>
      <c r="J12" s="95"/>
    </row>
    <row r="13" spans="1:10" ht="13" x14ac:dyDescent="0.3">
      <c r="A13" s="118" t="s">
        <v>50</v>
      </c>
      <c r="B13" s="35"/>
      <c r="C13" s="36"/>
      <c r="D13" s="35"/>
      <c r="E13" s="36"/>
      <c r="F13" s="37"/>
      <c r="G13" s="35"/>
      <c r="H13" s="36"/>
      <c r="I13" s="38"/>
      <c r="J13" s="39"/>
    </row>
    <row r="14" spans="1:10" x14ac:dyDescent="0.25">
      <c r="A14" s="124" t="s">
        <v>331</v>
      </c>
      <c r="B14" s="35">
        <v>0</v>
      </c>
      <c r="C14" s="36">
        <v>0</v>
      </c>
      <c r="D14" s="35">
        <v>0</v>
      </c>
      <c r="E14" s="36">
        <v>2</v>
      </c>
      <c r="F14" s="37"/>
      <c r="G14" s="35">
        <f>B14-C14</f>
        <v>0</v>
      </c>
      <c r="H14" s="36">
        <f>D14-E14</f>
        <v>-2</v>
      </c>
      <c r="I14" s="38" t="str">
        <f>IF(C14=0, "-", IF(G14/C14&lt;10, G14/C14, "&gt;999%"))</f>
        <v>-</v>
      </c>
      <c r="J14" s="39">
        <f>IF(E14=0, "-", IF(H14/E14&lt;10, H14/E14, "&gt;999%"))</f>
        <v>-1</v>
      </c>
    </row>
    <row r="15" spans="1:10" s="52" customFormat="1" ht="13" x14ac:dyDescent="0.3">
      <c r="A15" s="148" t="s">
        <v>620</v>
      </c>
      <c r="B15" s="46">
        <v>0</v>
      </c>
      <c r="C15" s="47">
        <v>0</v>
      </c>
      <c r="D15" s="46">
        <v>0</v>
      </c>
      <c r="E15" s="47">
        <v>2</v>
      </c>
      <c r="F15" s="48"/>
      <c r="G15" s="46">
        <f>B15-C15</f>
        <v>0</v>
      </c>
      <c r="H15" s="47">
        <f>D15-E15</f>
        <v>-2</v>
      </c>
      <c r="I15" s="49" t="str">
        <f>IF(C15=0, "-", IF(G15/C15&lt;10, G15/C15, "&gt;999%"))</f>
        <v>-</v>
      </c>
      <c r="J15" s="50">
        <f>IF(E15=0, "-", IF(H15/E15&lt;10, H15/E15, "&gt;999%"))</f>
        <v>-1</v>
      </c>
    </row>
    <row r="16" spans="1:10" x14ac:dyDescent="0.25">
      <c r="A16" s="147"/>
      <c r="B16" s="80"/>
      <c r="C16" s="81"/>
      <c r="D16" s="80"/>
      <c r="E16" s="81"/>
      <c r="F16" s="82"/>
      <c r="G16" s="80"/>
      <c r="H16" s="81"/>
      <c r="I16" s="94"/>
      <c r="J16" s="95"/>
    </row>
    <row r="17" spans="1:10" ht="13" x14ac:dyDescent="0.3">
      <c r="A17" s="118" t="s">
        <v>51</v>
      </c>
      <c r="B17" s="35"/>
      <c r="C17" s="36"/>
      <c r="D17" s="35"/>
      <c r="E17" s="36"/>
      <c r="F17" s="37"/>
      <c r="G17" s="35"/>
      <c r="H17" s="36"/>
      <c r="I17" s="38"/>
      <c r="J17" s="39"/>
    </row>
    <row r="18" spans="1:10" x14ac:dyDescent="0.25">
      <c r="A18" s="124" t="s">
        <v>350</v>
      </c>
      <c r="B18" s="35">
        <v>0</v>
      </c>
      <c r="C18" s="36">
        <v>2</v>
      </c>
      <c r="D18" s="35">
        <v>2</v>
      </c>
      <c r="E18" s="36">
        <v>4</v>
      </c>
      <c r="F18" s="37"/>
      <c r="G18" s="35">
        <f>B18-C18</f>
        <v>-2</v>
      </c>
      <c r="H18" s="36">
        <f>D18-E18</f>
        <v>-2</v>
      </c>
      <c r="I18" s="38">
        <f>IF(C18=0, "-", IF(G18/C18&lt;10, G18/C18, "&gt;999%"))</f>
        <v>-1</v>
      </c>
      <c r="J18" s="39">
        <f>IF(E18=0, "-", IF(H18/E18&lt;10, H18/E18, "&gt;999%"))</f>
        <v>-0.5</v>
      </c>
    </row>
    <row r="19" spans="1:10" s="52" customFormat="1" ht="13" x14ac:dyDescent="0.3">
      <c r="A19" s="148" t="s">
        <v>621</v>
      </c>
      <c r="B19" s="46">
        <v>0</v>
      </c>
      <c r="C19" s="47">
        <v>2</v>
      </c>
      <c r="D19" s="46">
        <v>2</v>
      </c>
      <c r="E19" s="47">
        <v>4</v>
      </c>
      <c r="F19" s="48"/>
      <c r="G19" s="46">
        <f>B19-C19</f>
        <v>-2</v>
      </c>
      <c r="H19" s="47">
        <f>D19-E19</f>
        <v>-2</v>
      </c>
      <c r="I19" s="49">
        <f>IF(C19=0, "-", IF(G19/C19&lt;10, G19/C19, "&gt;999%"))</f>
        <v>-1</v>
      </c>
      <c r="J19" s="50">
        <f>IF(E19=0, "-", IF(H19/E19&lt;10, H19/E19, "&gt;999%"))</f>
        <v>-0.5</v>
      </c>
    </row>
    <row r="20" spans="1:10" x14ac:dyDescent="0.25">
      <c r="A20" s="147"/>
      <c r="B20" s="80"/>
      <c r="C20" s="81"/>
      <c r="D20" s="80"/>
      <c r="E20" s="81"/>
      <c r="F20" s="82"/>
      <c r="G20" s="80"/>
      <c r="H20" s="81"/>
      <c r="I20" s="94"/>
      <c r="J20" s="95"/>
    </row>
    <row r="21" spans="1:10" ht="13" x14ac:dyDescent="0.3">
      <c r="A21" s="118" t="s">
        <v>52</v>
      </c>
      <c r="B21" s="35"/>
      <c r="C21" s="36"/>
      <c r="D21" s="35"/>
      <c r="E21" s="36"/>
      <c r="F21" s="37"/>
      <c r="G21" s="35"/>
      <c r="H21" s="36"/>
      <c r="I21" s="38"/>
      <c r="J21" s="39"/>
    </row>
    <row r="22" spans="1:10" x14ac:dyDescent="0.25">
      <c r="A22" s="124" t="s">
        <v>192</v>
      </c>
      <c r="B22" s="35">
        <v>5</v>
      </c>
      <c r="C22" s="36">
        <v>7</v>
      </c>
      <c r="D22" s="35">
        <v>29</v>
      </c>
      <c r="E22" s="36">
        <v>50</v>
      </c>
      <c r="F22" s="37"/>
      <c r="G22" s="35">
        <f t="shared" ref="G22:G37" si="0">B22-C22</f>
        <v>-2</v>
      </c>
      <c r="H22" s="36">
        <f t="shared" ref="H22:H37" si="1">D22-E22</f>
        <v>-21</v>
      </c>
      <c r="I22" s="38">
        <f t="shared" ref="I22:I37" si="2">IF(C22=0, "-", IF(G22/C22&lt;10, G22/C22, "&gt;999%"))</f>
        <v>-0.2857142857142857</v>
      </c>
      <c r="J22" s="39">
        <f t="shared" ref="J22:J37" si="3">IF(E22=0, "-", IF(H22/E22&lt;10, H22/E22, "&gt;999%"))</f>
        <v>-0.42</v>
      </c>
    </row>
    <row r="23" spans="1:10" x14ac:dyDescent="0.25">
      <c r="A23" s="124" t="s">
        <v>224</v>
      </c>
      <c r="B23" s="35">
        <v>19</v>
      </c>
      <c r="C23" s="36">
        <v>64</v>
      </c>
      <c r="D23" s="35">
        <v>87</v>
      </c>
      <c r="E23" s="36">
        <v>191</v>
      </c>
      <c r="F23" s="37"/>
      <c r="G23" s="35">
        <f t="shared" si="0"/>
        <v>-45</v>
      </c>
      <c r="H23" s="36">
        <f t="shared" si="1"/>
        <v>-104</v>
      </c>
      <c r="I23" s="38">
        <f t="shared" si="2"/>
        <v>-0.703125</v>
      </c>
      <c r="J23" s="39">
        <f t="shared" si="3"/>
        <v>-0.54450261780104714</v>
      </c>
    </row>
    <row r="24" spans="1:10" x14ac:dyDescent="0.25">
      <c r="A24" s="124" t="s">
        <v>320</v>
      </c>
      <c r="B24" s="35">
        <v>1</v>
      </c>
      <c r="C24" s="36">
        <v>4</v>
      </c>
      <c r="D24" s="35">
        <v>3</v>
      </c>
      <c r="E24" s="36">
        <v>11</v>
      </c>
      <c r="F24" s="37"/>
      <c r="G24" s="35">
        <f t="shared" si="0"/>
        <v>-3</v>
      </c>
      <c r="H24" s="36">
        <f t="shared" si="1"/>
        <v>-8</v>
      </c>
      <c r="I24" s="38">
        <f t="shared" si="2"/>
        <v>-0.75</v>
      </c>
      <c r="J24" s="39">
        <f t="shared" si="3"/>
        <v>-0.72727272727272729</v>
      </c>
    </row>
    <row r="25" spans="1:10" x14ac:dyDescent="0.25">
      <c r="A25" s="124" t="s">
        <v>252</v>
      </c>
      <c r="B25" s="35">
        <v>3</v>
      </c>
      <c r="C25" s="36">
        <v>20</v>
      </c>
      <c r="D25" s="35">
        <v>27</v>
      </c>
      <c r="E25" s="36">
        <v>48</v>
      </c>
      <c r="F25" s="37"/>
      <c r="G25" s="35">
        <f t="shared" si="0"/>
        <v>-17</v>
      </c>
      <c r="H25" s="36">
        <f t="shared" si="1"/>
        <v>-21</v>
      </c>
      <c r="I25" s="38">
        <f t="shared" si="2"/>
        <v>-0.85</v>
      </c>
      <c r="J25" s="39">
        <f t="shared" si="3"/>
        <v>-0.4375</v>
      </c>
    </row>
    <row r="26" spans="1:10" x14ac:dyDescent="0.25">
      <c r="A26" s="124" t="s">
        <v>332</v>
      </c>
      <c r="B26" s="35">
        <v>3</v>
      </c>
      <c r="C26" s="36">
        <v>3</v>
      </c>
      <c r="D26" s="35">
        <v>11</v>
      </c>
      <c r="E26" s="36">
        <v>8</v>
      </c>
      <c r="F26" s="37"/>
      <c r="G26" s="35">
        <f t="shared" si="0"/>
        <v>0</v>
      </c>
      <c r="H26" s="36">
        <f t="shared" si="1"/>
        <v>3</v>
      </c>
      <c r="I26" s="38">
        <f t="shared" si="2"/>
        <v>0</v>
      </c>
      <c r="J26" s="39">
        <f t="shared" si="3"/>
        <v>0.375</v>
      </c>
    </row>
    <row r="27" spans="1:10" x14ac:dyDescent="0.25">
      <c r="A27" s="124" t="s">
        <v>253</v>
      </c>
      <c r="B27" s="35">
        <v>7</v>
      </c>
      <c r="C27" s="36">
        <v>19</v>
      </c>
      <c r="D27" s="35">
        <v>28</v>
      </c>
      <c r="E27" s="36">
        <v>35</v>
      </c>
      <c r="F27" s="37"/>
      <c r="G27" s="35">
        <f t="shared" si="0"/>
        <v>-12</v>
      </c>
      <c r="H27" s="36">
        <f t="shared" si="1"/>
        <v>-7</v>
      </c>
      <c r="I27" s="38">
        <f t="shared" si="2"/>
        <v>-0.63157894736842102</v>
      </c>
      <c r="J27" s="39">
        <f t="shared" si="3"/>
        <v>-0.2</v>
      </c>
    </row>
    <row r="28" spans="1:10" x14ac:dyDescent="0.25">
      <c r="A28" s="124" t="s">
        <v>273</v>
      </c>
      <c r="B28" s="35">
        <v>2</v>
      </c>
      <c r="C28" s="36">
        <v>0</v>
      </c>
      <c r="D28" s="35">
        <v>4</v>
      </c>
      <c r="E28" s="36">
        <v>0</v>
      </c>
      <c r="F28" s="37"/>
      <c r="G28" s="35">
        <f t="shared" si="0"/>
        <v>2</v>
      </c>
      <c r="H28" s="36">
        <f t="shared" si="1"/>
        <v>4</v>
      </c>
      <c r="I28" s="38" t="str">
        <f t="shared" si="2"/>
        <v>-</v>
      </c>
      <c r="J28" s="39" t="str">
        <f t="shared" si="3"/>
        <v>-</v>
      </c>
    </row>
    <row r="29" spans="1:10" x14ac:dyDescent="0.25">
      <c r="A29" s="124" t="s">
        <v>274</v>
      </c>
      <c r="B29" s="35">
        <v>1</v>
      </c>
      <c r="C29" s="36">
        <v>1</v>
      </c>
      <c r="D29" s="35">
        <v>3</v>
      </c>
      <c r="E29" s="36">
        <v>2</v>
      </c>
      <c r="F29" s="37"/>
      <c r="G29" s="35">
        <f t="shared" si="0"/>
        <v>0</v>
      </c>
      <c r="H29" s="36">
        <f t="shared" si="1"/>
        <v>1</v>
      </c>
      <c r="I29" s="38">
        <f t="shared" si="2"/>
        <v>0</v>
      </c>
      <c r="J29" s="39">
        <f t="shared" si="3"/>
        <v>0.5</v>
      </c>
    </row>
    <row r="30" spans="1:10" x14ac:dyDescent="0.25">
      <c r="A30" s="124" t="s">
        <v>287</v>
      </c>
      <c r="B30" s="35">
        <v>0</v>
      </c>
      <c r="C30" s="36">
        <v>1</v>
      </c>
      <c r="D30" s="35">
        <v>1</v>
      </c>
      <c r="E30" s="36">
        <v>1</v>
      </c>
      <c r="F30" s="37"/>
      <c r="G30" s="35">
        <f t="shared" si="0"/>
        <v>-1</v>
      </c>
      <c r="H30" s="36">
        <f t="shared" si="1"/>
        <v>0</v>
      </c>
      <c r="I30" s="38">
        <f t="shared" si="2"/>
        <v>-1</v>
      </c>
      <c r="J30" s="39">
        <f t="shared" si="3"/>
        <v>0</v>
      </c>
    </row>
    <row r="31" spans="1:10" x14ac:dyDescent="0.25">
      <c r="A31" s="124" t="s">
        <v>403</v>
      </c>
      <c r="B31" s="35">
        <v>11</v>
      </c>
      <c r="C31" s="36">
        <v>46</v>
      </c>
      <c r="D31" s="35">
        <v>64</v>
      </c>
      <c r="E31" s="36">
        <v>115</v>
      </c>
      <c r="F31" s="37"/>
      <c r="G31" s="35">
        <f t="shared" si="0"/>
        <v>-35</v>
      </c>
      <c r="H31" s="36">
        <f t="shared" si="1"/>
        <v>-51</v>
      </c>
      <c r="I31" s="38">
        <f t="shared" si="2"/>
        <v>-0.76086956521739135</v>
      </c>
      <c r="J31" s="39">
        <f t="shared" si="3"/>
        <v>-0.44347826086956521</v>
      </c>
    </row>
    <row r="32" spans="1:10" x14ac:dyDescent="0.25">
      <c r="A32" s="124" t="s">
        <v>404</v>
      </c>
      <c r="B32" s="35">
        <v>33</v>
      </c>
      <c r="C32" s="36">
        <v>2</v>
      </c>
      <c r="D32" s="35">
        <v>127</v>
      </c>
      <c r="E32" s="36">
        <v>19</v>
      </c>
      <c r="F32" s="37"/>
      <c r="G32" s="35">
        <f t="shared" si="0"/>
        <v>31</v>
      </c>
      <c r="H32" s="36">
        <f t="shared" si="1"/>
        <v>108</v>
      </c>
      <c r="I32" s="38" t="str">
        <f t="shared" si="2"/>
        <v>&gt;999%</v>
      </c>
      <c r="J32" s="39">
        <f t="shared" si="3"/>
        <v>5.6842105263157894</v>
      </c>
    </row>
    <row r="33" spans="1:10" x14ac:dyDescent="0.25">
      <c r="A33" s="124" t="s">
        <v>442</v>
      </c>
      <c r="B33" s="35">
        <v>26</v>
      </c>
      <c r="C33" s="36">
        <v>45</v>
      </c>
      <c r="D33" s="35">
        <v>100</v>
      </c>
      <c r="E33" s="36">
        <v>129</v>
      </c>
      <c r="F33" s="37"/>
      <c r="G33" s="35">
        <f t="shared" si="0"/>
        <v>-19</v>
      </c>
      <c r="H33" s="36">
        <f t="shared" si="1"/>
        <v>-29</v>
      </c>
      <c r="I33" s="38">
        <f t="shared" si="2"/>
        <v>-0.42222222222222222</v>
      </c>
      <c r="J33" s="39">
        <f t="shared" si="3"/>
        <v>-0.22480620155038761</v>
      </c>
    </row>
    <row r="34" spans="1:10" x14ac:dyDescent="0.25">
      <c r="A34" s="124" t="s">
        <v>483</v>
      </c>
      <c r="B34" s="35">
        <v>22</v>
      </c>
      <c r="C34" s="36">
        <v>6</v>
      </c>
      <c r="D34" s="35">
        <v>69</v>
      </c>
      <c r="E34" s="36">
        <v>15</v>
      </c>
      <c r="F34" s="37"/>
      <c r="G34" s="35">
        <f t="shared" si="0"/>
        <v>16</v>
      </c>
      <c r="H34" s="36">
        <f t="shared" si="1"/>
        <v>54</v>
      </c>
      <c r="I34" s="38">
        <f t="shared" si="2"/>
        <v>2.6666666666666665</v>
      </c>
      <c r="J34" s="39">
        <f t="shared" si="3"/>
        <v>3.6</v>
      </c>
    </row>
    <row r="35" spans="1:10" x14ac:dyDescent="0.25">
      <c r="A35" s="124" t="s">
        <v>506</v>
      </c>
      <c r="B35" s="35">
        <v>0</v>
      </c>
      <c r="C35" s="36">
        <v>8</v>
      </c>
      <c r="D35" s="35">
        <v>0</v>
      </c>
      <c r="E35" s="36">
        <v>13</v>
      </c>
      <c r="F35" s="37"/>
      <c r="G35" s="35">
        <f t="shared" si="0"/>
        <v>-8</v>
      </c>
      <c r="H35" s="36">
        <f t="shared" si="1"/>
        <v>-13</v>
      </c>
      <c r="I35" s="38">
        <f t="shared" si="2"/>
        <v>-1</v>
      </c>
      <c r="J35" s="39">
        <f t="shared" si="3"/>
        <v>-1</v>
      </c>
    </row>
    <row r="36" spans="1:10" x14ac:dyDescent="0.25">
      <c r="A36" s="124" t="s">
        <v>333</v>
      </c>
      <c r="B36" s="35">
        <v>0</v>
      </c>
      <c r="C36" s="36">
        <v>0</v>
      </c>
      <c r="D36" s="35">
        <v>3</v>
      </c>
      <c r="E36" s="36">
        <v>0</v>
      </c>
      <c r="F36" s="37"/>
      <c r="G36" s="35">
        <f t="shared" si="0"/>
        <v>0</v>
      </c>
      <c r="H36" s="36">
        <f t="shared" si="1"/>
        <v>3</v>
      </c>
      <c r="I36" s="38" t="str">
        <f t="shared" si="2"/>
        <v>-</v>
      </c>
      <c r="J36" s="39" t="str">
        <f t="shared" si="3"/>
        <v>-</v>
      </c>
    </row>
    <row r="37" spans="1:10" s="52" customFormat="1" ht="13" x14ac:dyDescent="0.3">
      <c r="A37" s="148" t="s">
        <v>622</v>
      </c>
      <c r="B37" s="46">
        <v>133</v>
      </c>
      <c r="C37" s="47">
        <v>226</v>
      </c>
      <c r="D37" s="46">
        <v>556</v>
      </c>
      <c r="E37" s="47">
        <v>637</v>
      </c>
      <c r="F37" s="48"/>
      <c r="G37" s="46">
        <f t="shared" si="0"/>
        <v>-93</v>
      </c>
      <c r="H37" s="47">
        <f t="shared" si="1"/>
        <v>-81</v>
      </c>
      <c r="I37" s="49">
        <f t="shared" si="2"/>
        <v>-0.41150442477876104</v>
      </c>
      <c r="J37" s="50">
        <f t="shared" si="3"/>
        <v>-0.1271585557299843</v>
      </c>
    </row>
    <row r="38" spans="1:10" x14ac:dyDescent="0.25">
      <c r="A38" s="147"/>
      <c r="B38" s="80"/>
      <c r="C38" s="81"/>
      <c r="D38" s="80"/>
      <c r="E38" s="81"/>
      <c r="F38" s="82"/>
      <c r="G38" s="80"/>
      <c r="H38" s="81"/>
      <c r="I38" s="94"/>
      <c r="J38" s="95"/>
    </row>
    <row r="39" spans="1:10" ht="13" x14ac:dyDescent="0.3">
      <c r="A39" s="118" t="s">
        <v>53</v>
      </c>
      <c r="B39" s="35"/>
      <c r="C39" s="36"/>
      <c r="D39" s="35"/>
      <c r="E39" s="36"/>
      <c r="F39" s="37"/>
      <c r="G39" s="35"/>
      <c r="H39" s="36"/>
      <c r="I39" s="38"/>
      <c r="J39" s="39"/>
    </row>
    <row r="40" spans="1:10" x14ac:dyDescent="0.25">
      <c r="A40" s="124" t="s">
        <v>507</v>
      </c>
      <c r="B40" s="35">
        <v>1</v>
      </c>
      <c r="C40" s="36">
        <v>3</v>
      </c>
      <c r="D40" s="35">
        <v>2</v>
      </c>
      <c r="E40" s="36">
        <v>5</v>
      </c>
      <c r="F40" s="37"/>
      <c r="G40" s="35">
        <f>B40-C40</f>
        <v>-2</v>
      </c>
      <c r="H40" s="36">
        <f>D40-E40</f>
        <v>-3</v>
      </c>
      <c r="I40" s="38">
        <f>IF(C40=0, "-", IF(G40/C40&lt;10, G40/C40, "&gt;999%"))</f>
        <v>-0.66666666666666663</v>
      </c>
      <c r="J40" s="39">
        <f>IF(E40=0, "-", IF(H40/E40&lt;10, H40/E40, "&gt;999%"))</f>
        <v>-0.6</v>
      </c>
    </row>
    <row r="41" spans="1:10" x14ac:dyDescent="0.25">
      <c r="A41" s="124" t="s">
        <v>351</v>
      </c>
      <c r="B41" s="35">
        <v>6</v>
      </c>
      <c r="C41" s="36">
        <v>3</v>
      </c>
      <c r="D41" s="35">
        <v>9</v>
      </c>
      <c r="E41" s="36">
        <v>8</v>
      </c>
      <c r="F41" s="37"/>
      <c r="G41" s="35">
        <f>B41-C41</f>
        <v>3</v>
      </c>
      <c r="H41" s="36">
        <f>D41-E41</f>
        <v>1</v>
      </c>
      <c r="I41" s="38">
        <f>IF(C41=0, "-", IF(G41/C41&lt;10, G41/C41, "&gt;999%"))</f>
        <v>1</v>
      </c>
      <c r="J41" s="39">
        <f>IF(E41=0, "-", IF(H41/E41&lt;10, H41/E41, "&gt;999%"))</f>
        <v>0.125</v>
      </c>
    </row>
    <row r="42" spans="1:10" x14ac:dyDescent="0.25">
      <c r="A42" s="124" t="s">
        <v>288</v>
      </c>
      <c r="B42" s="35">
        <v>1</v>
      </c>
      <c r="C42" s="36">
        <v>0</v>
      </c>
      <c r="D42" s="35">
        <v>1</v>
      </c>
      <c r="E42" s="36">
        <v>0</v>
      </c>
      <c r="F42" s="37"/>
      <c r="G42" s="35">
        <f>B42-C42</f>
        <v>1</v>
      </c>
      <c r="H42" s="36">
        <f>D42-E42</f>
        <v>1</v>
      </c>
      <c r="I42" s="38" t="str">
        <f>IF(C42=0, "-", IF(G42/C42&lt;10, G42/C42, "&gt;999%"))</f>
        <v>-</v>
      </c>
      <c r="J42" s="39" t="str">
        <f>IF(E42=0, "-", IF(H42/E42&lt;10, H42/E42, "&gt;999%"))</f>
        <v>-</v>
      </c>
    </row>
    <row r="43" spans="1:10" s="52" customFormat="1" ht="13" x14ac:dyDescent="0.3">
      <c r="A43" s="148" t="s">
        <v>623</v>
      </c>
      <c r="B43" s="46">
        <v>8</v>
      </c>
      <c r="C43" s="47">
        <v>6</v>
      </c>
      <c r="D43" s="46">
        <v>12</v>
      </c>
      <c r="E43" s="47">
        <v>13</v>
      </c>
      <c r="F43" s="48"/>
      <c r="G43" s="46">
        <f>B43-C43</f>
        <v>2</v>
      </c>
      <c r="H43" s="47">
        <f>D43-E43</f>
        <v>-1</v>
      </c>
      <c r="I43" s="49">
        <f>IF(C43=0, "-", IF(G43/C43&lt;10, G43/C43, "&gt;999%"))</f>
        <v>0.33333333333333331</v>
      </c>
      <c r="J43" s="50">
        <f>IF(E43=0, "-", IF(H43/E43&lt;10, H43/E43, "&gt;999%"))</f>
        <v>-7.6923076923076927E-2</v>
      </c>
    </row>
    <row r="44" spans="1:10" x14ac:dyDescent="0.25">
      <c r="A44" s="147"/>
      <c r="B44" s="80"/>
      <c r="C44" s="81"/>
      <c r="D44" s="80"/>
      <c r="E44" s="81"/>
      <c r="F44" s="82"/>
      <c r="G44" s="80"/>
      <c r="H44" s="81"/>
      <c r="I44" s="94"/>
      <c r="J44" s="95"/>
    </row>
    <row r="45" spans="1:10" ht="13" x14ac:dyDescent="0.3">
      <c r="A45" s="118" t="s">
        <v>54</v>
      </c>
      <c r="B45" s="35"/>
      <c r="C45" s="36"/>
      <c r="D45" s="35"/>
      <c r="E45" s="36"/>
      <c r="F45" s="37"/>
      <c r="G45" s="35"/>
      <c r="H45" s="36"/>
      <c r="I45" s="38"/>
      <c r="J45" s="39"/>
    </row>
    <row r="46" spans="1:10" x14ac:dyDescent="0.25">
      <c r="A46" s="124" t="s">
        <v>225</v>
      </c>
      <c r="B46" s="35">
        <v>22</v>
      </c>
      <c r="C46" s="36">
        <v>31</v>
      </c>
      <c r="D46" s="35">
        <v>94</v>
      </c>
      <c r="E46" s="36">
        <v>92</v>
      </c>
      <c r="F46" s="37"/>
      <c r="G46" s="35">
        <f t="shared" ref="G46:G68" si="4">B46-C46</f>
        <v>-9</v>
      </c>
      <c r="H46" s="36">
        <f t="shared" ref="H46:H68" si="5">D46-E46</f>
        <v>2</v>
      </c>
      <c r="I46" s="38">
        <f t="shared" ref="I46:I68" si="6">IF(C46=0, "-", IF(G46/C46&lt;10, G46/C46, "&gt;999%"))</f>
        <v>-0.29032258064516131</v>
      </c>
      <c r="J46" s="39">
        <f t="shared" ref="J46:J68" si="7">IF(E46=0, "-", IF(H46/E46&lt;10, H46/E46, "&gt;999%"))</f>
        <v>2.1739130434782608E-2</v>
      </c>
    </row>
    <row r="47" spans="1:10" x14ac:dyDescent="0.25">
      <c r="A47" s="124" t="s">
        <v>226</v>
      </c>
      <c r="B47" s="35">
        <v>0</v>
      </c>
      <c r="C47" s="36">
        <v>0</v>
      </c>
      <c r="D47" s="35">
        <v>0</v>
      </c>
      <c r="E47" s="36">
        <v>1</v>
      </c>
      <c r="F47" s="37"/>
      <c r="G47" s="35">
        <f t="shared" si="4"/>
        <v>0</v>
      </c>
      <c r="H47" s="36">
        <f t="shared" si="5"/>
        <v>-1</v>
      </c>
      <c r="I47" s="38" t="str">
        <f t="shared" si="6"/>
        <v>-</v>
      </c>
      <c r="J47" s="39">
        <f t="shared" si="7"/>
        <v>-1</v>
      </c>
    </row>
    <row r="48" spans="1:10" x14ac:dyDescent="0.25">
      <c r="A48" s="124" t="s">
        <v>321</v>
      </c>
      <c r="B48" s="35">
        <v>7</v>
      </c>
      <c r="C48" s="36">
        <v>2</v>
      </c>
      <c r="D48" s="35">
        <v>42</v>
      </c>
      <c r="E48" s="36">
        <v>31</v>
      </c>
      <c r="F48" s="37"/>
      <c r="G48" s="35">
        <f t="shared" si="4"/>
        <v>5</v>
      </c>
      <c r="H48" s="36">
        <f t="shared" si="5"/>
        <v>11</v>
      </c>
      <c r="I48" s="38">
        <f t="shared" si="6"/>
        <v>2.5</v>
      </c>
      <c r="J48" s="39">
        <f t="shared" si="7"/>
        <v>0.35483870967741937</v>
      </c>
    </row>
    <row r="49" spans="1:10" x14ac:dyDescent="0.25">
      <c r="A49" s="124" t="s">
        <v>227</v>
      </c>
      <c r="B49" s="35">
        <v>7</v>
      </c>
      <c r="C49" s="36">
        <v>0</v>
      </c>
      <c r="D49" s="35">
        <v>25</v>
      </c>
      <c r="E49" s="36">
        <v>0</v>
      </c>
      <c r="F49" s="37"/>
      <c r="G49" s="35">
        <f t="shared" si="4"/>
        <v>7</v>
      </c>
      <c r="H49" s="36">
        <f t="shared" si="5"/>
        <v>25</v>
      </c>
      <c r="I49" s="38" t="str">
        <f t="shared" si="6"/>
        <v>-</v>
      </c>
      <c r="J49" s="39" t="str">
        <f t="shared" si="7"/>
        <v>-</v>
      </c>
    </row>
    <row r="50" spans="1:10" x14ac:dyDescent="0.25">
      <c r="A50" s="124" t="s">
        <v>254</v>
      </c>
      <c r="B50" s="35">
        <v>24</v>
      </c>
      <c r="C50" s="36">
        <v>58</v>
      </c>
      <c r="D50" s="35">
        <v>97</v>
      </c>
      <c r="E50" s="36">
        <v>102</v>
      </c>
      <c r="F50" s="37"/>
      <c r="G50" s="35">
        <f t="shared" si="4"/>
        <v>-34</v>
      </c>
      <c r="H50" s="36">
        <f t="shared" si="5"/>
        <v>-5</v>
      </c>
      <c r="I50" s="38">
        <f t="shared" si="6"/>
        <v>-0.58620689655172409</v>
      </c>
      <c r="J50" s="39">
        <f t="shared" si="7"/>
        <v>-4.9019607843137254E-2</v>
      </c>
    </row>
    <row r="51" spans="1:10" x14ac:dyDescent="0.25">
      <c r="A51" s="124" t="s">
        <v>334</v>
      </c>
      <c r="B51" s="35">
        <v>2</v>
      </c>
      <c r="C51" s="36">
        <v>3</v>
      </c>
      <c r="D51" s="35">
        <v>15</v>
      </c>
      <c r="E51" s="36">
        <v>15</v>
      </c>
      <c r="F51" s="37"/>
      <c r="G51" s="35">
        <f t="shared" si="4"/>
        <v>-1</v>
      </c>
      <c r="H51" s="36">
        <f t="shared" si="5"/>
        <v>0</v>
      </c>
      <c r="I51" s="38">
        <f t="shared" si="6"/>
        <v>-0.33333333333333331</v>
      </c>
      <c r="J51" s="39">
        <f t="shared" si="7"/>
        <v>0</v>
      </c>
    </row>
    <row r="52" spans="1:10" x14ac:dyDescent="0.25">
      <c r="A52" s="124" t="s">
        <v>255</v>
      </c>
      <c r="B52" s="35">
        <v>0</v>
      </c>
      <c r="C52" s="36">
        <v>6</v>
      </c>
      <c r="D52" s="35">
        <v>0</v>
      </c>
      <c r="E52" s="36">
        <v>21</v>
      </c>
      <c r="F52" s="37"/>
      <c r="G52" s="35">
        <f t="shared" si="4"/>
        <v>-6</v>
      </c>
      <c r="H52" s="36">
        <f t="shared" si="5"/>
        <v>-21</v>
      </c>
      <c r="I52" s="38">
        <f t="shared" si="6"/>
        <v>-1</v>
      </c>
      <c r="J52" s="39">
        <f t="shared" si="7"/>
        <v>-1</v>
      </c>
    </row>
    <row r="53" spans="1:10" x14ac:dyDescent="0.25">
      <c r="A53" s="124" t="s">
        <v>275</v>
      </c>
      <c r="B53" s="35">
        <v>4</v>
      </c>
      <c r="C53" s="36">
        <v>44</v>
      </c>
      <c r="D53" s="35">
        <v>9</v>
      </c>
      <c r="E53" s="36">
        <v>65</v>
      </c>
      <c r="F53" s="37"/>
      <c r="G53" s="35">
        <f t="shared" si="4"/>
        <v>-40</v>
      </c>
      <c r="H53" s="36">
        <f t="shared" si="5"/>
        <v>-56</v>
      </c>
      <c r="I53" s="38">
        <f t="shared" si="6"/>
        <v>-0.90909090909090906</v>
      </c>
      <c r="J53" s="39">
        <f t="shared" si="7"/>
        <v>-0.86153846153846159</v>
      </c>
    </row>
    <row r="54" spans="1:10" x14ac:dyDescent="0.25">
      <c r="A54" s="124" t="s">
        <v>289</v>
      </c>
      <c r="B54" s="35">
        <v>0</v>
      </c>
      <c r="C54" s="36">
        <v>0</v>
      </c>
      <c r="D54" s="35">
        <v>5</v>
      </c>
      <c r="E54" s="36">
        <v>0</v>
      </c>
      <c r="F54" s="37"/>
      <c r="G54" s="35">
        <f t="shared" si="4"/>
        <v>0</v>
      </c>
      <c r="H54" s="36">
        <f t="shared" si="5"/>
        <v>5</v>
      </c>
      <c r="I54" s="38" t="str">
        <f t="shared" si="6"/>
        <v>-</v>
      </c>
      <c r="J54" s="39" t="str">
        <f t="shared" si="7"/>
        <v>-</v>
      </c>
    </row>
    <row r="55" spans="1:10" x14ac:dyDescent="0.25">
      <c r="A55" s="124" t="s">
        <v>290</v>
      </c>
      <c r="B55" s="35">
        <v>2</v>
      </c>
      <c r="C55" s="36">
        <v>1</v>
      </c>
      <c r="D55" s="35">
        <v>2</v>
      </c>
      <c r="E55" s="36">
        <v>8</v>
      </c>
      <c r="F55" s="37"/>
      <c r="G55" s="35">
        <f t="shared" si="4"/>
        <v>1</v>
      </c>
      <c r="H55" s="36">
        <f t="shared" si="5"/>
        <v>-6</v>
      </c>
      <c r="I55" s="38">
        <f t="shared" si="6"/>
        <v>1</v>
      </c>
      <c r="J55" s="39">
        <f t="shared" si="7"/>
        <v>-0.75</v>
      </c>
    </row>
    <row r="56" spans="1:10" x14ac:dyDescent="0.25">
      <c r="A56" s="124" t="s">
        <v>352</v>
      </c>
      <c r="B56" s="35">
        <v>1</v>
      </c>
      <c r="C56" s="36">
        <v>1</v>
      </c>
      <c r="D56" s="35">
        <v>5</v>
      </c>
      <c r="E56" s="36">
        <v>2</v>
      </c>
      <c r="F56" s="37"/>
      <c r="G56" s="35">
        <f t="shared" si="4"/>
        <v>0</v>
      </c>
      <c r="H56" s="36">
        <f t="shared" si="5"/>
        <v>3</v>
      </c>
      <c r="I56" s="38">
        <f t="shared" si="6"/>
        <v>0</v>
      </c>
      <c r="J56" s="39">
        <f t="shared" si="7"/>
        <v>1.5</v>
      </c>
    </row>
    <row r="57" spans="1:10" x14ac:dyDescent="0.25">
      <c r="A57" s="124" t="s">
        <v>291</v>
      </c>
      <c r="B57" s="35">
        <v>0</v>
      </c>
      <c r="C57" s="36">
        <v>0</v>
      </c>
      <c r="D57" s="35">
        <v>3</v>
      </c>
      <c r="E57" s="36">
        <v>0</v>
      </c>
      <c r="F57" s="37"/>
      <c r="G57" s="35">
        <f t="shared" si="4"/>
        <v>0</v>
      </c>
      <c r="H57" s="36">
        <f t="shared" si="5"/>
        <v>3</v>
      </c>
      <c r="I57" s="38" t="str">
        <f t="shared" si="6"/>
        <v>-</v>
      </c>
      <c r="J57" s="39" t="str">
        <f t="shared" si="7"/>
        <v>-</v>
      </c>
    </row>
    <row r="58" spans="1:10" x14ac:dyDescent="0.25">
      <c r="A58" s="124" t="s">
        <v>228</v>
      </c>
      <c r="B58" s="35">
        <v>1</v>
      </c>
      <c r="C58" s="36">
        <v>0</v>
      </c>
      <c r="D58" s="35">
        <v>2</v>
      </c>
      <c r="E58" s="36">
        <v>1</v>
      </c>
      <c r="F58" s="37"/>
      <c r="G58" s="35">
        <f t="shared" si="4"/>
        <v>1</v>
      </c>
      <c r="H58" s="36">
        <f t="shared" si="5"/>
        <v>1</v>
      </c>
      <c r="I58" s="38" t="str">
        <f t="shared" si="6"/>
        <v>-</v>
      </c>
      <c r="J58" s="39">
        <f t="shared" si="7"/>
        <v>1</v>
      </c>
    </row>
    <row r="59" spans="1:10" x14ac:dyDescent="0.25">
      <c r="A59" s="124" t="s">
        <v>353</v>
      </c>
      <c r="B59" s="35">
        <v>0</v>
      </c>
      <c r="C59" s="36">
        <v>0</v>
      </c>
      <c r="D59" s="35">
        <v>1</v>
      </c>
      <c r="E59" s="36">
        <v>0</v>
      </c>
      <c r="F59" s="37"/>
      <c r="G59" s="35">
        <f t="shared" si="4"/>
        <v>0</v>
      </c>
      <c r="H59" s="36">
        <f t="shared" si="5"/>
        <v>1</v>
      </c>
      <c r="I59" s="38" t="str">
        <f t="shared" si="6"/>
        <v>-</v>
      </c>
      <c r="J59" s="39" t="str">
        <f t="shared" si="7"/>
        <v>-</v>
      </c>
    </row>
    <row r="60" spans="1:10" x14ac:dyDescent="0.25">
      <c r="A60" s="124" t="s">
        <v>405</v>
      </c>
      <c r="B60" s="35">
        <v>22</v>
      </c>
      <c r="C60" s="36">
        <v>30</v>
      </c>
      <c r="D60" s="35">
        <v>109</v>
      </c>
      <c r="E60" s="36">
        <v>86</v>
      </c>
      <c r="F60" s="37"/>
      <c r="G60" s="35">
        <f t="shared" si="4"/>
        <v>-8</v>
      </c>
      <c r="H60" s="36">
        <f t="shared" si="5"/>
        <v>23</v>
      </c>
      <c r="I60" s="38">
        <f t="shared" si="6"/>
        <v>-0.26666666666666666</v>
      </c>
      <c r="J60" s="39">
        <f t="shared" si="7"/>
        <v>0.26744186046511625</v>
      </c>
    </row>
    <row r="61" spans="1:10" x14ac:dyDescent="0.25">
      <c r="A61" s="124" t="s">
        <v>406</v>
      </c>
      <c r="B61" s="35">
        <v>2</v>
      </c>
      <c r="C61" s="36">
        <v>25</v>
      </c>
      <c r="D61" s="35">
        <v>17</v>
      </c>
      <c r="E61" s="36">
        <v>42</v>
      </c>
      <c r="F61" s="37"/>
      <c r="G61" s="35">
        <f t="shared" si="4"/>
        <v>-23</v>
      </c>
      <c r="H61" s="36">
        <f t="shared" si="5"/>
        <v>-25</v>
      </c>
      <c r="I61" s="38">
        <f t="shared" si="6"/>
        <v>-0.92</v>
      </c>
      <c r="J61" s="39">
        <f t="shared" si="7"/>
        <v>-0.59523809523809523</v>
      </c>
    </row>
    <row r="62" spans="1:10" x14ac:dyDescent="0.25">
      <c r="A62" s="124" t="s">
        <v>443</v>
      </c>
      <c r="B62" s="35">
        <v>44</v>
      </c>
      <c r="C62" s="36">
        <v>51</v>
      </c>
      <c r="D62" s="35">
        <v>167</v>
      </c>
      <c r="E62" s="36">
        <v>143</v>
      </c>
      <c r="F62" s="37"/>
      <c r="G62" s="35">
        <f t="shared" si="4"/>
        <v>-7</v>
      </c>
      <c r="H62" s="36">
        <f t="shared" si="5"/>
        <v>24</v>
      </c>
      <c r="I62" s="38">
        <f t="shared" si="6"/>
        <v>-0.13725490196078433</v>
      </c>
      <c r="J62" s="39">
        <f t="shared" si="7"/>
        <v>0.16783216783216784</v>
      </c>
    </row>
    <row r="63" spans="1:10" x14ac:dyDescent="0.25">
      <c r="A63" s="124" t="s">
        <v>444</v>
      </c>
      <c r="B63" s="35">
        <v>18</v>
      </c>
      <c r="C63" s="36">
        <v>20</v>
      </c>
      <c r="D63" s="35">
        <v>56</v>
      </c>
      <c r="E63" s="36">
        <v>79</v>
      </c>
      <c r="F63" s="37"/>
      <c r="G63" s="35">
        <f t="shared" si="4"/>
        <v>-2</v>
      </c>
      <c r="H63" s="36">
        <f t="shared" si="5"/>
        <v>-23</v>
      </c>
      <c r="I63" s="38">
        <f t="shared" si="6"/>
        <v>-0.1</v>
      </c>
      <c r="J63" s="39">
        <f t="shared" si="7"/>
        <v>-0.29113924050632911</v>
      </c>
    </row>
    <row r="64" spans="1:10" x14ac:dyDescent="0.25">
      <c r="A64" s="124" t="s">
        <v>484</v>
      </c>
      <c r="B64" s="35">
        <v>18</v>
      </c>
      <c r="C64" s="36">
        <v>60</v>
      </c>
      <c r="D64" s="35">
        <v>64</v>
      </c>
      <c r="E64" s="36">
        <v>117</v>
      </c>
      <c r="F64" s="37"/>
      <c r="G64" s="35">
        <f t="shared" si="4"/>
        <v>-42</v>
      </c>
      <c r="H64" s="36">
        <f t="shared" si="5"/>
        <v>-53</v>
      </c>
      <c r="I64" s="38">
        <f t="shared" si="6"/>
        <v>-0.7</v>
      </c>
      <c r="J64" s="39">
        <f t="shared" si="7"/>
        <v>-0.45299145299145299</v>
      </c>
    </row>
    <row r="65" spans="1:10" x14ac:dyDescent="0.25">
      <c r="A65" s="124" t="s">
        <v>485</v>
      </c>
      <c r="B65" s="35">
        <v>7</v>
      </c>
      <c r="C65" s="36">
        <v>4</v>
      </c>
      <c r="D65" s="35">
        <v>27</v>
      </c>
      <c r="E65" s="36">
        <v>7</v>
      </c>
      <c r="F65" s="37"/>
      <c r="G65" s="35">
        <f t="shared" si="4"/>
        <v>3</v>
      </c>
      <c r="H65" s="36">
        <f t="shared" si="5"/>
        <v>20</v>
      </c>
      <c r="I65" s="38">
        <f t="shared" si="6"/>
        <v>0.75</v>
      </c>
      <c r="J65" s="39">
        <f t="shared" si="7"/>
        <v>2.8571428571428572</v>
      </c>
    </row>
    <row r="66" spans="1:10" x14ac:dyDescent="0.25">
      <c r="A66" s="124" t="s">
        <v>508</v>
      </c>
      <c r="B66" s="35">
        <v>9</v>
      </c>
      <c r="C66" s="36">
        <v>0</v>
      </c>
      <c r="D66" s="35">
        <v>37</v>
      </c>
      <c r="E66" s="36">
        <v>0</v>
      </c>
      <c r="F66" s="37"/>
      <c r="G66" s="35">
        <f t="shared" si="4"/>
        <v>9</v>
      </c>
      <c r="H66" s="36">
        <f t="shared" si="5"/>
        <v>37</v>
      </c>
      <c r="I66" s="38" t="str">
        <f t="shared" si="6"/>
        <v>-</v>
      </c>
      <c r="J66" s="39" t="str">
        <f t="shared" si="7"/>
        <v>-</v>
      </c>
    </row>
    <row r="67" spans="1:10" x14ac:dyDescent="0.25">
      <c r="A67" s="124" t="s">
        <v>335</v>
      </c>
      <c r="B67" s="35">
        <v>0</v>
      </c>
      <c r="C67" s="36">
        <v>3</v>
      </c>
      <c r="D67" s="35">
        <v>5</v>
      </c>
      <c r="E67" s="36">
        <v>3</v>
      </c>
      <c r="F67" s="37"/>
      <c r="G67" s="35">
        <f t="shared" si="4"/>
        <v>-3</v>
      </c>
      <c r="H67" s="36">
        <f t="shared" si="5"/>
        <v>2</v>
      </c>
      <c r="I67" s="38">
        <f t="shared" si="6"/>
        <v>-1</v>
      </c>
      <c r="J67" s="39">
        <f t="shared" si="7"/>
        <v>0.66666666666666663</v>
      </c>
    </row>
    <row r="68" spans="1:10" s="52" customFormat="1" ht="13" x14ac:dyDescent="0.3">
      <c r="A68" s="148" t="s">
        <v>624</v>
      </c>
      <c r="B68" s="46">
        <v>190</v>
      </c>
      <c r="C68" s="47">
        <v>339</v>
      </c>
      <c r="D68" s="46">
        <v>782</v>
      </c>
      <c r="E68" s="47">
        <v>815</v>
      </c>
      <c r="F68" s="48"/>
      <c r="G68" s="46">
        <f t="shared" si="4"/>
        <v>-149</v>
      </c>
      <c r="H68" s="47">
        <f t="shared" si="5"/>
        <v>-33</v>
      </c>
      <c r="I68" s="49">
        <f t="shared" si="6"/>
        <v>-0.43952802359882004</v>
      </c>
      <c r="J68" s="50">
        <f t="shared" si="7"/>
        <v>-4.0490797546012272E-2</v>
      </c>
    </row>
    <row r="69" spans="1:10" x14ac:dyDescent="0.25">
      <c r="A69" s="147"/>
      <c r="B69" s="80"/>
      <c r="C69" s="81"/>
      <c r="D69" s="80"/>
      <c r="E69" s="81"/>
      <c r="F69" s="82"/>
      <c r="G69" s="80"/>
      <c r="H69" s="81"/>
      <c r="I69" s="94"/>
      <c r="J69" s="95"/>
    </row>
    <row r="70" spans="1:10" ht="13" x14ac:dyDescent="0.3">
      <c r="A70" s="118" t="s">
        <v>55</v>
      </c>
      <c r="B70" s="35"/>
      <c r="C70" s="36"/>
      <c r="D70" s="35"/>
      <c r="E70" s="36"/>
      <c r="F70" s="37"/>
      <c r="G70" s="35"/>
      <c r="H70" s="36"/>
      <c r="I70" s="38"/>
      <c r="J70" s="39"/>
    </row>
    <row r="71" spans="1:10" x14ac:dyDescent="0.25">
      <c r="A71" s="124" t="s">
        <v>284</v>
      </c>
      <c r="B71" s="35">
        <v>1</v>
      </c>
      <c r="C71" s="36">
        <v>3</v>
      </c>
      <c r="D71" s="35">
        <v>10</v>
      </c>
      <c r="E71" s="36">
        <v>13</v>
      </c>
      <c r="F71" s="37"/>
      <c r="G71" s="35">
        <f>B71-C71</f>
        <v>-2</v>
      </c>
      <c r="H71" s="36">
        <f>D71-E71</f>
        <v>-3</v>
      </c>
      <c r="I71" s="38">
        <f>IF(C71=0, "-", IF(G71/C71&lt;10, G71/C71, "&gt;999%"))</f>
        <v>-0.66666666666666663</v>
      </c>
      <c r="J71" s="39">
        <f>IF(E71=0, "-", IF(H71/E71&lt;10, H71/E71, "&gt;999%"))</f>
        <v>-0.23076923076923078</v>
      </c>
    </row>
    <row r="72" spans="1:10" s="52" customFormat="1" ht="13" x14ac:dyDescent="0.3">
      <c r="A72" s="148" t="s">
        <v>625</v>
      </c>
      <c r="B72" s="46">
        <v>1</v>
      </c>
      <c r="C72" s="47">
        <v>3</v>
      </c>
      <c r="D72" s="46">
        <v>10</v>
      </c>
      <c r="E72" s="47">
        <v>13</v>
      </c>
      <c r="F72" s="48"/>
      <c r="G72" s="46">
        <f>B72-C72</f>
        <v>-2</v>
      </c>
      <c r="H72" s="47">
        <f>D72-E72</f>
        <v>-3</v>
      </c>
      <c r="I72" s="49">
        <f>IF(C72=0, "-", IF(G72/C72&lt;10, G72/C72, "&gt;999%"))</f>
        <v>-0.66666666666666663</v>
      </c>
      <c r="J72" s="50">
        <f>IF(E72=0, "-", IF(H72/E72&lt;10, H72/E72, "&gt;999%"))</f>
        <v>-0.23076923076923078</v>
      </c>
    </row>
    <row r="73" spans="1:10" x14ac:dyDescent="0.25">
      <c r="A73" s="147"/>
      <c r="B73" s="80"/>
      <c r="C73" s="81"/>
      <c r="D73" s="80"/>
      <c r="E73" s="81"/>
      <c r="F73" s="82"/>
      <c r="G73" s="80"/>
      <c r="H73" s="81"/>
      <c r="I73" s="94"/>
      <c r="J73" s="95"/>
    </row>
    <row r="74" spans="1:10" ht="13" x14ac:dyDescent="0.3">
      <c r="A74" s="118" t="s">
        <v>56</v>
      </c>
      <c r="B74" s="35"/>
      <c r="C74" s="36"/>
      <c r="D74" s="35"/>
      <c r="E74" s="36"/>
      <c r="F74" s="37"/>
      <c r="G74" s="35"/>
      <c r="H74" s="36"/>
      <c r="I74" s="38"/>
      <c r="J74" s="39"/>
    </row>
    <row r="75" spans="1:10" x14ac:dyDescent="0.25">
      <c r="A75" s="124" t="s">
        <v>530</v>
      </c>
      <c r="B75" s="35">
        <v>0</v>
      </c>
      <c r="C75" s="36">
        <v>0</v>
      </c>
      <c r="D75" s="35">
        <v>0</v>
      </c>
      <c r="E75" s="36">
        <v>2</v>
      </c>
      <c r="F75" s="37"/>
      <c r="G75" s="35">
        <f t="shared" ref="G75:G80" si="8">B75-C75</f>
        <v>0</v>
      </c>
      <c r="H75" s="36">
        <f t="shared" ref="H75:H80" si="9">D75-E75</f>
        <v>-2</v>
      </c>
      <c r="I75" s="38" t="str">
        <f t="shared" ref="I75:I80" si="10">IF(C75=0, "-", IF(G75/C75&lt;10, G75/C75, "&gt;999%"))</f>
        <v>-</v>
      </c>
      <c r="J75" s="39">
        <f t="shared" ref="J75:J80" si="11">IF(E75=0, "-", IF(H75/E75&lt;10, H75/E75, "&gt;999%"))</f>
        <v>-1</v>
      </c>
    </row>
    <row r="76" spans="1:10" x14ac:dyDescent="0.25">
      <c r="A76" s="124" t="s">
        <v>193</v>
      </c>
      <c r="B76" s="35">
        <v>0</v>
      </c>
      <c r="C76" s="36">
        <v>1</v>
      </c>
      <c r="D76" s="35">
        <v>2</v>
      </c>
      <c r="E76" s="36">
        <v>2</v>
      </c>
      <c r="F76" s="37"/>
      <c r="G76" s="35">
        <f t="shared" si="8"/>
        <v>-1</v>
      </c>
      <c r="H76" s="36">
        <f t="shared" si="9"/>
        <v>0</v>
      </c>
      <c r="I76" s="38">
        <f t="shared" si="10"/>
        <v>-1</v>
      </c>
      <c r="J76" s="39">
        <f t="shared" si="11"/>
        <v>0</v>
      </c>
    </row>
    <row r="77" spans="1:10" x14ac:dyDescent="0.25">
      <c r="A77" s="124" t="s">
        <v>369</v>
      </c>
      <c r="B77" s="35">
        <v>0</v>
      </c>
      <c r="C77" s="36">
        <v>0</v>
      </c>
      <c r="D77" s="35">
        <v>1</v>
      </c>
      <c r="E77" s="36">
        <v>0</v>
      </c>
      <c r="F77" s="37"/>
      <c r="G77" s="35">
        <f t="shared" si="8"/>
        <v>0</v>
      </c>
      <c r="H77" s="36">
        <f t="shared" si="9"/>
        <v>1</v>
      </c>
      <c r="I77" s="38" t="str">
        <f t="shared" si="10"/>
        <v>-</v>
      </c>
      <c r="J77" s="39" t="str">
        <f t="shared" si="11"/>
        <v>-</v>
      </c>
    </row>
    <row r="78" spans="1:10" x14ac:dyDescent="0.25">
      <c r="A78" s="124" t="s">
        <v>370</v>
      </c>
      <c r="B78" s="35">
        <v>0</v>
      </c>
      <c r="C78" s="36">
        <v>2</v>
      </c>
      <c r="D78" s="35">
        <v>0</v>
      </c>
      <c r="E78" s="36">
        <v>3</v>
      </c>
      <c r="F78" s="37"/>
      <c r="G78" s="35">
        <f t="shared" si="8"/>
        <v>-2</v>
      </c>
      <c r="H78" s="36">
        <f t="shared" si="9"/>
        <v>-3</v>
      </c>
      <c r="I78" s="38">
        <f t="shared" si="10"/>
        <v>-1</v>
      </c>
      <c r="J78" s="39">
        <f t="shared" si="11"/>
        <v>-1</v>
      </c>
    </row>
    <row r="79" spans="1:10" x14ac:dyDescent="0.25">
      <c r="A79" s="124" t="s">
        <v>416</v>
      </c>
      <c r="B79" s="35">
        <v>0</v>
      </c>
      <c r="C79" s="36">
        <v>0</v>
      </c>
      <c r="D79" s="35">
        <v>1</v>
      </c>
      <c r="E79" s="36">
        <v>0</v>
      </c>
      <c r="F79" s="37"/>
      <c r="G79" s="35">
        <f t="shared" si="8"/>
        <v>0</v>
      </c>
      <c r="H79" s="36">
        <f t="shared" si="9"/>
        <v>1</v>
      </c>
      <c r="I79" s="38" t="str">
        <f t="shared" si="10"/>
        <v>-</v>
      </c>
      <c r="J79" s="39" t="str">
        <f t="shared" si="11"/>
        <v>-</v>
      </c>
    </row>
    <row r="80" spans="1:10" s="52" customFormat="1" ht="13" x14ac:dyDescent="0.3">
      <c r="A80" s="148" t="s">
        <v>626</v>
      </c>
      <c r="B80" s="46">
        <v>0</v>
      </c>
      <c r="C80" s="47">
        <v>3</v>
      </c>
      <c r="D80" s="46">
        <v>4</v>
      </c>
      <c r="E80" s="47">
        <v>7</v>
      </c>
      <c r="F80" s="48"/>
      <c r="G80" s="46">
        <f t="shared" si="8"/>
        <v>-3</v>
      </c>
      <c r="H80" s="47">
        <f t="shared" si="9"/>
        <v>-3</v>
      </c>
      <c r="I80" s="49">
        <f t="shared" si="10"/>
        <v>-1</v>
      </c>
      <c r="J80" s="50">
        <f t="shared" si="11"/>
        <v>-0.42857142857142855</v>
      </c>
    </row>
    <row r="81" spans="1:10" x14ac:dyDescent="0.25">
      <c r="A81" s="147"/>
      <c r="B81" s="80"/>
      <c r="C81" s="81"/>
      <c r="D81" s="80"/>
      <c r="E81" s="81"/>
      <c r="F81" s="82"/>
      <c r="G81" s="80"/>
      <c r="H81" s="81"/>
      <c r="I81" s="94"/>
      <c r="J81" s="95"/>
    </row>
    <row r="82" spans="1:10" ht="13" x14ac:dyDescent="0.3">
      <c r="A82" s="118" t="s">
        <v>99</v>
      </c>
      <c r="B82" s="35"/>
      <c r="C82" s="36"/>
      <c r="D82" s="35"/>
      <c r="E82" s="36"/>
      <c r="F82" s="37"/>
      <c r="G82" s="35"/>
      <c r="H82" s="36"/>
      <c r="I82" s="38"/>
      <c r="J82" s="39"/>
    </row>
    <row r="83" spans="1:10" x14ac:dyDescent="0.25">
      <c r="A83" s="124" t="s">
        <v>601</v>
      </c>
      <c r="B83" s="35">
        <v>12</v>
      </c>
      <c r="C83" s="36">
        <v>6</v>
      </c>
      <c r="D83" s="35">
        <v>27</v>
      </c>
      <c r="E83" s="36">
        <v>17</v>
      </c>
      <c r="F83" s="37"/>
      <c r="G83" s="35">
        <f>B83-C83</f>
        <v>6</v>
      </c>
      <c r="H83" s="36">
        <f>D83-E83</f>
        <v>10</v>
      </c>
      <c r="I83" s="38">
        <f>IF(C83=0, "-", IF(G83/C83&lt;10, G83/C83, "&gt;999%"))</f>
        <v>1</v>
      </c>
      <c r="J83" s="39">
        <f>IF(E83=0, "-", IF(H83/E83&lt;10, H83/E83, "&gt;999%"))</f>
        <v>0.58823529411764708</v>
      </c>
    </row>
    <row r="84" spans="1:10" x14ac:dyDescent="0.25">
      <c r="A84" s="124" t="s">
        <v>590</v>
      </c>
      <c r="B84" s="35">
        <v>0</v>
      </c>
      <c r="C84" s="36">
        <v>1</v>
      </c>
      <c r="D84" s="35">
        <v>0</v>
      </c>
      <c r="E84" s="36">
        <v>1</v>
      </c>
      <c r="F84" s="37"/>
      <c r="G84" s="35">
        <f>B84-C84</f>
        <v>-1</v>
      </c>
      <c r="H84" s="36">
        <f>D84-E84</f>
        <v>-1</v>
      </c>
      <c r="I84" s="38">
        <f>IF(C84=0, "-", IF(G84/C84&lt;10, G84/C84, "&gt;999%"))</f>
        <v>-1</v>
      </c>
      <c r="J84" s="39">
        <f>IF(E84=0, "-", IF(H84/E84&lt;10, H84/E84, "&gt;999%"))</f>
        <v>-1</v>
      </c>
    </row>
    <row r="85" spans="1:10" s="52" customFormat="1" ht="13" x14ac:dyDescent="0.3">
      <c r="A85" s="148" t="s">
        <v>627</v>
      </c>
      <c r="B85" s="46">
        <v>12</v>
      </c>
      <c r="C85" s="47">
        <v>7</v>
      </c>
      <c r="D85" s="46">
        <v>27</v>
      </c>
      <c r="E85" s="47">
        <v>18</v>
      </c>
      <c r="F85" s="48"/>
      <c r="G85" s="46">
        <f>B85-C85</f>
        <v>5</v>
      </c>
      <c r="H85" s="47">
        <f>D85-E85</f>
        <v>9</v>
      </c>
      <c r="I85" s="49">
        <f>IF(C85=0, "-", IF(G85/C85&lt;10, G85/C85, "&gt;999%"))</f>
        <v>0.7142857142857143</v>
      </c>
      <c r="J85" s="50">
        <f>IF(E85=0, "-", IF(H85/E85&lt;10, H85/E85, "&gt;999%"))</f>
        <v>0.5</v>
      </c>
    </row>
    <row r="86" spans="1:10" x14ac:dyDescent="0.25">
      <c r="A86" s="147"/>
      <c r="B86" s="80"/>
      <c r="C86" s="81"/>
      <c r="D86" s="80"/>
      <c r="E86" s="81"/>
      <c r="F86" s="82"/>
      <c r="G86" s="80"/>
      <c r="H86" s="81"/>
      <c r="I86" s="94"/>
      <c r="J86" s="95"/>
    </row>
    <row r="87" spans="1:10" ht="13" x14ac:dyDescent="0.3">
      <c r="A87" s="118" t="s">
        <v>100</v>
      </c>
      <c r="B87" s="35"/>
      <c r="C87" s="36"/>
      <c r="D87" s="35"/>
      <c r="E87" s="36"/>
      <c r="F87" s="37"/>
      <c r="G87" s="35"/>
      <c r="H87" s="36"/>
      <c r="I87" s="38"/>
      <c r="J87" s="39"/>
    </row>
    <row r="88" spans="1:10" x14ac:dyDescent="0.25">
      <c r="A88" s="124" t="s">
        <v>602</v>
      </c>
      <c r="B88" s="35">
        <v>0</v>
      </c>
      <c r="C88" s="36">
        <v>0</v>
      </c>
      <c r="D88" s="35">
        <v>0</v>
      </c>
      <c r="E88" s="36">
        <v>1</v>
      </c>
      <c r="F88" s="37"/>
      <c r="G88" s="35">
        <f>B88-C88</f>
        <v>0</v>
      </c>
      <c r="H88" s="36">
        <f>D88-E88</f>
        <v>-1</v>
      </c>
      <c r="I88" s="38" t="str">
        <f>IF(C88=0, "-", IF(G88/C88&lt;10, G88/C88, "&gt;999%"))</f>
        <v>-</v>
      </c>
      <c r="J88" s="39">
        <f>IF(E88=0, "-", IF(H88/E88&lt;10, H88/E88, "&gt;999%"))</f>
        <v>-1</v>
      </c>
    </row>
    <row r="89" spans="1:10" s="52" customFormat="1" ht="13" x14ac:dyDescent="0.3">
      <c r="A89" s="148" t="s">
        <v>628</v>
      </c>
      <c r="B89" s="46">
        <v>0</v>
      </c>
      <c r="C89" s="47">
        <v>0</v>
      </c>
      <c r="D89" s="46">
        <v>0</v>
      </c>
      <c r="E89" s="47">
        <v>1</v>
      </c>
      <c r="F89" s="48"/>
      <c r="G89" s="46">
        <f>B89-C89</f>
        <v>0</v>
      </c>
      <c r="H89" s="47">
        <f>D89-E89</f>
        <v>-1</v>
      </c>
      <c r="I89" s="49" t="str">
        <f>IF(C89=0, "-", IF(G89/C89&lt;10, G89/C89, "&gt;999%"))</f>
        <v>-</v>
      </c>
      <c r="J89" s="50">
        <f>IF(E89=0, "-", IF(H89/E89&lt;10, H89/E89, "&gt;999%"))</f>
        <v>-1</v>
      </c>
    </row>
    <row r="90" spans="1:10" x14ac:dyDescent="0.25">
      <c r="A90" s="147"/>
      <c r="B90" s="80"/>
      <c r="C90" s="81"/>
      <c r="D90" s="80"/>
      <c r="E90" s="81"/>
      <c r="F90" s="82"/>
      <c r="G90" s="80"/>
      <c r="H90" s="81"/>
      <c r="I90" s="94"/>
      <c r="J90" s="95"/>
    </row>
    <row r="91" spans="1:10" ht="13" x14ac:dyDescent="0.3">
      <c r="A91" s="118" t="s">
        <v>57</v>
      </c>
      <c r="B91" s="35"/>
      <c r="C91" s="36"/>
      <c r="D91" s="35"/>
      <c r="E91" s="36"/>
      <c r="F91" s="37"/>
      <c r="G91" s="35"/>
      <c r="H91" s="36"/>
      <c r="I91" s="38"/>
      <c r="J91" s="39"/>
    </row>
    <row r="92" spans="1:10" x14ac:dyDescent="0.25">
      <c r="A92" s="124" t="s">
        <v>354</v>
      </c>
      <c r="B92" s="35">
        <v>2</v>
      </c>
      <c r="C92" s="36">
        <v>3</v>
      </c>
      <c r="D92" s="35">
        <v>22</v>
      </c>
      <c r="E92" s="36">
        <v>15</v>
      </c>
      <c r="F92" s="37"/>
      <c r="G92" s="35">
        <f>B92-C92</f>
        <v>-1</v>
      </c>
      <c r="H92" s="36">
        <f>D92-E92</f>
        <v>7</v>
      </c>
      <c r="I92" s="38">
        <f>IF(C92=0, "-", IF(G92/C92&lt;10, G92/C92, "&gt;999%"))</f>
        <v>-0.33333333333333331</v>
      </c>
      <c r="J92" s="39">
        <f>IF(E92=0, "-", IF(H92/E92&lt;10, H92/E92, "&gt;999%"))</f>
        <v>0.46666666666666667</v>
      </c>
    </row>
    <row r="93" spans="1:10" s="52" customFormat="1" ht="13" x14ac:dyDescent="0.3">
      <c r="A93" s="148" t="s">
        <v>629</v>
      </c>
      <c r="B93" s="46">
        <v>2</v>
      </c>
      <c r="C93" s="47">
        <v>3</v>
      </c>
      <c r="D93" s="46">
        <v>22</v>
      </c>
      <c r="E93" s="47">
        <v>15</v>
      </c>
      <c r="F93" s="48"/>
      <c r="G93" s="46">
        <f>B93-C93</f>
        <v>-1</v>
      </c>
      <c r="H93" s="47">
        <f>D93-E93</f>
        <v>7</v>
      </c>
      <c r="I93" s="49">
        <f>IF(C93=0, "-", IF(G93/C93&lt;10, G93/C93, "&gt;999%"))</f>
        <v>-0.33333333333333331</v>
      </c>
      <c r="J93" s="50">
        <f>IF(E93=0, "-", IF(H93/E93&lt;10, H93/E93, "&gt;999%"))</f>
        <v>0.46666666666666667</v>
      </c>
    </row>
    <row r="94" spans="1:10" x14ac:dyDescent="0.25">
      <c r="A94" s="147"/>
      <c r="B94" s="80"/>
      <c r="C94" s="81"/>
      <c r="D94" s="80"/>
      <c r="E94" s="81"/>
      <c r="F94" s="82"/>
      <c r="G94" s="80"/>
      <c r="H94" s="81"/>
      <c r="I94" s="94"/>
      <c r="J94" s="95"/>
    </row>
    <row r="95" spans="1:10" ht="13" x14ac:dyDescent="0.3">
      <c r="A95" s="118" t="s">
        <v>58</v>
      </c>
      <c r="B95" s="35"/>
      <c r="C95" s="36"/>
      <c r="D95" s="35"/>
      <c r="E95" s="36"/>
      <c r="F95" s="37"/>
      <c r="G95" s="35"/>
      <c r="H95" s="36"/>
      <c r="I95" s="38"/>
      <c r="J95" s="39"/>
    </row>
    <row r="96" spans="1:10" x14ac:dyDescent="0.25">
      <c r="A96" s="124" t="s">
        <v>319</v>
      </c>
      <c r="B96" s="35">
        <v>1</v>
      </c>
      <c r="C96" s="36">
        <v>2</v>
      </c>
      <c r="D96" s="35">
        <v>2</v>
      </c>
      <c r="E96" s="36">
        <v>3</v>
      </c>
      <c r="F96" s="37"/>
      <c r="G96" s="35">
        <f>B96-C96</f>
        <v>-1</v>
      </c>
      <c r="H96" s="36">
        <f>D96-E96</f>
        <v>-1</v>
      </c>
      <c r="I96" s="38">
        <f>IF(C96=0, "-", IF(G96/C96&lt;10, G96/C96, "&gt;999%"))</f>
        <v>-0.5</v>
      </c>
      <c r="J96" s="39">
        <f>IF(E96=0, "-", IF(H96/E96&lt;10, H96/E96, "&gt;999%"))</f>
        <v>-0.33333333333333331</v>
      </c>
    </row>
    <row r="97" spans="1:10" x14ac:dyDescent="0.25">
      <c r="A97" s="124" t="s">
        <v>169</v>
      </c>
      <c r="B97" s="35">
        <v>3</v>
      </c>
      <c r="C97" s="36">
        <v>5</v>
      </c>
      <c r="D97" s="35">
        <v>10</v>
      </c>
      <c r="E97" s="36">
        <v>26</v>
      </c>
      <c r="F97" s="37"/>
      <c r="G97" s="35">
        <f>B97-C97</f>
        <v>-2</v>
      </c>
      <c r="H97" s="36">
        <f>D97-E97</f>
        <v>-16</v>
      </c>
      <c r="I97" s="38">
        <f>IF(C97=0, "-", IF(G97/C97&lt;10, G97/C97, "&gt;999%"))</f>
        <v>-0.4</v>
      </c>
      <c r="J97" s="39">
        <f>IF(E97=0, "-", IF(H97/E97&lt;10, H97/E97, "&gt;999%"))</f>
        <v>-0.61538461538461542</v>
      </c>
    </row>
    <row r="98" spans="1:10" x14ac:dyDescent="0.25">
      <c r="A98" s="124" t="s">
        <v>382</v>
      </c>
      <c r="B98" s="35">
        <v>0</v>
      </c>
      <c r="C98" s="36">
        <v>1</v>
      </c>
      <c r="D98" s="35">
        <v>1</v>
      </c>
      <c r="E98" s="36">
        <v>2</v>
      </c>
      <c r="F98" s="37"/>
      <c r="G98" s="35">
        <f>B98-C98</f>
        <v>-1</v>
      </c>
      <c r="H98" s="36">
        <f>D98-E98</f>
        <v>-1</v>
      </c>
      <c r="I98" s="38">
        <f>IF(C98=0, "-", IF(G98/C98&lt;10, G98/C98, "&gt;999%"))</f>
        <v>-1</v>
      </c>
      <c r="J98" s="39">
        <f>IF(E98=0, "-", IF(H98/E98&lt;10, H98/E98, "&gt;999%"))</f>
        <v>-0.5</v>
      </c>
    </row>
    <row r="99" spans="1:10" s="52" customFormat="1" ht="13" x14ac:dyDescent="0.3">
      <c r="A99" s="148" t="s">
        <v>630</v>
      </c>
      <c r="B99" s="46">
        <v>4</v>
      </c>
      <c r="C99" s="47">
        <v>8</v>
      </c>
      <c r="D99" s="46">
        <v>13</v>
      </c>
      <c r="E99" s="47">
        <v>31</v>
      </c>
      <c r="F99" s="48"/>
      <c r="G99" s="46">
        <f>B99-C99</f>
        <v>-4</v>
      </c>
      <c r="H99" s="47">
        <f>D99-E99</f>
        <v>-18</v>
      </c>
      <c r="I99" s="49">
        <f>IF(C99=0, "-", IF(G99/C99&lt;10, G99/C99, "&gt;999%"))</f>
        <v>-0.5</v>
      </c>
      <c r="J99" s="50">
        <f>IF(E99=0, "-", IF(H99/E99&lt;10, H99/E99, "&gt;999%"))</f>
        <v>-0.58064516129032262</v>
      </c>
    </row>
    <row r="100" spans="1:10" x14ac:dyDescent="0.25">
      <c r="A100" s="147"/>
      <c r="B100" s="80"/>
      <c r="C100" s="81"/>
      <c r="D100" s="80"/>
      <c r="E100" s="81"/>
      <c r="F100" s="82"/>
      <c r="G100" s="80"/>
      <c r="H100" s="81"/>
      <c r="I100" s="94"/>
      <c r="J100" s="95"/>
    </row>
    <row r="101" spans="1:10" ht="13" x14ac:dyDescent="0.3">
      <c r="A101" s="118" t="s">
        <v>59</v>
      </c>
      <c r="B101" s="35"/>
      <c r="C101" s="36"/>
      <c r="D101" s="35"/>
      <c r="E101" s="36"/>
      <c r="F101" s="37"/>
      <c r="G101" s="35"/>
      <c r="H101" s="36"/>
      <c r="I101" s="38"/>
      <c r="J101" s="39"/>
    </row>
    <row r="102" spans="1:10" x14ac:dyDescent="0.25">
      <c r="A102" s="124" t="s">
        <v>531</v>
      </c>
      <c r="B102" s="35">
        <v>0</v>
      </c>
      <c r="C102" s="36">
        <v>2</v>
      </c>
      <c r="D102" s="35">
        <v>1</v>
      </c>
      <c r="E102" s="36">
        <v>3</v>
      </c>
      <c r="F102" s="37"/>
      <c r="G102" s="35">
        <f>B102-C102</f>
        <v>-2</v>
      </c>
      <c r="H102" s="36">
        <f>D102-E102</f>
        <v>-2</v>
      </c>
      <c r="I102" s="38">
        <f>IF(C102=0, "-", IF(G102/C102&lt;10, G102/C102, "&gt;999%"))</f>
        <v>-1</v>
      </c>
      <c r="J102" s="39">
        <f>IF(E102=0, "-", IF(H102/E102&lt;10, H102/E102, "&gt;999%"))</f>
        <v>-0.66666666666666663</v>
      </c>
    </row>
    <row r="103" spans="1:10" x14ac:dyDescent="0.25">
      <c r="A103" s="124" t="s">
        <v>576</v>
      </c>
      <c r="B103" s="35">
        <v>10</v>
      </c>
      <c r="C103" s="36">
        <v>15</v>
      </c>
      <c r="D103" s="35">
        <v>43</v>
      </c>
      <c r="E103" s="36">
        <v>45</v>
      </c>
      <c r="F103" s="37"/>
      <c r="G103" s="35">
        <f>B103-C103</f>
        <v>-5</v>
      </c>
      <c r="H103" s="36">
        <f>D103-E103</f>
        <v>-2</v>
      </c>
      <c r="I103" s="38">
        <f>IF(C103=0, "-", IF(G103/C103&lt;10, G103/C103, "&gt;999%"))</f>
        <v>-0.33333333333333331</v>
      </c>
      <c r="J103" s="39">
        <f>IF(E103=0, "-", IF(H103/E103&lt;10, H103/E103, "&gt;999%"))</f>
        <v>-4.4444444444444446E-2</v>
      </c>
    </row>
    <row r="104" spans="1:10" s="52" customFormat="1" ht="13" x14ac:dyDescent="0.3">
      <c r="A104" s="148" t="s">
        <v>631</v>
      </c>
      <c r="B104" s="46">
        <v>10</v>
      </c>
      <c r="C104" s="47">
        <v>17</v>
      </c>
      <c r="D104" s="46">
        <v>44</v>
      </c>
      <c r="E104" s="47">
        <v>48</v>
      </c>
      <c r="F104" s="48"/>
      <c r="G104" s="46">
        <f>B104-C104</f>
        <v>-7</v>
      </c>
      <c r="H104" s="47">
        <f>D104-E104</f>
        <v>-4</v>
      </c>
      <c r="I104" s="49">
        <f>IF(C104=0, "-", IF(G104/C104&lt;10, G104/C104, "&gt;999%"))</f>
        <v>-0.41176470588235292</v>
      </c>
      <c r="J104" s="50">
        <f>IF(E104=0, "-", IF(H104/E104&lt;10, H104/E104, "&gt;999%"))</f>
        <v>-8.3333333333333329E-2</v>
      </c>
    </row>
    <row r="105" spans="1:10" x14ac:dyDescent="0.25">
      <c r="A105" s="147"/>
      <c r="B105" s="80"/>
      <c r="C105" s="81"/>
      <c r="D105" s="80"/>
      <c r="E105" s="81"/>
      <c r="F105" s="82"/>
      <c r="G105" s="80"/>
      <c r="H105" s="81"/>
      <c r="I105" s="94"/>
      <c r="J105" s="95"/>
    </row>
    <row r="106" spans="1:10" ht="13" x14ac:dyDescent="0.3">
      <c r="A106" s="118" t="s">
        <v>60</v>
      </c>
      <c r="B106" s="35"/>
      <c r="C106" s="36"/>
      <c r="D106" s="35"/>
      <c r="E106" s="36"/>
      <c r="F106" s="37"/>
      <c r="G106" s="35"/>
      <c r="H106" s="36"/>
      <c r="I106" s="38"/>
      <c r="J106" s="39"/>
    </row>
    <row r="107" spans="1:10" x14ac:dyDescent="0.25">
      <c r="A107" s="124" t="s">
        <v>371</v>
      </c>
      <c r="B107" s="35">
        <v>1</v>
      </c>
      <c r="C107" s="36">
        <v>7</v>
      </c>
      <c r="D107" s="35">
        <v>9</v>
      </c>
      <c r="E107" s="36">
        <v>19</v>
      </c>
      <c r="F107" s="37"/>
      <c r="G107" s="35">
        <f t="shared" ref="G107:G119" si="12">B107-C107</f>
        <v>-6</v>
      </c>
      <c r="H107" s="36">
        <f t="shared" ref="H107:H119" si="13">D107-E107</f>
        <v>-10</v>
      </c>
      <c r="I107" s="38">
        <f t="shared" ref="I107:I119" si="14">IF(C107=0, "-", IF(G107/C107&lt;10, G107/C107, "&gt;999%"))</f>
        <v>-0.8571428571428571</v>
      </c>
      <c r="J107" s="39">
        <f t="shared" ref="J107:J119" si="15">IF(E107=0, "-", IF(H107/E107&lt;10, H107/E107, "&gt;999%"))</f>
        <v>-0.52631578947368418</v>
      </c>
    </row>
    <row r="108" spans="1:10" x14ac:dyDescent="0.25">
      <c r="A108" s="124" t="s">
        <v>456</v>
      </c>
      <c r="B108" s="35">
        <v>7</v>
      </c>
      <c r="C108" s="36">
        <v>27</v>
      </c>
      <c r="D108" s="35">
        <v>41</v>
      </c>
      <c r="E108" s="36">
        <v>72</v>
      </c>
      <c r="F108" s="37"/>
      <c r="G108" s="35">
        <f t="shared" si="12"/>
        <v>-20</v>
      </c>
      <c r="H108" s="36">
        <f t="shared" si="13"/>
        <v>-31</v>
      </c>
      <c r="I108" s="38">
        <f t="shared" si="14"/>
        <v>-0.7407407407407407</v>
      </c>
      <c r="J108" s="39">
        <f t="shared" si="15"/>
        <v>-0.43055555555555558</v>
      </c>
    </row>
    <row r="109" spans="1:10" x14ac:dyDescent="0.25">
      <c r="A109" s="124" t="s">
        <v>417</v>
      </c>
      <c r="B109" s="35">
        <v>38</v>
      </c>
      <c r="C109" s="36">
        <v>47</v>
      </c>
      <c r="D109" s="35">
        <v>119</v>
      </c>
      <c r="E109" s="36">
        <v>140</v>
      </c>
      <c r="F109" s="37"/>
      <c r="G109" s="35">
        <f t="shared" si="12"/>
        <v>-9</v>
      </c>
      <c r="H109" s="36">
        <f t="shared" si="13"/>
        <v>-21</v>
      </c>
      <c r="I109" s="38">
        <f t="shared" si="14"/>
        <v>-0.19148936170212766</v>
      </c>
      <c r="J109" s="39">
        <f t="shared" si="15"/>
        <v>-0.15</v>
      </c>
    </row>
    <row r="110" spans="1:10" x14ac:dyDescent="0.25">
      <c r="A110" s="124" t="s">
        <v>457</v>
      </c>
      <c r="B110" s="35">
        <v>92</v>
      </c>
      <c r="C110" s="36">
        <v>72</v>
      </c>
      <c r="D110" s="35">
        <v>302</v>
      </c>
      <c r="E110" s="36">
        <v>214</v>
      </c>
      <c r="F110" s="37"/>
      <c r="G110" s="35">
        <f t="shared" si="12"/>
        <v>20</v>
      </c>
      <c r="H110" s="36">
        <f t="shared" si="13"/>
        <v>88</v>
      </c>
      <c r="I110" s="38">
        <f t="shared" si="14"/>
        <v>0.27777777777777779</v>
      </c>
      <c r="J110" s="39">
        <f t="shared" si="15"/>
        <v>0.41121495327102803</v>
      </c>
    </row>
    <row r="111" spans="1:10" x14ac:dyDescent="0.25">
      <c r="A111" s="124" t="s">
        <v>175</v>
      </c>
      <c r="B111" s="35">
        <v>1</v>
      </c>
      <c r="C111" s="36">
        <v>0</v>
      </c>
      <c r="D111" s="35">
        <v>1</v>
      </c>
      <c r="E111" s="36">
        <v>0</v>
      </c>
      <c r="F111" s="37"/>
      <c r="G111" s="35">
        <f t="shared" si="12"/>
        <v>1</v>
      </c>
      <c r="H111" s="36">
        <f t="shared" si="13"/>
        <v>1</v>
      </c>
      <c r="I111" s="38" t="str">
        <f t="shared" si="14"/>
        <v>-</v>
      </c>
      <c r="J111" s="39" t="str">
        <f t="shared" si="15"/>
        <v>-</v>
      </c>
    </row>
    <row r="112" spans="1:10" x14ac:dyDescent="0.25">
      <c r="A112" s="124" t="s">
        <v>201</v>
      </c>
      <c r="B112" s="35">
        <v>27</v>
      </c>
      <c r="C112" s="36">
        <v>85</v>
      </c>
      <c r="D112" s="35">
        <v>83</v>
      </c>
      <c r="E112" s="36">
        <v>189</v>
      </c>
      <c r="F112" s="37"/>
      <c r="G112" s="35">
        <f t="shared" si="12"/>
        <v>-58</v>
      </c>
      <c r="H112" s="36">
        <f t="shared" si="13"/>
        <v>-106</v>
      </c>
      <c r="I112" s="38">
        <f t="shared" si="14"/>
        <v>-0.68235294117647061</v>
      </c>
      <c r="J112" s="39">
        <f t="shared" si="15"/>
        <v>-0.56084656084656082</v>
      </c>
    </row>
    <row r="113" spans="1:10" x14ac:dyDescent="0.25">
      <c r="A113" s="124" t="s">
        <v>237</v>
      </c>
      <c r="B113" s="35">
        <v>4</v>
      </c>
      <c r="C113" s="36">
        <v>6</v>
      </c>
      <c r="D113" s="35">
        <v>7</v>
      </c>
      <c r="E113" s="36">
        <v>21</v>
      </c>
      <c r="F113" s="37"/>
      <c r="G113" s="35">
        <f t="shared" si="12"/>
        <v>-2</v>
      </c>
      <c r="H113" s="36">
        <f t="shared" si="13"/>
        <v>-14</v>
      </c>
      <c r="I113" s="38">
        <f t="shared" si="14"/>
        <v>-0.33333333333333331</v>
      </c>
      <c r="J113" s="39">
        <f t="shared" si="15"/>
        <v>-0.66666666666666663</v>
      </c>
    </row>
    <row r="114" spans="1:10" x14ac:dyDescent="0.25">
      <c r="A114" s="124" t="s">
        <v>322</v>
      </c>
      <c r="B114" s="35">
        <v>59</v>
      </c>
      <c r="C114" s="36">
        <v>77</v>
      </c>
      <c r="D114" s="35">
        <v>144</v>
      </c>
      <c r="E114" s="36">
        <v>214</v>
      </c>
      <c r="F114" s="37"/>
      <c r="G114" s="35">
        <f t="shared" si="12"/>
        <v>-18</v>
      </c>
      <c r="H114" s="36">
        <f t="shared" si="13"/>
        <v>-70</v>
      </c>
      <c r="I114" s="38">
        <f t="shared" si="14"/>
        <v>-0.23376623376623376</v>
      </c>
      <c r="J114" s="39">
        <f t="shared" si="15"/>
        <v>-0.32710280373831774</v>
      </c>
    </row>
    <row r="115" spans="1:10" x14ac:dyDescent="0.25">
      <c r="A115" s="124" t="s">
        <v>546</v>
      </c>
      <c r="B115" s="35">
        <v>36</v>
      </c>
      <c r="C115" s="36">
        <v>62</v>
      </c>
      <c r="D115" s="35">
        <v>117</v>
      </c>
      <c r="E115" s="36">
        <v>155</v>
      </c>
      <c r="F115" s="37"/>
      <c r="G115" s="35">
        <f t="shared" si="12"/>
        <v>-26</v>
      </c>
      <c r="H115" s="36">
        <f t="shared" si="13"/>
        <v>-38</v>
      </c>
      <c r="I115" s="38">
        <f t="shared" si="14"/>
        <v>-0.41935483870967744</v>
      </c>
      <c r="J115" s="39">
        <f t="shared" si="15"/>
        <v>-0.24516129032258063</v>
      </c>
    </row>
    <row r="116" spans="1:10" x14ac:dyDescent="0.25">
      <c r="A116" s="124" t="s">
        <v>556</v>
      </c>
      <c r="B116" s="35">
        <v>529</v>
      </c>
      <c r="C116" s="36">
        <v>756</v>
      </c>
      <c r="D116" s="35">
        <v>1577</v>
      </c>
      <c r="E116" s="36">
        <v>1749</v>
      </c>
      <c r="F116" s="37"/>
      <c r="G116" s="35">
        <f t="shared" si="12"/>
        <v>-227</v>
      </c>
      <c r="H116" s="36">
        <f t="shared" si="13"/>
        <v>-172</v>
      </c>
      <c r="I116" s="38">
        <f t="shared" si="14"/>
        <v>-0.30026455026455029</v>
      </c>
      <c r="J116" s="39">
        <f t="shared" si="15"/>
        <v>-9.8341909662664373E-2</v>
      </c>
    </row>
    <row r="117" spans="1:10" x14ac:dyDescent="0.25">
      <c r="A117" s="124" t="s">
        <v>536</v>
      </c>
      <c r="B117" s="35">
        <v>21</v>
      </c>
      <c r="C117" s="36">
        <v>24</v>
      </c>
      <c r="D117" s="35">
        <v>80</v>
      </c>
      <c r="E117" s="36">
        <v>63</v>
      </c>
      <c r="F117" s="37"/>
      <c r="G117" s="35">
        <f t="shared" si="12"/>
        <v>-3</v>
      </c>
      <c r="H117" s="36">
        <f t="shared" si="13"/>
        <v>17</v>
      </c>
      <c r="I117" s="38">
        <f t="shared" si="14"/>
        <v>-0.125</v>
      </c>
      <c r="J117" s="39">
        <f t="shared" si="15"/>
        <v>0.26984126984126983</v>
      </c>
    </row>
    <row r="118" spans="1:10" x14ac:dyDescent="0.25">
      <c r="A118" s="124" t="s">
        <v>577</v>
      </c>
      <c r="B118" s="35">
        <v>8</v>
      </c>
      <c r="C118" s="36">
        <v>16</v>
      </c>
      <c r="D118" s="35">
        <v>32</v>
      </c>
      <c r="E118" s="36">
        <v>39</v>
      </c>
      <c r="F118" s="37"/>
      <c r="G118" s="35">
        <f t="shared" si="12"/>
        <v>-8</v>
      </c>
      <c r="H118" s="36">
        <f t="shared" si="13"/>
        <v>-7</v>
      </c>
      <c r="I118" s="38">
        <f t="shared" si="14"/>
        <v>-0.5</v>
      </c>
      <c r="J118" s="39">
        <f t="shared" si="15"/>
        <v>-0.17948717948717949</v>
      </c>
    </row>
    <row r="119" spans="1:10" s="52" customFormat="1" ht="13" x14ac:dyDescent="0.3">
      <c r="A119" s="148" t="s">
        <v>632</v>
      </c>
      <c r="B119" s="46">
        <v>823</v>
      </c>
      <c r="C119" s="47">
        <v>1179</v>
      </c>
      <c r="D119" s="46">
        <v>2512</v>
      </c>
      <c r="E119" s="47">
        <v>2875</v>
      </c>
      <c r="F119" s="48"/>
      <c r="G119" s="46">
        <f t="shared" si="12"/>
        <v>-356</v>
      </c>
      <c r="H119" s="47">
        <f t="shared" si="13"/>
        <v>-363</v>
      </c>
      <c r="I119" s="49">
        <f t="shared" si="14"/>
        <v>-0.30195080576759964</v>
      </c>
      <c r="J119" s="50">
        <f t="shared" si="15"/>
        <v>-0.1262608695652174</v>
      </c>
    </row>
    <row r="120" spans="1:10" x14ac:dyDescent="0.25">
      <c r="A120" s="147"/>
      <c r="B120" s="80"/>
      <c r="C120" s="81"/>
      <c r="D120" s="80"/>
      <c r="E120" s="81"/>
      <c r="F120" s="82"/>
      <c r="G120" s="80"/>
      <c r="H120" s="81"/>
      <c r="I120" s="94"/>
      <c r="J120" s="95"/>
    </row>
    <row r="121" spans="1:10" ht="13" x14ac:dyDescent="0.3">
      <c r="A121" s="118" t="s">
        <v>101</v>
      </c>
      <c r="B121" s="35"/>
      <c r="C121" s="36"/>
      <c r="D121" s="35"/>
      <c r="E121" s="36"/>
      <c r="F121" s="37"/>
      <c r="G121" s="35"/>
      <c r="H121" s="36"/>
      <c r="I121" s="38"/>
      <c r="J121" s="39"/>
    </row>
    <row r="122" spans="1:10" x14ac:dyDescent="0.25">
      <c r="A122" s="124" t="s">
        <v>603</v>
      </c>
      <c r="B122" s="35">
        <v>2</v>
      </c>
      <c r="C122" s="36">
        <v>2</v>
      </c>
      <c r="D122" s="35">
        <v>8</v>
      </c>
      <c r="E122" s="36">
        <v>4</v>
      </c>
      <c r="F122" s="37"/>
      <c r="G122" s="35">
        <f>B122-C122</f>
        <v>0</v>
      </c>
      <c r="H122" s="36">
        <f>D122-E122</f>
        <v>4</v>
      </c>
      <c r="I122" s="38">
        <f>IF(C122=0, "-", IF(G122/C122&lt;10, G122/C122, "&gt;999%"))</f>
        <v>0</v>
      </c>
      <c r="J122" s="39">
        <f>IF(E122=0, "-", IF(H122/E122&lt;10, H122/E122, "&gt;999%"))</f>
        <v>1</v>
      </c>
    </row>
    <row r="123" spans="1:10" s="52" customFormat="1" ht="13" x14ac:dyDescent="0.3">
      <c r="A123" s="148" t="s">
        <v>633</v>
      </c>
      <c r="B123" s="46">
        <v>2</v>
      </c>
      <c r="C123" s="47">
        <v>2</v>
      </c>
      <c r="D123" s="46">
        <v>8</v>
      </c>
      <c r="E123" s="47">
        <v>4</v>
      </c>
      <c r="F123" s="48"/>
      <c r="G123" s="46">
        <f>B123-C123</f>
        <v>0</v>
      </c>
      <c r="H123" s="47">
        <f>D123-E123</f>
        <v>4</v>
      </c>
      <c r="I123" s="49">
        <f>IF(C123=0, "-", IF(G123/C123&lt;10, G123/C123, "&gt;999%"))</f>
        <v>0</v>
      </c>
      <c r="J123" s="50">
        <f>IF(E123=0, "-", IF(H123/E123&lt;10, H123/E123, "&gt;999%"))</f>
        <v>1</v>
      </c>
    </row>
    <row r="124" spans="1:10" x14ac:dyDescent="0.25">
      <c r="A124" s="147"/>
      <c r="B124" s="80"/>
      <c r="C124" s="81"/>
      <c r="D124" s="80"/>
      <c r="E124" s="81"/>
      <c r="F124" s="82"/>
      <c r="G124" s="80"/>
      <c r="H124" s="81"/>
      <c r="I124" s="94"/>
      <c r="J124" s="95"/>
    </row>
    <row r="125" spans="1:10" ht="13" x14ac:dyDescent="0.3">
      <c r="A125" s="118" t="s">
        <v>102</v>
      </c>
      <c r="B125" s="35"/>
      <c r="C125" s="36"/>
      <c r="D125" s="35"/>
      <c r="E125" s="36"/>
      <c r="F125" s="37"/>
      <c r="G125" s="35"/>
      <c r="H125" s="36"/>
      <c r="I125" s="38"/>
      <c r="J125" s="39"/>
    </row>
    <row r="126" spans="1:10" x14ac:dyDescent="0.25">
      <c r="A126" s="124" t="s">
        <v>578</v>
      </c>
      <c r="B126" s="35">
        <v>37</v>
      </c>
      <c r="C126" s="36">
        <v>43</v>
      </c>
      <c r="D126" s="35">
        <v>99</v>
      </c>
      <c r="E126" s="36">
        <v>96</v>
      </c>
      <c r="F126" s="37"/>
      <c r="G126" s="35">
        <f>B126-C126</f>
        <v>-6</v>
      </c>
      <c r="H126" s="36">
        <f>D126-E126</f>
        <v>3</v>
      </c>
      <c r="I126" s="38">
        <f>IF(C126=0, "-", IF(G126/C126&lt;10, G126/C126, "&gt;999%"))</f>
        <v>-0.13953488372093023</v>
      </c>
      <c r="J126" s="39">
        <f>IF(E126=0, "-", IF(H126/E126&lt;10, H126/E126, "&gt;999%"))</f>
        <v>3.125E-2</v>
      </c>
    </row>
    <row r="127" spans="1:10" x14ac:dyDescent="0.25">
      <c r="A127" s="124" t="s">
        <v>591</v>
      </c>
      <c r="B127" s="35">
        <v>14</v>
      </c>
      <c r="C127" s="36">
        <v>31</v>
      </c>
      <c r="D127" s="35">
        <v>33</v>
      </c>
      <c r="E127" s="36">
        <v>60</v>
      </c>
      <c r="F127" s="37"/>
      <c r="G127" s="35">
        <f>B127-C127</f>
        <v>-17</v>
      </c>
      <c r="H127" s="36">
        <f>D127-E127</f>
        <v>-27</v>
      </c>
      <c r="I127" s="38">
        <f>IF(C127=0, "-", IF(G127/C127&lt;10, G127/C127, "&gt;999%"))</f>
        <v>-0.54838709677419351</v>
      </c>
      <c r="J127" s="39">
        <f>IF(E127=0, "-", IF(H127/E127&lt;10, H127/E127, "&gt;999%"))</f>
        <v>-0.45</v>
      </c>
    </row>
    <row r="128" spans="1:10" x14ac:dyDescent="0.25">
      <c r="A128" s="124" t="s">
        <v>604</v>
      </c>
      <c r="B128" s="35">
        <v>6</v>
      </c>
      <c r="C128" s="36">
        <v>8</v>
      </c>
      <c r="D128" s="35">
        <v>16</v>
      </c>
      <c r="E128" s="36">
        <v>18</v>
      </c>
      <c r="F128" s="37"/>
      <c r="G128" s="35">
        <f>B128-C128</f>
        <v>-2</v>
      </c>
      <c r="H128" s="36">
        <f>D128-E128</f>
        <v>-2</v>
      </c>
      <c r="I128" s="38">
        <f>IF(C128=0, "-", IF(G128/C128&lt;10, G128/C128, "&gt;999%"))</f>
        <v>-0.25</v>
      </c>
      <c r="J128" s="39">
        <f>IF(E128=0, "-", IF(H128/E128&lt;10, H128/E128, "&gt;999%"))</f>
        <v>-0.1111111111111111</v>
      </c>
    </row>
    <row r="129" spans="1:10" s="52" customFormat="1" ht="13" x14ac:dyDescent="0.3">
      <c r="A129" s="148" t="s">
        <v>634</v>
      </c>
      <c r="B129" s="46">
        <v>57</v>
      </c>
      <c r="C129" s="47">
        <v>82</v>
      </c>
      <c r="D129" s="46">
        <v>148</v>
      </c>
      <c r="E129" s="47">
        <v>174</v>
      </c>
      <c r="F129" s="48"/>
      <c r="G129" s="46">
        <f>B129-C129</f>
        <v>-25</v>
      </c>
      <c r="H129" s="47">
        <f>D129-E129</f>
        <v>-26</v>
      </c>
      <c r="I129" s="49">
        <f>IF(C129=0, "-", IF(G129/C129&lt;10, G129/C129, "&gt;999%"))</f>
        <v>-0.3048780487804878</v>
      </c>
      <c r="J129" s="50">
        <f>IF(E129=0, "-", IF(H129/E129&lt;10, H129/E129, "&gt;999%"))</f>
        <v>-0.14942528735632185</v>
      </c>
    </row>
    <row r="130" spans="1:10" x14ac:dyDescent="0.25">
      <c r="A130" s="147"/>
      <c r="B130" s="80"/>
      <c r="C130" s="81"/>
      <c r="D130" s="80"/>
      <c r="E130" s="81"/>
      <c r="F130" s="82"/>
      <c r="G130" s="80"/>
      <c r="H130" s="81"/>
      <c r="I130" s="94"/>
      <c r="J130" s="95"/>
    </row>
    <row r="131" spans="1:10" ht="13" x14ac:dyDescent="0.3">
      <c r="A131" s="118" t="s">
        <v>61</v>
      </c>
      <c r="B131" s="35"/>
      <c r="C131" s="36"/>
      <c r="D131" s="35"/>
      <c r="E131" s="36"/>
      <c r="F131" s="37"/>
      <c r="G131" s="35"/>
      <c r="H131" s="36"/>
      <c r="I131" s="38"/>
      <c r="J131" s="39"/>
    </row>
    <row r="132" spans="1:10" x14ac:dyDescent="0.25">
      <c r="A132" s="124" t="s">
        <v>547</v>
      </c>
      <c r="B132" s="35">
        <v>31</v>
      </c>
      <c r="C132" s="36">
        <v>21</v>
      </c>
      <c r="D132" s="35">
        <v>90</v>
      </c>
      <c r="E132" s="36">
        <v>37</v>
      </c>
      <c r="F132" s="37"/>
      <c r="G132" s="35">
        <f>B132-C132</f>
        <v>10</v>
      </c>
      <c r="H132" s="36">
        <f>D132-E132</f>
        <v>53</v>
      </c>
      <c r="I132" s="38">
        <f>IF(C132=0, "-", IF(G132/C132&lt;10, G132/C132, "&gt;999%"))</f>
        <v>0.47619047619047616</v>
      </c>
      <c r="J132" s="39">
        <f>IF(E132=0, "-", IF(H132/E132&lt;10, H132/E132, "&gt;999%"))</f>
        <v>1.4324324324324325</v>
      </c>
    </row>
    <row r="133" spans="1:10" x14ac:dyDescent="0.25">
      <c r="A133" s="124" t="s">
        <v>557</v>
      </c>
      <c r="B133" s="35">
        <v>15</v>
      </c>
      <c r="C133" s="36">
        <v>10</v>
      </c>
      <c r="D133" s="35">
        <v>46</v>
      </c>
      <c r="E133" s="36">
        <v>25</v>
      </c>
      <c r="F133" s="37"/>
      <c r="G133" s="35">
        <f>B133-C133</f>
        <v>5</v>
      </c>
      <c r="H133" s="36">
        <f>D133-E133</f>
        <v>21</v>
      </c>
      <c r="I133" s="38">
        <f>IF(C133=0, "-", IF(G133/C133&lt;10, G133/C133, "&gt;999%"))</f>
        <v>0.5</v>
      </c>
      <c r="J133" s="39">
        <f>IF(E133=0, "-", IF(H133/E133&lt;10, H133/E133, "&gt;999%"))</f>
        <v>0.84</v>
      </c>
    </row>
    <row r="134" spans="1:10" s="52" customFormat="1" ht="13" x14ac:dyDescent="0.3">
      <c r="A134" s="148" t="s">
        <v>635</v>
      </c>
      <c r="B134" s="46">
        <v>46</v>
      </c>
      <c r="C134" s="47">
        <v>31</v>
      </c>
      <c r="D134" s="46">
        <v>136</v>
      </c>
      <c r="E134" s="47">
        <v>62</v>
      </c>
      <c r="F134" s="48"/>
      <c r="G134" s="46">
        <f>B134-C134</f>
        <v>15</v>
      </c>
      <c r="H134" s="47">
        <f>D134-E134</f>
        <v>74</v>
      </c>
      <c r="I134" s="49">
        <f>IF(C134=0, "-", IF(G134/C134&lt;10, G134/C134, "&gt;999%"))</f>
        <v>0.4838709677419355</v>
      </c>
      <c r="J134" s="50">
        <f>IF(E134=0, "-", IF(H134/E134&lt;10, H134/E134, "&gt;999%"))</f>
        <v>1.1935483870967742</v>
      </c>
    </row>
    <row r="135" spans="1:10" x14ac:dyDescent="0.25">
      <c r="A135" s="147"/>
      <c r="B135" s="80"/>
      <c r="C135" s="81"/>
      <c r="D135" s="80"/>
      <c r="E135" s="81"/>
      <c r="F135" s="82"/>
      <c r="G135" s="80"/>
      <c r="H135" s="81"/>
      <c r="I135" s="94"/>
      <c r="J135" s="95"/>
    </row>
    <row r="136" spans="1:10" ht="13" x14ac:dyDescent="0.3">
      <c r="A136" s="118" t="s">
        <v>62</v>
      </c>
      <c r="B136" s="35"/>
      <c r="C136" s="36"/>
      <c r="D136" s="35"/>
      <c r="E136" s="36"/>
      <c r="F136" s="37"/>
      <c r="G136" s="35"/>
      <c r="H136" s="36"/>
      <c r="I136" s="38"/>
      <c r="J136" s="39"/>
    </row>
    <row r="137" spans="1:10" x14ac:dyDescent="0.25">
      <c r="A137" s="124" t="s">
        <v>383</v>
      </c>
      <c r="B137" s="35">
        <v>37</v>
      </c>
      <c r="C137" s="36">
        <v>5</v>
      </c>
      <c r="D137" s="35">
        <v>123</v>
      </c>
      <c r="E137" s="36">
        <v>17</v>
      </c>
      <c r="F137" s="37"/>
      <c r="G137" s="35">
        <f>B137-C137</f>
        <v>32</v>
      </c>
      <c r="H137" s="36">
        <f>D137-E137</f>
        <v>106</v>
      </c>
      <c r="I137" s="38">
        <f>IF(C137=0, "-", IF(G137/C137&lt;10, G137/C137, "&gt;999%"))</f>
        <v>6.4</v>
      </c>
      <c r="J137" s="39">
        <f>IF(E137=0, "-", IF(H137/E137&lt;10, H137/E137, "&gt;999%"))</f>
        <v>6.2352941176470589</v>
      </c>
    </row>
    <row r="138" spans="1:10" x14ac:dyDescent="0.25">
      <c r="A138" s="124" t="s">
        <v>418</v>
      </c>
      <c r="B138" s="35">
        <v>15</v>
      </c>
      <c r="C138" s="36">
        <v>3</v>
      </c>
      <c r="D138" s="35">
        <v>39</v>
      </c>
      <c r="E138" s="36">
        <v>14</v>
      </c>
      <c r="F138" s="37"/>
      <c r="G138" s="35">
        <f>B138-C138</f>
        <v>12</v>
      </c>
      <c r="H138" s="36">
        <f>D138-E138</f>
        <v>25</v>
      </c>
      <c r="I138" s="38">
        <f>IF(C138=0, "-", IF(G138/C138&lt;10, G138/C138, "&gt;999%"))</f>
        <v>4</v>
      </c>
      <c r="J138" s="39">
        <f>IF(E138=0, "-", IF(H138/E138&lt;10, H138/E138, "&gt;999%"))</f>
        <v>1.7857142857142858</v>
      </c>
    </row>
    <row r="139" spans="1:10" x14ac:dyDescent="0.25">
      <c r="A139" s="124" t="s">
        <v>458</v>
      </c>
      <c r="B139" s="35">
        <v>10</v>
      </c>
      <c r="C139" s="36">
        <v>4</v>
      </c>
      <c r="D139" s="35">
        <v>28</v>
      </c>
      <c r="E139" s="36">
        <v>10</v>
      </c>
      <c r="F139" s="37"/>
      <c r="G139" s="35">
        <f>B139-C139</f>
        <v>6</v>
      </c>
      <c r="H139" s="36">
        <f>D139-E139</f>
        <v>18</v>
      </c>
      <c r="I139" s="38">
        <f>IF(C139=0, "-", IF(G139/C139&lt;10, G139/C139, "&gt;999%"))</f>
        <v>1.5</v>
      </c>
      <c r="J139" s="39">
        <f>IF(E139=0, "-", IF(H139/E139&lt;10, H139/E139, "&gt;999%"))</f>
        <v>1.8</v>
      </c>
    </row>
    <row r="140" spans="1:10" s="52" customFormat="1" ht="13" x14ac:dyDescent="0.3">
      <c r="A140" s="148" t="s">
        <v>636</v>
      </c>
      <c r="B140" s="46">
        <v>62</v>
      </c>
      <c r="C140" s="47">
        <v>12</v>
      </c>
      <c r="D140" s="46">
        <v>190</v>
      </c>
      <c r="E140" s="47">
        <v>41</v>
      </c>
      <c r="F140" s="48"/>
      <c r="G140" s="46">
        <f>B140-C140</f>
        <v>50</v>
      </c>
      <c r="H140" s="47">
        <f>D140-E140</f>
        <v>149</v>
      </c>
      <c r="I140" s="49">
        <f>IF(C140=0, "-", IF(G140/C140&lt;10, G140/C140, "&gt;999%"))</f>
        <v>4.166666666666667</v>
      </c>
      <c r="J140" s="50">
        <f>IF(E140=0, "-", IF(H140/E140&lt;10, H140/E140, "&gt;999%"))</f>
        <v>3.6341463414634148</v>
      </c>
    </row>
    <row r="141" spans="1:10" x14ac:dyDescent="0.25">
      <c r="A141" s="147"/>
      <c r="B141" s="80"/>
      <c r="C141" s="81"/>
      <c r="D141" s="80"/>
      <c r="E141" s="81"/>
      <c r="F141" s="82"/>
      <c r="G141" s="80"/>
      <c r="H141" s="81"/>
      <c r="I141" s="94"/>
      <c r="J141" s="95"/>
    </row>
    <row r="142" spans="1:10" ht="13" x14ac:dyDescent="0.3">
      <c r="A142" s="118" t="s">
        <v>103</v>
      </c>
      <c r="B142" s="35"/>
      <c r="C142" s="36"/>
      <c r="D142" s="35"/>
      <c r="E142" s="36"/>
      <c r="F142" s="37"/>
      <c r="G142" s="35"/>
      <c r="H142" s="36"/>
      <c r="I142" s="38"/>
      <c r="J142" s="39"/>
    </row>
    <row r="143" spans="1:10" x14ac:dyDescent="0.25">
      <c r="A143" s="124" t="s">
        <v>605</v>
      </c>
      <c r="B143" s="35">
        <v>7</v>
      </c>
      <c r="C143" s="36">
        <v>9</v>
      </c>
      <c r="D143" s="35">
        <v>16</v>
      </c>
      <c r="E143" s="36">
        <v>23</v>
      </c>
      <c r="F143" s="37"/>
      <c r="G143" s="35">
        <f>B143-C143</f>
        <v>-2</v>
      </c>
      <c r="H143" s="36">
        <f>D143-E143</f>
        <v>-7</v>
      </c>
      <c r="I143" s="38">
        <f>IF(C143=0, "-", IF(G143/C143&lt;10, G143/C143, "&gt;999%"))</f>
        <v>-0.22222222222222221</v>
      </c>
      <c r="J143" s="39">
        <f>IF(E143=0, "-", IF(H143/E143&lt;10, H143/E143, "&gt;999%"))</f>
        <v>-0.30434782608695654</v>
      </c>
    </row>
    <row r="144" spans="1:10" x14ac:dyDescent="0.25">
      <c r="A144" s="124" t="s">
        <v>579</v>
      </c>
      <c r="B144" s="35">
        <v>38</v>
      </c>
      <c r="C144" s="36">
        <v>38</v>
      </c>
      <c r="D144" s="35">
        <v>80</v>
      </c>
      <c r="E144" s="36">
        <v>97</v>
      </c>
      <c r="F144" s="37"/>
      <c r="G144" s="35">
        <f>B144-C144</f>
        <v>0</v>
      </c>
      <c r="H144" s="36">
        <f>D144-E144</f>
        <v>-17</v>
      </c>
      <c r="I144" s="38">
        <f>IF(C144=0, "-", IF(G144/C144&lt;10, G144/C144, "&gt;999%"))</f>
        <v>0</v>
      </c>
      <c r="J144" s="39">
        <f>IF(E144=0, "-", IF(H144/E144&lt;10, H144/E144, "&gt;999%"))</f>
        <v>-0.17525773195876287</v>
      </c>
    </row>
    <row r="145" spans="1:10" x14ac:dyDescent="0.25">
      <c r="A145" s="124" t="s">
        <v>592</v>
      </c>
      <c r="B145" s="35">
        <v>49</v>
      </c>
      <c r="C145" s="36">
        <v>43</v>
      </c>
      <c r="D145" s="35">
        <v>98</v>
      </c>
      <c r="E145" s="36">
        <v>110</v>
      </c>
      <c r="F145" s="37"/>
      <c r="G145" s="35">
        <f>B145-C145</f>
        <v>6</v>
      </c>
      <c r="H145" s="36">
        <f>D145-E145</f>
        <v>-12</v>
      </c>
      <c r="I145" s="38">
        <f>IF(C145=0, "-", IF(G145/C145&lt;10, G145/C145, "&gt;999%"))</f>
        <v>0.13953488372093023</v>
      </c>
      <c r="J145" s="39">
        <f>IF(E145=0, "-", IF(H145/E145&lt;10, H145/E145, "&gt;999%"))</f>
        <v>-0.10909090909090909</v>
      </c>
    </row>
    <row r="146" spans="1:10" s="52" customFormat="1" ht="13" x14ac:dyDescent="0.3">
      <c r="A146" s="148" t="s">
        <v>637</v>
      </c>
      <c r="B146" s="46">
        <v>94</v>
      </c>
      <c r="C146" s="47">
        <v>90</v>
      </c>
      <c r="D146" s="46">
        <v>194</v>
      </c>
      <c r="E146" s="47">
        <v>230</v>
      </c>
      <c r="F146" s="48"/>
      <c r="G146" s="46">
        <f>B146-C146</f>
        <v>4</v>
      </c>
      <c r="H146" s="47">
        <f>D146-E146</f>
        <v>-36</v>
      </c>
      <c r="I146" s="49">
        <f>IF(C146=0, "-", IF(G146/C146&lt;10, G146/C146, "&gt;999%"))</f>
        <v>4.4444444444444446E-2</v>
      </c>
      <c r="J146" s="50">
        <f>IF(E146=0, "-", IF(H146/E146&lt;10, H146/E146, "&gt;999%"))</f>
        <v>-0.15652173913043479</v>
      </c>
    </row>
    <row r="147" spans="1:10" x14ac:dyDescent="0.25">
      <c r="A147" s="147"/>
      <c r="B147" s="80"/>
      <c r="C147" s="81"/>
      <c r="D147" s="80"/>
      <c r="E147" s="81"/>
      <c r="F147" s="82"/>
      <c r="G147" s="80"/>
      <c r="H147" s="81"/>
      <c r="I147" s="94"/>
      <c r="J147" s="95"/>
    </row>
    <row r="148" spans="1:10" ht="13" x14ac:dyDescent="0.3">
      <c r="A148" s="118" t="s">
        <v>63</v>
      </c>
      <c r="B148" s="35"/>
      <c r="C148" s="36"/>
      <c r="D148" s="35"/>
      <c r="E148" s="36"/>
      <c r="F148" s="37"/>
      <c r="G148" s="35"/>
      <c r="H148" s="36"/>
      <c r="I148" s="38"/>
      <c r="J148" s="39"/>
    </row>
    <row r="149" spans="1:10" x14ac:dyDescent="0.25">
      <c r="A149" s="124" t="s">
        <v>459</v>
      </c>
      <c r="B149" s="35">
        <v>57</v>
      </c>
      <c r="C149" s="36">
        <v>39</v>
      </c>
      <c r="D149" s="35">
        <v>96</v>
      </c>
      <c r="E149" s="36">
        <v>130</v>
      </c>
      <c r="F149" s="37"/>
      <c r="G149" s="35">
        <f t="shared" ref="G149:G160" si="16">B149-C149</f>
        <v>18</v>
      </c>
      <c r="H149" s="36">
        <f t="shared" ref="H149:H160" si="17">D149-E149</f>
        <v>-34</v>
      </c>
      <c r="I149" s="38">
        <f t="shared" ref="I149:I160" si="18">IF(C149=0, "-", IF(G149/C149&lt;10, G149/C149, "&gt;999%"))</f>
        <v>0.46153846153846156</v>
      </c>
      <c r="J149" s="39">
        <f t="shared" ref="J149:J160" si="19">IF(E149=0, "-", IF(H149/E149&lt;10, H149/E149, "&gt;999%"))</f>
        <v>-0.26153846153846155</v>
      </c>
    </row>
    <row r="150" spans="1:10" x14ac:dyDescent="0.25">
      <c r="A150" s="124" t="s">
        <v>202</v>
      </c>
      <c r="B150" s="35">
        <v>104</v>
      </c>
      <c r="C150" s="36">
        <v>82</v>
      </c>
      <c r="D150" s="35">
        <v>138</v>
      </c>
      <c r="E150" s="36">
        <v>347</v>
      </c>
      <c r="F150" s="37"/>
      <c r="G150" s="35">
        <f t="shared" si="16"/>
        <v>22</v>
      </c>
      <c r="H150" s="36">
        <f t="shared" si="17"/>
        <v>-209</v>
      </c>
      <c r="I150" s="38">
        <f t="shared" si="18"/>
        <v>0.26829268292682928</v>
      </c>
      <c r="J150" s="39">
        <f t="shared" si="19"/>
        <v>-0.60230547550432278</v>
      </c>
    </row>
    <row r="151" spans="1:10" x14ac:dyDescent="0.25">
      <c r="A151" s="124" t="s">
        <v>176</v>
      </c>
      <c r="B151" s="35">
        <v>0</v>
      </c>
      <c r="C151" s="36">
        <v>0</v>
      </c>
      <c r="D151" s="35">
        <v>0</v>
      </c>
      <c r="E151" s="36">
        <v>6</v>
      </c>
      <c r="F151" s="37"/>
      <c r="G151" s="35">
        <f t="shared" si="16"/>
        <v>0</v>
      </c>
      <c r="H151" s="36">
        <f t="shared" si="17"/>
        <v>-6</v>
      </c>
      <c r="I151" s="38" t="str">
        <f t="shared" si="18"/>
        <v>-</v>
      </c>
      <c r="J151" s="39">
        <f t="shared" si="19"/>
        <v>-1</v>
      </c>
    </row>
    <row r="152" spans="1:10" x14ac:dyDescent="0.25">
      <c r="A152" s="124" t="s">
        <v>460</v>
      </c>
      <c r="B152" s="35">
        <v>0</v>
      </c>
      <c r="C152" s="36">
        <v>2</v>
      </c>
      <c r="D152" s="35">
        <v>0</v>
      </c>
      <c r="E152" s="36">
        <v>15</v>
      </c>
      <c r="F152" s="37"/>
      <c r="G152" s="35">
        <f t="shared" si="16"/>
        <v>-2</v>
      </c>
      <c r="H152" s="36">
        <f t="shared" si="17"/>
        <v>-15</v>
      </c>
      <c r="I152" s="38">
        <f t="shared" si="18"/>
        <v>-1</v>
      </c>
      <c r="J152" s="39">
        <f t="shared" si="19"/>
        <v>-1</v>
      </c>
    </row>
    <row r="153" spans="1:10" x14ac:dyDescent="0.25">
      <c r="A153" s="124" t="s">
        <v>548</v>
      </c>
      <c r="B153" s="35">
        <v>49</v>
      </c>
      <c r="C153" s="36">
        <v>29</v>
      </c>
      <c r="D153" s="35">
        <v>88</v>
      </c>
      <c r="E153" s="36">
        <v>94</v>
      </c>
      <c r="F153" s="37"/>
      <c r="G153" s="35">
        <f t="shared" si="16"/>
        <v>20</v>
      </c>
      <c r="H153" s="36">
        <f t="shared" si="17"/>
        <v>-6</v>
      </c>
      <c r="I153" s="38">
        <f t="shared" si="18"/>
        <v>0.68965517241379315</v>
      </c>
      <c r="J153" s="39">
        <f t="shared" si="19"/>
        <v>-6.3829787234042548E-2</v>
      </c>
    </row>
    <row r="154" spans="1:10" x14ac:dyDescent="0.25">
      <c r="A154" s="124" t="s">
        <v>558</v>
      </c>
      <c r="B154" s="35">
        <v>526</v>
      </c>
      <c r="C154" s="36">
        <v>416</v>
      </c>
      <c r="D154" s="35">
        <v>902</v>
      </c>
      <c r="E154" s="36">
        <v>1026</v>
      </c>
      <c r="F154" s="37"/>
      <c r="G154" s="35">
        <f t="shared" si="16"/>
        <v>110</v>
      </c>
      <c r="H154" s="36">
        <f t="shared" si="17"/>
        <v>-124</v>
      </c>
      <c r="I154" s="38">
        <f t="shared" si="18"/>
        <v>0.26442307692307693</v>
      </c>
      <c r="J154" s="39">
        <f t="shared" si="19"/>
        <v>-0.12085769980506822</v>
      </c>
    </row>
    <row r="155" spans="1:10" x14ac:dyDescent="0.25">
      <c r="A155" s="124" t="s">
        <v>268</v>
      </c>
      <c r="B155" s="35">
        <v>7</v>
      </c>
      <c r="C155" s="36">
        <v>36</v>
      </c>
      <c r="D155" s="35">
        <v>26</v>
      </c>
      <c r="E155" s="36">
        <v>94</v>
      </c>
      <c r="F155" s="37"/>
      <c r="G155" s="35">
        <f t="shared" si="16"/>
        <v>-29</v>
      </c>
      <c r="H155" s="36">
        <f t="shared" si="17"/>
        <v>-68</v>
      </c>
      <c r="I155" s="38">
        <f t="shared" si="18"/>
        <v>-0.80555555555555558</v>
      </c>
      <c r="J155" s="39">
        <f t="shared" si="19"/>
        <v>-0.72340425531914898</v>
      </c>
    </row>
    <row r="156" spans="1:10" x14ac:dyDescent="0.25">
      <c r="A156" s="124" t="s">
        <v>419</v>
      </c>
      <c r="B156" s="35">
        <v>82</v>
      </c>
      <c r="C156" s="36">
        <v>71</v>
      </c>
      <c r="D156" s="35">
        <v>125</v>
      </c>
      <c r="E156" s="36">
        <v>210</v>
      </c>
      <c r="F156" s="37"/>
      <c r="G156" s="35">
        <f t="shared" si="16"/>
        <v>11</v>
      </c>
      <c r="H156" s="36">
        <f t="shared" si="17"/>
        <v>-85</v>
      </c>
      <c r="I156" s="38">
        <f t="shared" si="18"/>
        <v>0.15492957746478872</v>
      </c>
      <c r="J156" s="39">
        <f t="shared" si="19"/>
        <v>-0.40476190476190477</v>
      </c>
    </row>
    <row r="157" spans="1:10" x14ac:dyDescent="0.25">
      <c r="A157" s="124" t="s">
        <v>170</v>
      </c>
      <c r="B157" s="35">
        <v>0</v>
      </c>
      <c r="C157" s="36">
        <v>2</v>
      </c>
      <c r="D157" s="35">
        <v>0</v>
      </c>
      <c r="E157" s="36">
        <v>2</v>
      </c>
      <c r="F157" s="37"/>
      <c r="G157" s="35">
        <f t="shared" si="16"/>
        <v>-2</v>
      </c>
      <c r="H157" s="36">
        <f t="shared" si="17"/>
        <v>-2</v>
      </c>
      <c r="I157" s="38">
        <f t="shared" si="18"/>
        <v>-1</v>
      </c>
      <c r="J157" s="39">
        <f t="shared" si="19"/>
        <v>-1</v>
      </c>
    </row>
    <row r="158" spans="1:10" x14ac:dyDescent="0.25">
      <c r="A158" s="124" t="s">
        <v>461</v>
      </c>
      <c r="B158" s="35">
        <v>63</v>
      </c>
      <c r="C158" s="36">
        <v>59</v>
      </c>
      <c r="D158" s="35">
        <v>125</v>
      </c>
      <c r="E158" s="36">
        <v>154</v>
      </c>
      <c r="F158" s="37"/>
      <c r="G158" s="35">
        <f t="shared" si="16"/>
        <v>4</v>
      </c>
      <c r="H158" s="36">
        <f t="shared" si="17"/>
        <v>-29</v>
      </c>
      <c r="I158" s="38">
        <f t="shared" si="18"/>
        <v>6.7796610169491525E-2</v>
      </c>
      <c r="J158" s="39">
        <f t="shared" si="19"/>
        <v>-0.18831168831168832</v>
      </c>
    </row>
    <row r="159" spans="1:10" x14ac:dyDescent="0.25">
      <c r="A159" s="124" t="s">
        <v>372</v>
      </c>
      <c r="B159" s="35">
        <v>150</v>
      </c>
      <c r="C159" s="36">
        <v>57</v>
      </c>
      <c r="D159" s="35">
        <v>260</v>
      </c>
      <c r="E159" s="36">
        <v>148</v>
      </c>
      <c r="F159" s="37"/>
      <c r="G159" s="35">
        <f t="shared" si="16"/>
        <v>93</v>
      </c>
      <c r="H159" s="36">
        <f t="shared" si="17"/>
        <v>112</v>
      </c>
      <c r="I159" s="38">
        <f t="shared" si="18"/>
        <v>1.631578947368421</v>
      </c>
      <c r="J159" s="39">
        <f t="shared" si="19"/>
        <v>0.7567567567567568</v>
      </c>
    </row>
    <row r="160" spans="1:10" s="52" customFormat="1" ht="13" x14ac:dyDescent="0.3">
      <c r="A160" s="148" t="s">
        <v>638</v>
      </c>
      <c r="B160" s="46">
        <v>1038</v>
      </c>
      <c r="C160" s="47">
        <v>793</v>
      </c>
      <c r="D160" s="46">
        <v>1760</v>
      </c>
      <c r="E160" s="47">
        <v>2226</v>
      </c>
      <c r="F160" s="48"/>
      <c r="G160" s="46">
        <f t="shared" si="16"/>
        <v>245</v>
      </c>
      <c r="H160" s="47">
        <f t="shared" si="17"/>
        <v>-466</v>
      </c>
      <c r="I160" s="49">
        <f t="shared" si="18"/>
        <v>0.30895334174022698</v>
      </c>
      <c r="J160" s="50">
        <f t="shared" si="19"/>
        <v>-0.20934411500449238</v>
      </c>
    </row>
    <row r="161" spans="1:10" x14ac:dyDescent="0.25">
      <c r="A161" s="147"/>
      <c r="B161" s="80"/>
      <c r="C161" s="81"/>
      <c r="D161" s="80"/>
      <c r="E161" s="81"/>
      <c r="F161" s="82"/>
      <c r="G161" s="80"/>
      <c r="H161" s="81"/>
      <c r="I161" s="94"/>
      <c r="J161" s="95"/>
    </row>
    <row r="162" spans="1:10" ht="13" x14ac:dyDescent="0.3">
      <c r="A162" s="118" t="s">
        <v>64</v>
      </c>
      <c r="B162" s="35"/>
      <c r="C162" s="36"/>
      <c r="D162" s="35"/>
      <c r="E162" s="36"/>
      <c r="F162" s="37"/>
      <c r="G162" s="35"/>
      <c r="H162" s="36"/>
      <c r="I162" s="38"/>
      <c r="J162" s="39"/>
    </row>
    <row r="163" spans="1:10" x14ac:dyDescent="0.25">
      <c r="A163" s="124" t="s">
        <v>238</v>
      </c>
      <c r="B163" s="35">
        <v>1</v>
      </c>
      <c r="C163" s="36">
        <v>2</v>
      </c>
      <c r="D163" s="35">
        <v>8</v>
      </c>
      <c r="E163" s="36">
        <v>5</v>
      </c>
      <c r="F163" s="37"/>
      <c r="G163" s="35">
        <f t="shared" ref="G163:G170" si="20">B163-C163</f>
        <v>-1</v>
      </c>
      <c r="H163" s="36">
        <f t="shared" ref="H163:H170" si="21">D163-E163</f>
        <v>3</v>
      </c>
      <c r="I163" s="38">
        <f t="shared" ref="I163:I170" si="22">IF(C163=0, "-", IF(G163/C163&lt;10, G163/C163, "&gt;999%"))</f>
        <v>-0.5</v>
      </c>
      <c r="J163" s="39">
        <f t="shared" ref="J163:J170" si="23">IF(E163=0, "-", IF(H163/E163&lt;10, H163/E163, "&gt;999%"))</f>
        <v>0.6</v>
      </c>
    </row>
    <row r="164" spans="1:10" x14ac:dyDescent="0.25">
      <c r="A164" s="124" t="s">
        <v>177</v>
      </c>
      <c r="B164" s="35">
        <v>5</v>
      </c>
      <c r="C164" s="36">
        <v>18</v>
      </c>
      <c r="D164" s="35">
        <v>10</v>
      </c>
      <c r="E164" s="36">
        <v>38</v>
      </c>
      <c r="F164" s="37"/>
      <c r="G164" s="35">
        <f t="shared" si="20"/>
        <v>-13</v>
      </c>
      <c r="H164" s="36">
        <f t="shared" si="21"/>
        <v>-28</v>
      </c>
      <c r="I164" s="38">
        <f t="shared" si="22"/>
        <v>-0.72222222222222221</v>
      </c>
      <c r="J164" s="39">
        <f t="shared" si="23"/>
        <v>-0.73684210526315785</v>
      </c>
    </row>
    <row r="165" spans="1:10" x14ac:dyDescent="0.25">
      <c r="A165" s="124" t="s">
        <v>203</v>
      </c>
      <c r="B165" s="35">
        <v>118</v>
      </c>
      <c r="C165" s="36">
        <v>182</v>
      </c>
      <c r="D165" s="35">
        <v>462</v>
      </c>
      <c r="E165" s="36">
        <v>494</v>
      </c>
      <c r="F165" s="37"/>
      <c r="G165" s="35">
        <f t="shared" si="20"/>
        <v>-64</v>
      </c>
      <c r="H165" s="36">
        <f t="shared" si="21"/>
        <v>-32</v>
      </c>
      <c r="I165" s="38">
        <f t="shared" si="22"/>
        <v>-0.35164835164835168</v>
      </c>
      <c r="J165" s="39">
        <f t="shared" si="23"/>
        <v>-6.4777327935222673E-2</v>
      </c>
    </row>
    <row r="166" spans="1:10" x14ac:dyDescent="0.25">
      <c r="A166" s="124" t="s">
        <v>420</v>
      </c>
      <c r="B166" s="35">
        <v>178</v>
      </c>
      <c r="C166" s="36">
        <v>254</v>
      </c>
      <c r="D166" s="35">
        <v>614</v>
      </c>
      <c r="E166" s="36">
        <v>702</v>
      </c>
      <c r="F166" s="37"/>
      <c r="G166" s="35">
        <f t="shared" si="20"/>
        <v>-76</v>
      </c>
      <c r="H166" s="36">
        <f t="shared" si="21"/>
        <v>-88</v>
      </c>
      <c r="I166" s="38">
        <f t="shared" si="22"/>
        <v>-0.29921259842519687</v>
      </c>
      <c r="J166" s="39">
        <f t="shared" si="23"/>
        <v>-0.12535612535612536</v>
      </c>
    </row>
    <row r="167" spans="1:10" x14ac:dyDescent="0.25">
      <c r="A167" s="124" t="s">
        <v>384</v>
      </c>
      <c r="B167" s="35">
        <v>136</v>
      </c>
      <c r="C167" s="36">
        <v>188</v>
      </c>
      <c r="D167" s="35">
        <v>470</v>
      </c>
      <c r="E167" s="36">
        <v>572</v>
      </c>
      <c r="F167" s="37"/>
      <c r="G167" s="35">
        <f t="shared" si="20"/>
        <v>-52</v>
      </c>
      <c r="H167" s="36">
        <f t="shared" si="21"/>
        <v>-102</v>
      </c>
      <c r="I167" s="38">
        <f t="shared" si="22"/>
        <v>-0.27659574468085107</v>
      </c>
      <c r="J167" s="39">
        <f t="shared" si="23"/>
        <v>-0.17832167832167833</v>
      </c>
    </row>
    <row r="168" spans="1:10" x14ac:dyDescent="0.25">
      <c r="A168" s="124" t="s">
        <v>178</v>
      </c>
      <c r="B168" s="35">
        <v>53</v>
      </c>
      <c r="C168" s="36">
        <v>86</v>
      </c>
      <c r="D168" s="35">
        <v>176</v>
      </c>
      <c r="E168" s="36">
        <v>304</v>
      </c>
      <c r="F168" s="37"/>
      <c r="G168" s="35">
        <f t="shared" si="20"/>
        <v>-33</v>
      </c>
      <c r="H168" s="36">
        <f t="shared" si="21"/>
        <v>-128</v>
      </c>
      <c r="I168" s="38">
        <f t="shared" si="22"/>
        <v>-0.38372093023255816</v>
      </c>
      <c r="J168" s="39">
        <f t="shared" si="23"/>
        <v>-0.42105263157894735</v>
      </c>
    </row>
    <row r="169" spans="1:10" x14ac:dyDescent="0.25">
      <c r="A169" s="124" t="s">
        <v>302</v>
      </c>
      <c r="B169" s="35">
        <v>26</v>
      </c>
      <c r="C169" s="36">
        <v>28</v>
      </c>
      <c r="D169" s="35">
        <v>67</v>
      </c>
      <c r="E169" s="36">
        <v>81</v>
      </c>
      <c r="F169" s="37"/>
      <c r="G169" s="35">
        <f t="shared" si="20"/>
        <v>-2</v>
      </c>
      <c r="H169" s="36">
        <f t="shared" si="21"/>
        <v>-14</v>
      </c>
      <c r="I169" s="38">
        <f t="shared" si="22"/>
        <v>-7.1428571428571425E-2</v>
      </c>
      <c r="J169" s="39">
        <f t="shared" si="23"/>
        <v>-0.1728395061728395</v>
      </c>
    </row>
    <row r="170" spans="1:10" s="52" customFormat="1" ht="13" x14ac:dyDescent="0.3">
      <c r="A170" s="148" t="s">
        <v>639</v>
      </c>
      <c r="B170" s="46">
        <v>517</v>
      </c>
      <c r="C170" s="47">
        <v>758</v>
      </c>
      <c r="D170" s="46">
        <v>1807</v>
      </c>
      <c r="E170" s="47">
        <v>2196</v>
      </c>
      <c r="F170" s="48"/>
      <c r="G170" s="46">
        <f t="shared" si="20"/>
        <v>-241</v>
      </c>
      <c r="H170" s="47">
        <f t="shared" si="21"/>
        <v>-389</v>
      </c>
      <c r="I170" s="49">
        <f t="shared" si="22"/>
        <v>-0.31794195250659629</v>
      </c>
      <c r="J170" s="50">
        <f t="shared" si="23"/>
        <v>-0.17714025500910746</v>
      </c>
    </row>
    <row r="171" spans="1:10" x14ac:dyDescent="0.25">
      <c r="A171" s="147"/>
      <c r="B171" s="80"/>
      <c r="C171" s="81"/>
      <c r="D171" s="80"/>
      <c r="E171" s="81"/>
      <c r="F171" s="82"/>
      <c r="G171" s="80"/>
      <c r="H171" s="81"/>
      <c r="I171" s="94"/>
      <c r="J171" s="95"/>
    </row>
    <row r="172" spans="1:10" ht="13" x14ac:dyDescent="0.3">
      <c r="A172" s="118" t="s">
        <v>65</v>
      </c>
      <c r="B172" s="35"/>
      <c r="C172" s="36"/>
      <c r="D172" s="35"/>
      <c r="E172" s="36"/>
      <c r="F172" s="37"/>
      <c r="G172" s="35"/>
      <c r="H172" s="36"/>
      <c r="I172" s="38"/>
      <c r="J172" s="39"/>
    </row>
    <row r="173" spans="1:10" x14ac:dyDescent="0.25">
      <c r="A173" s="124" t="s">
        <v>179</v>
      </c>
      <c r="B173" s="35">
        <v>1</v>
      </c>
      <c r="C173" s="36">
        <v>276</v>
      </c>
      <c r="D173" s="35">
        <v>5</v>
      </c>
      <c r="E173" s="36">
        <v>893</v>
      </c>
      <c r="F173" s="37"/>
      <c r="G173" s="35">
        <f t="shared" ref="G173:G186" si="24">B173-C173</f>
        <v>-275</v>
      </c>
      <c r="H173" s="36">
        <f t="shared" ref="H173:H186" si="25">D173-E173</f>
        <v>-888</v>
      </c>
      <c r="I173" s="38">
        <f t="shared" ref="I173:I186" si="26">IF(C173=0, "-", IF(G173/C173&lt;10, G173/C173, "&gt;999%"))</f>
        <v>-0.99637681159420288</v>
      </c>
      <c r="J173" s="39">
        <f t="shared" ref="J173:J186" si="27">IF(E173=0, "-", IF(H173/E173&lt;10, H173/E173, "&gt;999%"))</f>
        <v>-0.99440089585666291</v>
      </c>
    </row>
    <row r="174" spans="1:10" x14ac:dyDescent="0.25">
      <c r="A174" s="124" t="s">
        <v>204</v>
      </c>
      <c r="B174" s="35">
        <v>43</v>
      </c>
      <c r="C174" s="36">
        <v>59</v>
      </c>
      <c r="D174" s="35">
        <v>121</v>
      </c>
      <c r="E174" s="36">
        <v>205</v>
      </c>
      <c r="F174" s="37"/>
      <c r="G174" s="35">
        <f t="shared" si="24"/>
        <v>-16</v>
      </c>
      <c r="H174" s="36">
        <f t="shared" si="25"/>
        <v>-84</v>
      </c>
      <c r="I174" s="38">
        <f t="shared" si="26"/>
        <v>-0.2711864406779661</v>
      </c>
      <c r="J174" s="39">
        <f t="shared" si="27"/>
        <v>-0.40975609756097559</v>
      </c>
    </row>
    <row r="175" spans="1:10" x14ac:dyDescent="0.25">
      <c r="A175" s="124" t="s">
        <v>205</v>
      </c>
      <c r="B175" s="35">
        <v>347</v>
      </c>
      <c r="C175" s="36">
        <v>373</v>
      </c>
      <c r="D175" s="35">
        <v>1169</v>
      </c>
      <c r="E175" s="36">
        <v>1026</v>
      </c>
      <c r="F175" s="37"/>
      <c r="G175" s="35">
        <f t="shared" si="24"/>
        <v>-26</v>
      </c>
      <c r="H175" s="36">
        <f t="shared" si="25"/>
        <v>143</v>
      </c>
      <c r="I175" s="38">
        <f t="shared" si="26"/>
        <v>-6.9705093833780166E-2</v>
      </c>
      <c r="J175" s="39">
        <f t="shared" si="27"/>
        <v>0.13937621832358674</v>
      </c>
    </row>
    <row r="176" spans="1:10" x14ac:dyDescent="0.25">
      <c r="A176" s="124" t="s">
        <v>239</v>
      </c>
      <c r="B176" s="35">
        <v>0</v>
      </c>
      <c r="C176" s="36">
        <v>0</v>
      </c>
      <c r="D176" s="35">
        <v>0</v>
      </c>
      <c r="E176" s="36">
        <v>2</v>
      </c>
      <c r="F176" s="37"/>
      <c r="G176" s="35">
        <f t="shared" si="24"/>
        <v>0</v>
      </c>
      <c r="H176" s="36">
        <f t="shared" si="25"/>
        <v>-2</v>
      </c>
      <c r="I176" s="38" t="str">
        <f t="shared" si="26"/>
        <v>-</v>
      </c>
      <c r="J176" s="39">
        <f t="shared" si="27"/>
        <v>-1</v>
      </c>
    </row>
    <row r="177" spans="1:10" x14ac:dyDescent="0.25">
      <c r="A177" s="124" t="s">
        <v>537</v>
      </c>
      <c r="B177" s="35">
        <v>32</v>
      </c>
      <c r="C177" s="36">
        <v>54</v>
      </c>
      <c r="D177" s="35">
        <v>129</v>
      </c>
      <c r="E177" s="36">
        <v>154</v>
      </c>
      <c r="F177" s="37"/>
      <c r="G177" s="35">
        <f t="shared" si="24"/>
        <v>-22</v>
      </c>
      <c r="H177" s="36">
        <f t="shared" si="25"/>
        <v>-25</v>
      </c>
      <c r="I177" s="38">
        <f t="shared" si="26"/>
        <v>-0.40740740740740738</v>
      </c>
      <c r="J177" s="39">
        <f t="shared" si="27"/>
        <v>-0.16233766233766234</v>
      </c>
    </row>
    <row r="178" spans="1:10" x14ac:dyDescent="0.25">
      <c r="A178" s="124" t="s">
        <v>303</v>
      </c>
      <c r="B178" s="35">
        <v>8</v>
      </c>
      <c r="C178" s="36">
        <v>16</v>
      </c>
      <c r="D178" s="35">
        <v>26</v>
      </c>
      <c r="E178" s="36">
        <v>38</v>
      </c>
      <c r="F178" s="37"/>
      <c r="G178" s="35">
        <f t="shared" si="24"/>
        <v>-8</v>
      </c>
      <c r="H178" s="36">
        <f t="shared" si="25"/>
        <v>-12</v>
      </c>
      <c r="I178" s="38">
        <f t="shared" si="26"/>
        <v>-0.5</v>
      </c>
      <c r="J178" s="39">
        <f t="shared" si="27"/>
        <v>-0.31578947368421051</v>
      </c>
    </row>
    <row r="179" spans="1:10" x14ac:dyDescent="0.25">
      <c r="A179" s="124" t="s">
        <v>206</v>
      </c>
      <c r="B179" s="35">
        <v>8</v>
      </c>
      <c r="C179" s="36">
        <v>9</v>
      </c>
      <c r="D179" s="35">
        <v>31</v>
      </c>
      <c r="E179" s="36">
        <v>15</v>
      </c>
      <c r="F179" s="37"/>
      <c r="G179" s="35">
        <f t="shared" si="24"/>
        <v>-1</v>
      </c>
      <c r="H179" s="36">
        <f t="shared" si="25"/>
        <v>16</v>
      </c>
      <c r="I179" s="38">
        <f t="shared" si="26"/>
        <v>-0.1111111111111111</v>
      </c>
      <c r="J179" s="39">
        <f t="shared" si="27"/>
        <v>1.0666666666666667</v>
      </c>
    </row>
    <row r="180" spans="1:10" x14ac:dyDescent="0.25">
      <c r="A180" s="124" t="s">
        <v>385</v>
      </c>
      <c r="B180" s="35">
        <v>211</v>
      </c>
      <c r="C180" s="36">
        <v>269</v>
      </c>
      <c r="D180" s="35">
        <v>633</v>
      </c>
      <c r="E180" s="36">
        <v>683</v>
      </c>
      <c r="F180" s="37"/>
      <c r="G180" s="35">
        <f t="shared" si="24"/>
        <v>-58</v>
      </c>
      <c r="H180" s="36">
        <f t="shared" si="25"/>
        <v>-50</v>
      </c>
      <c r="I180" s="38">
        <f t="shared" si="26"/>
        <v>-0.21561338289962825</v>
      </c>
      <c r="J180" s="39">
        <f t="shared" si="27"/>
        <v>-7.320644216691069E-2</v>
      </c>
    </row>
    <row r="181" spans="1:10" x14ac:dyDescent="0.25">
      <c r="A181" s="124" t="s">
        <v>462</v>
      </c>
      <c r="B181" s="35">
        <v>61</v>
      </c>
      <c r="C181" s="36">
        <v>105</v>
      </c>
      <c r="D181" s="35">
        <v>217</v>
      </c>
      <c r="E181" s="36">
        <v>335</v>
      </c>
      <c r="F181" s="37"/>
      <c r="G181" s="35">
        <f t="shared" si="24"/>
        <v>-44</v>
      </c>
      <c r="H181" s="36">
        <f t="shared" si="25"/>
        <v>-118</v>
      </c>
      <c r="I181" s="38">
        <f t="shared" si="26"/>
        <v>-0.41904761904761906</v>
      </c>
      <c r="J181" s="39">
        <f t="shared" si="27"/>
        <v>-0.35223880597014923</v>
      </c>
    </row>
    <row r="182" spans="1:10" x14ac:dyDescent="0.25">
      <c r="A182" s="124" t="s">
        <v>240</v>
      </c>
      <c r="B182" s="35">
        <v>0</v>
      </c>
      <c r="C182" s="36">
        <v>21</v>
      </c>
      <c r="D182" s="35">
        <v>0</v>
      </c>
      <c r="E182" s="36">
        <v>48</v>
      </c>
      <c r="F182" s="37"/>
      <c r="G182" s="35">
        <f t="shared" si="24"/>
        <v>-21</v>
      </c>
      <c r="H182" s="36">
        <f t="shared" si="25"/>
        <v>-48</v>
      </c>
      <c r="I182" s="38">
        <f t="shared" si="26"/>
        <v>-1</v>
      </c>
      <c r="J182" s="39">
        <f t="shared" si="27"/>
        <v>-1</v>
      </c>
    </row>
    <row r="183" spans="1:10" x14ac:dyDescent="0.25">
      <c r="A183" s="124" t="s">
        <v>421</v>
      </c>
      <c r="B183" s="35">
        <v>232</v>
      </c>
      <c r="C183" s="36">
        <v>357</v>
      </c>
      <c r="D183" s="35">
        <v>718</v>
      </c>
      <c r="E183" s="36">
        <v>826</v>
      </c>
      <c r="F183" s="37"/>
      <c r="G183" s="35">
        <f t="shared" si="24"/>
        <v>-125</v>
      </c>
      <c r="H183" s="36">
        <f t="shared" si="25"/>
        <v>-108</v>
      </c>
      <c r="I183" s="38">
        <f t="shared" si="26"/>
        <v>-0.35014005602240894</v>
      </c>
      <c r="J183" s="39">
        <f t="shared" si="27"/>
        <v>-0.13075060532687652</v>
      </c>
    </row>
    <row r="184" spans="1:10" x14ac:dyDescent="0.25">
      <c r="A184" s="124" t="s">
        <v>323</v>
      </c>
      <c r="B184" s="35">
        <v>3</v>
      </c>
      <c r="C184" s="36">
        <v>0</v>
      </c>
      <c r="D184" s="35">
        <v>29</v>
      </c>
      <c r="E184" s="36">
        <v>0</v>
      </c>
      <c r="F184" s="37"/>
      <c r="G184" s="35">
        <f t="shared" si="24"/>
        <v>3</v>
      </c>
      <c r="H184" s="36">
        <f t="shared" si="25"/>
        <v>29</v>
      </c>
      <c r="I184" s="38" t="str">
        <f t="shared" si="26"/>
        <v>-</v>
      </c>
      <c r="J184" s="39" t="str">
        <f t="shared" si="27"/>
        <v>-</v>
      </c>
    </row>
    <row r="185" spans="1:10" x14ac:dyDescent="0.25">
      <c r="A185" s="124" t="s">
        <v>373</v>
      </c>
      <c r="B185" s="35">
        <v>74</v>
      </c>
      <c r="C185" s="36">
        <v>0</v>
      </c>
      <c r="D185" s="35">
        <v>227</v>
      </c>
      <c r="E185" s="36">
        <v>0</v>
      </c>
      <c r="F185" s="37"/>
      <c r="G185" s="35">
        <f t="shared" si="24"/>
        <v>74</v>
      </c>
      <c r="H185" s="36">
        <f t="shared" si="25"/>
        <v>227</v>
      </c>
      <c r="I185" s="38" t="str">
        <f t="shared" si="26"/>
        <v>-</v>
      </c>
      <c r="J185" s="39" t="str">
        <f t="shared" si="27"/>
        <v>-</v>
      </c>
    </row>
    <row r="186" spans="1:10" s="52" customFormat="1" ht="13" x14ac:dyDescent="0.3">
      <c r="A186" s="148" t="s">
        <v>640</v>
      </c>
      <c r="B186" s="46">
        <v>1020</v>
      </c>
      <c r="C186" s="47">
        <v>1539</v>
      </c>
      <c r="D186" s="46">
        <v>3305</v>
      </c>
      <c r="E186" s="47">
        <v>4225</v>
      </c>
      <c r="F186" s="48"/>
      <c r="G186" s="46">
        <f t="shared" si="24"/>
        <v>-519</v>
      </c>
      <c r="H186" s="47">
        <f t="shared" si="25"/>
        <v>-920</v>
      </c>
      <c r="I186" s="49">
        <f t="shared" si="26"/>
        <v>-0.33723196881091616</v>
      </c>
      <c r="J186" s="50">
        <f t="shared" si="27"/>
        <v>-0.21775147928994082</v>
      </c>
    </row>
    <row r="187" spans="1:10" x14ac:dyDescent="0.25">
      <c r="A187" s="147"/>
      <c r="B187" s="80"/>
      <c r="C187" s="81"/>
      <c r="D187" s="80"/>
      <c r="E187" s="81"/>
      <c r="F187" s="82"/>
      <c r="G187" s="80"/>
      <c r="H187" s="81"/>
      <c r="I187" s="94"/>
      <c r="J187" s="95"/>
    </row>
    <row r="188" spans="1:10" ht="13" x14ac:dyDescent="0.3">
      <c r="A188" s="118" t="s">
        <v>104</v>
      </c>
      <c r="B188" s="35"/>
      <c r="C188" s="36"/>
      <c r="D188" s="35"/>
      <c r="E188" s="36"/>
      <c r="F188" s="37"/>
      <c r="G188" s="35"/>
      <c r="H188" s="36"/>
      <c r="I188" s="38"/>
      <c r="J188" s="39"/>
    </row>
    <row r="189" spans="1:10" x14ac:dyDescent="0.25">
      <c r="A189" s="124" t="s">
        <v>580</v>
      </c>
      <c r="B189" s="35">
        <v>2</v>
      </c>
      <c r="C189" s="36">
        <v>1</v>
      </c>
      <c r="D189" s="35">
        <v>4</v>
      </c>
      <c r="E189" s="36">
        <v>3</v>
      </c>
      <c r="F189" s="37"/>
      <c r="G189" s="35">
        <f>B189-C189</f>
        <v>1</v>
      </c>
      <c r="H189" s="36">
        <f>D189-E189</f>
        <v>1</v>
      </c>
      <c r="I189" s="38">
        <f>IF(C189=0, "-", IF(G189/C189&lt;10, G189/C189, "&gt;999%"))</f>
        <v>1</v>
      </c>
      <c r="J189" s="39">
        <f>IF(E189=0, "-", IF(H189/E189&lt;10, H189/E189, "&gt;999%"))</f>
        <v>0.33333333333333331</v>
      </c>
    </row>
    <row r="190" spans="1:10" x14ac:dyDescent="0.25">
      <c r="A190" s="124" t="s">
        <v>581</v>
      </c>
      <c r="B190" s="35">
        <v>1</v>
      </c>
      <c r="C190" s="36">
        <v>1</v>
      </c>
      <c r="D190" s="35">
        <v>3</v>
      </c>
      <c r="E190" s="36">
        <v>3</v>
      </c>
      <c r="F190" s="37"/>
      <c r="G190" s="35">
        <f>B190-C190</f>
        <v>0</v>
      </c>
      <c r="H190" s="36">
        <f>D190-E190</f>
        <v>0</v>
      </c>
      <c r="I190" s="38">
        <f>IF(C190=0, "-", IF(G190/C190&lt;10, G190/C190, "&gt;999%"))</f>
        <v>0</v>
      </c>
      <c r="J190" s="39">
        <f>IF(E190=0, "-", IF(H190/E190&lt;10, H190/E190, "&gt;999%"))</f>
        <v>0</v>
      </c>
    </row>
    <row r="191" spans="1:10" s="52" customFormat="1" ht="13" x14ac:dyDescent="0.3">
      <c r="A191" s="148" t="s">
        <v>641</v>
      </c>
      <c r="B191" s="46">
        <v>3</v>
      </c>
      <c r="C191" s="47">
        <v>2</v>
      </c>
      <c r="D191" s="46">
        <v>7</v>
      </c>
      <c r="E191" s="47">
        <v>6</v>
      </c>
      <c r="F191" s="48"/>
      <c r="G191" s="46">
        <f>B191-C191</f>
        <v>1</v>
      </c>
      <c r="H191" s="47">
        <f>D191-E191</f>
        <v>1</v>
      </c>
      <c r="I191" s="49">
        <f>IF(C191=0, "-", IF(G191/C191&lt;10, G191/C191, "&gt;999%"))</f>
        <v>0.5</v>
      </c>
      <c r="J191" s="50">
        <f>IF(E191=0, "-", IF(H191/E191&lt;10, H191/E191, "&gt;999%"))</f>
        <v>0.16666666666666666</v>
      </c>
    </row>
    <row r="192" spans="1:10" x14ac:dyDescent="0.25">
      <c r="A192" s="147"/>
      <c r="B192" s="80"/>
      <c r="C192" s="81"/>
      <c r="D192" s="80"/>
      <c r="E192" s="81"/>
      <c r="F192" s="82"/>
      <c r="G192" s="80"/>
      <c r="H192" s="81"/>
      <c r="I192" s="94"/>
      <c r="J192" s="95"/>
    </row>
    <row r="193" spans="1:10" ht="13" x14ac:dyDescent="0.3">
      <c r="A193" s="118" t="s">
        <v>66</v>
      </c>
      <c r="B193" s="35"/>
      <c r="C193" s="36"/>
      <c r="D193" s="35"/>
      <c r="E193" s="36"/>
      <c r="F193" s="37"/>
      <c r="G193" s="35"/>
      <c r="H193" s="36"/>
      <c r="I193" s="38"/>
      <c r="J193" s="39"/>
    </row>
    <row r="194" spans="1:10" x14ac:dyDescent="0.25">
      <c r="A194" s="124" t="s">
        <v>407</v>
      </c>
      <c r="B194" s="35">
        <v>1</v>
      </c>
      <c r="C194" s="36">
        <v>0</v>
      </c>
      <c r="D194" s="35">
        <v>1</v>
      </c>
      <c r="E194" s="36">
        <v>1</v>
      </c>
      <c r="F194" s="37"/>
      <c r="G194" s="35">
        <f>B194-C194</f>
        <v>1</v>
      </c>
      <c r="H194" s="36">
        <f>D194-E194</f>
        <v>0</v>
      </c>
      <c r="I194" s="38" t="str">
        <f>IF(C194=0, "-", IF(G194/C194&lt;10, G194/C194, "&gt;999%"))</f>
        <v>-</v>
      </c>
      <c r="J194" s="39">
        <f>IF(E194=0, "-", IF(H194/E194&lt;10, H194/E194, "&gt;999%"))</f>
        <v>0</v>
      </c>
    </row>
    <row r="195" spans="1:10" x14ac:dyDescent="0.25">
      <c r="A195" s="124" t="s">
        <v>256</v>
      </c>
      <c r="B195" s="35">
        <v>1</v>
      </c>
      <c r="C195" s="36">
        <v>0</v>
      </c>
      <c r="D195" s="35">
        <v>2</v>
      </c>
      <c r="E195" s="36">
        <v>0</v>
      </c>
      <c r="F195" s="37"/>
      <c r="G195" s="35">
        <f>B195-C195</f>
        <v>1</v>
      </c>
      <c r="H195" s="36">
        <f>D195-E195</f>
        <v>2</v>
      </c>
      <c r="I195" s="38" t="str">
        <f>IF(C195=0, "-", IF(G195/C195&lt;10, G195/C195, "&gt;999%"))</f>
        <v>-</v>
      </c>
      <c r="J195" s="39" t="str">
        <f>IF(E195=0, "-", IF(H195/E195&lt;10, H195/E195, "&gt;999%"))</f>
        <v>-</v>
      </c>
    </row>
    <row r="196" spans="1:10" x14ac:dyDescent="0.25">
      <c r="A196" s="124" t="s">
        <v>486</v>
      </c>
      <c r="B196" s="35">
        <v>0</v>
      </c>
      <c r="C196" s="36">
        <v>0</v>
      </c>
      <c r="D196" s="35">
        <v>0</v>
      </c>
      <c r="E196" s="36">
        <v>1</v>
      </c>
      <c r="F196" s="37"/>
      <c r="G196" s="35">
        <f>B196-C196</f>
        <v>0</v>
      </c>
      <c r="H196" s="36">
        <f>D196-E196</f>
        <v>-1</v>
      </c>
      <c r="I196" s="38" t="str">
        <f>IF(C196=0, "-", IF(G196/C196&lt;10, G196/C196, "&gt;999%"))</f>
        <v>-</v>
      </c>
      <c r="J196" s="39">
        <f>IF(E196=0, "-", IF(H196/E196&lt;10, H196/E196, "&gt;999%"))</f>
        <v>-1</v>
      </c>
    </row>
    <row r="197" spans="1:10" x14ac:dyDescent="0.25">
      <c r="A197" s="124" t="s">
        <v>509</v>
      </c>
      <c r="B197" s="35">
        <v>0</v>
      </c>
      <c r="C197" s="36">
        <v>0</v>
      </c>
      <c r="D197" s="35">
        <v>0</v>
      </c>
      <c r="E197" s="36">
        <v>1</v>
      </c>
      <c r="F197" s="37"/>
      <c r="G197" s="35">
        <f>B197-C197</f>
        <v>0</v>
      </c>
      <c r="H197" s="36">
        <f>D197-E197</f>
        <v>-1</v>
      </c>
      <c r="I197" s="38" t="str">
        <f>IF(C197=0, "-", IF(G197/C197&lt;10, G197/C197, "&gt;999%"))</f>
        <v>-</v>
      </c>
      <c r="J197" s="39">
        <f>IF(E197=0, "-", IF(H197/E197&lt;10, H197/E197, "&gt;999%"))</f>
        <v>-1</v>
      </c>
    </row>
    <row r="198" spans="1:10" s="52" customFormat="1" ht="13" x14ac:dyDescent="0.3">
      <c r="A198" s="148" t="s">
        <v>642</v>
      </c>
      <c r="B198" s="46">
        <v>2</v>
      </c>
      <c r="C198" s="47">
        <v>0</v>
      </c>
      <c r="D198" s="46">
        <v>3</v>
      </c>
      <c r="E198" s="47">
        <v>3</v>
      </c>
      <c r="F198" s="48"/>
      <c r="G198" s="46">
        <f>B198-C198</f>
        <v>2</v>
      </c>
      <c r="H198" s="47">
        <f>D198-E198</f>
        <v>0</v>
      </c>
      <c r="I198" s="49" t="str">
        <f>IF(C198=0, "-", IF(G198/C198&lt;10, G198/C198, "&gt;999%"))</f>
        <v>-</v>
      </c>
      <c r="J198" s="50">
        <f>IF(E198=0, "-", IF(H198/E198&lt;10, H198/E198, "&gt;999%"))</f>
        <v>0</v>
      </c>
    </row>
    <row r="199" spans="1:10" x14ac:dyDescent="0.25">
      <c r="A199" s="147"/>
      <c r="B199" s="80"/>
      <c r="C199" s="81"/>
      <c r="D199" s="80"/>
      <c r="E199" s="81"/>
      <c r="F199" s="82"/>
      <c r="G199" s="80"/>
      <c r="H199" s="81"/>
      <c r="I199" s="94"/>
      <c r="J199" s="95"/>
    </row>
    <row r="200" spans="1:10" ht="13" x14ac:dyDescent="0.3">
      <c r="A200" s="118" t="s">
        <v>105</v>
      </c>
      <c r="B200" s="35"/>
      <c r="C200" s="36"/>
      <c r="D200" s="35"/>
      <c r="E200" s="36"/>
      <c r="F200" s="37"/>
      <c r="G200" s="35"/>
      <c r="H200" s="36"/>
      <c r="I200" s="38"/>
      <c r="J200" s="39"/>
    </row>
    <row r="201" spans="1:10" x14ac:dyDescent="0.25">
      <c r="A201" s="124" t="s">
        <v>105</v>
      </c>
      <c r="B201" s="35">
        <v>0</v>
      </c>
      <c r="C201" s="36">
        <v>1</v>
      </c>
      <c r="D201" s="35">
        <v>1</v>
      </c>
      <c r="E201" s="36">
        <v>1</v>
      </c>
      <c r="F201" s="37"/>
      <c r="G201" s="35">
        <f>B201-C201</f>
        <v>-1</v>
      </c>
      <c r="H201" s="36">
        <f>D201-E201</f>
        <v>0</v>
      </c>
      <c r="I201" s="38">
        <f>IF(C201=0, "-", IF(G201/C201&lt;10, G201/C201, "&gt;999%"))</f>
        <v>-1</v>
      </c>
      <c r="J201" s="39">
        <f>IF(E201=0, "-", IF(H201/E201&lt;10, H201/E201, "&gt;999%"))</f>
        <v>0</v>
      </c>
    </row>
    <row r="202" spans="1:10" s="52" customFormat="1" ht="13" x14ac:dyDescent="0.3">
      <c r="A202" s="148" t="s">
        <v>643</v>
      </c>
      <c r="B202" s="46">
        <v>0</v>
      </c>
      <c r="C202" s="47">
        <v>1</v>
      </c>
      <c r="D202" s="46">
        <v>1</v>
      </c>
      <c r="E202" s="47">
        <v>1</v>
      </c>
      <c r="F202" s="48"/>
      <c r="G202" s="46">
        <f>B202-C202</f>
        <v>-1</v>
      </c>
      <c r="H202" s="47">
        <f>D202-E202</f>
        <v>0</v>
      </c>
      <c r="I202" s="49">
        <f>IF(C202=0, "-", IF(G202/C202&lt;10, G202/C202, "&gt;999%"))</f>
        <v>-1</v>
      </c>
      <c r="J202" s="50">
        <f>IF(E202=0, "-", IF(H202/E202&lt;10, H202/E202, "&gt;999%"))</f>
        <v>0</v>
      </c>
    </row>
    <row r="203" spans="1:10" x14ac:dyDescent="0.25">
      <c r="A203" s="147"/>
      <c r="B203" s="80"/>
      <c r="C203" s="81"/>
      <c r="D203" s="80"/>
      <c r="E203" s="81"/>
      <c r="F203" s="82"/>
      <c r="G203" s="80"/>
      <c r="H203" s="81"/>
      <c r="I203" s="94"/>
      <c r="J203" s="95"/>
    </row>
    <row r="204" spans="1:10" ht="13" x14ac:dyDescent="0.3">
      <c r="A204" s="118" t="s">
        <v>106</v>
      </c>
      <c r="B204" s="35"/>
      <c r="C204" s="36"/>
      <c r="D204" s="35"/>
      <c r="E204" s="36"/>
      <c r="F204" s="37"/>
      <c r="G204" s="35"/>
      <c r="H204" s="36"/>
      <c r="I204" s="38"/>
      <c r="J204" s="39"/>
    </row>
    <row r="205" spans="1:10" x14ac:dyDescent="0.25">
      <c r="A205" s="124" t="s">
        <v>606</v>
      </c>
      <c r="B205" s="35">
        <v>27</v>
      </c>
      <c r="C205" s="36">
        <v>30</v>
      </c>
      <c r="D205" s="35">
        <v>86</v>
      </c>
      <c r="E205" s="36">
        <v>92</v>
      </c>
      <c r="F205" s="37"/>
      <c r="G205" s="35">
        <f>B205-C205</f>
        <v>-3</v>
      </c>
      <c r="H205" s="36">
        <f>D205-E205</f>
        <v>-6</v>
      </c>
      <c r="I205" s="38">
        <f>IF(C205=0, "-", IF(G205/C205&lt;10, G205/C205, "&gt;999%"))</f>
        <v>-0.1</v>
      </c>
      <c r="J205" s="39">
        <f>IF(E205=0, "-", IF(H205/E205&lt;10, H205/E205, "&gt;999%"))</f>
        <v>-6.5217391304347824E-2</v>
      </c>
    </row>
    <row r="206" spans="1:10" x14ac:dyDescent="0.25">
      <c r="A206" s="124" t="s">
        <v>582</v>
      </c>
      <c r="B206" s="35">
        <v>76</v>
      </c>
      <c r="C206" s="36">
        <v>76</v>
      </c>
      <c r="D206" s="35">
        <v>178</v>
      </c>
      <c r="E206" s="36">
        <v>197</v>
      </c>
      <c r="F206" s="37"/>
      <c r="G206" s="35">
        <f>B206-C206</f>
        <v>0</v>
      </c>
      <c r="H206" s="36">
        <f>D206-E206</f>
        <v>-19</v>
      </c>
      <c r="I206" s="38">
        <f>IF(C206=0, "-", IF(G206/C206&lt;10, G206/C206, "&gt;999%"))</f>
        <v>0</v>
      </c>
      <c r="J206" s="39">
        <f>IF(E206=0, "-", IF(H206/E206&lt;10, H206/E206, "&gt;999%"))</f>
        <v>-9.6446700507614211E-2</v>
      </c>
    </row>
    <row r="207" spans="1:10" x14ac:dyDescent="0.25">
      <c r="A207" s="124" t="s">
        <v>593</v>
      </c>
      <c r="B207" s="35">
        <v>68</v>
      </c>
      <c r="C207" s="36">
        <v>58</v>
      </c>
      <c r="D207" s="35">
        <v>190</v>
      </c>
      <c r="E207" s="36">
        <v>147</v>
      </c>
      <c r="F207" s="37"/>
      <c r="G207" s="35">
        <f>B207-C207</f>
        <v>10</v>
      </c>
      <c r="H207" s="36">
        <f>D207-E207</f>
        <v>43</v>
      </c>
      <c r="I207" s="38">
        <f>IF(C207=0, "-", IF(G207/C207&lt;10, G207/C207, "&gt;999%"))</f>
        <v>0.17241379310344829</v>
      </c>
      <c r="J207" s="39">
        <f>IF(E207=0, "-", IF(H207/E207&lt;10, H207/E207, "&gt;999%"))</f>
        <v>0.29251700680272108</v>
      </c>
    </row>
    <row r="208" spans="1:10" s="52" customFormat="1" ht="13" x14ac:dyDescent="0.3">
      <c r="A208" s="148" t="s">
        <v>644</v>
      </c>
      <c r="B208" s="46">
        <v>171</v>
      </c>
      <c r="C208" s="47">
        <v>164</v>
      </c>
      <c r="D208" s="46">
        <v>454</v>
      </c>
      <c r="E208" s="47">
        <v>436</v>
      </c>
      <c r="F208" s="48"/>
      <c r="G208" s="46">
        <f>B208-C208</f>
        <v>7</v>
      </c>
      <c r="H208" s="47">
        <f>D208-E208</f>
        <v>18</v>
      </c>
      <c r="I208" s="49">
        <f>IF(C208=0, "-", IF(G208/C208&lt;10, G208/C208, "&gt;999%"))</f>
        <v>4.2682926829268296E-2</v>
      </c>
      <c r="J208" s="50">
        <f>IF(E208=0, "-", IF(H208/E208&lt;10, H208/E208, "&gt;999%"))</f>
        <v>4.1284403669724773E-2</v>
      </c>
    </row>
    <row r="209" spans="1:10" x14ac:dyDescent="0.25">
      <c r="A209" s="147"/>
      <c r="B209" s="80"/>
      <c r="C209" s="81"/>
      <c r="D209" s="80"/>
      <c r="E209" s="81"/>
      <c r="F209" s="82"/>
      <c r="G209" s="80"/>
      <c r="H209" s="81"/>
      <c r="I209" s="94"/>
      <c r="J209" s="95"/>
    </row>
    <row r="210" spans="1:10" ht="13" x14ac:dyDescent="0.3">
      <c r="A210" s="118" t="s">
        <v>67</v>
      </c>
      <c r="B210" s="35"/>
      <c r="C210" s="36"/>
      <c r="D210" s="35"/>
      <c r="E210" s="36"/>
      <c r="F210" s="37"/>
      <c r="G210" s="35"/>
      <c r="H210" s="36"/>
      <c r="I210" s="38"/>
      <c r="J210" s="39"/>
    </row>
    <row r="211" spans="1:10" x14ac:dyDescent="0.25">
      <c r="A211" s="124" t="s">
        <v>549</v>
      </c>
      <c r="B211" s="35">
        <v>116</v>
      </c>
      <c r="C211" s="36">
        <v>138</v>
      </c>
      <c r="D211" s="35">
        <v>252</v>
      </c>
      <c r="E211" s="36">
        <v>284</v>
      </c>
      <c r="F211" s="37"/>
      <c r="G211" s="35">
        <f>B211-C211</f>
        <v>-22</v>
      </c>
      <c r="H211" s="36">
        <f>D211-E211</f>
        <v>-32</v>
      </c>
      <c r="I211" s="38">
        <f>IF(C211=0, "-", IF(G211/C211&lt;10, G211/C211, "&gt;999%"))</f>
        <v>-0.15942028985507245</v>
      </c>
      <c r="J211" s="39">
        <f>IF(E211=0, "-", IF(H211/E211&lt;10, H211/E211, "&gt;999%"))</f>
        <v>-0.11267605633802817</v>
      </c>
    </row>
    <row r="212" spans="1:10" x14ac:dyDescent="0.25">
      <c r="A212" s="124" t="s">
        <v>559</v>
      </c>
      <c r="B212" s="35">
        <v>328</v>
      </c>
      <c r="C212" s="36">
        <v>324</v>
      </c>
      <c r="D212" s="35">
        <v>706</v>
      </c>
      <c r="E212" s="36">
        <v>799</v>
      </c>
      <c r="F212" s="37"/>
      <c r="G212" s="35">
        <f>B212-C212</f>
        <v>4</v>
      </c>
      <c r="H212" s="36">
        <f>D212-E212</f>
        <v>-93</v>
      </c>
      <c r="I212" s="38">
        <f>IF(C212=0, "-", IF(G212/C212&lt;10, G212/C212, "&gt;999%"))</f>
        <v>1.2345679012345678E-2</v>
      </c>
      <c r="J212" s="39">
        <f>IF(E212=0, "-", IF(H212/E212&lt;10, H212/E212, "&gt;999%"))</f>
        <v>-0.11639549436795996</v>
      </c>
    </row>
    <row r="213" spans="1:10" x14ac:dyDescent="0.25">
      <c r="A213" s="124" t="s">
        <v>463</v>
      </c>
      <c r="B213" s="35">
        <v>194</v>
      </c>
      <c r="C213" s="36">
        <v>247</v>
      </c>
      <c r="D213" s="35">
        <v>497</v>
      </c>
      <c r="E213" s="36">
        <v>605</v>
      </c>
      <c r="F213" s="37"/>
      <c r="G213" s="35">
        <f>B213-C213</f>
        <v>-53</v>
      </c>
      <c r="H213" s="36">
        <f>D213-E213</f>
        <v>-108</v>
      </c>
      <c r="I213" s="38">
        <f>IF(C213=0, "-", IF(G213/C213&lt;10, G213/C213, "&gt;999%"))</f>
        <v>-0.2145748987854251</v>
      </c>
      <c r="J213" s="39">
        <f>IF(E213=0, "-", IF(H213/E213&lt;10, H213/E213, "&gt;999%"))</f>
        <v>-0.17851239669421487</v>
      </c>
    </row>
    <row r="214" spans="1:10" s="52" customFormat="1" ht="13" x14ac:dyDescent="0.3">
      <c r="A214" s="148" t="s">
        <v>645</v>
      </c>
      <c r="B214" s="46">
        <v>638</v>
      </c>
      <c r="C214" s="47">
        <v>709</v>
      </c>
      <c r="D214" s="46">
        <v>1455</v>
      </c>
      <c r="E214" s="47">
        <v>1688</v>
      </c>
      <c r="F214" s="48"/>
      <c r="G214" s="46">
        <f>B214-C214</f>
        <v>-71</v>
      </c>
      <c r="H214" s="47">
        <f>D214-E214</f>
        <v>-233</v>
      </c>
      <c r="I214" s="49">
        <f>IF(C214=0, "-", IF(G214/C214&lt;10, G214/C214, "&gt;999%"))</f>
        <v>-0.1001410437235543</v>
      </c>
      <c r="J214" s="50">
        <f>IF(E214=0, "-", IF(H214/E214&lt;10, H214/E214, "&gt;999%"))</f>
        <v>-0.13803317535545023</v>
      </c>
    </row>
    <row r="215" spans="1:10" x14ac:dyDescent="0.25">
      <c r="A215" s="147"/>
      <c r="B215" s="80"/>
      <c r="C215" s="81"/>
      <c r="D215" s="80"/>
      <c r="E215" s="81"/>
      <c r="F215" s="82"/>
      <c r="G215" s="80"/>
      <c r="H215" s="81"/>
      <c r="I215" s="94"/>
      <c r="J215" s="95"/>
    </row>
    <row r="216" spans="1:10" ht="13" x14ac:dyDescent="0.3">
      <c r="A216" s="118" t="s">
        <v>68</v>
      </c>
      <c r="B216" s="35"/>
      <c r="C216" s="36"/>
      <c r="D216" s="35"/>
      <c r="E216" s="36"/>
      <c r="F216" s="37"/>
      <c r="G216" s="35"/>
      <c r="H216" s="36"/>
      <c r="I216" s="38"/>
      <c r="J216" s="39"/>
    </row>
    <row r="217" spans="1:10" x14ac:dyDescent="0.25">
      <c r="A217" s="124" t="s">
        <v>607</v>
      </c>
      <c r="B217" s="35">
        <v>14</v>
      </c>
      <c r="C217" s="36">
        <v>12</v>
      </c>
      <c r="D217" s="35">
        <v>35</v>
      </c>
      <c r="E217" s="36">
        <v>20</v>
      </c>
      <c r="F217" s="37"/>
      <c r="G217" s="35">
        <f>B217-C217</f>
        <v>2</v>
      </c>
      <c r="H217" s="36">
        <f>D217-E217</f>
        <v>15</v>
      </c>
      <c r="I217" s="38">
        <f>IF(C217=0, "-", IF(G217/C217&lt;10, G217/C217, "&gt;999%"))</f>
        <v>0.16666666666666666</v>
      </c>
      <c r="J217" s="39">
        <f>IF(E217=0, "-", IF(H217/E217&lt;10, H217/E217, "&gt;999%"))</f>
        <v>0.75</v>
      </c>
    </row>
    <row r="218" spans="1:10" x14ac:dyDescent="0.25">
      <c r="A218" s="124" t="s">
        <v>594</v>
      </c>
      <c r="B218" s="35">
        <v>1</v>
      </c>
      <c r="C218" s="36">
        <v>0</v>
      </c>
      <c r="D218" s="35">
        <v>3</v>
      </c>
      <c r="E218" s="36">
        <v>5</v>
      </c>
      <c r="F218" s="37"/>
      <c r="G218" s="35">
        <f>B218-C218</f>
        <v>1</v>
      </c>
      <c r="H218" s="36">
        <f>D218-E218</f>
        <v>-2</v>
      </c>
      <c r="I218" s="38" t="str">
        <f>IF(C218=0, "-", IF(G218/C218&lt;10, G218/C218, "&gt;999%"))</f>
        <v>-</v>
      </c>
      <c r="J218" s="39">
        <f>IF(E218=0, "-", IF(H218/E218&lt;10, H218/E218, "&gt;999%"))</f>
        <v>-0.4</v>
      </c>
    </row>
    <row r="219" spans="1:10" x14ac:dyDescent="0.25">
      <c r="A219" s="124" t="s">
        <v>583</v>
      </c>
      <c r="B219" s="35">
        <v>17</v>
      </c>
      <c r="C219" s="36">
        <v>28</v>
      </c>
      <c r="D219" s="35">
        <v>51</v>
      </c>
      <c r="E219" s="36">
        <v>63</v>
      </c>
      <c r="F219" s="37"/>
      <c r="G219" s="35">
        <f>B219-C219</f>
        <v>-11</v>
      </c>
      <c r="H219" s="36">
        <f>D219-E219</f>
        <v>-12</v>
      </c>
      <c r="I219" s="38">
        <f>IF(C219=0, "-", IF(G219/C219&lt;10, G219/C219, "&gt;999%"))</f>
        <v>-0.39285714285714285</v>
      </c>
      <c r="J219" s="39">
        <f>IF(E219=0, "-", IF(H219/E219&lt;10, H219/E219, "&gt;999%"))</f>
        <v>-0.19047619047619047</v>
      </c>
    </row>
    <row r="220" spans="1:10" x14ac:dyDescent="0.25">
      <c r="A220" s="124" t="s">
        <v>584</v>
      </c>
      <c r="B220" s="35">
        <v>5</v>
      </c>
      <c r="C220" s="36">
        <v>1</v>
      </c>
      <c r="D220" s="35">
        <v>9</v>
      </c>
      <c r="E220" s="36">
        <v>4</v>
      </c>
      <c r="F220" s="37"/>
      <c r="G220" s="35">
        <f>B220-C220</f>
        <v>4</v>
      </c>
      <c r="H220" s="36">
        <f>D220-E220</f>
        <v>5</v>
      </c>
      <c r="I220" s="38">
        <f>IF(C220=0, "-", IF(G220/C220&lt;10, G220/C220, "&gt;999%"))</f>
        <v>4</v>
      </c>
      <c r="J220" s="39">
        <f>IF(E220=0, "-", IF(H220/E220&lt;10, H220/E220, "&gt;999%"))</f>
        <v>1.25</v>
      </c>
    </row>
    <row r="221" spans="1:10" s="52" customFormat="1" ht="13" x14ac:dyDescent="0.3">
      <c r="A221" s="148" t="s">
        <v>646</v>
      </c>
      <c r="B221" s="46">
        <v>37</v>
      </c>
      <c r="C221" s="47">
        <v>41</v>
      </c>
      <c r="D221" s="46">
        <v>98</v>
      </c>
      <c r="E221" s="47">
        <v>92</v>
      </c>
      <c r="F221" s="48"/>
      <c r="G221" s="46">
        <f>B221-C221</f>
        <v>-4</v>
      </c>
      <c r="H221" s="47">
        <f>D221-E221</f>
        <v>6</v>
      </c>
      <c r="I221" s="49">
        <f>IF(C221=0, "-", IF(G221/C221&lt;10, G221/C221, "&gt;999%"))</f>
        <v>-9.7560975609756101E-2</v>
      </c>
      <c r="J221" s="50">
        <f>IF(E221=0, "-", IF(H221/E221&lt;10, H221/E221, "&gt;999%"))</f>
        <v>6.5217391304347824E-2</v>
      </c>
    </row>
    <row r="222" spans="1:10" x14ac:dyDescent="0.25">
      <c r="A222" s="147"/>
      <c r="B222" s="80"/>
      <c r="C222" s="81"/>
      <c r="D222" s="80"/>
      <c r="E222" s="81"/>
      <c r="F222" s="82"/>
      <c r="G222" s="80"/>
      <c r="H222" s="81"/>
      <c r="I222" s="94"/>
      <c r="J222" s="95"/>
    </row>
    <row r="223" spans="1:10" ht="13" x14ac:dyDescent="0.3">
      <c r="A223" s="118" t="s">
        <v>69</v>
      </c>
      <c r="B223" s="35"/>
      <c r="C223" s="36"/>
      <c r="D223" s="35"/>
      <c r="E223" s="36"/>
      <c r="F223" s="37"/>
      <c r="G223" s="35"/>
      <c r="H223" s="36"/>
      <c r="I223" s="38"/>
      <c r="J223" s="39"/>
    </row>
    <row r="224" spans="1:10" x14ac:dyDescent="0.25">
      <c r="A224" s="124" t="s">
        <v>408</v>
      </c>
      <c r="B224" s="35">
        <v>26</v>
      </c>
      <c r="C224" s="36">
        <v>29</v>
      </c>
      <c r="D224" s="35">
        <v>54</v>
      </c>
      <c r="E224" s="36">
        <v>34</v>
      </c>
      <c r="F224" s="37"/>
      <c r="G224" s="35">
        <f t="shared" ref="G224:G231" si="28">B224-C224</f>
        <v>-3</v>
      </c>
      <c r="H224" s="36">
        <f t="shared" ref="H224:H231" si="29">D224-E224</f>
        <v>20</v>
      </c>
      <c r="I224" s="38">
        <f t="shared" ref="I224:I231" si="30">IF(C224=0, "-", IF(G224/C224&lt;10, G224/C224, "&gt;999%"))</f>
        <v>-0.10344827586206896</v>
      </c>
      <c r="J224" s="39">
        <f t="shared" ref="J224:J231" si="31">IF(E224=0, "-", IF(H224/E224&lt;10, H224/E224, "&gt;999%"))</f>
        <v>0.58823529411764708</v>
      </c>
    </row>
    <row r="225" spans="1:10" x14ac:dyDescent="0.25">
      <c r="A225" s="124" t="s">
        <v>487</v>
      </c>
      <c r="B225" s="35">
        <v>6</v>
      </c>
      <c r="C225" s="36">
        <v>15</v>
      </c>
      <c r="D225" s="35">
        <v>14</v>
      </c>
      <c r="E225" s="36">
        <v>50</v>
      </c>
      <c r="F225" s="37"/>
      <c r="G225" s="35">
        <f t="shared" si="28"/>
        <v>-9</v>
      </c>
      <c r="H225" s="36">
        <f t="shared" si="29"/>
        <v>-36</v>
      </c>
      <c r="I225" s="38">
        <f t="shared" si="30"/>
        <v>-0.6</v>
      </c>
      <c r="J225" s="39">
        <f t="shared" si="31"/>
        <v>-0.72</v>
      </c>
    </row>
    <row r="226" spans="1:10" x14ac:dyDescent="0.25">
      <c r="A226" s="124" t="s">
        <v>336</v>
      </c>
      <c r="B226" s="35">
        <v>0</v>
      </c>
      <c r="C226" s="36">
        <v>0</v>
      </c>
      <c r="D226" s="35">
        <v>1</v>
      </c>
      <c r="E226" s="36">
        <v>2</v>
      </c>
      <c r="F226" s="37"/>
      <c r="G226" s="35">
        <f t="shared" si="28"/>
        <v>0</v>
      </c>
      <c r="H226" s="36">
        <f t="shared" si="29"/>
        <v>-1</v>
      </c>
      <c r="I226" s="38" t="str">
        <f t="shared" si="30"/>
        <v>-</v>
      </c>
      <c r="J226" s="39">
        <f t="shared" si="31"/>
        <v>-0.5</v>
      </c>
    </row>
    <row r="227" spans="1:10" x14ac:dyDescent="0.25">
      <c r="A227" s="124" t="s">
        <v>488</v>
      </c>
      <c r="B227" s="35">
        <v>1</v>
      </c>
      <c r="C227" s="36">
        <v>3</v>
      </c>
      <c r="D227" s="35">
        <v>1</v>
      </c>
      <c r="E227" s="36">
        <v>4</v>
      </c>
      <c r="F227" s="37"/>
      <c r="G227" s="35">
        <f t="shared" si="28"/>
        <v>-2</v>
      </c>
      <c r="H227" s="36">
        <f t="shared" si="29"/>
        <v>-3</v>
      </c>
      <c r="I227" s="38">
        <f t="shared" si="30"/>
        <v>-0.66666666666666663</v>
      </c>
      <c r="J227" s="39">
        <f t="shared" si="31"/>
        <v>-0.75</v>
      </c>
    </row>
    <row r="228" spans="1:10" x14ac:dyDescent="0.25">
      <c r="A228" s="124" t="s">
        <v>257</v>
      </c>
      <c r="B228" s="35">
        <v>4</v>
      </c>
      <c r="C228" s="36">
        <v>2</v>
      </c>
      <c r="D228" s="35">
        <v>12</v>
      </c>
      <c r="E228" s="36">
        <v>28</v>
      </c>
      <c r="F228" s="37"/>
      <c r="G228" s="35">
        <f t="shared" si="28"/>
        <v>2</v>
      </c>
      <c r="H228" s="36">
        <f t="shared" si="29"/>
        <v>-16</v>
      </c>
      <c r="I228" s="38">
        <f t="shared" si="30"/>
        <v>1</v>
      </c>
      <c r="J228" s="39">
        <f t="shared" si="31"/>
        <v>-0.5714285714285714</v>
      </c>
    </row>
    <row r="229" spans="1:10" x14ac:dyDescent="0.25">
      <c r="A229" s="124" t="s">
        <v>276</v>
      </c>
      <c r="B229" s="35">
        <v>0</v>
      </c>
      <c r="C229" s="36">
        <v>1</v>
      </c>
      <c r="D229" s="35">
        <v>1</v>
      </c>
      <c r="E229" s="36">
        <v>3</v>
      </c>
      <c r="F229" s="37"/>
      <c r="G229" s="35">
        <f t="shared" si="28"/>
        <v>-1</v>
      </c>
      <c r="H229" s="36">
        <f t="shared" si="29"/>
        <v>-2</v>
      </c>
      <c r="I229" s="38">
        <f t="shared" si="30"/>
        <v>-1</v>
      </c>
      <c r="J229" s="39">
        <f t="shared" si="31"/>
        <v>-0.66666666666666663</v>
      </c>
    </row>
    <row r="230" spans="1:10" x14ac:dyDescent="0.25">
      <c r="A230" s="124" t="s">
        <v>292</v>
      </c>
      <c r="B230" s="35">
        <v>0</v>
      </c>
      <c r="C230" s="36">
        <v>0</v>
      </c>
      <c r="D230" s="35">
        <v>1</v>
      </c>
      <c r="E230" s="36">
        <v>0</v>
      </c>
      <c r="F230" s="37"/>
      <c r="G230" s="35">
        <f t="shared" si="28"/>
        <v>0</v>
      </c>
      <c r="H230" s="36">
        <f t="shared" si="29"/>
        <v>1</v>
      </c>
      <c r="I230" s="38" t="str">
        <f t="shared" si="30"/>
        <v>-</v>
      </c>
      <c r="J230" s="39" t="str">
        <f t="shared" si="31"/>
        <v>-</v>
      </c>
    </row>
    <row r="231" spans="1:10" s="52" customFormat="1" ht="13" x14ac:dyDescent="0.3">
      <c r="A231" s="148" t="s">
        <v>647</v>
      </c>
      <c r="B231" s="46">
        <v>37</v>
      </c>
      <c r="C231" s="47">
        <v>50</v>
      </c>
      <c r="D231" s="46">
        <v>84</v>
      </c>
      <c r="E231" s="47">
        <v>121</v>
      </c>
      <c r="F231" s="48"/>
      <c r="G231" s="46">
        <f t="shared" si="28"/>
        <v>-13</v>
      </c>
      <c r="H231" s="47">
        <f t="shared" si="29"/>
        <v>-37</v>
      </c>
      <c r="I231" s="49">
        <f t="shared" si="30"/>
        <v>-0.26</v>
      </c>
      <c r="J231" s="50">
        <f t="shared" si="31"/>
        <v>-0.30578512396694213</v>
      </c>
    </row>
    <row r="232" spans="1:10" x14ac:dyDescent="0.25">
      <c r="A232" s="147"/>
      <c r="B232" s="80"/>
      <c r="C232" s="81"/>
      <c r="D232" s="80"/>
      <c r="E232" s="81"/>
      <c r="F232" s="82"/>
      <c r="G232" s="80"/>
      <c r="H232" s="81"/>
      <c r="I232" s="94"/>
      <c r="J232" s="95"/>
    </row>
    <row r="233" spans="1:10" ht="13" x14ac:dyDescent="0.3">
      <c r="A233" s="118" t="s">
        <v>70</v>
      </c>
      <c r="B233" s="35"/>
      <c r="C233" s="36"/>
      <c r="D233" s="35"/>
      <c r="E233" s="36"/>
      <c r="F233" s="37"/>
      <c r="G233" s="35"/>
      <c r="H233" s="36"/>
      <c r="I233" s="38"/>
      <c r="J233" s="39"/>
    </row>
    <row r="234" spans="1:10" x14ac:dyDescent="0.25">
      <c r="A234" s="124" t="s">
        <v>422</v>
      </c>
      <c r="B234" s="35">
        <v>2</v>
      </c>
      <c r="C234" s="36">
        <v>5</v>
      </c>
      <c r="D234" s="35">
        <v>14</v>
      </c>
      <c r="E234" s="36">
        <v>16</v>
      </c>
      <c r="F234" s="37"/>
      <c r="G234" s="35">
        <f t="shared" ref="G234:G239" si="32">B234-C234</f>
        <v>-3</v>
      </c>
      <c r="H234" s="36">
        <f t="shared" ref="H234:H239" si="33">D234-E234</f>
        <v>-2</v>
      </c>
      <c r="I234" s="38">
        <f t="shared" ref="I234:I239" si="34">IF(C234=0, "-", IF(G234/C234&lt;10, G234/C234, "&gt;999%"))</f>
        <v>-0.6</v>
      </c>
      <c r="J234" s="39">
        <f t="shared" ref="J234:J239" si="35">IF(E234=0, "-", IF(H234/E234&lt;10, H234/E234, "&gt;999%"))</f>
        <v>-0.125</v>
      </c>
    </row>
    <row r="235" spans="1:10" x14ac:dyDescent="0.25">
      <c r="A235" s="124" t="s">
        <v>386</v>
      </c>
      <c r="B235" s="35">
        <v>0</v>
      </c>
      <c r="C235" s="36">
        <v>17</v>
      </c>
      <c r="D235" s="35">
        <v>35</v>
      </c>
      <c r="E235" s="36">
        <v>41</v>
      </c>
      <c r="F235" s="37"/>
      <c r="G235" s="35">
        <f t="shared" si="32"/>
        <v>-17</v>
      </c>
      <c r="H235" s="36">
        <f t="shared" si="33"/>
        <v>-6</v>
      </c>
      <c r="I235" s="38">
        <f t="shared" si="34"/>
        <v>-1</v>
      </c>
      <c r="J235" s="39">
        <f t="shared" si="35"/>
        <v>-0.14634146341463414</v>
      </c>
    </row>
    <row r="236" spans="1:10" x14ac:dyDescent="0.25">
      <c r="A236" s="124" t="s">
        <v>464</v>
      </c>
      <c r="B236" s="35">
        <v>18</v>
      </c>
      <c r="C236" s="36">
        <v>31</v>
      </c>
      <c r="D236" s="35">
        <v>79</v>
      </c>
      <c r="E236" s="36">
        <v>77</v>
      </c>
      <c r="F236" s="37"/>
      <c r="G236" s="35">
        <f t="shared" si="32"/>
        <v>-13</v>
      </c>
      <c r="H236" s="36">
        <f t="shared" si="33"/>
        <v>2</v>
      </c>
      <c r="I236" s="38">
        <f t="shared" si="34"/>
        <v>-0.41935483870967744</v>
      </c>
      <c r="J236" s="39">
        <f t="shared" si="35"/>
        <v>2.5974025974025976E-2</v>
      </c>
    </row>
    <row r="237" spans="1:10" x14ac:dyDescent="0.25">
      <c r="A237" s="124" t="s">
        <v>387</v>
      </c>
      <c r="B237" s="35">
        <v>0</v>
      </c>
      <c r="C237" s="36">
        <v>2</v>
      </c>
      <c r="D237" s="35">
        <v>0</v>
      </c>
      <c r="E237" s="36">
        <v>3</v>
      </c>
      <c r="F237" s="37"/>
      <c r="G237" s="35">
        <f t="shared" si="32"/>
        <v>-2</v>
      </c>
      <c r="H237" s="36">
        <f t="shared" si="33"/>
        <v>-3</v>
      </c>
      <c r="I237" s="38">
        <f t="shared" si="34"/>
        <v>-1</v>
      </c>
      <c r="J237" s="39">
        <f t="shared" si="35"/>
        <v>-1</v>
      </c>
    </row>
    <row r="238" spans="1:10" x14ac:dyDescent="0.25">
      <c r="A238" s="124" t="s">
        <v>465</v>
      </c>
      <c r="B238" s="35">
        <v>15</v>
      </c>
      <c r="C238" s="36">
        <v>8</v>
      </c>
      <c r="D238" s="35">
        <v>52</v>
      </c>
      <c r="E238" s="36">
        <v>46</v>
      </c>
      <c r="F238" s="37"/>
      <c r="G238" s="35">
        <f t="shared" si="32"/>
        <v>7</v>
      </c>
      <c r="H238" s="36">
        <f t="shared" si="33"/>
        <v>6</v>
      </c>
      <c r="I238" s="38">
        <f t="shared" si="34"/>
        <v>0.875</v>
      </c>
      <c r="J238" s="39">
        <f t="shared" si="35"/>
        <v>0.13043478260869565</v>
      </c>
    </row>
    <row r="239" spans="1:10" s="52" customFormat="1" ht="13" x14ac:dyDescent="0.3">
      <c r="A239" s="148" t="s">
        <v>648</v>
      </c>
      <c r="B239" s="46">
        <v>35</v>
      </c>
      <c r="C239" s="47">
        <v>63</v>
      </c>
      <c r="D239" s="46">
        <v>180</v>
      </c>
      <c r="E239" s="47">
        <v>183</v>
      </c>
      <c r="F239" s="48"/>
      <c r="G239" s="46">
        <f t="shared" si="32"/>
        <v>-28</v>
      </c>
      <c r="H239" s="47">
        <f t="shared" si="33"/>
        <v>-3</v>
      </c>
      <c r="I239" s="49">
        <f t="shared" si="34"/>
        <v>-0.44444444444444442</v>
      </c>
      <c r="J239" s="50">
        <f t="shared" si="35"/>
        <v>-1.6393442622950821E-2</v>
      </c>
    </row>
    <row r="240" spans="1:10" x14ac:dyDescent="0.25">
      <c r="A240" s="147"/>
      <c r="B240" s="80"/>
      <c r="C240" s="81"/>
      <c r="D240" s="80"/>
      <c r="E240" s="81"/>
      <c r="F240" s="82"/>
      <c r="G240" s="80"/>
      <c r="H240" s="81"/>
      <c r="I240" s="94"/>
      <c r="J240" s="95"/>
    </row>
    <row r="241" spans="1:10" ht="13" x14ac:dyDescent="0.3">
      <c r="A241" s="118" t="s">
        <v>107</v>
      </c>
      <c r="B241" s="35"/>
      <c r="C241" s="36"/>
      <c r="D241" s="35"/>
      <c r="E241" s="36"/>
      <c r="F241" s="37"/>
      <c r="G241" s="35"/>
      <c r="H241" s="36"/>
      <c r="I241" s="38"/>
      <c r="J241" s="39"/>
    </row>
    <row r="242" spans="1:10" x14ac:dyDescent="0.25">
      <c r="A242" s="124" t="s">
        <v>107</v>
      </c>
      <c r="B242" s="35">
        <v>58</v>
      </c>
      <c r="C242" s="36">
        <v>49</v>
      </c>
      <c r="D242" s="35">
        <v>109</v>
      </c>
      <c r="E242" s="36">
        <v>145</v>
      </c>
      <c r="F242" s="37"/>
      <c r="G242" s="35">
        <f>B242-C242</f>
        <v>9</v>
      </c>
      <c r="H242" s="36">
        <f>D242-E242</f>
        <v>-36</v>
      </c>
      <c r="I242" s="38">
        <f>IF(C242=0, "-", IF(G242/C242&lt;10, G242/C242, "&gt;999%"))</f>
        <v>0.18367346938775511</v>
      </c>
      <c r="J242" s="39">
        <f>IF(E242=0, "-", IF(H242/E242&lt;10, H242/E242, "&gt;999%"))</f>
        <v>-0.24827586206896551</v>
      </c>
    </row>
    <row r="243" spans="1:10" s="52" customFormat="1" ht="13" x14ac:dyDescent="0.3">
      <c r="A243" s="148" t="s">
        <v>649</v>
      </c>
      <c r="B243" s="46">
        <v>58</v>
      </c>
      <c r="C243" s="47">
        <v>49</v>
      </c>
      <c r="D243" s="46">
        <v>109</v>
      </c>
      <c r="E243" s="47">
        <v>145</v>
      </c>
      <c r="F243" s="48"/>
      <c r="G243" s="46">
        <f>B243-C243</f>
        <v>9</v>
      </c>
      <c r="H243" s="47">
        <f>D243-E243</f>
        <v>-36</v>
      </c>
      <c r="I243" s="49">
        <f>IF(C243=0, "-", IF(G243/C243&lt;10, G243/C243, "&gt;999%"))</f>
        <v>0.18367346938775511</v>
      </c>
      <c r="J243" s="50">
        <f>IF(E243=0, "-", IF(H243/E243&lt;10, H243/E243, "&gt;999%"))</f>
        <v>-0.24827586206896551</v>
      </c>
    </row>
    <row r="244" spans="1:10" x14ac:dyDescent="0.25">
      <c r="A244" s="147"/>
      <c r="B244" s="80"/>
      <c r="C244" s="81"/>
      <c r="D244" s="80"/>
      <c r="E244" s="81"/>
      <c r="F244" s="82"/>
      <c r="G244" s="80"/>
      <c r="H244" s="81"/>
      <c r="I244" s="94"/>
      <c r="J244" s="95"/>
    </row>
    <row r="245" spans="1:10" ht="13" x14ac:dyDescent="0.3">
      <c r="A245" s="118" t="s">
        <v>71</v>
      </c>
      <c r="B245" s="35"/>
      <c r="C245" s="36"/>
      <c r="D245" s="35"/>
      <c r="E245" s="36"/>
      <c r="F245" s="37"/>
      <c r="G245" s="35"/>
      <c r="H245" s="36"/>
      <c r="I245" s="38"/>
      <c r="J245" s="39"/>
    </row>
    <row r="246" spans="1:10" x14ac:dyDescent="0.25">
      <c r="A246" s="124" t="s">
        <v>304</v>
      </c>
      <c r="B246" s="35">
        <v>63</v>
      </c>
      <c r="C246" s="36">
        <v>57</v>
      </c>
      <c r="D246" s="35">
        <v>170</v>
      </c>
      <c r="E246" s="36">
        <v>172</v>
      </c>
      <c r="F246" s="37"/>
      <c r="G246" s="35">
        <f t="shared" ref="G246:G257" si="36">B246-C246</f>
        <v>6</v>
      </c>
      <c r="H246" s="36">
        <f t="shared" ref="H246:H257" si="37">D246-E246</f>
        <v>-2</v>
      </c>
      <c r="I246" s="38">
        <f t="shared" ref="I246:I257" si="38">IF(C246=0, "-", IF(G246/C246&lt;10, G246/C246, "&gt;999%"))</f>
        <v>0.10526315789473684</v>
      </c>
      <c r="J246" s="39">
        <f t="shared" ref="J246:J257" si="39">IF(E246=0, "-", IF(H246/E246&lt;10, H246/E246, "&gt;999%"))</f>
        <v>-1.1627906976744186E-2</v>
      </c>
    </row>
    <row r="247" spans="1:10" x14ac:dyDescent="0.25">
      <c r="A247" s="124" t="s">
        <v>207</v>
      </c>
      <c r="B247" s="35">
        <v>349</v>
      </c>
      <c r="C247" s="36">
        <v>388</v>
      </c>
      <c r="D247" s="35">
        <v>906</v>
      </c>
      <c r="E247" s="36">
        <v>961</v>
      </c>
      <c r="F247" s="37"/>
      <c r="G247" s="35">
        <f t="shared" si="36"/>
        <v>-39</v>
      </c>
      <c r="H247" s="36">
        <f t="shared" si="37"/>
        <v>-55</v>
      </c>
      <c r="I247" s="38">
        <f t="shared" si="38"/>
        <v>-0.10051546391752578</v>
      </c>
      <c r="J247" s="39">
        <f t="shared" si="39"/>
        <v>-5.7232049947970862E-2</v>
      </c>
    </row>
    <row r="248" spans="1:10" x14ac:dyDescent="0.25">
      <c r="A248" s="124" t="s">
        <v>241</v>
      </c>
      <c r="B248" s="35">
        <v>2</v>
      </c>
      <c r="C248" s="36">
        <v>5</v>
      </c>
      <c r="D248" s="35">
        <v>9</v>
      </c>
      <c r="E248" s="36">
        <v>24</v>
      </c>
      <c r="F248" s="37"/>
      <c r="G248" s="35">
        <f t="shared" si="36"/>
        <v>-3</v>
      </c>
      <c r="H248" s="36">
        <f t="shared" si="37"/>
        <v>-15</v>
      </c>
      <c r="I248" s="38">
        <f t="shared" si="38"/>
        <v>-0.6</v>
      </c>
      <c r="J248" s="39">
        <f t="shared" si="39"/>
        <v>-0.625</v>
      </c>
    </row>
    <row r="249" spans="1:10" x14ac:dyDescent="0.25">
      <c r="A249" s="124" t="s">
        <v>171</v>
      </c>
      <c r="B249" s="35">
        <v>62</v>
      </c>
      <c r="C249" s="36">
        <v>118</v>
      </c>
      <c r="D249" s="35">
        <v>189</v>
      </c>
      <c r="E249" s="36">
        <v>314</v>
      </c>
      <c r="F249" s="37"/>
      <c r="G249" s="35">
        <f t="shared" si="36"/>
        <v>-56</v>
      </c>
      <c r="H249" s="36">
        <f t="shared" si="37"/>
        <v>-125</v>
      </c>
      <c r="I249" s="38">
        <f t="shared" si="38"/>
        <v>-0.47457627118644069</v>
      </c>
      <c r="J249" s="39">
        <f t="shared" si="39"/>
        <v>-0.39808917197452232</v>
      </c>
    </row>
    <row r="250" spans="1:10" x14ac:dyDescent="0.25">
      <c r="A250" s="124" t="s">
        <v>180</v>
      </c>
      <c r="B250" s="35">
        <v>127</v>
      </c>
      <c r="C250" s="36">
        <v>80</v>
      </c>
      <c r="D250" s="35">
        <v>334</v>
      </c>
      <c r="E250" s="36">
        <v>239</v>
      </c>
      <c r="F250" s="37"/>
      <c r="G250" s="35">
        <f t="shared" si="36"/>
        <v>47</v>
      </c>
      <c r="H250" s="36">
        <f t="shared" si="37"/>
        <v>95</v>
      </c>
      <c r="I250" s="38">
        <f t="shared" si="38"/>
        <v>0.58750000000000002</v>
      </c>
      <c r="J250" s="39">
        <f t="shared" si="39"/>
        <v>0.39748953974895396</v>
      </c>
    </row>
    <row r="251" spans="1:10" x14ac:dyDescent="0.25">
      <c r="A251" s="124" t="s">
        <v>208</v>
      </c>
      <c r="B251" s="35">
        <v>0</v>
      </c>
      <c r="C251" s="36">
        <v>0</v>
      </c>
      <c r="D251" s="35">
        <v>0</v>
      </c>
      <c r="E251" s="36">
        <v>1</v>
      </c>
      <c r="F251" s="37"/>
      <c r="G251" s="35">
        <f t="shared" si="36"/>
        <v>0</v>
      </c>
      <c r="H251" s="36">
        <f t="shared" si="37"/>
        <v>-1</v>
      </c>
      <c r="I251" s="38" t="str">
        <f t="shared" si="38"/>
        <v>-</v>
      </c>
      <c r="J251" s="39">
        <f t="shared" si="39"/>
        <v>-1</v>
      </c>
    </row>
    <row r="252" spans="1:10" x14ac:dyDescent="0.25">
      <c r="A252" s="124" t="s">
        <v>388</v>
      </c>
      <c r="B252" s="35">
        <v>126</v>
      </c>
      <c r="C252" s="36">
        <v>0</v>
      </c>
      <c r="D252" s="35">
        <v>368</v>
      </c>
      <c r="E252" s="36">
        <v>0</v>
      </c>
      <c r="F252" s="37"/>
      <c r="G252" s="35">
        <f t="shared" si="36"/>
        <v>126</v>
      </c>
      <c r="H252" s="36">
        <f t="shared" si="37"/>
        <v>368</v>
      </c>
      <c r="I252" s="38" t="str">
        <f t="shared" si="38"/>
        <v>-</v>
      </c>
      <c r="J252" s="39" t="str">
        <f t="shared" si="39"/>
        <v>-</v>
      </c>
    </row>
    <row r="253" spans="1:10" x14ac:dyDescent="0.25">
      <c r="A253" s="124" t="s">
        <v>466</v>
      </c>
      <c r="B253" s="35">
        <v>33</v>
      </c>
      <c r="C253" s="36">
        <v>44</v>
      </c>
      <c r="D253" s="35">
        <v>128</v>
      </c>
      <c r="E253" s="36">
        <v>132</v>
      </c>
      <c r="F253" s="37"/>
      <c r="G253" s="35">
        <f t="shared" si="36"/>
        <v>-11</v>
      </c>
      <c r="H253" s="36">
        <f t="shared" si="37"/>
        <v>-4</v>
      </c>
      <c r="I253" s="38">
        <f t="shared" si="38"/>
        <v>-0.25</v>
      </c>
      <c r="J253" s="39">
        <f t="shared" si="39"/>
        <v>-3.0303030303030304E-2</v>
      </c>
    </row>
    <row r="254" spans="1:10" x14ac:dyDescent="0.25">
      <c r="A254" s="124" t="s">
        <v>209</v>
      </c>
      <c r="B254" s="35">
        <v>0</v>
      </c>
      <c r="C254" s="36">
        <v>4</v>
      </c>
      <c r="D254" s="35">
        <v>0</v>
      </c>
      <c r="E254" s="36">
        <v>14</v>
      </c>
      <c r="F254" s="37"/>
      <c r="G254" s="35">
        <f t="shared" si="36"/>
        <v>-4</v>
      </c>
      <c r="H254" s="36">
        <f t="shared" si="37"/>
        <v>-14</v>
      </c>
      <c r="I254" s="38">
        <f t="shared" si="38"/>
        <v>-1</v>
      </c>
      <c r="J254" s="39">
        <f t="shared" si="39"/>
        <v>-1</v>
      </c>
    </row>
    <row r="255" spans="1:10" x14ac:dyDescent="0.25">
      <c r="A255" s="124" t="s">
        <v>423</v>
      </c>
      <c r="B255" s="35">
        <v>151</v>
      </c>
      <c r="C255" s="36">
        <v>185</v>
      </c>
      <c r="D255" s="35">
        <v>404</v>
      </c>
      <c r="E255" s="36">
        <v>568</v>
      </c>
      <c r="F255" s="37"/>
      <c r="G255" s="35">
        <f t="shared" si="36"/>
        <v>-34</v>
      </c>
      <c r="H255" s="36">
        <f t="shared" si="37"/>
        <v>-164</v>
      </c>
      <c r="I255" s="38">
        <f t="shared" si="38"/>
        <v>-0.18378378378378379</v>
      </c>
      <c r="J255" s="39">
        <f t="shared" si="39"/>
        <v>-0.28873239436619719</v>
      </c>
    </row>
    <row r="256" spans="1:10" x14ac:dyDescent="0.25">
      <c r="A256" s="124" t="s">
        <v>269</v>
      </c>
      <c r="B256" s="35">
        <v>36</v>
      </c>
      <c r="C256" s="36">
        <v>41</v>
      </c>
      <c r="D256" s="35">
        <v>103</v>
      </c>
      <c r="E256" s="36">
        <v>115</v>
      </c>
      <c r="F256" s="37"/>
      <c r="G256" s="35">
        <f t="shared" si="36"/>
        <v>-5</v>
      </c>
      <c r="H256" s="36">
        <f t="shared" si="37"/>
        <v>-12</v>
      </c>
      <c r="I256" s="38">
        <f t="shared" si="38"/>
        <v>-0.12195121951219512</v>
      </c>
      <c r="J256" s="39">
        <f t="shared" si="39"/>
        <v>-0.10434782608695652</v>
      </c>
    </row>
    <row r="257" spans="1:10" s="52" customFormat="1" ht="13" x14ac:dyDescent="0.3">
      <c r="A257" s="148" t="s">
        <v>650</v>
      </c>
      <c r="B257" s="46">
        <v>949</v>
      </c>
      <c r="C257" s="47">
        <v>922</v>
      </c>
      <c r="D257" s="46">
        <v>2611</v>
      </c>
      <c r="E257" s="47">
        <v>2540</v>
      </c>
      <c r="F257" s="48"/>
      <c r="G257" s="46">
        <f t="shared" si="36"/>
        <v>27</v>
      </c>
      <c r="H257" s="47">
        <f t="shared" si="37"/>
        <v>71</v>
      </c>
      <c r="I257" s="49">
        <f t="shared" si="38"/>
        <v>2.9284164859002169E-2</v>
      </c>
      <c r="J257" s="50">
        <f t="shared" si="39"/>
        <v>2.7952755905511811E-2</v>
      </c>
    </row>
    <row r="258" spans="1:10" x14ac:dyDescent="0.25">
      <c r="A258" s="147"/>
      <c r="B258" s="80"/>
      <c r="C258" s="81"/>
      <c r="D258" s="80"/>
      <c r="E258" s="81"/>
      <c r="F258" s="82"/>
      <c r="G258" s="80"/>
      <c r="H258" s="81"/>
      <c r="I258" s="94"/>
      <c r="J258" s="95"/>
    </row>
    <row r="259" spans="1:10" ht="13" x14ac:dyDescent="0.3">
      <c r="A259" s="118" t="s">
        <v>72</v>
      </c>
      <c r="B259" s="35"/>
      <c r="C259" s="36"/>
      <c r="D259" s="35"/>
      <c r="E259" s="36"/>
      <c r="F259" s="37"/>
      <c r="G259" s="35"/>
      <c r="H259" s="36"/>
      <c r="I259" s="38"/>
      <c r="J259" s="39"/>
    </row>
    <row r="260" spans="1:10" x14ac:dyDescent="0.25">
      <c r="A260" s="124" t="s">
        <v>355</v>
      </c>
      <c r="B260" s="35">
        <v>0</v>
      </c>
      <c r="C260" s="36">
        <v>0</v>
      </c>
      <c r="D260" s="35">
        <v>0</v>
      </c>
      <c r="E260" s="36">
        <v>2</v>
      </c>
      <c r="F260" s="37"/>
      <c r="G260" s="35">
        <f>B260-C260</f>
        <v>0</v>
      </c>
      <c r="H260" s="36">
        <f>D260-E260</f>
        <v>-2</v>
      </c>
      <c r="I260" s="38" t="str">
        <f>IF(C260=0, "-", IF(G260/C260&lt;10, G260/C260, "&gt;999%"))</f>
        <v>-</v>
      </c>
      <c r="J260" s="39">
        <f>IF(E260=0, "-", IF(H260/E260&lt;10, H260/E260, "&gt;999%"))</f>
        <v>-1</v>
      </c>
    </row>
    <row r="261" spans="1:10" x14ac:dyDescent="0.25">
      <c r="A261" s="124" t="s">
        <v>510</v>
      </c>
      <c r="B261" s="35">
        <v>1</v>
      </c>
      <c r="C261" s="36">
        <v>4</v>
      </c>
      <c r="D261" s="35">
        <v>3</v>
      </c>
      <c r="E261" s="36">
        <v>9</v>
      </c>
      <c r="F261" s="37"/>
      <c r="G261" s="35">
        <f>B261-C261</f>
        <v>-3</v>
      </c>
      <c r="H261" s="36">
        <f>D261-E261</f>
        <v>-6</v>
      </c>
      <c r="I261" s="38">
        <f>IF(C261=0, "-", IF(G261/C261&lt;10, G261/C261, "&gt;999%"))</f>
        <v>-0.75</v>
      </c>
      <c r="J261" s="39">
        <f>IF(E261=0, "-", IF(H261/E261&lt;10, H261/E261, "&gt;999%"))</f>
        <v>-0.66666666666666663</v>
      </c>
    </row>
    <row r="262" spans="1:10" s="52" customFormat="1" ht="13" x14ac:dyDescent="0.3">
      <c r="A262" s="148" t="s">
        <v>651</v>
      </c>
      <c r="B262" s="46">
        <v>1</v>
      </c>
      <c r="C262" s="47">
        <v>4</v>
      </c>
      <c r="D262" s="46">
        <v>3</v>
      </c>
      <c r="E262" s="47">
        <v>11</v>
      </c>
      <c r="F262" s="48"/>
      <c r="G262" s="46">
        <f>B262-C262</f>
        <v>-3</v>
      </c>
      <c r="H262" s="47">
        <f>D262-E262</f>
        <v>-8</v>
      </c>
      <c r="I262" s="49">
        <f>IF(C262=0, "-", IF(G262/C262&lt;10, G262/C262, "&gt;999%"))</f>
        <v>-0.75</v>
      </c>
      <c r="J262" s="50">
        <f>IF(E262=0, "-", IF(H262/E262&lt;10, H262/E262, "&gt;999%"))</f>
        <v>-0.72727272727272729</v>
      </c>
    </row>
    <row r="263" spans="1:10" x14ac:dyDescent="0.25">
      <c r="A263" s="147"/>
      <c r="B263" s="80"/>
      <c r="C263" s="81"/>
      <c r="D263" s="80"/>
      <c r="E263" s="81"/>
      <c r="F263" s="82"/>
      <c r="G263" s="80"/>
      <c r="H263" s="81"/>
      <c r="I263" s="94"/>
      <c r="J263" s="95"/>
    </row>
    <row r="264" spans="1:10" ht="13" x14ac:dyDescent="0.3">
      <c r="A264" s="118" t="s">
        <v>73</v>
      </c>
      <c r="B264" s="35"/>
      <c r="C264" s="36"/>
      <c r="D264" s="35"/>
      <c r="E264" s="36"/>
      <c r="F264" s="37"/>
      <c r="G264" s="35"/>
      <c r="H264" s="36"/>
      <c r="I264" s="38"/>
      <c r="J264" s="39"/>
    </row>
    <row r="265" spans="1:10" x14ac:dyDescent="0.25">
      <c r="A265" s="124" t="s">
        <v>511</v>
      </c>
      <c r="B265" s="35">
        <v>11</v>
      </c>
      <c r="C265" s="36">
        <v>13</v>
      </c>
      <c r="D265" s="35">
        <v>40</v>
      </c>
      <c r="E265" s="36">
        <v>60</v>
      </c>
      <c r="F265" s="37"/>
      <c r="G265" s="35">
        <f t="shared" ref="G265:G271" si="40">B265-C265</f>
        <v>-2</v>
      </c>
      <c r="H265" s="36">
        <f t="shared" ref="H265:H271" si="41">D265-E265</f>
        <v>-20</v>
      </c>
      <c r="I265" s="38">
        <f t="shared" ref="I265:I271" si="42">IF(C265=0, "-", IF(G265/C265&lt;10, G265/C265, "&gt;999%"))</f>
        <v>-0.15384615384615385</v>
      </c>
      <c r="J265" s="39">
        <f t="shared" ref="J265:J271" si="43">IF(E265=0, "-", IF(H265/E265&lt;10, H265/E265, "&gt;999%"))</f>
        <v>-0.33333333333333331</v>
      </c>
    </row>
    <row r="266" spans="1:10" x14ac:dyDescent="0.25">
      <c r="A266" s="124" t="s">
        <v>445</v>
      </c>
      <c r="B266" s="35">
        <v>14</v>
      </c>
      <c r="C266" s="36">
        <v>78</v>
      </c>
      <c r="D266" s="35">
        <v>45</v>
      </c>
      <c r="E266" s="36">
        <v>96</v>
      </c>
      <c r="F266" s="37"/>
      <c r="G266" s="35">
        <f t="shared" si="40"/>
        <v>-64</v>
      </c>
      <c r="H266" s="36">
        <f t="shared" si="41"/>
        <v>-51</v>
      </c>
      <c r="I266" s="38">
        <f t="shared" si="42"/>
        <v>-0.82051282051282048</v>
      </c>
      <c r="J266" s="39">
        <f t="shared" si="43"/>
        <v>-0.53125</v>
      </c>
    </row>
    <row r="267" spans="1:10" x14ac:dyDescent="0.25">
      <c r="A267" s="124" t="s">
        <v>512</v>
      </c>
      <c r="B267" s="35">
        <v>2</v>
      </c>
      <c r="C267" s="36">
        <v>2</v>
      </c>
      <c r="D267" s="35">
        <v>7</v>
      </c>
      <c r="E267" s="36">
        <v>11</v>
      </c>
      <c r="F267" s="37"/>
      <c r="G267" s="35">
        <f t="shared" si="40"/>
        <v>0</v>
      </c>
      <c r="H267" s="36">
        <f t="shared" si="41"/>
        <v>-4</v>
      </c>
      <c r="I267" s="38">
        <f t="shared" si="42"/>
        <v>0</v>
      </c>
      <c r="J267" s="39">
        <f t="shared" si="43"/>
        <v>-0.36363636363636365</v>
      </c>
    </row>
    <row r="268" spans="1:10" x14ac:dyDescent="0.25">
      <c r="A268" s="124" t="s">
        <v>446</v>
      </c>
      <c r="B268" s="35">
        <v>16</v>
      </c>
      <c r="C268" s="36">
        <v>50</v>
      </c>
      <c r="D268" s="35">
        <v>82</v>
      </c>
      <c r="E268" s="36">
        <v>64</v>
      </c>
      <c r="F268" s="37"/>
      <c r="G268" s="35">
        <f t="shared" si="40"/>
        <v>-34</v>
      </c>
      <c r="H268" s="36">
        <f t="shared" si="41"/>
        <v>18</v>
      </c>
      <c r="I268" s="38">
        <f t="shared" si="42"/>
        <v>-0.68</v>
      </c>
      <c r="J268" s="39">
        <f t="shared" si="43"/>
        <v>0.28125</v>
      </c>
    </row>
    <row r="269" spans="1:10" x14ac:dyDescent="0.25">
      <c r="A269" s="124" t="s">
        <v>489</v>
      </c>
      <c r="B269" s="35">
        <v>18</v>
      </c>
      <c r="C269" s="36">
        <v>56</v>
      </c>
      <c r="D269" s="35">
        <v>87</v>
      </c>
      <c r="E269" s="36">
        <v>115</v>
      </c>
      <c r="F269" s="37"/>
      <c r="G269" s="35">
        <f t="shared" si="40"/>
        <v>-38</v>
      </c>
      <c r="H269" s="36">
        <f t="shared" si="41"/>
        <v>-28</v>
      </c>
      <c r="I269" s="38">
        <f t="shared" si="42"/>
        <v>-0.6785714285714286</v>
      </c>
      <c r="J269" s="39">
        <f t="shared" si="43"/>
        <v>-0.24347826086956523</v>
      </c>
    </row>
    <row r="270" spans="1:10" x14ac:dyDescent="0.25">
      <c r="A270" s="124" t="s">
        <v>490</v>
      </c>
      <c r="B270" s="35">
        <v>10</v>
      </c>
      <c r="C270" s="36">
        <v>14</v>
      </c>
      <c r="D270" s="35">
        <v>27</v>
      </c>
      <c r="E270" s="36">
        <v>49</v>
      </c>
      <c r="F270" s="37"/>
      <c r="G270" s="35">
        <f t="shared" si="40"/>
        <v>-4</v>
      </c>
      <c r="H270" s="36">
        <f t="shared" si="41"/>
        <v>-22</v>
      </c>
      <c r="I270" s="38">
        <f t="shared" si="42"/>
        <v>-0.2857142857142857</v>
      </c>
      <c r="J270" s="39">
        <f t="shared" si="43"/>
        <v>-0.44897959183673469</v>
      </c>
    </row>
    <row r="271" spans="1:10" s="52" customFormat="1" ht="13" x14ac:dyDescent="0.3">
      <c r="A271" s="148" t="s">
        <v>652</v>
      </c>
      <c r="B271" s="46">
        <v>71</v>
      </c>
      <c r="C271" s="47">
        <v>213</v>
      </c>
      <c r="D271" s="46">
        <v>288</v>
      </c>
      <c r="E271" s="47">
        <v>395</v>
      </c>
      <c r="F271" s="48"/>
      <c r="G271" s="46">
        <f t="shared" si="40"/>
        <v>-142</v>
      </c>
      <c r="H271" s="47">
        <f t="shared" si="41"/>
        <v>-107</v>
      </c>
      <c r="I271" s="49">
        <f t="shared" si="42"/>
        <v>-0.66666666666666663</v>
      </c>
      <c r="J271" s="50">
        <f t="shared" si="43"/>
        <v>-0.27088607594936709</v>
      </c>
    </row>
    <row r="272" spans="1:10" x14ac:dyDescent="0.25">
      <c r="A272" s="147"/>
      <c r="B272" s="80"/>
      <c r="C272" s="81"/>
      <c r="D272" s="80"/>
      <c r="E272" s="81"/>
      <c r="F272" s="82"/>
      <c r="G272" s="80"/>
      <c r="H272" s="81"/>
      <c r="I272" s="94"/>
      <c r="J272" s="95"/>
    </row>
    <row r="273" spans="1:10" ht="13" x14ac:dyDescent="0.3">
      <c r="A273" s="118" t="s">
        <v>74</v>
      </c>
      <c r="B273" s="35"/>
      <c r="C273" s="36"/>
      <c r="D273" s="35"/>
      <c r="E273" s="36"/>
      <c r="F273" s="37"/>
      <c r="G273" s="35"/>
      <c r="H273" s="36"/>
      <c r="I273" s="38"/>
      <c r="J273" s="39"/>
    </row>
    <row r="274" spans="1:10" x14ac:dyDescent="0.25">
      <c r="A274" s="124" t="s">
        <v>467</v>
      </c>
      <c r="B274" s="35">
        <v>3</v>
      </c>
      <c r="C274" s="36">
        <v>2</v>
      </c>
      <c r="D274" s="35">
        <v>11</v>
      </c>
      <c r="E274" s="36">
        <v>4</v>
      </c>
      <c r="F274" s="37"/>
      <c r="G274" s="35">
        <f t="shared" ref="G274:G279" si="44">B274-C274</f>
        <v>1</v>
      </c>
      <c r="H274" s="36">
        <f t="shared" ref="H274:H279" si="45">D274-E274</f>
        <v>7</v>
      </c>
      <c r="I274" s="38">
        <f t="shared" ref="I274:I279" si="46">IF(C274=0, "-", IF(G274/C274&lt;10, G274/C274, "&gt;999%"))</f>
        <v>0.5</v>
      </c>
      <c r="J274" s="39">
        <f t="shared" ref="J274:J279" si="47">IF(E274=0, "-", IF(H274/E274&lt;10, H274/E274, "&gt;999%"))</f>
        <v>1.75</v>
      </c>
    </row>
    <row r="275" spans="1:10" x14ac:dyDescent="0.25">
      <c r="A275" s="124" t="s">
        <v>538</v>
      </c>
      <c r="B275" s="35">
        <v>19</v>
      </c>
      <c r="C275" s="36">
        <v>27</v>
      </c>
      <c r="D275" s="35">
        <v>37</v>
      </c>
      <c r="E275" s="36">
        <v>53</v>
      </c>
      <c r="F275" s="37"/>
      <c r="G275" s="35">
        <f t="shared" si="44"/>
        <v>-8</v>
      </c>
      <c r="H275" s="36">
        <f t="shared" si="45"/>
        <v>-16</v>
      </c>
      <c r="I275" s="38">
        <f t="shared" si="46"/>
        <v>-0.29629629629629628</v>
      </c>
      <c r="J275" s="39">
        <f t="shared" si="47"/>
        <v>-0.30188679245283018</v>
      </c>
    </row>
    <row r="276" spans="1:10" x14ac:dyDescent="0.25">
      <c r="A276" s="124" t="s">
        <v>305</v>
      </c>
      <c r="B276" s="35">
        <v>11</v>
      </c>
      <c r="C276" s="36">
        <v>16</v>
      </c>
      <c r="D276" s="35">
        <v>36</v>
      </c>
      <c r="E276" s="36">
        <v>46</v>
      </c>
      <c r="F276" s="37"/>
      <c r="G276" s="35">
        <f t="shared" si="44"/>
        <v>-5</v>
      </c>
      <c r="H276" s="36">
        <f t="shared" si="45"/>
        <v>-10</v>
      </c>
      <c r="I276" s="38">
        <f t="shared" si="46"/>
        <v>-0.3125</v>
      </c>
      <c r="J276" s="39">
        <f t="shared" si="47"/>
        <v>-0.21739130434782608</v>
      </c>
    </row>
    <row r="277" spans="1:10" x14ac:dyDescent="0.25">
      <c r="A277" s="124" t="s">
        <v>560</v>
      </c>
      <c r="B277" s="35">
        <v>66</v>
      </c>
      <c r="C277" s="36">
        <v>63</v>
      </c>
      <c r="D277" s="35">
        <v>185</v>
      </c>
      <c r="E277" s="36">
        <v>136</v>
      </c>
      <c r="F277" s="37"/>
      <c r="G277" s="35">
        <f t="shared" si="44"/>
        <v>3</v>
      </c>
      <c r="H277" s="36">
        <f t="shared" si="45"/>
        <v>49</v>
      </c>
      <c r="I277" s="38">
        <f t="shared" si="46"/>
        <v>4.7619047619047616E-2</v>
      </c>
      <c r="J277" s="39">
        <f t="shared" si="47"/>
        <v>0.36029411764705882</v>
      </c>
    </row>
    <row r="278" spans="1:10" x14ac:dyDescent="0.25">
      <c r="A278" s="124" t="s">
        <v>539</v>
      </c>
      <c r="B278" s="35">
        <v>15</v>
      </c>
      <c r="C278" s="36">
        <v>19</v>
      </c>
      <c r="D278" s="35">
        <v>28</v>
      </c>
      <c r="E278" s="36">
        <v>32</v>
      </c>
      <c r="F278" s="37"/>
      <c r="G278" s="35">
        <f t="shared" si="44"/>
        <v>-4</v>
      </c>
      <c r="H278" s="36">
        <f t="shared" si="45"/>
        <v>-4</v>
      </c>
      <c r="I278" s="38">
        <f t="shared" si="46"/>
        <v>-0.21052631578947367</v>
      </c>
      <c r="J278" s="39">
        <f t="shared" si="47"/>
        <v>-0.125</v>
      </c>
    </row>
    <row r="279" spans="1:10" s="52" customFormat="1" ht="13" x14ac:dyDescent="0.3">
      <c r="A279" s="148" t="s">
        <v>653</v>
      </c>
      <c r="B279" s="46">
        <v>114</v>
      </c>
      <c r="C279" s="47">
        <v>127</v>
      </c>
      <c r="D279" s="46">
        <v>297</v>
      </c>
      <c r="E279" s="47">
        <v>271</v>
      </c>
      <c r="F279" s="48"/>
      <c r="G279" s="46">
        <f t="shared" si="44"/>
        <v>-13</v>
      </c>
      <c r="H279" s="47">
        <f t="shared" si="45"/>
        <v>26</v>
      </c>
      <c r="I279" s="49">
        <f t="shared" si="46"/>
        <v>-0.10236220472440945</v>
      </c>
      <c r="J279" s="50">
        <f t="shared" si="47"/>
        <v>9.5940959409594101E-2</v>
      </c>
    </row>
    <row r="280" spans="1:10" x14ac:dyDescent="0.25">
      <c r="A280" s="147"/>
      <c r="B280" s="80"/>
      <c r="C280" s="81"/>
      <c r="D280" s="80"/>
      <c r="E280" s="81"/>
      <c r="F280" s="82"/>
      <c r="G280" s="80"/>
      <c r="H280" s="81"/>
      <c r="I280" s="94"/>
      <c r="J280" s="95"/>
    </row>
    <row r="281" spans="1:10" ht="13" x14ac:dyDescent="0.3">
      <c r="A281" s="118" t="s">
        <v>75</v>
      </c>
      <c r="B281" s="35"/>
      <c r="C281" s="36"/>
      <c r="D281" s="35"/>
      <c r="E281" s="36"/>
      <c r="F281" s="37"/>
      <c r="G281" s="35"/>
      <c r="H281" s="36"/>
      <c r="I281" s="38"/>
      <c r="J281" s="39"/>
    </row>
    <row r="282" spans="1:10" x14ac:dyDescent="0.25">
      <c r="A282" s="124" t="s">
        <v>229</v>
      </c>
      <c r="B282" s="35">
        <v>0</v>
      </c>
      <c r="C282" s="36">
        <v>2</v>
      </c>
      <c r="D282" s="35">
        <v>5</v>
      </c>
      <c r="E282" s="36">
        <v>9</v>
      </c>
      <c r="F282" s="37"/>
      <c r="G282" s="35">
        <f t="shared" ref="G282:G293" si="48">B282-C282</f>
        <v>-2</v>
      </c>
      <c r="H282" s="36">
        <f t="shared" ref="H282:H293" si="49">D282-E282</f>
        <v>-4</v>
      </c>
      <c r="I282" s="38">
        <f t="shared" ref="I282:I293" si="50">IF(C282=0, "-", IF(G282/C282&lt;10, G282/C282, "&gt;999%"))</f>
        <v>-1</v>
      </c>
      <c r="J282" s="39">
        <f t="shared" ref="J282:J293" si="51">IF(E282=0, "-", IF(H282/E282&lt;10, H282/E282, "&gt;999%"))</f>
        <v>-0.44444444444444442</v>
      </c>
    </row>
    <row r="283" spans="1:10" x14ac:dyDescent="0.25">
      <c r="A283" s="124" t="s">
        <v>258</v>
      </c>
      <c r="B283" s="35">
        <v>8</v>
      </c>
      <c r="C283" s="36">
        <v>15</v>
      </c>
      <c r="D283" s="35">
        <v>29</v>
      </c>
      <c r="E283" s="36">
        <v>26</v>
      </c>
      <c r="F283" s="37"/>
      <c r="G283" s="35">
        <f t="shared" si="48"/>
        <v>-7</v>
      </c>
      <c r="H283" s="36">
        <f t="shared" si="49"/>
        <v>3</v>
      </c>
      <c r="I283" s="38">
        <f t="shared" si="50"/>
        <v>-0.46666666666666667</v>
      </c>
      <c r="J283" s="39">
        <f t="shared" si="51"/>
        <v>0.11538461538461539</v>
      </c>
    </row>
    <row r="284" spans="1:10" x14ac:dyDescent="0.25">
      <c r="A284" s="124" t="s">
        <v>277</v>
      </c>
      <c r="B284" s="35">
        <v>0</v>
      </c>
      <c r="C284" s="36">
        <v>1</v>
      </c>
      <c r="D284" s="35">
        <v>1</v>
      </c>
      <c r="E284" s="36">
        <v>1</v>
      </c>
      <c r="F284" s="37"/>
      <c r="G284" s="35">
        <f t="shared" si="48"/>
        <v>-1</v>
      </c>
      <c r="H284" s="36">
        <f t="shared" si="49"/>
        <v>0</v>
      </c>
      <c r="I284" s="38">
        <f t="shared" si="50"/>
        <v>-1</v>
      </c>
      <c r="J284" s="39">
        <f t="shared" si="51"/>
        <v>0</v>
      </c>
    </row>
    <row r="285" spans="1:10" x14ac:dyDescent="0.25">
      <c r="A285" s="124" t="s">
        <v>259</v>
      </c>
      <c r="B285" s="35">
        <v>7</v>
      </c>
      <c r="C285" s="36">
        <v>8</v>
      </c>
      <c r="D285" s="35">
        <v>25</v>
      </c>
      <c r="E285" s="36">
        <v>27</v>
      </c>
      <c r="F285" s="37"/>
      <c r="G285" s="35">
        <f t="shared" si="48"/>
        <v>-1</v>
      </c>
      <c r="H285" s="36">
        <f t="shared" si="49"/>
        <v>-2</v>
      </c>
      <c r="I285" s="38">
        <f t="shared" si="50"/>
        <v>-0.125</v>
      </c>
      <c r="J285" s="39">
        <f t="shared" si="51"/>
        <v>-7.407407407407407E-2</v>
      </c>
    </row>
    <row r="286" spans="1:10" x14ac:dyDescent="0.25">
      <c r="A286" s="124" t="s">
        <v>337</v>
      </c>
      <c r="B286" s="35">
        <v>0</v>
      </c>
      <c r="C286" s="36">
        <v>1</v>
      </c>
      <c r="D286" s="35">
        <v>1</v>
      </c>
      <c r="E286" s="36">
        <v>1</v>
      </c>
      <c r="F286" s="37"/>
      <c r="G286" s="35">
        <f t="shared" si="48"/>
        <v>-1</v>
      </c>
      <c r="H286" s="36">
        <f t="shared" si="49"/>
        <v>0</v>
      </c>
      <c r="I286" s="38">
        <f t="shared" si="50"/>
        <v>-1</v>
      </c>
      <c r="J286" s="39">
        <f t="shared" si="51"/>
        <v>0</v>
      </c>
    </row>
    <row r="287" spans="1:10" x14ac:dyDescent="0.25">
      <c r="A287" s="124" t="s">
        <v>293</v>
      </c>
      <c r="B287" s="35">
        <v>0</v>
      </c>
      <c r="C287" s="36">
        <v>1</v>
      </c>
      <c r="D287" s="35">
        <v>1</v>
      </c>
      <c r="E287" s="36">
        <v>2</v>
      </c>
      <c r="F287" s="37"/>
      <c r="G287" s="35">
        <f t="shared" si="48"/>
        <v>-1</v>
      </c>
      <c r="H287" s="36">
        <f t="shared" si="49"/>
        <v>-1</v>
      </c>
      <c r="I287" s="38">
        <f t="shared" si="50"/>
        <v>-1</v>
      </c>
      <c r="J287" s="39">
        <f t="shared" si="51"/>
        <v>-0.5</v>
      </c>
    </row>
    <row r="288" spans="1:10" x14ac:dyDescent="0.25">
      <c r="A288" s="124" t="s">
        <v>513</v>
      </c>
      <c r="B288" s="35">
        <v>5</v>
      </c>
      <c r="C288" s="36">
        <v>11</v>
      </c>
      <c r="D288" s="35">
        <v>15</v>
      </c>
      <c r="E288" s="36">
        <v>28</v>
      </c>
      <c r="F288" s="37"/>
      <c r="G288" s="35">
        <f t="shared" si="48"/>
        <v>-6</v>
      </c>
      <c r="H288" s="36">
        <f t="shared" si="49"/>
        <v>-13</v>
      </c>
      <c r="I288" s="38">
        <f t="shared" si="50"/>
        <v>-0.54545454545454541</v>
      </c>
      <c r="J288" s="39">
        <f t="shared" si="51"/>
        <v>-0.4642857142857143</v>
      </c>
    </row>
    <row r="289" spans="1:10" x14ac:dyDescent="0.25">
      <c r="A289" s="124" t="s">
        <v>447</v>
      </c>
      <c r="B289" s="35">
        <v>47</v>
      </c>
      <c r="C289" s="36">
        <v>50</v>
      </c>
      <c r="D289" s="35">
        <v>148</v>
      </c>
      <c r="E289" s="36">
        <v>136</v>
      </c>
      <c r="F289" s="37"/>
      <c r="G289" s="35">
        <f t="shared" si="48"/>
        <v>-3</v>
      </c>
      <c r="H289" s="36">
        <f t="shared" si="49"/>
        <v>12</v>
      </c>
      <c r="I289" s="38">
        <f t="shared" si="50"/>
        <v>-0.06</v>
      </c>
      <c r="J289" s="39">
        <f t="shared" si="51"/>
        <v>8.8235294117647065E-2</v>
      </c>
    </row>
    <row r="290" spans="1:10" x14ac:dyDescent="0.25">
      <c r="A290" s="124" t="s">
        <v>338</v>
      </c>
      <c r="B290" s="35">
        <v>8</v>
      </c>
      <c r="C290" s="36">
        <v>5</v>
      </c>
      <c r="D290" s="35">
        <v>13</v>
      </c>
      <c r="E290" s="36">
        <v>8</v>
      </c>
      <c r="F290" s="37"/>
      <c r="G290" s="35">
        <f t="shared" si="48"/>
        <v>3</v>
      </c>
      <c r="H290" s="36">
        <f t="shared" si="49"/>
        <v>5</v>
      </c>
      <c r="I290" s="38">
        <f t="shared" si="50"/>
        <v>0.6</v>
      </c>
      <c r="J290" s="39">
        <f t="shared" si="51"/>
        <v>0.625</v>
      </c>
    </row>
    <row r="291" spans="1:10" x14ac:dyDescent="0.25">
      <c r="A291" s="124" t="s">
        <v>491</v>
      </c>
      <c r="B291" s="35">
        <v>17</v>
      </c>
      <c r="C291" s="36">
        <v>11</v>
      </c>
      <c r="D291" s="35">
        <v>67</v>
      </c>
      <c r="E291" s="36">
        <v>59</v>
      </c>
      <c r="F291" s="37"/>
      <c r="G291" s="35">
        <f t="shared" si="48"/>
        <v>6</v>
      </c>
      <c r="H291" s="36">
        <f t="shared" si="49"/>
        <v>8</v>
      </c>
      <c r="I291" s="38">
        <f t="shared" si="50"/>
        <v>0.54545454545454541</v>
      </c>
      <c r="J291" s="39">
        <f t="shared" si="51"/>
        <v>0.13559322033898305</v>
      </c>
    </row>
    <row r="292" spans="1:10" x14ac:dyDescent="0.25">
      <c r="A292" s="124" t="s">
        <v>409</v>
      </c>
      <c r="B292" s="35">
        <v>21</v>
      </c>
      <c r="C292" s="36">
        <v>35</v>
      </c>
      <c r="D292" s="35">
        <v>57</v>
      </c>
      <c r="E292" s="36">
        <v>91</v>
      </c>
      <c r="F292" s="37"/>
      <c r="G292" s="35">
        <f t="shared" si="48"/>
        <v>-14</v>
      </c>
      <c r="H292" s="36">
        <f t="shared" si="49"/>
        <v>-34</v>
      </c>
      <c r="I292" s="38">
        <f t="shared" si="50"/>
        <v>-0.4</v>
      </c>
      <c r="J292" s="39">
        <f t="shared" si="51"/>
        <v>-0.37362637362637363</v>
      </c>
    </row>
    <row r="293" spans="1:10" s="52" customFormat="1" ht="13" x14ac:dyDescent="0.3">
      <c r="A293" s="148" t="s">
        <v>654</v>
      </c>
      <c r="B293" s="46">
        <v>113</v>
      </c>
      <c r="C293" s="47">
        <v>140</v>
      </c>
      <c r="D293" s="46">
        <v>362</v>
      </c>
      <c r="E293" s="47">
        <v>388</v>
      </c>
      <c r="F293" s="48"/>
      <c r="G293" s="46">
        <f t="shared" si="48"/>
        <v>-27</v>
      </c>
      <c r="H293" s="47">
        <f t="shared" si="49"/>
        <v>-26</v>
      </c>
      <c r="I293" s="49">
        <f t="shared" si="50"/>
        <v>-0.19285714285714287</v>
      </c>
      <c r="J293" s="50">
        <f t="shared" si="51"/>
        <v>-6.7010309278350513E-2</v>
      </c>
    </row>
    <row r="294" spans="1:10" x14ac:dyDescent="0.25">
      <c r="A294" s="147"/>
      <c r="B294" s="80"/>
      <c r="C294" s="81"/>
      <c r="D294" s="80"/>
      <c r="E294" s="81"/>
      <c r="F294" s="82"/>
      <c r="G294" s="80"/>
      <c r="H294" s="81"/>
      <c r="I294" s="94"/>
      <c r="J294" s="95"/>
    </row>
    <row r="295" spans="1:10" ht="13" x14ac:dyDescent="0.3">
      <c r="A295" s="118" t="s">
        <v>76</v>
      </c>
      <c r="B295" s="35"/>
      <c r="C295" s="36"/>
      <c r="D295" s="35"/>
      <c r="E295" s="36"/>
      <c r="F295" s="37"/>
      <c r="G295" s="35"/>
      <c r="H295" s="36"/>
      <c r="I295" s="38"/>
      <c r="J295" s="39"/>
    </row>
    <row r="296" spans="1:10" x14ac:dyDescent="0.25">
      <c r="A296" s="124" t="s">
        <v>339</v>
      </c>
      <c r="B296" s="35">
        <v>0</v>
      </c>
      <c r="C296" s="36">
        <v>1</v>
      </c>
      <c r="D296" s="35">
        <v>1</v>
      </c>
      <c r="E296" s="36">
        <v>1</v>
      </c>
      <c r="F296" s="37"/>
      <c r="G296" s="35">
        <f>B296-C296</f>
        <v>-1</v>
      </c>
      <c r="H296" s="36">
        <f>D296-E296</f>
        <v>0</v>
      </c>
      <c r="I296" s="38">
        <f>IF(C296=0, "-", IF(G296/C296&lt;10, G296/C296, "&gt;999%"))</f>
        <v>-1</v>
      </c>
      <c r="J296" s="39">
        <f>IF(E296=0, "-", IF(H296/E296&lt;10, H296/E296, "&gt;999%"))</f>
        <v>0</v>
      </c>
    </row>
    <row r="297" spans="1:10" x14ac:dyDescent="0.25">
      <c r="A297" s="124" t="s">
        <v>340</v>
      </c>
      <c r="B297" s="35">
        <v>1</v>
      </c>
      <c r="C297" s="36">
        <v>0</v>
      </c>
      <c r="D297" s="35">
        <v>2</v>
      </c>
      <c r="E297" s="36">
        <v>1</v>
      </c>
      <c r="F297" s="37"/>
      <c r="G297" s="35">
        <f>B297-C297</f>
        <v>1</v>
      </c>
      <c r="H297" s="36">
        <f>D297-E297</f>
        <v>1</v>
      </c>
      <c r="I297" s="38" t="str">
        <f>IF(C297=0, "-", IF(G297/C297&lt;10, G297/C297, "&gt;999%"))</f>
        <v>-</v>
      </c>
      <c r="J297" s="39">
        <f>IF(E297=0, "-", IF(H297/E297&lt;10, H297/E297, "&gt;999%"))</f>
        <v>1</v>
      </c>
    </row>
    <row r="298" spans="1:10" s="52" customFormat="1" ht="13" x14ac:dyDescent="0.3">
      <c r="A298" s="148" t="s">
        <v>655</v>
      </c>
      <c r="B298" s="46">
        <v>1</v>
      </c>
      <c r="C298" s="47">
        <v>1</v>
      </c>
      <c r="D298" s="46">
        <v>3</v>
      </c>
      <c r="E298" s="47">
        <v>2</v>
      </c>
      <c r="F298" s="48"/>
      <c r="G298" s="46">
        <f>B298-C298</f>
        <v>0</v>
      </c>
      <c r="H298" s="47">
        <f>D298-E298</f>
        <v>1</v>
      </c>
      <c r="I298" s="49">
        <f>IF(C298=0, "-", IF(G298/C298&lt;10, G298/C298, "&gt;999%"))</f>
        <v>0</v>
      </c>
      <c r="J298" s="50">
        <f>IF(E298=0, "-", IF(H298/E298&lt;10, H298/E298, "&gt;999%"))</f>
        <v>0.5</v>
      </c>
    </row>
    <row r="299" spans="1:10" x14ac:dyDescent="0.25">
      <c r="A299" s="147"/>
      <c r="B299" s="80"/>
      <c r="C299" s="81"/>
      <c r="D299" s="80"/>
      <c r="E299" s="81"/>
      <c r="F299" s="82"/>
      <c r="G299" s="80"/>
      <c r="H299" s="81"/>
      <c r="I299" s="94"/>
      <c r="J299" s="95"/>
    </row>
    <row r="300" spans="1:10" ht="13" x14ac:dyDescent="0.3">
      <c r="A300" s="118" t="s">
        <v>108</v>
      </c>
      <c r="B300" s="35"/>
      <c r="C300" s="36"/>
      <c r="D300" s="35"/>
      <c r="E300" s="36"/>
      <c r="F300" s="37"/>
      <c r="G300" s="35"/>
      <c r="H300" s="36"/>
      <c r="I300" s="38"/>
      <c r="J300" s="39"/>
    </row>
    <row r="301" spans="1:10" x14ac:dyDescent="0.25">
      <c r="A301" s="124" t="s">
        <v>608</v>
      </c>
      <c r="B301" s="35">
        <v>22</v>
      </c>
      <c r="C301" s="36">
        <v>38</v>
      </c>
      <c r="D301" s="35">
        <v>49</v>
      </c>
      <c r="E301" s="36">
        <v>70</v>
      </c>
      <c r="F301" s="37"/>
      <c r="G301" s="35">
        <f>B301-C301</f>
        <v>-16</v>
      </c>
      <c r="H301" s="36">
        <f>D301-E301</f>
        <v>-21</v>
      </c>
      <c r="I301" s="38">
        <f>IF(C301=0, "-", IF(G301/C301&lt;10, G301/C301, "&gt;999%"))</f>
        <v>-0.42105263157894735</v>
      </c>
      <c r="J301" s="39">
        <f>IF(E301=0, "-", IF(H301/E301&lt;10, H301/E301, "&gt;999%"))</f>
        <v>-0.3</v>
      </c>
    </row>
    <row r="302" spans="1:10" s="52" customFormat="1" ht="13" x14ac:dyDescent="0.3">
      <c r="A302" s="148" t="s">
        <v>656</v>
      </c>
      <c r="B302" s="46">
        <v>22</v>
      </c>
      <c r="C302" s="47">
        <v>38</v>
      </c>
      <c r="D302" s="46">
        <v>49</v>
      </c>
      <c r="E302" s="47">
        <v>70</v>
      </c>
      <c r="F302" s="48"/>
      <c r="G302" s="46">
        <f>B302-C302</f>
        <v>-16</v>
      </c>
      <c r="H302" s="47">
        <f>D302-E302</f>
        <v>-21</v>
      </c>
      <c r="I302" s="49">
        <f>IF(C302=0, "-", IF(G302/C302&lt;10, G302/C302, "&gt;999%"))</f>
        <v>-0.42105263157894735</v>
      </c>
      <c r="J302" s="50">
        <f>IF(E302=0, "-", IF(H302/E302&lt;10, H302/E302, "&gt;999%"))</f>
        <v>-0.3</v>
      </c>
    </row>
    <row r="303" spans="1:10" x14ac:dyDescent="0.25">
      <c r="A303" s="147"/>
      <c r="B303" s="80"/>
      <c r="C303" s="81"/>
      <c r="D303" s="80"/>
      <c r="E303" s="81"/>
      <c r="F303" s="82"/>
      <c r="G303" s="80"/>
      <c r="H303" s="81"/>
      <c r="I303" s="94"/>
      <c r="J303" s="95"/>
    </row>
    <row r="304" spans="1:10" ht="13" x14ac:dyDescent="0.3">
      <c r="A304" s="118" t="s">
        <v>109</v>
      </c>
      <c r="B304" s="35"/>
      <c r="C304" s="36"/>
      <c r="D304" s="35"/>
      <c r="E304" s="36"/>
      <c r="F304" s="37"/>
      <c r="G304" s="35"/>
      <c r="H304" s="36"/>
      <c r="I304" s="38"/>
      <c r="J304" s="39"/>
    </row>
    <row r="305" spans="1:10" x14ac:dyDescent="0.25">
      <c r="A305" s="124" t="s">
        <v>609</v>
      </c>
      <c r="B305" s="35">
        <v>3</v>
      </c>
      <c r="C305" s="36">
        <v>20</v>
      </c>
      <c r="D305" s="35">
        <v>6</v>
      </c>
      <c r="E305" s="36">
        <v>48</v>
      </c>
      <c r="F305" s="37"/>
      <c r="G305" s="35">
        <f>B305-C305</f>
        <v>-17</v>
      </c>
      <c r="H305" s="36">
        <f>D305-E305</f>
        <v>-42</v>
      </c>
      <c r="I305" s="38">
        <f>IF(C305=0, "-", IF(G305/C305&lt;10, G305/C305, "&gt;999%"))</f>
        <v>-0.85</v>
      </c>
      <c r="J305" s="39">
        <f>IF(E305=0, "-", IF(H305/E305&lt;10, H305/E305, "&gt;999%"))</f>
        <v>-0.875</v>
      </c>
    </row>
    <row r="306" spans="1:10" x14ac:dyDescent="0.25">
      <c r="A306" s="124" t="s">
        <v>595</v>
      </c>
      <c r="B306" s="35">
        <v>17</v>
      </c>
      <c r="C306" s="36">
        <v>44</v>
      </c>
      <c r="D306" s="35">
        <v>82</v>
      </c>
      <c r="E306" s="36">
        <v>126</v>
      </c>
      <c r="F306" s="37"/>
      <c r="G306" s="35">
        <f>B306-C306</f>
        <v>-27</v>
      </c>
      <c r="H306" s="36">
        <f>D306-E306</f>
        <v>-44</v>
      </c>
      <c r="I306" s="38">
        <f>IF(C306=0, "-", IF(G306/C306&lt;10, G306/C306, "&gt;999%"))</f>
        <v>-0.61363636363636365</v>
      </c>
      <c r="J306" s="39">
        <f>IF(E306=0, "-", IF(H306/E306&lt;10, H306/E306, "&gt;999%"))</f>
        <v>-0.34920634920634919</v>
      </c>
    </row>
    <row r="307" spans="1:10" s="52" customFormat="1" ht="13" x14ac:dyDescent="0.3">
      <c r="A307" s="148" t="s">
        <v>657</v>
      </c>
      <c r="B307" s="46">
        <v>20</v>
      </c>
      <c r="C307" s="47">
        <v>64</v>
      </c>
      <c r="D307" s="46">
        <v>88</v>
      </c>
      <c r="E307" s="47">
        <v>174</v>
      </c>
      <c r="F307" s="48"/>
      <c r="G307" s="46">
        <f>B307-C307</f>
        <v>-44</v>
      </c>
      <c r="H307" s="47">
        <f>D307-E307</f>
        <v>-86</v>
      </c>
      <c r="I307" s="49">
        <f>IF(C307=0, "-", IF(G307/C307&lt;10, G307/C307, "&gt;999%"))</f>
        <v>-0.6875</v>
      </c>
      <c r="J307" s="50">
        <f>IF(E307=0, "-", IF(H307/E307&lt;10, H307/E307, "&gt;999%"))</f>
        <v>-0.4942528735632184</v>
      </c>
    </row>
    <row r="308" spans="1:10" x14ac:dyDescent="0.25">
      <c r="A308" s="147"/>
      <c r="B308" s="80"/>
      <c r="C308" s="81"/>
      <c r="D308" s="80"/>
      <c r="E308" s="81"/>
      <c r="F308" s="82"/>
      <c r="G308" s="80"/>
      <c r="H308" s="81"/>
      <c r="I308" s="94"/>
      <c r="J308" s="95"/>
    </row>
    <row r="309" spans="1:10" ht="13" x14ac:dyDescent="0.3">
      <c r="A309" s="118" t="s">
        <v>77</v>
      </c>
      <c r="B309" s="35"/>
      <c r="C309" s="36"/>
      <c r="D309" s="35"/>
      <c r="E309" s="36"/>
      <c r="F309" s="37"/>
      <c r="G309" s="35"/>
      <c r="H309" s="36"/>
      <c r="I309" s="38"/>
      <c r="J309" s="39"/>
    </row>
    <row r="310" spans="1:10" x14ac:dyDescent="0.25">
      <c r="A310" s="124" t="s">
        <v>278</v>
      </c>
      <c r="B310" s="35">
        <v>0</v>
      </c>
      <c r="C310" s="36">
        <v>2</v>
      </c>
      <c r="D310" s="35">
        <v>1</v>
      </c>
      <c r="E310" s="36">
        <v>8</v>
      </c>
      <c r="F310" s="37"/>
      <c r="G310" s="35">
        <f>B310-C310</f>
        <v>-2</v>
      </c>
      <c r="H310" s="36">
        <f>D310-E310</f>
        <v>-7</v>
      </c>
      <c r="I310" s="38">
        <f>IF(C310=0, "-", IF(G310/C310&lt;10, G310/C310, "&gt;999%"))</f>
        <v>-1</v>
      </c>
      <c r="J310" s="39">
        <f>IF(E310=0, "-", IF(H310/E310&lt;10, H310/E310, "&gt;999%"))</f>
        <v>-0.875</v>
      </c>
    </row>
    <row r="311" spans="1:10" x14ac:dyDescent="0.25">
      <c r="A311" s="124" t="s">
        <v>492</v>
      </c>
      <c r="B311" s="35">
        <v>10</v>
      </c>
      <c r="C311" s="36">
        <v>5</v>
      </c>
      <c r="D311" s="35">
        <v>13</v>
      </c>
      <c r="E311" s="36">
        <v>11</v>
      </c>
      <c r="F311" s="37"/>
      <c r="G311" s="35">
        <f>B311-C311</f>
        <v>5</v>
      </c>
      <c r="H311" s="36">
        <f>D311-E311</f>
        <v>2</v>
      </c>
      <c r="I311" s="38">
        <f>IF(C311=0, "-", IF(G311/C311&lt;10, G311/C311, "&gt;999%"))</f>
        <v>1</v>
      </c>
      <c r="J311" s="39">
        <f>IF(E311=0, "-", IF(H311/E311&lt;10, H311/E311, "&gt;999%"))</f>
        <v>0.18181818181818182</v>
      </c>
    </row>
    <row r="312" spans="1:10" x14ac:dyDescent="0.25">
      <c r="A312" s="124" t="s">
        <v>294</v>
      </c>
      <c r="B312" s="35">
        <v>0</v>
      </c>
      <c r="C312" s="36">
        <v>0</v>
      </c>
      <c r="D312" s="35">
        <v>1</v>
      </c>
      <c r="E312" s="36">
        <v>0</v>
      </c>
      <c r="F312" s="37"/>
      <c r="G312" s="35">
        <f>B312-C312</f>
        <v>0</v>
      </c>
      <c r="H312" s="36">
        <f>D312-E312</f>
        <v>1</v>
      </c>
      <c r="I312" s="38" t="str">
        <f>IF(C312=0, "-", IF(G312/C312&lt;10, G312/C312, "&gt;999%"))</f>
        <v>-</v>
      </c>
      <c r="J312" s="39" t="str">
        <f>IF(E312=0, "-", IF(H312/E312&lt;10, H312/E312, "&gt;999%"))</f>
        <v>-</v>
      </c>
    </row>
    <row r="313" spans="1:10" s="52" customFormat="1" ht="13" x14ac:dyDescent="0.3">
      <c r="A313" s="148" t="s">
        <v>658</v>
      </c>
      <c r="B313" s="46">
        <v>10</v>
      </c>
      <c r="C313" s="47">
        <v>7</v>
      </c>
      <c r="D313" s="46">
        <v>15</v>
      </c>
      <c r="E313" s="47">
        <v>19</v>
      </c>
      <c r="F313" s="48"/>
      <c r="G313" s="46">
        <f>B313-C313</f>
        <v>3</v>
      </c>
      <c r="H313" s="47">
        <f>D313-E313</f>
        <v>-4</v>
      </c>
      <c r="I313" s="49">
        <f>IF(C313=0, "-", IF(G313/C313&lt;10, G313/C313, "&gt;999%"))</f>
        <v>0.42857142857142855</v>
      </c>
      <c r="J313" s="50">
        <f>IF(E313=0, "-", IF(H313/E313&lt;10, H313/E313, "&gt;999%"))</f>
        <v>-0.21052631578947367</v>
      </c>
    </row>
    <row r="314" spans="1:10" x14ac:dyDescent="0.25">
      <c r="A314" s="147"/>
      <c r="B314" s="80"/>
      <c r="C314" s="81"/>
      <c r="D314" s="80"/>
      <c r="E314" s="81"/>
      <c r="F314" s="82"/>
      <c r="G314" s="80"/>
      <c r="H314" s="81"/>
      <c r="I314" s="94"/>
      <c r="J314" s="95"/>
    </row>
    <row r="315" spans="1:10" ht="13" x14ac:dyDescent="0.3">
      <c r="A315" s="118" t="s">
        <v>78</v>
      </c>
      <c r="B315" s="35"/>
      <c r="C315" s="36"/>
      <c r="D315" s="35"/>
      <c r="E315" s="36"/>
      <c r="F315" s="37"/>
      <c r="G315" s="35"/>
      <c r="H315" s="36"/>
      <c r="I315" s="38"/>
      <c r="J315" s="39"/>
    </row>
    <row r="316" spans="1:10" x14ac:dyDescent="0.25">
      <c r="A316" s="124" t="s">
        <v>550</v>
      </c>
      <c r="B316" s="35">
        <v>43</v>
      </c>
      <c r="C316" s="36">
        <v>67</v>
      </c>
      <c r="D316" s="35">
        <v>158</v>
      </c>
      <c r="E316" s="36">
        <v>275</v>
      </c>
      <c r="F316" s="37"/>
      <c r="G316" s="35">
        <f t="shared" ref="G316:G327" si="52">B316-C316</f>
        <v>-24</v>
      </c>
      <c r="H316" s="36">
        <f t="shared" ref="H316:H327" si="53">D316-E316</f>
        <v>-117</v>
      </c>
      <c r="I316" s="38">
        <f t="shared" ref="I316:I327" si="54">IF(C316=0, "-", IF(G316/C316&lt;10, G316/C316, "&gt;999%"))</f>
        <v>-0.35820895522388058</v>
      </c>
      <c r="J316" s="39">
        <f t="shared" ref="J316:J327" si="55">IF(E316=0, "-", IF(H316/E316&lt;10, H316/E316, "&gt;999%"))</f>
        <v>-0.42545454545454547</v>
      </c>
    </row>
    <row r="317" spans="1:10" x14ac:dyDescent="0.25">
      <c r="A317" s="124" t="s">
        <v>561</v>
      </c>
      <c r="B317" s="35">
        <v>165</v>
      </c>
      <c r="C317" s="36">
        <v>237</v>
      </c>
      <c r="D317" s="35">
        <v>485</v>
      </c>
      <c r="E317" s="36">
        <v>725</v>
      </c>
      <c r="F317" s="37"/>
      <c r="G317" s="35">
        <f t="shared" si="52"/>
        <v>-72</v>
      </c>
      <c r="H317" s="36">
        <f t="shared" si="53"/>
        <v>-240</v>
      </c>
      <c r="I317" s="38">
        <f t="shared" si="54"/>
        <v>-0.30379746835443039</v>
      </c>
      <c r="J317" s="39">
        <f t="shared" si="55"/>
        <v>-0.33103448275862069</v>
      </c>
    </row>
    <row r="318" spans="1:10" x14ac:dyDescent="0.25">
      <c r="A318" s="124" t="s">
        <v>374</v>
      </c>
      <c r="B318" s="35">
        <v>205</v>
      </c>
      <c r="C318" s="36">
        <v>244</v>
      </c>
      <c r="D318" s="35">
        <v>766</v>
      </c>
      <c r="E318" s="36">
        <v>783</v>
      </c>
      <c r="F318" s="37"/>
      <c r="G318" s="35">
        <f t="shared" si="52"/>
        <v>-39</v>
      </c>
      <c r="H318" s="36">
        <f t="shared" si="53"/>
        <v>-17</v>
      </c>
      <c r="I318" s="38">
        <f t="shared" si="54"/>
        <v>-0.1598360655737705</v>
      </c>
      <c r="J318" s="39">
        <f t="shared" si="55"/>
        <v>-2.1711366538952746E-2</v>
      </c>
    </row>
    <row r="319" spans="1:10" x14ac:dyDescent="0.25">
      <c r="A319" s="124" t="s">
        <v>389</v>
      </c>
      <c r="B319" s="35">
        <v>154</v>
      </c>
      <c r="C319" s="36">
        <v>0</v>
      </c>
      <c r="D319" s="35">
        <v>395</v>
      </c>
      <c r="E319" s="36">
        <v>0</v>
      </c>
      <c r="F319" s="37"/>
      <c r="G319" s="35">
        <f t="shared" si="52"/>
        <v>154</v>
      </c>
      <c r="H319" s="36">
        <f t="shared" si="53"/>
        <v>395</v>
      </c>
      <c r="I319" s="38" t="str">
        <f t="shared" si="54"/>
        <v>-</v>
      </c>
      <c r="J319" s="39" t="str">
        <f t="shared" si="55"/>
        <v>-</v>
      </c>
    </row>
    <row r="320" spans="1:10" x14ac:dyDescent="0.25">
      <c r="A320" s="124" t="s">
        <v>424</v>
      </c>
      <c r="B320" s="35">
        <v>344</v>
      </c>
      <c r="C320" s="36">
        <v>535</v>
      </c>
      <c r="D320" s="35">
        <v>1146</v>
      </c>
      <c r="E320" s="36">
        <v>1477</v>
      </c>
      <c r="F320" s="37"/>
      <c r="G320" s="35">
        <f t="shared" si="52"/>
        <v>-191</v>
      </c>
      <c r="H320" s="36">
        <f t="shared" si="53"/>
        <v>-331</v>
      </c>
      <c r="I320" s="38">
        <f t="shared" si="54"/>
        <v>-0.35700934579439253</v>
      </c>
      <c r="J320" s="39">
        <f t="shared" si="55"/>
        <v>-0.22410291130670276</v>
      </c>
    </row>
    <row r="321" spans="1:10" x14ac:dyDescent="0.25">
      <c r="A321" s="124" t="s">
        <v>468</v>
      </c>
      <c r="B321" s="35">
        <v>49</v>
      </c>
      <c r="C321" s="36">
        <v>39</v>
      </c>
      <c r="D321" s="35">
        <v>120</v>
      </c>
      <c r="E321" s="36">
        <v>145</v>
      </c>
      <c r="F321" s="37"/>
      <c r="G321" s="35">
        <f t="shared" si="52"/>
        <v>10</v>
      </c>
      <c r="H321" s="36">
        <f t="shared" si="53"/>
        <v>-25</v>
      </c>
      <c r="I321" s="38">
        <f t="shared" si="54"/>
        <v>0.25641025641025639</v>
      </c>
      <c r="J321" s="39">
        <f t="shared" si="55"/>
        <v>-0.17241379310344829</v>
      </c>
    </row>
    <row r="322" spans="1:10" x14ac:dyDescent="0.25">
      <c r="A322" s="124" t="s">
        <v>469</v>
      </c>
      <c r="B322" s="35">
        <v>59</v>
      </c>
      <c r="C322" s="36">
        <v>122</v>
      </c>
      <c r="D322" s="35">
        <v>215</v>
      </c>
      <c r="E322" s="36">
        <v>237</v>
      </c>
      <c r="F322" s="37"/>
      <c r="G322" s="35">
        <f t="shared" si="52"/>
        <v>-63</v>
      </c>
      <c r="H322" s="36">
        <f t="shared" si="53"/>
        <v>-22</v>
      </c>
      <c r="I322" s="38">
        <f t="shared" si="54"/>
        <v>-0.51639344262295084</v>
      </c>
      <c r="J322" s="39">
        <f t="shared" si="55"/>
        <v>-9.2827004219409287E-2</v>
      </c>
    </row>
    <row r="323" spans="1:10" x14ac:dyDescent="0.25">
      <c r="A323" s="124" t="s">
        <v>324</v>
      </c>
      <c r="B323" s="35">
        <v>2</v>
      </c>
      <c r="C323" s="36">
        <v>14</v>
      </c>
      <c r="D323" s="35">
        <v>21</v>
      </c>
      <c r="E323" s="36">
        <v>29</v>
      </c>
      <c r="F323" s="37"/>
      <c r="G323" s="35">
        <f t="shared" si="52"/>
        <v>-12</v>
      </c>
      <c r="H323" s="36">
        <f t="shared" si="53"/>
        <v>-8</v>
      </c>
      <c r="I323" s="38">
        <f t="shared" si="54"/>
        <v>-0.8571428571428571</v>
      </c>
      <c r="J323" s="39">
        <f t="shared" si="55"/>
        <v>-0.27586206896551724</v>
      </c>
    </row>
    <row r="324" spans="1:10" x14ac:dyDescent="0.25">
      <c r="A324" s="124" t="s">
        <v>181</v>
      </c>
      <c r="B324" s="35">
        <v>55</v>
      </c>
      <c r="C324" s="36">
        <v>246</v>
      </c>
      <c r="D324" s="35">
        <v>185</v>
      </c>
      <c r="E324" s="36">
        <v>679</v>
      </c>
      <c r="F324" s="37"/>
      <c r="G324" s="35">
        <f t="shared" si="52"/>
        <v>-191</v>
      </c>
      <c r="H324" s="36">
        <f t="shared" si="53"/>
        <v>-494</v>
      </c>
      <c r="I324" s="38">
        <f t="shared" si="54"/>
        <v>-0.77642276422764223</v>
      </c>
      <c r="J324" s="39">
        <f t="shared" si="55"/>
        <v>-0.72754050073637699</v>
      </c>
    </row>
    <row r="325" spans="1:10" x14ac:dyDescent="0.25">
      <c r="A325" s="124" t="s">
        <v>210</v>
      </c>
      <c r="B325" s="35">
        <v>226</v>
      </c>
      <c r="C325" s="36">
        <v>525</v>
      </c>
      <c r="D325" s="35">
        <v>773</v>
      </c>
      <c r="E325" s="36">
        <v>1573</v>
      </c>
      <c r="F325" s="37"/>
      <c r="G325" s="35">
        <f t="shared" si="52"/>
        <v>-299</v>
      </c>
      <c r="H325" s="36">
        <f t="shared" si="53"/>
        <v>-800</v>
      </c>
      <c r="I325" s="38">
        <f t="shared" si="54"/>
        <v>-0.56952380952380954</v>
      </c>
      <c r="J325" s="39">
        <f t="shared" si="55"/>
        <v>-0.50858232676414494</v>
      </c>
    </row>
    <row r="326" spans="1:10" x14ac:dyDescent="0.25">
      <c r="A326" s="124" t="s">
        <v>242</v>
      </c>
      <c r="B326" s="35">
        <v>38</v>
      </c>
      <c r="C326" s="36">
        <v>53</v>
      </c>
      <c r="D326" s="35">
        <v>100</v>
      </c>
      <c r="E326" s="36">
        <v>143</v>
      </c>
      <c r="F326" s="37"/>
      <c r="G326" s="35">
        <f t="shared" si="52"/>
        <v>-15</v>
      </c>
      <c r="H326" s="36">
        <f t="shared" si="53"/>
        <v>-43</v>
      </c>
      <c r="I326" s="38">
        <f t="shared" si="54"/>
        <v>-0.28301886792452829</v>
      </c>
      <c r="J326" s="39">
        <f t="shared" si="55"/>
        <v>-0.30069930069930068</v>
      </c>
    </row>
    <row r="327" spans="1:10" s="52" customFormat="1" ht="13" x14ac:dyDescent="0.3">
      <c r="A327" s="148" t="s">
        <v>659</v>
      </c>
      <c r="B327" s="46">
        <v>1340</v>
      </c>
      <c r="C327" s="47">
        <v>2082</v>
      </c>
      <c r="D327" s="46">
        <v>4364</v>
      </c>
      <c r="E327" s="47">
        <v>6066</v>
      </c>
      <c r="F327" s="48"/>
      <c r="G327" s="46">
        <f t="shared" si="52"/>
        <v>-742</v>
      </c>
      <c r="H327" s="47">
        <f t="shared" si="53"/>
        <v>-1702</v>
      </c>
      <c r="I327" s="49">
        <f t="shared" si="54"/>
        <v>-0.356388088376561</v>
      </c>
      <c r="J327" s="50">
        <f t="shared" si="55"/>
        <v>-0.28058028354764258</v>
      </c>
    </row>
    <row r="328" spans="1:10" x14ac:dyDescent="0.25">
      <c r="A328" s="147"/>
      <c r="B328" s="80"/>
      <c r="C328" s="81"/>
      <c r="D328" s="80"/>
      <c r="E328" s="81"/>
      <c r="F328" s="82"/>
      <c r="G328" s="80"/>
      <c r="H328" s="81"/>
      <c r="I328" s="94"/>
      <c r="J328" s="95"/>
    </row>
    <row r="329" spans="1:10" ht="13" x14ac:dyDescent="0.3">
      <c r="A329" s="118" t="s">
        <v>79</v>
      </c>
      <c r="B329" s="35"/>
      <c r="C329" s="36"/>
      <c r="D329" s="35"/>
      <c r="E329" s="36"/>
      <c r="F329" s="37"/>
      <c r="G329" s="35"/>
      <c r="H329" s="36"/>
      <c r="I329" s="38"/>
      <c r="J329" s="39"/>
    </row>
    <row r="330" spans="1:10" x14ac:dyDescent="0.25">
      <c r="A330" s="124" t="s">
        <v>356</v>
      </c>
      <c r="B330" s="35">
        <v>1</v>
      </c>
      <c r="C330" s="36">
        <v>3</v>
      </c>
      <c r="D330" s="35">
        <v>1</v>
      </c>
      <c r="E330" s="36">
        <v>3</v>
      </c>
      <c r="F330" s="37"/>
      <c r="G330" s="35">
        <f>B330-C330</f>
        <v>-2</v>
      </c>
      <c r="H330" s="36">
        <f>D330-E330</f>
        <v>-2</v>
      </c>
      <c r="I330" s="38">
        <f>IF(C330=0, "-", IF(G330/C330&lt;10, G330/C330, "&gt;999%"))</f>
        <v>-0.66666666666666663</v>
      </c>
      <c r="J330" s="39">
        <f>IF(E330=0, "-", IF(H330/E330&lt;10, H330/E330, "&gt;999%"))</f>
        <v>-0.66666666666666663</v>
      </c>
    </row>
    <row r="331" spans="1:10" s="52" customFormat="1" ht="13" x14ac:dyDescent="0.3">
      <c r="A331" s="148" t="s">
        <v>660</v>
      </c>
      <c r="B331" s="46">
        <v>1</v>
      </c>
      <c r="C331" s="47">
        <v>3</v>
      </c>
      <c r="D331" s="46">
        <v>1</v>
      </c>
      <c r="E331" s="47">
        <v>3</v>
      </c>
      <c r="F331" s="48"/>
      <c r="G331" s="46">
        <f>B331-C331</f>
        <v>-2</v>
      </c>
      <c r="H331" s="47">
        <f>D331-E331</f>
        <v>-2</v>
      </c>
      <c r="I331" s="49">
        <f>IF(C331=0, "-", IF(G331/C331&lt;10, G331/C331, "&gt;999%"))</f>
        <v>-0.66666666666666663</v>
      </c>
      <c r="J331" s="50">
        <f>IF(E331=0, "-", IF(H331/E331&lt;10, H331/E331, "&gt;999%"))</f>
        <v>-0.66666666666666663</v>
      </c>
    </row>
    <row r="332" spans="1:10" x14ac:dyDescent="0.25">
      <c r="A332" s="147"/>
      <c r="B332" s="80"/>
      <c r="C332" s="81"/>
      <c r="D332" s="80"/>
      <c r="E332" s="81"/>
      <c r="F332" s="82"/>
      <c r="G332" s="80"/>
      <c r="H332" s="81"/>
      <c r="I332" s="94"/>
      <c r="J332" s="95"/>
    </row>
    <row r="333" spans="1:10" ht="13" x14ac:dyDescent="0.3">
      <c r="A333" s="118" t="s">
        <v>80</v>
      </c>
      <c r="B333" s="35"/>
      <c r="C333" s="36"/>
      <c r="D333" s="35"/>
      <c r="E333" s="36"/>
      <c r="F333" s="37"/>
      <c r="G333" s="35"/>
      <c r="H333" s="36"/>
      <c r="I333" s="38"/>
      <c r="J333" s="39"/>
    </row>
    <row r="334" spans="1:10" x14ac:dyDescent="0.25">
      <c r="A334" s="124" t="s">
        <v>295</v>
      </c>
      <c r="B334" s="35">
        <v>1</v>
      </c>
      <c r="C334" s="36">
        <v>0</v>
      </c>
      <c r="D334" s="35">
        <v>5</v>
      </c>
      <c r="E334" s="36">
        <v>0</v>
      </c>
      <c r="F334" s="37"/>
      <c r="G334" s="35">
        <f t="shared" ref="G334:G357" si="56">B334-C334</f>
        <v>1</v>
      </c>
      <c r="H334" s="36">
        <f t="shared" ref="H334:H357" si="57">D334-E334</f>
        <v>5</v>
      </c>
      <c r="I334" s="38" t="str">
        <f t="shared" ref="I334:I357" si="58">IF(C334=0, "-", IF(G334/C334&lt;10, G334/C334, "&gt;999%"))</f>
        <v>-</v>
      </c>
      <c r="J334" s="39" t="str">
        <f t="shared" ref="J334:J357" si="59">IF(E334=0, "-", IF(H334/E334&lt;10, H334/E334, "&gt;999%"))</f>
        <v>-</v>
      </c>
    </row>
    <row r="335" spans="1:10" x14ac:dyDescent="0.25">
      <c r="A335" s="124" t="s">
        <v>357</v>
      </c>
      <c r="B335" s="35">
        <v>0</v>
      </c>
      <c r="C335" s="36">
        <v>2</v>
      </c>
      <c r="D335" s="35">
        <v>0</v>
      </c>
      <c r="E335" s="36">
        <v>4</v>
      </c>
      <c r="F335" s="37"/>
      <c r="G335" s="35">
        <f t="shared" si="56"/>
        <v>-2</v>
      </c>
      <c r="H335" s="36">
        <f t="shared" si="57"/>
        <v>-4</v>
      </c>
      <c r="I335" s="38">
        <f t="shared" si="58"/>
        <v>-1</v>
      </c>
      <c r="J335" s="39">
        <f t="shared" si="59"/>
        <v>-1</v>
      </c>
    </row>
    <row r="336" spans="1:10" x14ac:dyDescent="0.25">
      <c r="A336" s="124" t="s">
        <v>230</v>
      </c>
      <c r="B336" s="35">
        <v>116</v>
      </c>
      <c r="C336" s="36">
        <v>72</v>
      </c>
      <c r="D336" s="35">
        <v>291</v>
      </c>
      <c r="E336" s="36">
        <v>186</v>
      </c>
      <c r="F336" s="37"/>
      <c r="G336" s="35">
        <f t="shared" si="56"/>
        <v>44</v>
      </c>
      <c r="H336" s="36">
        <f t="shared" si="57"/>
        <v>105</v>
      </c>
      <c r="I336" s="38">
        <f t="shared" si="58"/>
        <v>0.61111111111111116</v>
      </c>
      <c r="J336" s="39">
        <f t="shared" si="59"/>
        <v>0.56451612903225812</v>
      </c>
    </row>
    <row r="337" spans="1:10" x14ac:dyDescent="0.25">
      <c r="A337" s="124" t="s">
        <v>231</v>
      </c>
      <c r="B337" s="35">
        <v>3</v>
      </c>
      <c r="C337" s="36">
        <v>0</v>
      </c>
      <c r="D337" s="35">
        <v>11</v>
      </c>
      <c r="E337" s="36">
        <v>2</v>
      </c>
      <c r="F337" s="37"/>
      <c r="G337" s="35">
        <f t="shared" si="56"/>
        <v>3</v>
      </c>
      <c r="H337" s="36">
        <f t="shared" si="57"/>
        <v>9</v>
      </c>
      <c r="I337" s="38" t="str">
        <f t="shared" si="58"/>
        <v>-</v>
      </c>
      <c r="J337" s="39">
        <f t="shared" si="59"/>
        <v>4.5</v>
      </c>
    </row>
    <row r="338" spans="1:10" x14ac:dyDescent="0.25">
      <c r="A338" s="124" t="s">
        <v>260</v>
      </c>
      <c r="B338" s="35">
        <v>30</v>
      </c>
      <c r="C338" s="36">
        <v>93</v>
      </c>
      <c r="D338" s="35">
        <v>90</v>
      </c>
      <c r="E338" s="36">
        <v>315</v>
      </c>
      <c r="F338" s="37"/>
      <c r="G338" s="35">
        <f t="shared" si="56"/>
        <v>-63</v>
      </c>
      <c r="H338" s="36">
        <f t="shared" si="57"/>
        <v>-225</v>
      </c>
      <c r="I338" s="38">
        <f t="shared" si="58"/>
        <v>-0.67741935483870963</v>
      </c>
      <c r="J338" s="39">
        <f t="shared" si="59"/>
        <v>-0.7142857142857143</v>
      </c>
    </row>
    <row r="339" spans="1:10" x14ac:dyDescent="0.25">
      <c r="A339" s="124" t="s">
        <v>341</v>
      </c>
      <c r="B339" s="35">
        <v>21</v>
      </c>
      <c r="C339" s="36">
        <v>48</v>
      </c>
      <c r="D339" s="35">
        <v>53</v>
      </c>
      <c r="E339" s="36">
        <v>96</v>
      </c>
      <c r="F339" s="37"/>
      <c r="G339" s="35">
        <f t="shared" si="56"/>
        <v>-27</v>
      </c>
      <c r="H339" s="36">
        <f t="shared" si="57"/>
        <v>-43</v>
      </c>
      <c r="I339" s="38">
        <f t="shared" si="58"/>
        <v>-0.5625</v>
      </c>
      <c r="J339" s="39">
        <f t="shared" si="59"/>
        <v>-0.44791666666666669</v>
      </c>
    </row>
    <row r="340" spans="1:10" x14ac:dyDescent="0.25">
      <c r="A340" s="124" t="s">
        <v>261</v>
      </c>
      <c r="B340" s="35">
        <v>28</v>
      </c>
      <c r="C340" s="36">
        <v>37</v>
      </c>
      <c r="D340" s="35">
        <v>35</v>
      </c>
      <c r="E340" s="36">
        <v>58</v>
      </c>
      <c r="F340" s="37"/>
      <c r="G340" s="35">
        <f t="shared" si="56"/>
        <v>-9</v>
      </c>
      <c r="H340" s="36">
        <f t="shared" si="57"/>
        <v>-23</v>
      </c>
      <c r="I340" s="38">
        <f t="shared" si="58"/>
        <v>-0.24324324324324326</v>
      </c>
      <c r="J340" s="39">
        <f t="shared" si="59"/>
        <v>-0.39655172413793105</v>
      </c>
    </row>
    <row r="341" spans="1:10" x14ac:dyDescent="0.25">
      <c r="A341" s="124" t="s">
        <v>279</v>
      </c>
      <c r="B341" s="35">
        <v>1</v>
      </c>
      <c r="C341" s="36">
        <v>7</v>
      </c>
      <c r="D341" s="35">
        <v>3</v>
      </c>
      <c r="E341" s="36">
        <v>13</v>
      </c>
      <c r="F341" s="37"/>
      <c r="G341" s="35">
        <f t="shared" si="56"/>
        <v>-6</v>
      </c>
      <c r="H341" s="36">
        <f t="shared" si="57"/>
        <v>-10</v>
      </c>
      <c r="I341" s="38">
        <f t="shared" si="58"/>
        <v>-0.8571428571428571</v>
      </c>
      <c r="J341" s="39">
        <f t="shared" si="59"/>
        <v>-0.76923076923076927</v>
      </c>
    </row>
    <row r="342" spans="1:10" x14ac:dyDescent="0.25">
      <c r="A342" s="124" t="s">
        <v>280</v>
      </c>
      <c r="B342" s="35">
        <v>5</v>
      </c>
      <c r="C342" s="36">
        <v>16</v>
      </c>
      <c r="D342" s="35">
        <v>14</v>
      </c>
      <c r="E342" s="36">
        <v>32</v>
      </c>
      <c r="F342" s="37"/>
      <c r="G342" s="35">
        <f t="shared" si="56"/>
        <v>-11</v>
      </c>
      <c r="H342" s="36">
        <f t="shared" si="57"/>
        <v>-18</v>
      </c>
      <c r="I342" s="38">
        <f t="shared" si="58"/>
        <v>-0.6875</v>
      </c>
      <c r="J342" s="39">
        <f t="shared" si="59"/>
        <v>-0.5625</v>
      </c>
    </row>
    <row r="343" spans="1:10" x14ac:dyDescent="0.25">
      <c r="A343" s="124" t="s">
        <v>342</v>
      </c>
      <c r="B343" s="35">
        <v>0</v>
      </c>
      <c r="C343" s="36">
        <v>13</v>
      </c>
      <c r="D343" s="35">
        <v>4</v>
      </c>
      <c r="E343" s="36">
        <v>26</v>
      </c>
      <c r="F343" s="37"/>
      <c r="G343" s="35">
        <f t="shared" si="56"/>
        <v>-13</v>
      </c>
      <c r="H343" s="36">
        <f t="shared" si="57"/>
        <v>-22</v>
      </c>
      <c r="I343" s="38">
        <f t="shared" si="58"/>
        <v>-1</v>
      </c>
      <c r="J343" s="39">
        <f t="shared" si="59"/>
        <v>-0.84615384615384615</v>
      </c>
    </row>
    <row r="344" spans="1:10" x14ac:dyDescent="0.25">
      <c r="A344" s="124" t="s">
        <v>448</v>
      </c>
      <c r="B344" s="35">
        <v>1</v>
      </c>
      <c r="C344" s="36">
        <v>0</v>
      </c>
      <c r="D344" s="35">
        <v>1</v>
      </c>
      <c r="E344" s="36">
        <v>0</v>
      </c>
      <c r="F344" s="37"/>
      <c r="G344" s="35">
        <f t="shared" si="56"/>
        <v>1</v>
      </c>
      <c r="H344" s="36">
        <f t="shared" si="57"/>
        <v>1</v>
      </c>
      <c r="I344" s="38" t="str">
        <f t="shared" si="58"/>
        <v>-</v>
      </c>
      <c r="J344" s="39" t="str">
        <f t="shared" si="59"/>
        <v>-</v>
      </c>
    </row>
    <row r="345" spans="1:10" x14ac:dyDescent="0.25">
      <c r="A345" s="124" t="s">
        <v>514</v>
      </c>
      <c r="B345" s="35">
        <v>1</v>
      </c>
      <c r="C345" s="36">
        <v>12</v>
      </c>
      <c r="D345" s="35">
        <v>5</v>
      </c>
      <c r="E345" s="36">
        <v>16</v>
      </c>
      <c r="F345" s="37"/>
      <c r="G345" s="35">
        <f t="shared" si="56"/>
        <v>-11</v>
      </c>
      <c r="H345" s="36">
        <f t="shared" si="57"/>
        <v>-11</v>
      </c>
      <c r="I345" s="38">
        <f t="shared" si="58"/>
        <v>-0.91666666666666663</v>
      </c>
      <c r="J345" s="39">
        <f t="shared" si="59"/>
        <v>-0.6875</v>
      </c>
    </row>
    <row r="346" spans="1:10" x14ac:dyDescent="0.25">
      <c r="A346" s="124" t="s">
        <v>410</v>
      </c>
      <c r="B346" s="35">
        <v>48</v>
      </c>
      <c r="C346" s="36">
        <v>35</v>
      </c>
      <c r="D346" s="35">
        <v>118</v>
      </c>
      <c r="E346" s="36">
        <v>75</v>
      </c>
      <c r="F346" s="37"/>
      <c r="G346" s="35">
        <f t="shared" si="56"/>
        <v>13</v>
      </c>
      <c r="H346" s="36">
        <f t="shared" si="57"/>
        <v>43</v>
      </c>
      <c r="I346" s="38">
        <f t="shared" si="58"/>
        <v>0.37142857142857144</v>
      </c>
      <c r="J346" s="39">
        <f t="shared" si="59"/>
        <v>0.57333333333333336</v>
      </c>
    </row>
    <row r="347" spans="1:10" x14ac:dyDescent="0.25">
      <c r="A347" s="124" t="s">
        <v>449</v>
      </c>
      <c r="B347" s="35">
        <v>50</v>
      </c>
      <c r="C347" s="36">
        <v>80</v>
      </c>
      <c r="D347" s="35">
        <v>157</v>
      </c>
      <c r="E347" s="36">
        <v>146</v>
      </c>
      <c r="F347" s="37"/>
      <c r="G347" s="35">
        <f t="shared" si="56"/>
        <v>-30</v>
      </c>
      <c r="H347" s="36">
        <f t="shared" si="57"/>
        <v>11</v>
      </c>
      <c r="I347" s="38">
        <f t="shared" si="58"/>
        <v>-0.375</v>
      </c>
      <c r="J347" s="39">
        <f t="shared" si="59"/>
        <v>7.5342465753424653E-2</v>
      </c>
    </row>
    <row r="348" spans="1:10" x14ac:dyDescent="0.25">
      <c r="A348" s="124" t="s">
        <v>450</v>
      </c>
      <c r="B348" s="35">
        <v>21</v>
      </c>
      <c r="C348" s="36">
        <v>15</v>
      </c>
      <c r="D348" s="35">
        <v>64</v>
      </c>
      <c r="E348" s="36">
        <v>37</v>
      </c>
      <c r="F348" s="37"/>
      <c r="G348" s="35">
        <f t="shared" si="56"/>
        <v>6</v>
      </c>
      <c r="H348" s="36">
        <f t="shared" si="57"/>
        <v>27</v>
      </c>
      <c r="I348" s="38">
        <f t="shared" si="58"/>
        <v>0.4</v>
      </c>
      <c r="J348" s="39">
        <f t="shared" si="59"/>
        <v>0.72972972972972971</v>
      </c>
    </row>
    <row r="349" spans="1:10" x14ac:dyDescent="0.25">
      <c r="A349" s="124" t="s">
        <v>493</v>
      </c>
      <c r="B349" s="35">
        <v>38</v>
      </c>
      <c r="C349" s="36">
        <v>6</v>
      </c>
      <c r="D349" s="35">
        <v>124</v>
      </c>
      <c r="E349" s="36">
        <v>20</v>
      </c>
      <c r="F349" s="37"/>
      <c r="G349" s="35">
        <f t="shared" si="56"/>
        <v>32</v>
      </c>
      <c r="H349" s="36">
        <f t="shared" si="57"/>
        <v>104</v>
      </c>
      <c r="I349" s="38">
        <f t="shared" si="58"/>
        <v>5.333333333333333</v>
      </c>
      <c r="J349" s="39">
        <f t="shared" si="59"/>
        <v>5.2</v>
      </c>
    </row>
    <row r="350" spans="1:10" x14ac:dyDescent="0.25">
      <c r="A350" s="124" t="s">
        <v>494</v>
      </c>
      <c r="B350" s="35">
        <v>1</v>
      </c>
      <c r="C350" s="36">
        <v>8</v>
      </c>
      <c r="D350" s="35">
        <v>3</v>
      </c>
      <c r="E350" s="36">
        <v>20</v>
      </c>
      <c r="F350" s="37"/>
      <c r="G350" s="35">
        <f t="shared" si="56"/>
        <v>-7</v>
      </c>
      <c r="H350" s="36">
        <f t="shared" si="57"/>
        <v>-17</v>
      </c>
      <c r="I350" s="38">
        <f t="shared" si="58"/>
        <v>-0.875</v>
      </c>
      <c r="J350" s="39">
        <f t="shared" si="59"/>
        <v>-0.85</v>
      </c>
    </row>
    <row r="351" spans="1:10" x14ac:dyDescent="0.25">
      <c r="A351" s="124" t="s">
        <v>515</v>
      </c>
      <c r="B351" s="35">
        <v>15</v>
      </c>
      <c r="C351" s="36">
        <v>4</v>
      </c>
      <c r="D351" s="35">
        <v>44</v>
      </c>
      <c r="E351" s="36">
        <v>19</v>
      </c>
      <c r="F351" s="37"/>
      <c r="G351" s="35">
        <f t="shared" si="56"/>
        <v>11</v>
      </c>
      <c r="H351" s="36">
        <f t="shared" si="57"/>
        <v>25</v>
      </c>
      <c r="I351" s="38">
        <f t="shared" si="58"/>
        <v>2.75</v>
      </c>
      <c r="J351" s="39">
        <f t="shared" si="59"/>
        <v>1.3157894736842106</v>
      </c>
    </row>
    <row r="352" spans="1:10" x14ac:dyDescent="0.25">
      <c r="A352" s="124" t="s">
        <v>516</v>
      </c>
      <c r="B352" s="35">
        <v>0</v>
      </c>
      <c r="C352" s="36">
        <v>0</v>
      </c>
      <c r="D352" s="35">
        <v>0</v>
      </c>
      <c r="E352" s="36">
        <v>1</v>
      </c>
      <c r="F352" s="37"/>
      <c r="G352" s="35">
        <f t="shared" si="56"/>
        <v>0</v>
      </c>
      <c r="H352" s="36">
        <f t="shared" si="57"/>
        <v>-1</v>
      </c>
      <c r="I352" s="38" t="str">
        <f t="shared" si="58"/>
        <v>-</v>
      </c>
      <c r="J352" s="39">
        <f t="shared" si="59"/>
        <v>-1</v>
      </c>
    </row>
    <row r="353" spans="1:10" x14ac:dyDescent="0.25">
      <c r="A353" s="124" t="s">
        <v>296</v>
      </c>
      <c r="B353" s="35">
        <v>1</v>
      </c>
      <c r="C353" s="36">
        <v>1</v>
      </c>
      <c r="D353" s="35">
        <v>3</v>
      </c>
      <c r="E353" s="36">
        <v>5</v>
      </c>
      <c r="F353" s="37"/>
      <c r="G353" s="35">
        <f t="shared" si="56"/>
        <v>0</v>
      </c>
      <c r="H353" s="36">
        <f t="shared" si="57"/>
        <v>-2</v>
      </c>
      <c r="I353" s="38">
        <f t="shared" si="58"/>
        <v>0</v>
      </c>
      <c r="J353" s="39">
        <f t="shared" si="59"/>
        <v>-0.4</v>
      </c>
    </row>
    <row r="354" spans="1:10" x14ac:dyDescent="0.25">
      <c r="A354" s="124" t="s">
        <v>358</v>
      </c>
      <c r="B354" s="35">
        <v>0</v>
      </c>
      <c r="C354" s="36">
        <v>2</v>
      </c>
      <c r="D354" s="35">
        <v>0</v>
      </c>
      <c r="E354" s="36">
        <v>3</v>
      </c>
      <c r="F354" s="37"/>
      <c r="G354" s="35">
        <f t="shared" si="56"/>
        <v>-2</v>
      </c>
      <c r="H354" s="36">
        <f t="shared" si="57"/>
        <v>-3</v>
      </c>
      <c r="I354" s="38">
        <f t="shared" si="58"/>
        <v>-1</v>
      </c>
      <c r="J354" s="39">
        <f t="shared" si="59"/>
        <v>-1</v>
      </c>
    </row>
    <row r="355" spans="1:10" x14ac:dyDescent="0.25">
      <c r="A355" s="124" t="s">
        <v>343</v>
      </c>
      <c r="B355" s="35">
        <v>0</v>
      </c>
      <c r="C355" s="36">
        <v>2</v>
      </c>
      <c r="D355" s="35">
        <v>1</v>
      </c>
      <c r="E355" s="36">
        <v>5</v>
      </c>
      <c r="F355" s="37"/>
      <c r="G355" s="35">
        <f t="shared" si="56"/>
        <v>-2</v>
      </c>
      <c r="H355" s="36">
        <f t="shared" si="57"/>
        <v>-4</v>
      </c>
      <c r="I355" s="38">
        <f t="shared" si="58"/>
        <v>-1</v>
      </c>
      <c r="J355" s="39">
        <f t="shared" si="59"/>
        <v>-0.8</v>
      </c>
    </row>
    <row r="356" spans="1:10" x14ac:dyDescent="0.25">
      <c r="A356" s="124" t="s">
        <v>359</v>
      </c>
      <c r="B356" s="35">
        <v>0</v>
      </c>
      <c r="C356" s="36">
        <v>1</v>
      </c>
      <c r="D356" s="35">
        <v>0</v>
      </c>
      <c r="E356" s="36">
        <v>1</v>
      </c>
      <c r="F356" s="37"/>
      <c r="G356" s="35">
        <f t="shared" si="56"/>
        <v>-1</v>
      </c>
      <c r="H356" s="36">
        <f t="shared" si="57"/>
        <v>-1</v>
      </c>
      <c r="I356" s="38">
        <f t="shared" si="58"/>
        <v>-1</v>
      </c>
      <c r="J356" s="39">
        <f t="shared" si="59"/>
        <v>-1</v>
      </c>
    </row>
    <row r="357" spans="1:10" s="52" customFormat="1" ht="13" x14ac:dyDescent="0.3">
      <c r="A357" s="148" t="s">
        <v>661</v>
      </c>
      <c r="B357" s="46">
        <v>381</v>
      </c>
      <c r="C357" s="47">
        <v>454</v>
      </c>
      <c r="D357" s="46">
        <v>1026</v>
      </c>
      <c r="E357" s="47">
        <v>1080</v>
      </c>
      <c r="F357" s="48"/>
      <c r="G357" s="46">
        <f t="shared" si="56"/>
        <v>-73</v>
      </c>
      <c r="H357" s="47">
        <f t="shared" si="57"/>
        <v>-54</v>
      </c>
      <c r="I357" s="49">
        <f t="shared" si="58"/>
        <v>-0.16079295154185022</v>
      </c>
      <c r="J357" s="50">
        <f t="shared" si="59"/>
        <v>-0.05</v>
      </c>
    </row>
    <row r="358" spans="1:10" x14ac:dyDescent="0.25">
      <c r="A358" s="147"/>
      <c r="B358" s="80"/>
      <c r="C358" s="81"/>
      <c r="D358" s="80"/>
      <c r="E358" s="81"/>
      <c r="F358" s="82"/>
      <c r="G358" s="80"/>
      <c r="H358" s="81"/>
      <c r="I358" s="94"/>
      <c r="J358" s="95"/>
    </row>
    <row r="359" spans="1:10" ht="13" x14ac:dyDescent="0.3">
      <c r="A359" s="118" t="s">
        <v>110</v>
      </c>
      <c r="B359" s="35"/>
      <c r="C359" s="36"/>
      <c r="D359" s="35"/>
      <c r="E359" s="36"/>
      <c r="F359" s="37"/>
      <c r="G359" s="35"/>
      <c r="H359" s="36"/>
      <c r="I359" s="38"/>
      <c r="J359" s="39"/>
    </row>
    <row r="360" spans="1:10" x14ac:dyDescent="0.25">
      <c r="A360" s="124" t="s">
        <v>610</v>
      </c>
      <c r="B360" s="35">
        <v>10</v>
      </c>
      <c r="C360" s="36">
        <v>18</v>
      </c>
      <c r="D360" s="35">
        <v>27</v>
      </c>
      <c r="E360" s="36">
        <v>34</v>
      </c>
      <c r="F360" s="37"/>
      <c r="G360" s="35">
        <f>B360-C360</f>
        <v>-8</v>
      </c>
      <c r="H360" s="36">
        <f>D360-E360</f>
        <v>-7</v>
      </c>
      <c r="I360" s="38">
        <f>IF(C360=0, "-", IF(G360/C360&lt;10, G360/C360, "&gt;999%"))</f>
        <v>-0.44444444444444442</v>
      </c>
      <c r="J360" s="39">
        <f>IF(E360=0, "-", IF(H360/E360&lt;10, H360/E360, "&gt;999%"))</f>
        <v>-0.20588235294117646</v>
      </c>
    </row>
    <row r="361" spans="1:10" x14ac:dyDescent="0.25">
      <c r="A361" s="124" t="s">
        <v>596</v>
      </c>
      <c r="B361" s="35">
        <v>1</v>
      </c>
      <c r="C361" s="36">
        <v>1</v>
      </c>
      <c r="D361" s="35">
        <v>1</v>
      </c>
      <c r="E361" s="36">
        <v>4</v>
      </c>
      <c r="F361" s="37"/>
      <c r="G361" s="35">
        <f>B361-C361</f>
        <v>0</v>
      </c>
      <c r="H361" s="36">
        <f>D361-E361</f>
        <v>-3</v>
      </c>
      <c r="I361" s="38">
        <f>IF(C361=0, "-", IF(G361/C361&lt;10, G361/C361, "&gt;999%"))</f>
        <v>0</v>
      </c>
      <c r="J361" s="39">
        <f>IF(E361=0, "-", IF(H361/E361&lt;10, H361/E361, "&gt;999%"))</f>
        <v>-0.75</v>
      </c>
    </row>
    <row r="362" spans="1:10" s="52" customFormat="1" ht="13" x14ac:dyDescent="0.3">
      <c r="A362" s="148" t="s">
        <v>662</v>
      </c>
      <c r="B362" s="46">
        <v>11</v>
      </c>
      <c r="C362" s="47">
        <v>19</v>
      </c>
      <c r="D362" s="46">
        <v>28</v>
      </c>
      <c r="E362" s="47">
        <v>38</v>
      </c>
      <c r="F362" s="48"/>
      <c r="G362" s="46">
        <f>B362-C362</f>
        <v>-8</v>
      </c>
      <c r="H362" s="47">
        <f>D362-E362</f>
        <v>-10</v>
      </c>
      <c r="I362" s="49">
        <f>IF(C362=0, "-", IF(G362/C362&lt;10, G362/C362, "&gt;999%"))</f>
        <v>-0.42105263157894735</v>
      </c>
      <c r="J362" s="50">
        <f>IF(E362=0, "-", IF(H362/E362&lt;10, H362/E362, "&gt;999%"))</f>
        <v>-0.26315789473684209</v>
      </c>
    </row>
    <row r="363" spans="1:10" x14ac:dyDescent="0.25">
      <c r="A363" s="147"/>
      <c r="B363" s="80"/>
      <c r="C363" s="81"/>
      <c r="D363" s="80"/>
      <c r="E363" s="81"/>
      <c r="F363" s="82"/>
      <c r="G363" s="80"/>
      <c r="H363" s="81"/>
      <c r="I363" s="94"/>
      <c r="J363" s="95"/>
    </row>
    <row r="364" spans="1:10" ht="13" x14ac:dyDescent="0.3">
      <c r="A364" s="118" t="s">
        <v>81</v>
      </c>
      <c r="B364" s="35"/>
      <c r="C364" s="36"/>
      <c r="D364" s="35"/>
      <c r="E364" s="36"/>
      <c r="F364" s="37"/>
      <c r="G364" s="35"/>
      <c r="H364" s="36"/>
      <c r="I364" s="38"/>
      <c r="J364" s="39"/>
    </row>
    <row r="365" spans="1:10" x14ac:dyDescent="0.25">
      <c r="A365" s="124" t="s">
        <v>312</v>
      </c>
      <c r="B365" s="35">
        <v>0</v>
      </c>
      <c r="C365" s="36">
        <v>0</v>
      </c>
      <c r="D365" s="35">
        <v>0</v>
      </c>
      <c r="E365" s="36">
        <v>1</v>
      </c>
      <c r="F365" s="37"/>
      <c r="G365" s="35">
        <f t="shared" ref="G365:G373" si="60">B365-C365</f>
        <v>0</v>
      </c>
      <c r="H365" s="36">
        <f t="shared" ref="H365:H373" si="61">D365-E365</f>
        <v>-1</v>
      </c>
      <c r="I365" s="38" t="str">
        <f t="shared" ref="I365:I373" si="62">IF(C365=0, "-", IF(G365/C365&lt;10, G365/C365, "&gt;999%"))</f>
        <v>-</v>
      </c>
      <c r="J365" s="39">
        <f t="shared" ref="J365:J373" si="63">IF(E365=0, "-", IF(H365/E365&lt;10, H365/E365, "&gt;999%"))</f>
        <v>-1</v>
      </c>
    </row>
    <row r="366" spans="1:10" x14ac:dyDescent="0.25">
      <c r="A366" s="124" t="s">
        <v>585</v>
      </c>
      <c r="B366" s="35">
        <v>50</v>
      </c>
      <c r="C366" s="36">
        <v>29</v>
      </c>
      <c r="D366" s="35">
        <v>146</v>
      </c>
      <c r="E366" s="36">
        <v>112</v>
      </c>
      <c r="F366" s="37"/>
      <c r="G366" s="35">
        <f t="shared" si="60"/>
        <v>21</v>
      </c>
      <c r="H366" s="36">
        <f t="shared" si="61"/>
        <v>34</v>
      </c>
      <c r="I366" s="38">
        <f t="shared" si="62"/>
        <v>0.72413793103448276</v>
      </c>
      <c r="J366" s="39">
        <f t="shared" si="63"/>
        <v>0.30357142857142855</v>
      </c>
    </row>
    <row r="367" spans="1:10" x14ac:dyDescent="0.25">
      <c r="A367" s="124" t="s">
        <v>524</v>
      </c>
      <c r="B367" s="35">
        <v>1</v>
      </c>
      <c r="C367" s="36">
        <v>0</v>
      </c>
      <c r="D367" s="35">
        <v>4</v>
      </c>
      <c r="E367" s="36">
        <v>0</v>
      </c>
      <c r="F367" s="37"/>
      <c r="G367" s="35">
        <f t="shared" si="60"/>
        <v>1</v>
      </c>
      <c r="H367" s="36">
        <f t="shared" si="61"/>
        <v>4</v>
      </c>
      <c r="I367" s="38" t="str">
        <f t="shared" si="62"/>
        <v>-</v>
      </c>
      <c r="J367" s="39" t="str">
        <f t="shared" si="63"/>
        <v>-</v>
      </c>
    </row>
    <row r="368" spans="1:10" x14ac:dyDescent="0.25">
      <c r="A368" s="124" t="s">
        <v>313</v>
      </c>
      <c r="B368" s="35">
        <v>1</v>
      </c>
      <c r="C368" s="36">
        <v>5</v>
      </c>
      <c r="D368" s="35">
        <v>6</v>
      </c>
      <c r="E368" s="36">
        <v>15</v>
      </c>
      <c r="F368" s="37"/>
      <c r="G368" s="35">
        <f t="shared" si="60"/>
        <v>-4</v>
      </c>
      <c r="H368" s="36">
        <f t="shared" si="61"/>
        <v>-9</v>
      </c>
      <c r="I368" s="38">
        <f t="shared" si="62"/>
        <v>-0.8</v>
      </c>
      <c r="J368" s="39">
        <f t="shared" si="63"/>
        <v>-0.6</v>
      </c>
    </row>
    <row r="369" spans="1:10" x14ac:dyDescent="0.25">
      <c r="A369" s="124" t="s">
        <v>314</v>
      </c>
      <c r="B369" s="35">
        <v>5</v>
      </c>
      <c r="C369" s="36">
        <v>14</v>
      </c>
      <c r="D369" s="35">
        <v>21</v>
      </c>
      <c r="E369" s="36">
        <v>28</v>
      </c>
      <c r="F369" s="37"/>
      <c r="G369" s="35">
        <f t="shared" si="60"/>
        <v>-9</v>
      </c>
      <c r="H369" s="36">
        <f t="shared" si="61"/>
        <v>-7</v>
      </c>
      <c r="I369" s="38">
        <f t="shared" si="62"/>
        <v>-0.6428571428571429</v>
      </c>
      <c r="J369" s="39">
        <f t="shared" si="63"/>
        <v>-0.25</v>
      </c>
    </row>
    <row r="370" spans="1:10" x14ac:dyDescent="0.25">
      <c r="A370" s="124" t="s">
        <v>540</v>
      </c>
      <c r="B370" s="35">
        <v>20</v>
      </c>
      <c r="C370" s="36">
        <v>9</v>
      </c>
      <c r="D370" s="35">
        <v>29</v>
      </c>
      <c r="E370" s="36">
        <v>27</v>
      </c>
      <c r="F370" s="37"/>
      <c r="G370" s="35">
        <f t="shared" si="60"/>
        <v>11</v>
      </c>
      <c r="H370" s="36">
        <f t="shared" si="61"/>
        <v>2</v>
      </c>
      <c r="I370" s="38">
        <f t="shared" si="62"/>
        <v>1.2222222222222223</v>
      </c>
      <c r="J370" s="39">
        <f t="shared" si="63"/>
        <v>7.407407407407407E-2</v>
      </c>
    </row>
    <row r="371" spans="1:10" x14ac:dyDescent="0.25">
      <c r="A371" s="124" t="s">
        <v>551</v>
      </c>
      <c r="B371" s="35">
        <v>0</v>
      </c>
      <c r="C371" s="36">
        <v>0</v>
      </c>
      <c r="D371" s="35">
        <v>2</v>
      </c>
      <c r="E371" s="36">
        <v>2</v>
      </c>
      <c r="F371" s="37"/>
      <c r="G371" s="35">
        <f t="shared" si="60"/>
        <v>0</v>
      </c>
      <c r="H371" s="36">
        <f t="shared" si="61"/>
        <v>0</v>
      </c>
      <c r="I371" s="38" t="str">
        <f t="shared" si="62"/>
        <v>-</v>
      </c>
      <c r="J371" s="39">
        <f t="shared" si="63"/>
        <v>0</v>
      </c>
    </row>
    <row r="372" spans="1:10" x14ac:dyDescent="0.25">
      <c r="A372" s="124" t="s">
        <v>562</v>
      </c>
      <c r="B372" s="35">
        <v>25</v>
      </c>
      <c r="C372" s="36">
        <v>89</v>
      </c>
      <c r="D372" s="35">
        <v>88</v>
      </c>
      <c r="E372" s="36">
        <v>180</v>
      </c>
      <c r="F372" s="37"/>
      <c r="G372" s="35">
        <f t="shared" si="60"/>
        <v>-64</v>
      </c>
      <c r="H372" s="36">
        <f t="shared" si="61"/>
        <v>-92</v>
      </c>
      <c r="I372" s="38">
        <f t="shared" si="62"/>
        <v>-0.7191011235955056</v>
      </c>
      <c r="J372" s="39">
        <f t="shared" si="63"/>
        <v>-0.51111111111111107</v>
      </c>
    </row>
    <row r="373" spans="1:10" s="52" customFormat="1" ht="13" x14ac:dyDescent="0.3">
      <c r="A373" s="148" t="s">
        <v>663</v>
      </c>
      <c r="B373" s="46">
        <v>102</v>
      </c>
      <c r="C373" s="47">
        <v>146</v>
      </c>
      <c r="D373" s="46">
        <v>296</v>
      </c>
      <c r="E373" s="47">
        <v>365</v>
      </c>
      <c r="F373" s="48"/>
      <c r="G373" s="46">
        <f t="shared" si="60"/>
        <v>-44</v>
      </c>
      <c r="H373" s="47">
        <f t="shared" si="61"/>
        <v>-69</v>
      </c>
      <c r="I373" s="49">
        <f t="shared" si="62"/>
        <v>-0.30136986301369861</v>
      </c>
      <c r="J373" s="50">
        <f t="shared" si="63"/>
        <v>-0.18904109589041096</v>
      </c>
    </row>
    <row r="374" spans="1:10" x14ac:dyDescent="0.25">
      <c r="A374" s="147"/>
      <c r="B374" s="80"/>
      <c r="C374" s="81"/>
      <c r="D374" s="80"/>
      <c r="E374" s="81"/>
      <c r="F374" s="82"/>
      <c r="G374" s="80"/>
      <c r="H374" s="81"/>
      <c r="I374" s="94"/>
      <c r="J374" s="95"/>
    </row>
    <row r="375" spans="1:10" ht="13" x14ac:dyDescent="0.3">
      <c r="A375" s="118" t="s">
        <v>82</v>
      </c>
      <c r="B375" s="35"/>
      <c r="C375" s="36"/>
      <c r="D375" s="35"/>
      <c r="E375" s="36"/>
      <c r="F375" s="37"/>
      <c r="G375" s="35"/>
      <c r="H375" s="36"/>
      <c r="I375" s="38"/>
      <c r="J375" s="39"/>
    </row>
    <row r="376" spans="1:10" x14ac:dyDescent="0.25">
      <c r="A376" s="124" t="s">
        <v>425</v>
      </c>
      <c r="B376" s="35">
        <v>0</v>
      </c>
      <c r="C376" s="36">
        <v>15</v>
      </c>
      <c r="D376" s="35">
        <v>0</v>
      </c>
      <c r="E376" s="36">
        <v>30</v>
      </c>
      <c r="F376" s="37"/>
      <c r="G376" s="35">
        <f t="shared" ref="G376:G381" si="64">B376-C376</f>
        <v>-15</v>
      </c>
      <c r="H376" s="36">
        <f t="shared" ref="H376:H381" si="65">D376-E376</f>
        <v>-30</v>
      </c>
      <c r="I376" s="38">
        <f t="shared" ref="I376:I381" si="66">IF(C376=0, "-", IF(G376/C376&lt;10, G376/C376, "&gt;999%"))</f>
        <v>-1</v>
      </c>
      <c r="J376" s="39">
        <f t="shared" ref="J376:J381" si="67">IF(E376=0, "-", IF(H376/E376&lt;10, H376/E376, "&gt;999%"))</f>
        <v>-1</v>
      </c>
    </row>
    <row r="377" spans="1:10" x14ac:dyDescent="0.25">
      <c r="A377" s="124" t="s">
        <v>426</v>
      </c>
      <c r="B377" s="35">
        <v>61</v>
      </c>
      <c r="C377" s="36">
        <v>0</v>
      </c>
      <c r="D377" s="35">
        <v>137</v>
      </c>
      <c r="E377" s="36">
        <v>0</v>
      </c>
      <c r="F377" s="37"/>
      <c r="G377" s="35">
        <f t="shared" si="64"/>
        <v>61</v>
      </c>
      <c r="H377" s="36">
        <f t="shared" si="65"/>
        <v>137</v>
      </c>
      <c r="I377" s="38" t="str">
        <f t="shared" si="66"/>
        <v>-</v>
      </c>
      <c r="J377" s="39" t="str">
        <f t="shared" si="67"/>
        <v>-</v>
      </c>
    </row>
    <row r="378" spans="1:10" x14ac:dyDescent="0.25">
      <c r="A378" s="124" t="s">
        <v>182</v>
      </c>
      <c r="B378" s="35">
        <v>156</v>
      </c>
      <c r="C378" s="36">
        <v>86</v>
      </c>
      <c r="D378" s="35">
        <v>483</v>
      </c>
      <c r="E378" s="36">
        <v>231</v>
      </c>
      <c r="F378" s="37"/>
      <c r="G378" s="35">
        <f t="shared" si="64"/>
        <v>70</v>
      </c>
      <c r="H378" s="36">
        <f t="shared" si="65"/>
        <v>252</v>
      </c>
      <c r="I378" s="38">
        <f t="shared" si="66"/>
        <v>0.81395348837209303</v>
      </c>
      <c r="J378" s="39">
        <f t="shared" si="67"/>
        <v>1.0909090909090908</v>
      </c>
    </row>
    <row r="379" spans="1:10" x14ac:dyDescent="0.25">
      <c r="A379" s="124" t="s">
        <v>211</v>
      </c>
      <c r="B379" s="35">
        <v>0</v>
      </c>
      <c r="C379" s="36">
        <v>15</v>
      </c>
      <c r="D379" s="35">
        <v>0</v>
      </c>
      <c r="E379" s="36">
        <v>47</v>
      </c>
      <c r="F379" s="37"/>
      <c r="G379" s="35">
        <f t="shared" si="64"/>
        <v>-15</v>
      </c>
      <c r="H379" s="36">
        <f t="shared" si="65"/>
        <v>-47</v>
      </c>
      <c r="I379" s="38">
        <f t="shared" si="66"/>
        <v>-1</v>
      </c>
      <c r="J379" s="39">
        <f t="shared" si="67"/>
        <v>-1</v>
      </c>
    </row>
    <row r="380" spans="1:10" x14ac:dyDescent="0.25">
      <c r="A380" s="124" t="s">
        <v>390</v>
      </c>
      <c r="B380" s="35">
        <v>74</v>
      </c>
      <c r="C380" s="36">
        <v>105</v>
      </c>
      <c r="D380" s="35">
        <v>212</v>
      </c>
      <c r="E380" s="36">
        <v>203</v>
      </c>
      <c r="F380" s="37"/>
      <c r="G380" s="35">
        <f t="shared" si="64"/>
        <v>-31</v>
      </c>
      <c r="H380" s="36">
        <f t="shared" si="65"/>
        <v>9</v>
      </c>
      <c r="I380" s="38">
        <f t="shared" si="66"/>
        <v>-0.29523809523809524</v>
      </c>
      <c r="J380" s="39">
        <f t="shared" si="67"/>
        <v>4.4334975369458129E-2</v>
      </c>
    </row>
    <row r="381" spans="1:10" s="52" customFormat="1" ht="13" x14ac:dyDescent="0.3">
      <c r="A381" s="148" t="s">
        <v>664</v>
      </c>
      <c r="B381" s="46">
        <v>291</v>
      </c>
      <c r="C381" s="47">
        <v>221</v>
      </c>
      <c r="D381" s="46">
        <v>832</v>
      </c>
      <c r="E381" s="47">
        <v>511</v>
      </c>
      <c r="F381" s="48"/>
      <c r="G381" s="46">
        <f t="shared" si="64"/>
        <v>70</v>
      </c>
      <c r="H381" s="47">
        <f t="shared" si="65"/>
        <v>321</v>
      </c>
      <c r="I381" s="49">
        <f t="shared" si="66"/>
        <v>0.31674208144796379</v>
      </c>
      <c r="J381" s="50">
        <f t="shared" si="67"/>
        <v>0.62818003913894327</v>
      </c>
    </row>
    <row r="382" spans="1:10" x14ac:dyDescent="0.25">
      <c r="A382" s="147"/>
      <c r="B382" s="80"/>
      <c r="C382" s="81"/>
      <c r="D382" s="80"/>
      <c r="E382" s="81"/>
      <c r="F382" s="82"/>
      <c r="G382" s="80"/>
      <c r="H382" s="81"/>
      <c r="I382" s="94"/>
      <c r="J382" s="95"/>
    </row>
    <row r="383" spans="1:10" ht="13" x14ac:dyDescent="0.3">
      <c r="A383" s="118" t="s">
        <v>83</v>
      </c>
      <c r="B383" s="35"/>
      <c r="C383" s="36"/>
      <c r="D383" s="35"/>
      <c r="E383" s="36"/>
      <c r="F383" s="37"/>
      <c r="G383" s="35"/>
      <c r="H383" s="36"/>
      <c r="I383" s="38"/>
      <c r="J383" s="39"/>
    </row>
    <row r="384" spans="1:10" x14ac:dyDescent="0.25">
      <c r="A384" s="124" t="s">
        <v>325</v>
      </c>
      <c r="B384" s="35">
        <v>3</v>
      </c>
      <c r="C384" s="36">
        <v>8</v>
      </c>
      <c r="D384" s="35">
        <v>8</v>
      </c>
      <c r="E384" s="36">
        <v>18</v>
      </c>
      <c r="F384" s="37"/>
      <c r="G384" s="35">
        <f>B384-C384</f>
        <v>-5</v>
      </c>
      <c r="H384" s="36">
        <f>D384-E384</f>
        <v>-10</v>
      </c>
      <c r="I384" s="38">
        <f>IF(C384=0, "-", IF(G384/C384&lt;10, G384/C384, "&gt;999%"))</f>
        <v>-0.625</v>
      </c>
      <c r="J384" s="39">
        <f>IF(E384=0, "-", IF(H384/E384&lt;10, H384/E384, "&gt;999%"))</f>
        <v>-0.55555555555555558</v>
      </c>
    </row>
    <row r="385" spans="1:10" x14ac:dyDescent="0.25">
      <c r="A385" s="124" t="s">
        <v>232</v>
      </c>
      <c r="B385" s="35">
        <v>3</v>
      </c>
      <c r="C385" s="36">
        <v>5</v>
      </c>
      <c r="D385" s="35">
        <v>18</v>
      </c>
      <c r="E385" s="36">
        <v>14</v>
      </c>
      <c r="F385" s="37"/>
      <c r="G385" s="35">
        <f>B385-C385</f>
        <v>-2</v>
      </c>
      <c r="H385" s="36">
        <f>D385-E385</f>
        <v>4</v>
      </c>
      <c r="I385" s="38">
        <f>IF(C385=0, "-", IF(G385/C385&lt;10, G385/C385, "&gt;999%"))</f>
        <v>-0.4</v>
      </c>
      <c r="J385" s="39">
        <f>IF(E385=0, "-", IF(H385/E385&lt;10, H385/E385, "&gt;999%"))</f>
        <v>0.2857142857142857</v>
      </c>
    </row>
    <row r="386" spans="1:10" x14ac:dyDescent="0.25">
      <c r="A386" s="124" t="s">
        <v>411</v>
      </c>
      <c r="B386" s="35">
        <v>24</v>
      </c>
      <c r="C386" s="36">
        <v>23</v>
      </c>
      <c r="D386" s="35">
        <v>69</v>
      </c>
      <c r="E386" s="36">
        <v>56</v>
      </c>
      <c r="F386" s="37"/>
      <c r="G386" s="35">
        <f>B386-C386</f>
        <v>1</v>
      </c>
      <c r="H386" s="36">
        <f>D386-E386</f>
        <v>13</v>
      </c>
      <c r="I386" s="38">
        <f>IF(C386=0, "-", IF(G386/C386&lt;10, G386/C386, "&gt;999%"))</f>
        <v>4.3478260869565216E-2</v>
      </c>
      <c r="J386" s="39">
        <f>IF(E386=0, "-", IF(H386/E386&lt;10, H386/E386, "&gt;999%"))</f>
        <v>0.23214285714285715</v>
      </c>
    </row>
    <row r="387" spans="1:10" x14ac:dyDescent="0.25">
      <c r="A387" s="124" t="s">
        <v>194</v>
      </c>
      <c r="B387" s="35">
        <v>23</v>
      </c>
      <c r="C387" s="36">
        <v>35</v>
      </c>
      <c r="D387" s="35">
        <v>76</v>
      </c>
      <c r="E387" s="36">
        <v>89</v>
      </c>
      <c r="F387" s="37"/>
      <c r="G387" s="35">
        <f>B387-C387</f>
        <v>-12</v>
      </c>
      <c r="H387" s="36">
        <f>D387-E387</f>
        <v>-13</v>
      </c>
      <c r="I387" s="38">
        <f>IF(C387=0, "-", IF(G387/C387&lt;10, G387/C387, "&gt;999%"))</f>
        <v>-0.34285714285714286</v>
      </c>
      <c r="J387" s="39">
        <f>IF(E387=0, "-", IF(H387/E387&lt;10, H387/E387, "&gt;999%"))</f>
        <v>-0.14606741573033707</v>
      </c>
    </row>
    <row r="388" spans="1:10" s="52" customFormat="1" ht="13" x14ac:dyDescent="0.3">
      <c r="A388" s="148" t="s">
        <v>665</v>
      </c>
      <c r="B388" s="46">
        <v>53</v>
      </c>
      <c r="C388" s="47">
        <v>71</v>
      </c>
      <c r="D388" s="46">
        <v>171</v>
      </c>
      <c r="E388" s="47">
        <v>177</v>
      </c>
      <c r="F388" s="48"/>
      <c r="G388" s="46">
        <f>B388-C388</f>
        <v>-18</v>
      </c>
      <c r="H388" s="47">
        <f>D388-E388</f>
        <v>-6</v>
      </c>
      <c r="I388" s="49">
        <f>IF(C388=0, "-", IF(G388/C388&lt;10, G388/C388, "&gt;999%"))</f>
        <v>-0.25352112676056338</v>
      </c>
      <c r="J388" s="50">
        <f>IF(E388=0, "-", IF(H388/E388&lt;10, H388/E388, "&gt;999%"))</f>
        <v>-3.3898305084745763E-2</v>
      </c>
    </row>
    <row r="389" spans="1:10" x14ac:dyDescent="0.25">
      <c r="A389" s="147"/>
      <c r="B389" s="80"/>
      <c r="C389" s="81"/>
      <c r="D389" s="80"/>
      <c r="E389" s="81"/>
      <c r="F389" s="82"/>
      <c r="G389" s="80"/>
      <c r="H389" s="81"/>
      <c r="I389" s="94"/>
      <c r="J389" s="95"/>
    </row>
    <row r="390" spans="1:10" ht="13" x14ac:dyDescent="0.3">
      <c r="A390" s="118" t="s">
        <v>84</v>
      </c>
      <c r="B390" s="35"/>
      <c r="C390" s="36"/>
      <c r="D390" s="35"/>
      <c r="E390" s="36"/>
      <c r="F390" s="37"/>
      <c r="G390" s="35"/>
      <c r="H390" s="36"/>
      <c r="I390" s="38"/>
      <c r="J390" s="39"/>
    </row>
    <row r="391" spans="1:10" x14ac:dyDescent="0.25">
      <c r="A391" s="124" t="s">
        <v>391</v>
      </c>
      <c r="B391" s="35">
        <v>398</v>
      </c>
      <c r="C391" s="36">
        <v>594</v>
      </c>
      <c r="D391" s="35">
        <v>961</v>
      </c>
      <c r="E391" s="36">
        <v>1657</v>
      </c>
      <c r="F391" s="37"/>
      <c r="G391" s="35">
        <f t="shared" ref="G391:G400" si="68">B391-C391</f>
        <v>-196</v>
      </c>
      <c r="H391" s="36">
        <f t="shared" ref="H391:H400" si="69">D391-E391</f>
        <v>-696</v>
      </c>
      <c r="I391" s="38">
        <f t="shared" ref="I391:I400" si="70">IF(C391=0, "-", IF(G391/C391&lt;10, G391/C391, "&gt;999%"))</f>
        <v>-0.32996632996632996</v>
      </c>
      <c r="J391" s="39">
        <f t="shared" ref="J391:J400" si="71">IF(E391=0, "-", IF(H391/E391&lt;10, H391/E391, "&gt;999%"))</f>
        <v>-0.42003621001810498</v>
      </c>
    </row>
    <row r="392" spans="1:10" x14ac:dyDescent="0.25">
      <c r="A392" s="124" t="s">
        <v>392</v>
      </c>
      <c r="B392" s="35">
        <v>189</v>
      </c>
      <c r="C392" s="36">
        <v>147</v>
      </c>
      <c r="D392" s="35">
        <v>396</v>
      </c>
      <c r="E392" s="36">
        <v>446</v>
      </c>
      <c r="F392" s="37"/>
      <c r="G392" s="35">
        <f t="shared" si="68"/>
        <v>42</v>
      </c>
      <c r="H392" s="36">
        <f t="shared" si="69"/>
        <v>-50</v>
      </c>
      <c r="I392" s="38">
        <f t="shared" si="70"/>
        <v>0.2857142857142857</v>
      </c>
      <c r="J392" s="39">
        <f t="shared" si="71"/>
        <v>-0.11210762331838565</v>
      </c>
    </row>
    <row r="393" spans="1:10" x14ac:dyDescent="0.25">
      <c r="A393" s="124" t="s">
        <v>212</v>
      </c>
      <c r="B393" s="35">
        <v>0</v>
      </c>
      <c r="C393" s="36">
        <v>119</v>
      </c>
      <c r="D393" s="35">
        <v>0</v>
      </c>
      <c r="E393" s="36">
        <v>227</v>
      </c>
      <c r="F393" s="37"/>
      <c r="G393" s="35">
        <f t="shared" si="68"/>
        <v>-119</v>
      </c>
      <c r="H393" s="36">
        <f t="shared" si="69"/>
        <v>-227</v>
      </c>
      <c r="I393" s="38">
        <f t="shared" si="70"/>
        <v>-1</v>
      </c>
      <c r="J393" s="39">
        <f t="shared" si="71"/>
        <v>-1</v>
      </c>
    </row>
    <row r="394" spans="1:10" x14ac:dyDescent="0.25">
      <c r="A394" s="124" t="s">
        <v>172</v>
      </c>
      <c r="B394" s="35">
        <v>14</v>
      </c>
      <c r="C394" s="36">
        <v>42</v>
      </c>
      <c r="D394" s="35">
        <v>30</v>
      </c>
      <c r="E394" s="36">
        <v>50</v>
      </c>
      <c r="F394" s="37"/>
      <c r="G394" s="35">
        <f t="shared" si="68"/>
        <v>-28</v>
      </c>
      <c r="H394" s="36">
        <f t="shared" si="69"/>
        <v>-20</v>
      </c>
      <c r="I394" s="38">
        <f t="shared" si="70"/>
        <v>-0.66666666666666663</v>
      </c>
      <c r="J394" s="39">
        <f t="shared" si="71"/>
        <v>-0.4</v>
      </c>
    </row>
    <row r="395" spans="1:10" x14ac:dyDescent="0.25">
      <c r="A395" s="124" t="s">
        <v>427</v>
      </c>
      <c r="B395" s="35">
        <v>359</v>
      </c>
      <c r="C395" s="36">
        <v>497</v>
      </c>
      <c r="D395" s="35">
        <v>964</v>
      </c>
      <c r="E395" s="36">
        <v>1263</v>
      </c>
      <c r="F395" s="37"/>
      <c r="G395" s="35">
        <f t="shared" si="68"/>
        <v>-138</v>
      </c>
      <c r="H395" s="36">
        <f t="shared" si="69"/>
        <v>-299</v>
      </c>
      <c r="I395" s="38">
        <f t="shared" si="70"/>
        <v>-0.27766599597585512</v>
      </c>
      <c r="J395" s="39">
        <f t="shared" si="71"/>
        <v>-0.23673792557403009</v>
      </c>
    </row>
    <row r="396" spans="1:10" x14ac:dyDescent="0.25">
      <c r="A396" s="124" t="s">
        <v>470</v>
      </c>
      <c r="B396" s="35">
        <v>20</v>
      </c>
      <c r="C396" s="36">
        <v>75</v>
      </c>
      <c r="D396" s="35">
        <v>65</v>
      </c>
      <c r="E396" s="36">
        <v>161</v>
      </c>
      <c r="F396" s="37"/>
      <c r="G396" s="35">
        <f t="shared" si="68"/>
        <v>-55</v>
      </c>
      <c r="H396" s="36">
        <f t="shared" si="69"/>
        <v>-96</v>
      </c>
      <c r="I396" s="38">
        <f t="shared" si="70"/>
        <v>-0.73333333333333328</v>
      </c>
      <c r="J396" s="39">
        <f t="shared" si="71"/>
        <v>-0.59627329192546585</v>
      </c>
    </row>
    <row r="397" spans="1:10" x14ac:dyDescent="0.25">
      <c r="A397" s="124" t="s">
        <v>471</v>
      </c>
      <c r="B397" s="35">
        <v>207</v>
      </c>
      <c r="C397" s="36">
        <v>289</v>
      </c>
      <c r="D397" s="35">
        <v>466</v>
      </c>
      <c r="E397" s="36">
        <v>600</v>
      </c>
      <c r="F397" s="37"/>
      <c r="G397" s="35">
        <f t="shared" si="68"/>
        <v>-82</v>
      </c>
      <c r="H397" s="36">
        <f t="shared" si="69"/>
        <v>-134</v>
      </c>
      <c r="I397" s="38">
        <f t="shared" si="70"/>
        <v>-0.2837370242214533</v>
      </c>
      <c r="J397" s="39">
        <f t="shared" si="71"/>
        <v>-0.22333333333333333</v>
      </c>
    </row>
    <row r="398" spans="1:10" x14ac:dyDescent="0.25">
      <c r="A398" s="124" t="s">
        <v>552</v>
      </c>
      <c r="B398" s="35">
        <v>47</v>
      </c>
      <c r="C398" s="36">
        <v>100</v>
      </c>
      <c r="D398" s="35">
        <v>207</v>
      </c>
      <c r="E398" s="36">
        <v>210</v>
      </c>
      <c r="F398" s="37"/>
      <c r="G398" s="35">
        <f t="shared" si="68"/>
        <v>-53</v>
      </c>
      <c r="H398" s="36">
        <f t="shared" si="69"/>
        <v>-3</v>
      </c>
      <c r="I398" s="38">
        <f t="shared" si="70"/>
        <v>-0.53</v>
      </c>
      <c r="J398" s="39">
        <f t="shared" si="71"/>
        <v>-1.4285714285714285E-2</v>
      </c>
    </row>
    <row r="399" spans="1:10" x14ac:dyDescent="0.25">
      <c r="A399" s="124" t="s">
        <v>563</v>
      </c>
      <c r="B399" s="35">
        <v>494</v>
      </c>
      <c r="C399" s="36">
        <v>512</v>
      </c>
      <c r="D399" s="35">
        <v>1411</v>
      </c>
      <c r="E399" s="36">
        <v>1546</v>
      </c>
      <c r="F399" s="37"/>
      <c r="G399" s="35">
        <f t="shared" si="68"/>
        <v>-18</v>
      </c>
      <c r="H399" s="36">
        <f t="shared" si="69"/>
        <v>-135</v>
      </c>
      <c r="I399" s="38">
        <f t="shared" si="70"/>
        <v>-3.515625E-2</v>
      </c>
      <c r="J399" s="39">
        <f t="shared" si="71"/>
        <v>-8.7322121604139713E-2</v>
      </c>
    </row>
    <row r="400" spans="1:10" s="52" customFormat="1" ht="13" x14ac:dyDescent="0.3">
      <c r="A400" s="148" t="s">
        <v>666</v>
      </c>
      <c r="B400" s="46">
        <v>1728</v>
      </c>
      <c r="C400" s="47">
        <v>2375</v>
      </c>
      <c r="D400" s="46">
        <v>4500</v>
      </c>
      <c r="E400" s="47">
        <v>6160</v>
      </c>
      <c r="F400" s="48"/>
      <c r="G400" s="46">
        <f t="shared" si="68"/>
        <v>-647</v>
      </c>
      <c r="H400" s="47">
        <f t="shared" si="69"/>
        <v>-1660</v>
      </c>
      <c r="I400" s="49">
        <f t="shared" si="70"/>
        <v>-0.27242105263157895</v>
      </c>
      <c r="J400" s="50">
        <f t="shared" si="71"/>
        <v>-0.26948051948051949</v>
      </c>
    </row>
    <row r="401" spans="1:10" x14ac:dyDescent="0.25">
      <c r="A401" s="147"/>
      <c r="B401" s="80"/>
      <c r="C401" s="81"/>
      <c r="D401" s="80"/>
      <c r="E401" s="81"/>
      <c r="F401" s="82"/>
      <c r="G401" s="80"/>
      <c r="H401" s="81"/>
      <c r="I401" s="94"/>
      <c r="J401" s="95"/>
    </row>
    <row r="402" spans="1:10" ht="13" x14ac:dyDescent="0.3">
      <c r="A402" s="118" t="s">
        <v>85</v>
      </c>
      <c r="B402" s="35"/>
      <c r="C402" s="36"/>
      <c r="D402" s="35"/>
      <c r="E402" s="36"/>
      <c r="F402" s="37"/>
      <c r="G402" s="35"/>
      <c r="H402" s="36"/>
      <c r="I402" s="38"/>
      <c r="J402" s="39"/>
    </row>
    <row r="403" spans="1:10" x14ac:dyDescent="0.25">
      <c r="A403" s="124" t="s">
        <v>344</v>
      </c>
      <c r="B403" s="35">
        <v>0</v>
      </c>
      <c r="C403" s="36">
        <v>0</v>
      </c>
      <c r="D403" s="35">
        <v>0</v>
      </c>
      <c r="E403" s="36">
        <v>1</v>
      </c>
      <c r="F403" s="37"/>
      <c r="G403" s="35">
        <f>B403-C403</f>
        <v>0</v>
      </c>
      <c r="H403" s="36">
        <f>D403-E403</f>
        <v>-1</v>
      </c>
      <c r="I403" s="38" t="str">
        <f>IF(C403=0, "-", IF(G403/C403&lt;10, G403/C403, "&gt;999%"))</f>
        <v>-</v>
      </c>
      <c r="J403" s="39">
        <f>IF(E403=0, "-", IF(H403/E403&lt;10, H403/E403, "&gt;999%"))</f>
        <v>-1</v>
      </c>
    </row>
    <row r="404" spans="1:10" s="52" customFormat="1" ht="13" x14ac:dyDescent="0.3">
      <c r="A404" s="148" t="s">
        <v>667</v>
      </c>
      <c r="B404" s="46">
        <v>0</v>
      </c>
      <c r="C404" s="47">
        <v>0</v>
      </c>
      <c r="D404" s="46">
        <v>0</v>
      </c>
      <c r="E404" s="47">
        <v>1</v>
      </c>
      <c r="F404" s="48"/>
      <c r="G404" s="46">
        <f>B404-C404</f>
        <v>0</v>
      </c>
      <c r="H404" s="47">
        <f>D404-E404</f>
        <v>-1</v>
      </c>
      <c r="I404" s="49" t="str">
        <f>IF(C404=0, "-", IF(G404/C404&lt;10, G404/C404, "&gt;999%"))</f>
        <v>-</v>
      </c>
      <c r="J404" s="50">
        <f>IF(E404=0, "-", IF(H404/E404&lt;10, H404/E404, "&gt;999%"))</f>
        <v>-1</v>
      </c>
    </row>
    <row r="405" spans="1:10" x14ac:dyDescent="0.25">
      <c r="A405" s="147"/>
      <c r="B405" s="80"/>
      <c r="C405" s="81"/>
      <c r="D405" s="80"/>
      <c r="E405" s="81"/>
      <c r="F405" s="82"/>
      <c r="G405" s="80"/>
      <c r="H405" s="81"/>
      <c r="I405" s="94"/>
      <c r="J405" s="95"/>
    </row>
    <row r="406" spans="1:10" ht="13" x14ac:dyDescent="0.3">
      <c r="A406" s="118" t="s">
        <v>86</v>
      </c>
      <c r="B406" s="35"/>
      <c r="C406" s="36"/>
      <c r="D406" s="35"/>
      <c r="E406" s="36"/>
      <c r="F406" s="37"/>
      <c r="G406" s="35"/>
      <c r="H406" s="36"/>
      <c r="I406" s="38"/>
      <c r="J406" s="39"/>
    </row>
    <row r="407" spans="1:10" x14ac:dyDescent="0.25">
      <c r="A407" s="124" t="s">
        <v>326</v>
      </c>
      <c r="B407" s="35">
        <v>1</v>
      </c>
      <c r="C407" s="36">
        <v>8</v>
      </c>
      <c r="D407" s="35">
        <v>4</v>
      </c>
      <c r="E407" s="36">
        <v>12</v>
      </c>
      <c r="F407" s="37"/>
      <c r="G407" s="35">
        <f t="shared" ref="G407:G417" si="72">B407-C407</f>
        <v>-7</v>
      </c>
      <c r="H407" s="36">
        <f t="shared" ref="H407:H417" si="73">D407-E407</f>
        <v>-8</v>
      </c>
      <c r="I407" s="38">
        <f t="shared" ref="I407:I417" si="74">IF(C407=0, "-", IF(G407/C407&lt;10, G407/C407, "&gt;999%"))</f>
        <v>-0.875</v>
      </c>
      <c r="J407" s="39">
        <f t="shared" ref="J407:J417" si="75">IF(E407=0, "-", IF(H407/E407&lt;10, H407/E407, "&gt;999%"))</f>
        <v>-0.66666666666666663</v>
      </c>
    </row>
    <row r="408" spans="1:10" x14ac:dyDescent="0.25">
      <c r="A408" s="124" t="s">
        <v>360</v>
      </c>
      <c r="B408" s="35">
        <v>0</v>
      </c>
      <c r="C408" s="36">
        <v>0</v>
      </c>
      <c r="D408" s="35">
        <v>0</v>
      </c>
      <c r="E408" s="36">
        <v>3</v>
      </c>
      <c r="F408" s="37"/>
      <c r="G408" s="35">
        <f t="shared" si="72"/>
        <v>0</v>
      </c>
      <c r="H408" s="36">
        <f t="shared" si="73"/>
        <v>-3</v>
      </c>
      <c r="I408" s="38" t="str">
        <f t="shared" si="74"/>
        <v>-</v>
      </c>
      <c r="J408" s="39">
        <f t="shared" si="75"/>
        <v>-1</v>
      </c>
    </row>
    <row r="409" spans="1:10" x14ac:dyDescent="0.25">
      <c r="A409" s="124" t="s">
        <v>375</v>
      </c>
      <c r="B409" s="35">
        <v>2</v>
      </c>
      <c r="C409" s="36">
        <v>15</v>
      </c>
      <c r="D409" s="35">
        <v>9</v>
      </c>
      <c r="E409" s="36">
        <v>33</v>
      </c>
      <c r="F409" s="37"/>
      <c r="G409" s="35">
        <f t="shared" si="72"/>
        <v>-13</v>
      </c>
      <c r="H409" s="36">
        <f t="shared" si="73"/>
        <v>-24</v>
      </c>
      <c r="I409" s="38">
        <f t="shared" si="74"/>
        <v>-0.8666666666666667</v>
      </c>
      <c r="J409" s="39">
        <f t="shared" si="75"/>
        <v>-0.72727272727272729</v>
      </c>
    </row>
    <row r="410" spans="1:10" x14ac:dyDescent="0.25">
      <c r="A410" s="124" t="s">
        <v>233</v>
      </c>
      <c r="B410" s="35">
        <v>7</v>
      </c>
      <c r="C410" s="36">
        <v>0</v>
      </c>
      <c r="D410" s="35">
        <v>31</v>
      </c>
      <c r="E410" s="36">
        <v>0</v>
      </c>
      <c r="F410" s="37"/>
      <c r="G410" s="35">
        <f t="shared" si="72"/>
        <v>7</v>
      </c>
      <c r="H410" s="36">
        <f t="shared" si="73"/>
        <v>31</v>
      </c>
      <c r="I410" s="38" t="str">
        <f t="shared" si="74"/>
        <v>-</v>
      </c>
      <c r="J410" s="39" t="str">
        <f t="shared" si="75"/>
        <v>-</v>
      </c>
    </row>
    <row r="411" spans="1:10" x14ac:dyDescent="0.25">
      <c r="A411" s="124" t="s">
        <v>553</v>
      </c>
      <c r="B411" s="35">
        <v>40</v>
      </c>
      <c r="C411" s="36">
        <v>62</v>
      </c>
      <c r="D411" s="35">
        <v>118</v>
      </c>
      <c r="E411" s="36">
        <v>191</v>
      </c>
      <c r="F411" s="37"/>
      <c r="G411" s="35">
        <f t="shared" si="72"/>
        <v>-22</v>
      </c>
      <c r="H411" s="36">
        <f t="shared" si="73"/>
        <v>-73</v>
      </c>
      <c r="I411" s="38">
        <f t="shared" si="74"/>
        <v>-0.35483870967741937</v>
      </c>
      <c r="J411" s="39">
        <f t="shared" si="75"/>
        <v>-0.38219895287958117</v>
      </c>
    </row>
    <row r="412" spans="1:10" x14ac:dyDescent="0.25">
      <c r="A412" s="124" t="s">
        <v>564</v>
      </c>
      <c r="B412" s="35">
        <v>267</v>
      </c>
      <c r="C412" s="36">
        <v>308</v>
      </c>
      <c r="D412" s="35">
        <v>690</v>
      </c>
      <c r="E412" s="36">
        <v>861</v>
      </c>
      <c r="F412" s="37"/>
      <c r="G412" s="35">
        <f t="shared" si="72"/>
        <v>-41</v>
      </c>
      <c r="H412" s="36">
        <f t="shared" si="73"/>
        <v>-171</v>
      </c>
      <c r="I412" s="38">
        <f t="shared" si="74"/>
        <v>-0.13311688311688311</v>
      </c>
      <c r="J412" s="39">
        <f t="shared" si="75"/>
        <v>-0.19860627177700349</v>
      </c>
    </row>
    <row r="413" spans="1:10" x14ac:dyDescent="0.25">
      <c r="A413" s="124" t="s">
        <v>472</v>
      </c>
      <c r="B413" s="35">
        <v>11</v>
      </c>
      <c r="C413" s="36">
        <v>29</v>
      </c>
      <c r="D413" s="35">
        <v>28</v>
      </c>
      <c r="E413" s="36">
        <v>64</v>
      </c>
      <c r="F413" s="37"/>
      <c r="G413" s="35">
        <f t="shared" si="72"/>
        <v>-18</v>
      </c>
      <c r="H413" s="36">
        <f t="shared" si="73"/>
        <v>-36</v>
      </c>
      <c r="I413" s="38">
        <f t="shared" si="74"/>
        <v>-0.62068965517241381</v>
      </c>
      <c r="J413" s="39">
        <f t="shared" si="75"/>
        <v>-0.5625</v>
      </c>
    </row>
    <row r="414" spans="1:10" x14ac:dyDescent="0.25">
      <c r="A414" s="124" t="s">
        <v>502</v>
      </c>
      <c r="B414" s="35">
        <v>72</v>
      </c>
      <c r="C414" s="36">
        <v>65</v>
      </c>
      <c r="D414" s="35">
        <v>174</v>
      </c>
      <c r="E414" s="36">
        <v>140</v>
      </c>
      <c r="F414" s="37"/>
      <c r="G414" s="35">
        <f t="shared" si="72"/>
        <v>7</v>
      </c>
      <c r="H414" s="36">
        <f t="shared" si="73"/>
        <v>34</v>
      </c>
      <c r="I414" s="38">
        <f t="shared" si="74"/>
        <v>0.1076923076923077</v>
      </c>
      <c r="J414" s="39">
        <f t="shared" si="75"/>
        <v>0.24285714285714285</v>
      </c>
    </row>
    <row r="415" spans="1:10" x14ac:dyDescent="0.25">
      <c r="A415" s="124" t="s">
        <v>393</v>
      </c>
      <c r="B415" s="35">
        <v>109</v>
      </c>
      <c r="C415" s="36">
        <v>242</v>
      </c>
      <c r="D415" s="35">
        <v>376</v>
      </c>
      <c r="E415" s="36">
        <v>566</v>
      </c>
      <c r="F415" s="37"/>
      <c r="G415" s="35">
        <f t="shared" si="72"/>
        <v>-133</v>
      </c>
      <c r="H415" s="36">
        <f t="shared" si="73"/>
        <v>-190</v>
      </c>
      <c r="I415" s="38">
        <f t="shared" si="74"/>
        <v>-0.54958677685950408</v>
      </c>
      <c r="J415" s="39">
        <f t="shared" si="75"/>
        <v>-0.33568904593639576</v>
      </c>
    </row>
    <row r="416" spans="1:10" x14ac:dyDescent="0.25">
      <c r="A416" s="124" t="s">
        <v>428</v>
      </c>
      <c r="B416" s="35">
        <v>222</v>
      </c>
      <c r="C416" s="36">
        <v>352</v>
      </c>
      <c r="D416" s="35">
        <v>626</v>
      </c>
      <c r="E416" s="36">
        <v>960</v>
      </c>
      <c r="F416" s="37"/>
      <c r="G416" s="35">
        <f t="shared" si="72"/>
        <v>-130</v>
      </c>
      <c r="H416" s="36">
        <f t="shared" si="73"/>
        <v>-334</v>
      </c>
      <c r="I416" s="38">
        <f t="shared" si="74"/>
        <v>-0.36931818181818182</v>
      </c>
      <c r="J416" s="39">
        <f t="shared" si="75"/>
        <v>-0.34791666666666665</v>
      </c>
    </row>
    <row r="417" spans="1:10" s="52" customFormat="1" ht="13" x14ac:dyDescent="0.3">
      <c r="A417" s="148" t="s">
        <v>668</v>
      </c>
      <c r="B417" s="46">
        <v>731</v>
      </c>
      <c r="C417" s="47">
        <v>1081</v>
      </c>
      <c r="D417" s="46">
        <v>2056</v>
      </c>
      <c r="E417" s="47">
        <v>2830</v>
      </c>
      <c r="F417" s="48"/>
      <c r="G417" s="46">
        <f t="shared" si="72"/>
        <v>-350</v>
      </c>
      <c r="H417" s="47">
        <f t="shared" si="73"/>
        <v>-774</v>
      </c>
      <c r="I417" s="49">
        <f t="shared" si="74"/>
        <v>-0.32377428307123035</v>
      </c>
      <c r="J417" s="50">
        <f t="shared" si="75"/>
        <v>-0.27349823321554773</v>
      </c>
    </row>
    <row r="418" spans="1:10" x14ac:dyDescent="0.25">
      <c r="A418" s="147"/>
      <c r="B418" s="80"/>
      <c r="C418" s="81"/>
      <c r="D418" s="80"/>
      <c r="E418" s="81"/>
      <c r="F418" s="82"/>
      <c r="G418" s="80"/>
      <c r="H418" s="81"/>
      <c r="I418" s="94"/>
      <c r="J418" s="95"/>
    </row>
    <row r="419" spans="1:10" ht="13" x14ac:dyDescent="0.3">
      <c r="A419" s="118" t="s">
        <v>87</v>
      </c>
      <c r="B419" s="35"/>
      <c r="C419" s="36"/>
      <c r="D419" s="35"/>
      <c r="E419" s="36"/>
      <c r="F419" s="37"/>
      <c r="G419" s="35"/>
      <c r="H419" s="36"/>
      <c r="I419" s="38"/>
      <c r="J419" s="39"/>
    </row>
    <row r="420" spans="1:10" x14ac:dyDescent="0.25">
      <c r="A420" s="124" t="s">
        <v>394</v>
      </c>
      <c r="B420" s="35">
        <v>0</v>
      </c>
      <c r="C420" s="36">
        <v>1</v>
      </c>
      <c r="D420" s="35">
        <v>1</v>
      </c>
      <c r="E420" s="36">
        <v>4</v>
      </c>
      <c r="F420" s="37"/>
      <c r="G420" s="35">
        <f t="shared" ref="G420:G428" si="76">B420-C420</f>
        <v>-1</v>
      </c>
      <c r="H420" s="36">
        <f t="shared" ref="H420:H428" si="77">D420-E420</f>
        <v>-3</v>
      </c>
      <c r="I420" s="38">
        <f t="shared" ref="I420:I428" si="78">IF(C420=0, "-", IF(G420/C420&lt;10, G420/C420, "&gt;999%"))</f>
        <v>-1</v>
      </c>
      <c r="J420" s="39">
        <f t="shared" ref="J420:J428" si="79">IF(E420=0, "-", IF(H420/E420&lt;10, H420/E420, "&gt;999%"))</f>
        <v>-0.75</v>
      </c>
    </row>
    <row r="421" spans="1:10" x14ac:dyDescent="0.25">
      <c r="A421" s="124" t="s">
        <v>195</v>
      </c>
      <c r="B421" s="35">
        <v>0</v>
      </c>
      <c r="C421" s="36">
        <v>1</v>
      </c>
      <c r="D421" s="35">
        <v>0</v>
      </c>
      <c r="E421" s="36">
        <v>6</v>
      </c>
      <c r="F421" s="37"/>
      <c r="G421" s="35">
        <f t="shared" si="76"/>
        <v>-1</v>
      </c>
      <c r="H421" s="36">
        <f t="shared" si="77"/>
        <v>-6</v>
      </c>
      <c r="I421" s="38">
        <f t="shared" si="78"/>
        <v>-1</v>
      </c>
      <c r="J421" s="39">
        <f t="shared" si="79"/>
        <v>-1</v>
      </c>
    </row>
    <row r="422" spans="1:10" x14ac:dyDescent="0.25">
      <c r="A422" s="124" t="s">
        <v>429</v>
      </c>
      <c r="B422" s="35">
        <v>10</v>
      </c>
      <c r="C422" s="36">
        <v>12</v>
      </c>
      <c r="D422" s="35">
        <v>31</v>
      </c>
      <c r="E422" s="36">
        <v>33</v>
      </c>
      <c r="F422" s="37"/>
      <c r="G422" s="35">
        <f t="shared" si="76"/>
        <v>-2</v>
      </c>
      <c r="H422" s="36">
        <f t="shared" si="77"/>
        <v>-2</v>
      </c>
      <c r="I422" s="38">
        <f t="shared" si="78"/>
        <v>-0.16666666666666666</v>
      </c>
      <c r="J422" s="39">
        <f t="shared" si="79"/>
        <v>-6.0606060606060608E-2</v>
      </c>
    </row>
    <row r="423" spans="1:10" x14ac:dyDescent="0.25">
      <c r="A423" s="124" t="s">
        <v>213</v>
      </c>
      <c r="B423" s="35">
        <v>0</v>
      </c>
      <c r="C423" s="36">
        <v>0</v>
      </c>
      <c r="D423" s="35">
        <v>1</v>
      </c>
      <c r="E423" s="36">
        <v>3</v>
      </c>
      <c r="F423" s="37"/>
      <c r="G423" s="35">
        <f t="shared" si="76"/>
        <v>0</v>
      </c>
      <c r="H423" s="36">
        <f t="shared" si="77"/>
        <v>-2</v>
      </c>
      <c r="I423" s="38" t="str">
        <f t="shared" si="78"/>
        <v>-</v>
      </c>
      <c r="J423" s="39">
        <f t="shared" si="79"/>
        <v>-0.66666666666666663</v>
      </c>
    </row>
    <row r="424" spans="1:10" x14ac:dyDescent="0.25">
      <c r="A424" s="124" t="s">
        <v>430</v>
      </c>
      <c r="B424" s="35">
        <v>2</v>
      </c>
      <c r="C424" s="36">
        <v>2</v>
      </c>
      <c r="D424" s="35">
        <v>5</v>
      </c>
      <c r="E424" s="36">
        <v>14</v>
      </c>
      <c r="F424" s="37"/>
      <c r="G424" s="35">
        <f t="shared" si="76"/>
        <v>0</v>
      </c>
      <c r="H424" s="36">
        <f t="shared" si="77"/>
        <v>-9</v>
      </c>
      <c r="I424" s="38">
        <f t="shared" si="78"/>
        <v>0</v>
      </c>
      <c r="J424" s="39">
        <f t="shared" si="79"/>
        <v>-0.6428571428571429</v>
      </c>
    </row>
    <row r="425" spans="1:10" x14ac:dyDescent="0.25">
      <c r="A425" s="124" t="s">
        <v>243</v>
      </c>
      <c r="B425" s="35">
        <v>2</v>
      </c>
      <c r="C425" s="36">
        <v>0</v>
      </c>
      <c r="D425" s="35">
        <v>6</v>
      </c>
      <c r="E425" s="36">
        <v>0</v>
      </c>
      <c r="F425" s="37"/>
      <c r="G425" s="35">
        <f t="shared" si="76"/>
        <v>2</v>
      </c>
      <c r="H425" s="36">
        <f t="shared" si="77"/>
        <v>6</v>
      </c>
      <c r="I425" s="38" t="str">
        <f t="shared" si="78"/>
        <v>-</v>
      </c>
      <c r="J425" s="39" t="str">
        <f t="shared" si="79"/>
        <v>-</v>
      </c>
    </row>
    <row r="426" spans="1:10" x14ac:dyDescent="0.25">
      <c r="A426" s="124" t="s">
        <v>541</v>
      </c>
      <c r="B426" s="35">
        <v>0</v>
      </c>
      <c r="C426" s="36">
        <v>0</v>
      </c>
      <c r="D426" s="35">
        <v>2</v>
      </c>
      <c r="E426" s="36">
        <v>0</v>
      </c>
      <c r="F426" s="37"/>
      <c r="G426" s="35">
        <f t="shared" si="76"/>
        <v>0</v>
      </c>
      <c r="H426" s="36">
        <f t="shared" si="77"/>
        <v>2</v>
      </c>
      <c r="I426" s="38" t="str">
        <f t="shared" si="78"/>
        <v>-</v>
      </c>
      <c r="J426" s="39" t="str">
        <f t="shared" si="79"/>
        <v>-</v>
      </c>
    </row>
    <row r="427" spans="1:10" x14ac:dyDescent="0.25">
      <c r="A427" s="124" t="s">
        <v>532</v>
      </c>
      <c r="B427" s="35">
        <v>2</v>
      </c>
      <c r="C427" s="36">
        <v>0</v>
      </c>
      <c r="D427" s="35">
        <v>6</v>
      </c>
      <c r="E427" s="36">
        <v>0</v>
      </c>
      <c r="F427" s="37"/>
      <c r="G427" s="35">
        <f t="shared" si="76"/>
        <v>2</v>
      </c>
      <c r="H427" s="36">
        <f t="shared" si="77"/>
        <v>6</v>
      </c>
      <c r="I427" s="38" t="str">
        <f t="shared" si="78"/>
        <v>-</v>
      </c>
      <c r="J427" s="39" t="str">
        <f t="shared" si="79"/>
        <v>-</v>
      </c>
    </row>
    <row r="428" spans="1:10" s="52" customFormat="1" ht="13" x14ac:dyDescent="0.3">
      <c r="A428" s="148" t="s">
        <v>669</v>
      </c>
      <c r="B428" s="46">
        <v>16</v>
      </c>
      <c r="C428" s="47">
        <v>16</v>
      </c>
      <c r="D428" s="46">
        <v>52</v>
      </c>
      <c r="E428" s="47">
        <v>60</v>
      </c>
      <c r="F428" s="48"/>
      <c r="G428" s="46">
        <f t="shared" si="76"/>
        <v>0</v>
      </c>
      <c r="H428" s="47">
        <f t="shared" si="77"/>
        <v>-8</v>
      </c>
      <c r="I428" s="49">
        <f t="shared" si="78"/>
        <v>0</v>
      </c>
      <c r="J428" s="50">
        <f t="shared" si="79"/>
        <v>-0.13333333333333333</v>
      </c>
    </row>
    <row r="429" spans="1:10" x14ac:dyDescent="0.25">
      <c r="A429" s="147"/>
      <c r="B429" s="80"/>
      <c r="C429" s="81"/>
      <c r="D429" s="80"/>
      <c r="E429" s="81"/>
      <c r="F429" s="82"/>
      <c r="G429" s="80"/>
      <c r="H429" s="81"/>
      <c r="I429" s="94"/>
      <c r="J429" s="95"/>
    </row>
    <row r="430" spans="1:10" ht="13" x14ac:dyDescent="0.3">
      <c r="A430" s="118" t="s">
        <v>88</v>
      </c>
      <c r="B430" s="35"/>
      <c r="C430" s="36"/>
      <c r="D430" s="35"/>
      <c r="E430" s="36"/>
      <c r="F430" s="37"/>
      <c r="G430" s="35"/>
      <c r="H430" s="36"/>
      <c r="I430" s="38"/>
      <c r="J430" s="39"/>
    </row>
    <row r="431" spans="1:10" x14ac:dyDescent="0.25">
      <c r="A431" s="124" t="s">
        <v>361</v>
      </c>
      <c r="B431" s="35">
        <v>4</v>
      </c>
      <c r="C431" s="36">
        <v>11</v>
      </c>
      <c r="D431" s="35">
        <v>12</v>
      </c>
      <c r="E431" s="36">
        <v>26</v>
      </c>
      <c r="F431" s="37"/>
      <c r="G431" s="35">
        <f t="shared" ref="G431:G437" si="80">B431-C431</f>
        <v>-7</v>
      </c>
      <c r="H431" s="36">
        <f t="shared" ref="H431:H437" si="81">D431-E431</f>
        <v>-14</v>
      </c>
      <c r="I431" s="38">
        <f t="shared" ref="I431:I437" si="82">IF(C431=0, "-", IF(G431/C431&lt;10, G431/C431, "&gt;999%"))</f>
        <v>-0.63636363636363635</v>
      </c>
      <c r="J431" s="39">
        <f t="shared" ref="J431:J437" si="83">IF(E431=0, "-", IF(H431/E431&lt;10, H431/E431, "&gt;999%"))</f>
        <v>-0.53846153846153844</v>
      </c>
    </row>
    <row r="432" spans="1:10" x14ac:dyDescent="0.25">
      <c r="A432" s="124" t="s">
        <v>345</v>
      </c>
      <c r="B432" s="35">
        <v>0</v>
      </c>
      <c r="C432" s="36">
        <v>1</v>
      </c>
      <c r="D432" s="35">
        <v>2</v>
      </c>
      <c r="E432" s="36">
        <v>3</v>
      </c>
      <c r="F432" s="37"/>
      <c r="G432" s="35">
        <f t="shared" si="80"/>
        <v>-1</v>
      </c>
      <c r="H432" s="36">
        <f t="shared" si="81"/>
        <v>-1</v>
      </c>
      <c r="I432" s="38">
        <f t="shared" si="82"/>
        <v>-1</v>
      </c>
      <c r="J432" s="39">
        <f t="shared" si="83"/>
        <v>-0.33333333333333331</v>
      </c>
    </row>
    <row r="433" spans="1:10" x14ac:dyDescent="0.25">
      <c r="A433" s="124" t="s">
        <v>495</v>
      </c>
      <c r="B433" s="35">
        <v>14</v>
      </c>
      <c r="C433" s="36">
        <v>14</v>
      </c>
      <c r="D433" s="35">
        <v>58</v>
      </c>
      <c r="E433" s="36">
        <v>47</v>
      </c>
      <c r="F433" s="37"/>
      <c r="G433" s="35">
        <f t="shared" si="80"/>
        <v>0</v>
      </c>
      <c r="H433" s="36">
        <f t="shared" si="81"/>
        <v>11</v>
      </c>
      <c r="I433" s="38">
        <f t="shared" si="82"/>
        <v>0</v>
      </c>
      <c r="J433" s="39">
        <f t="shared" si="83"/>
        <v>0.23404255319148937</v>
      </c>
    </row>
    <row r="434" spans="1:10" x14ac:dyDescent="0.25">
      <c r="A434" s="124" t="s">
        <v>346</v>
      </c>
      <c r="B434" s="35">
        <v>3</v>
      </c>
      <c r="C434" s="36">
        <v>3</v>
      </c>
      <c r="D434" s="35">
        <v>4</v>
      </c>
      <c r="E434" s="36">
        <v>4</v>
      </c>
      <c r="F434" s="37"/>
      <c r="G434" s="35">
        <f t="shared" si="80"/>
        <v>0</v>
      </c>
      <c r="H434" s="36">
        <f t="shared" si="81"/>
        <v>0</v>
      </c>
      <c r="I434" s="38">
        <f t="shared" si="82"/>
        <v>0</v>
      </c>
      <c r="J434" s="39">
        <f t="shared" si="83"/>
        <v>0</v>
      </c>
    </row>
    <row r="435" spans="1:10" x14ac:dyDescent="0.25">
      <c r="A435" s="124" t="s">
        <v>451</v>
      </c>
      <c r="B435" s="35">
        <v>33</v>
      </c>
      <c r="C435" s="36">
        <v>30</v>
      </c>
      <c r="D435" s="35">
        <v>77</v>
      </c>
      <c r="E435" s="36">
        <v>50</v>
      </c>
      <c r="F435" s="37"/>
      <c r="G435" s="35">
        <f t="shared" si="80"/>
        <v>3</v>
      </c>
      <c r="H435" s="36">
        <f t="shared" si="81"/>
        <v>27</v>
      </c>
      <c r="I435" s="38">
        <f t="shared" si="82"/>
        <v>0.1</v>
      </c>
      <c r="J435" s="39">
        <f t="shared" si="83"/>
        <v>0.54</v>
      </c>
    </row>
    <row r="436" spans="1:10" x14ac:dyDescent="0.25">
      <c r="A436" s="124" t="s">
        <v>297</v>
      </c>
      <c r="B436" s="35">
        <v>0</v>
      </c>
      <c r="C436" s="36">
        <v>1</v>
      </c>
      <c r="D436" s="35">
        <v>1</v>
      </c>
      <c r="E436" s="36">
        <v>1</v>
      </c>
      <c r="F436" s="37"/>
      <c r="G436" s="35">
        <f t="shared" si="80"/>
        <v>-1</v>
      </c>
      <c r="H436" s="36">
        <f t="shared" si="81"/>
        <v>0</v>
      </c>
      <c r="I436" s="38">
        <f t="shared" si="82"/>
        <v>-1</v>
      </c>
      <c r="J436" s="39">
        <f t="shared" si="83"/>
        <v>0</v>
      </c>
    </row>
    <row r="437" spans="1:10" s="52" customFormat="1" ht="13" x14ac:dyDescent="0.3">
      <c r="A437" s="148" t="s">
        <v>670</v>
      </c>
      <c r="B437" s="46">
        <v>54</v>
      </c>
      <c r="C437" s="47">
        <v>60</v>
      </c>
      <c r="D437" s="46">
        <v>154</v>
      </c>
      <c r="E437" s="47">
        <v>131</v>
      </c>
      <c r="F437" s="48"/>
      <c r="G437" s="46">
        <f t="shared" si="80"/>
        <v>-6</v>
      </c>
      <c r="H437" s="47">
        <f t="shared" si="81"/>
        <v>23</v>
      </c>
      <c r="I437" s="49">
        <f t="shared" si="82"/>
        <v>-0.1</v>
      </c>
      <c r="J437" s="50">
        <f t="shared" si="83"/>
        <v>0.17557251908396945</v>
      </c>
    </row>
    <row r="438" spans="1:10" x14ac:dyDescent="0.25">
      <c r="A438" s="147"/>
      <c r="B438" s="80"/>
      <c r="C438" s="81"/>
      <c r="D438" s="80"/>
      <c r="E438" s="81"/>
      <c r="F438" s="82"/>
      <c r="G438" s="80"/>
      <c r="H438" s="81"/>
      <c r="I438" s="94"/>
      <c r="J438" s="95"/>
    </row>
    <row r="439" spans="1:10" ht="13" x14ac:dyDescent="0.3">
      <c r="A439" s="118" t="s">
        <v>89</v>
      </c>
      <c r="B439" s="35"/>
      <c r="C439" s="36"/>
      <c r="D439" s="35"/>
      <c r="E439" s="36"/>
      <c r="F439" s="37"/>
      <c r="G439" s="35"/>
      <c r="H439" s="36"/>
      <c r="I439" s="38"/>
      <c r="J439" s="39"/>
    </row>
    <row r="440" spans="1:10" x14ac:dyDescent="0.25">
      <c r="A440" s="124" t="s">
        <v>565</v>
      </c>
      <c r="B440" s="35">
        <v>38</v>
      </c>
      <c r="C440" s="36">
        <v>27</v>
      </c>
      <c r="D440" s="35">
        <v>75</v>
      </c>
      <c r="E440" s="36">
        <v>65</v>
      </c>
      <c r="F440" s="37"/>
      <c r="G440" s="35">
        <f>B440-C440</f>
        <v>11</v>
      </c>
      <c r="H440" s="36">
        <f>D440-E440</f>
        <v>10</v>
      </c>
      <c r="I440" s="38">
        <f>IF(C440=0, "-", IF(G440/C440&lt;10, G440/C440, "&gt;999%"))</f>
        <v>0.40740740740740738</v>
      </c>
      <c r="J440" s="39">
        <f>IF(E440=0, "-", IF(H440/E440&lt;10, H440/E440, "&gt;999%"))</f>
        <v>0.15384615384615385</v>
      </c>
    </row>
    <row r="441" spans="1:10" x14ac:dyDescent="0.25">
      <c r="A441" s="124" t="s">
        <v>566</v>
      </c>
      <c r="B441" s="35">
        <v>30</v>
      </c>
      <c r="C441" s="36">
        <v>39</v>
      </c>
      <c r="D441" s="35">
        <v>87</v>
      </c>
      <c r="E441" s="36">
        <v>67</v>
      </c>
      <c r="F441" s="37"/>
      <c r="G441" s="35">
        <f>B441-C441</f>
        <v>-9</v>
      </c>
      <c r="H441" s="36">
        <f>D441-E441</f>
        <v>20</v>
      </c>
      <c r="I441" s="38">
        <f>IF(C441=0, "-", IF(G441/C441&lt;10, G441/C441, "&gt;999%"))</f>
        <v>-0.23076923076923078</v>
      </c>
      <c r="J441" s="39">
        <f>IF(E441=0, "-", IF(H441/E441&lt;10, H441/E441, "&gt;999%"))</f>
        <v>0.29850746268656714</v>
      </c>
    </row>
    <row r="442" spans="1:10" x14ac:dyDescent="0.25">
      <c r="A442" s="124" t="s">
        <v>567</v>
      </c>
      <c r="B442" s="35">
        <v>0</v>
      </c>
      <c r="C442" s="36">
        <v>5</v>
      </c>
      <c r="D442" s="35">
        <v>2</v>
      </c>
      <c r="E442" s="36">
        <v>18</v>
      </c>
      <c r="F442" s="37"/>
      <c r="G442" s="35">
        <f>B442-C442</f>
        <v>-5</v>
      </c>
      <c r="H442" s="36">
        <f>D442-E442</f>
        <v>-16</v>
      </c>
      <c r="I442" s="38">
        <f>IF(C442=0, "-", IF(G442/C442&lt;10, G442/C442, "&gt;999%"))</f>
        <v>-1</v>
      </c>
      <c r="J442" s="39">
        <f>IF(E442=0, "-", IF(H442/E442&lt;10, H442/E442, "&gt;999%"))</f>
        <v>-0.88888888888888884</v>
      </c>
    </row>
    <row r="443" spans="1:10" s="52" customFormat="1" ht="13" x14ac:dyDescent="0.3">
      <c r="A443" s="148" t="s">
        <v>671</v>
      </c>
      <c r="B443" s="46">
        <v>68</v>
      </c>
      <c r="C443" s="47">
        <v>71</v>
      </c>
      <c r="D443" s="46">
        <v>164</v>
      </c>
      <c r="E443" s="47">
        <v>150</v>
      </c>
      <c r="F443" s="48"/>
      <c r="G443" s="46">
        <f>B443-C443</f>
        <v>-3</v>
      </c>
      <c r="H443" s="47">
        <f>D443-E443</f>
        <v>14</v>
      </c>
      <c r="I443" s="49">
        <f>IF(C443=0, "-", IF(G443/C443&lt;10, G443/C443, "&gt;999%"))</f>
        <v>-4.2253521126760563E-2</v>
      </c>
      <c r="J443" s="50">
        <f>IF(E443=0, "-", IF(H443/E443&lt;10, H443/E443, "&gt;999%"))</f>
        <v>9.3333333333333338E-2</v>
      </c>
    </row>
    <row r="444" spans="1:10" x14ac:dyDescent="0.25">
      <c r="A444" s="147"/>
      <c r="B444" s="80"/>
      <c r="C444" s="81"/>
      <c r="D444" s="80"/>
      <c r="E444" s="81"/>
      <c r="F444" s="82"/>
      <c r="G444" s="80"/>
      <c r="H444" s="81"/>
      <c r="I444" s="94"/>
      <c r="J444" s="95"/>
    </row>
    <row r="445" spans="1:10" ht="13" x14ac:dyDescent="0.3">
      <c r="A445" s="118" t="s">
        <v>90</v>
      </c>
      <c r="B445" s="35"/>
      <c r="C445" s="36"/>
      <c r="D445" s="35"/>
      <c r="E445" s="36"/>
      <c r="F445" s="37"/>
      <c r="G445" s="35"/>
      <c r="H445" s="36"/>
      <c r="I445" s="38"/>
      <c r="J445" s="39"/>
    </row>
    <row r="446" spans="1:10" x14ac:dyDescent="0.25">
      <c r="A446" s="124" t="s">
        <v>376</v>
      </c>
      <c r="B446" s="35">
        <v>2</v>
      </c>
      <c r="C446" s="36">
        <v>8</v>
      </c>
      <c r="D446" s="35">
        <v>7</v>
      </c>
      <c r="E446" s="36">
        <v>14</v>
      </c>
      <c r="F446" s="37"/>
      <c r="G446" s="35">
        <f t="shared" ref="G446:G456" si="84">B446-C446</f>
        <v>-6</v>
      </c>
      <c r="H446" s="36">
        <f t="shared" ref="H446:H456" si="85">D446-E446</f>
        <v>-7</v>
      </c>
      <c r="I446" s="38">
        <f t="shared" ref="I446:I456" si="86">IF(C446=0, "-", IF(G446/C446&lt;10, G446/C446, "&gt;999%"))</f>
        <v>-0.75</v>
      </c>
      <c r="J446" s="39">
        <f t="shared" ref="J446:J456" si="87">IF(E446=0, "-", IF(H446/E446&lt;10, H446/E446, "&gt;999%"))</f>
        <v>-0.5</v>
      </c>
    </row>
    <row r="447" spans="1:10" x14ac:dyDescent="0.25">
      <c r="A447" s="124" t="s">
        <v>183</v>
      </c>
      <c r="B447" s="35">
        <v>1</v>
      </c>
      <c r="C447" s="36">
        <v>6</v>
      </c>
      <c r="D447" s="35">
        <v>8</v>
      </c>
      <c r="E447" s="36">
        <v>25</v>
      </c>
      <c r="F447" s="37"/>
      <c r="G447" s="35">
        <f t="shared" si="84"/>
        <v>-5</v>
      </c>
      <c r="H447" s="36">
        <f t="shared" si="85"/>
        <v>-17</v>
      </c>
      <c r="I447" s="38">
        <f t="shared" si="86"/>
        <v>-0.83333333333333337</v>
      </c>
      <c r="J447" s="39">
        <f t="shared" si="87"/>
        <v>-0.68</v>
      </c>
    </row>
    <row r="448" spans="1:10" x14ac:dyDescent="0.25">
      <c r="A448" s="124" t="s">
        <v>395</v>
      </c>
      <c r="B448" s="35">
        <v>1</v>
      </c>
      <c r="C448" s="36">
        <v>0</v>
      </c>
      <c r="D448" s="35">
        <v>14</v>
      </c>
      <c r="E448" s="36">
        <v>0</v>
      </c>
      <c r="F448" s="37"/>
      <c r="G448" s="35">
        <f t="shared" si="84"/>
        <v>1</v>
      </c>
      <c r="H448" s="36">
        <f t="shared" si="85"/>
        <v>14</v>
      </c>
      <c r="I448" s="38" t="str">
        <f t="shared" si="86"/>
        <v>-</v>
      </c>
      <c r="J448" s="39" t="str">
        <f t="shared" si="87"/>
        <v>-</v>
      </c>
    </row>
    <row r="449" spans="1:10" x14ac:dyDescent="0.25">
      <c r="A449" s="124" t="s">
        <v>533</v>
      </c>
      <c r="B449" s="35">
        <v>5</v>
      </c>
      <c r="C449" s="36">
        <v>12</v>
      </c>
      <c r="D449" s="35">
        <v>17</v>
      </c>
      <c r="E449" s="36">
        <v>27</v>
      </c>
      <c r="F449" s="37"/>
      <c r="G449" s="35">
        <f t="shared" si="84"/>
        <v>-7</v>
      </c>
      <c r="H449" s="36">
        <f t="shared" si="85"/>
        <v>-10</v>
      </c>
      <c r="I449" s="38">
        <f t="shared" si="86"/>
        <v>-0.58333333333333337</v>
      </c>
      <c r="J449" s="39">
        <f t="shared" si="87"/>
        <v>-0.37037037037037035</v>
      </c>
    </row>
    <row r="450" spans="1:10" x14ac:dyDescent="0.25">
      <c r="A450" s="124" t="s">
        <v>431</v>
      </c>
      <c r="B450" s="35">
        <v>12</v>
      </c>
      <c r="C450" s="36">
        <v>30</v>
      </c>
      <c r="D450" s="35">
        <v>41</v>
      </c>
      <c r="E450" s="36">
        <v>75</v>
      </c>
      <c r="F450" s="37"/>
      <c r="G450" s="35">
        <f t="shared" si="84"/>
        <v>-18</v>
      </c>
      <c r="H450" s="36">
        <f t="shared" si="85"/>
        <v>-34</v>
      </c>
      <c r="I450" s="38">
        <f t="shared" si="86"/>
        <v>-0.6</v>
      </c>
      <c r="J450" s="39">
        <f t="shared" si="87"/>
        <v>-0.45333333333333331</v>
      </c>
    </row>
    <row r="451" spans="1:10" x14ac:dyDescent="0.25">
      <c r="A451" s="124" t="s">
        <v>586</v>
      </c>
      <c r="B451" s="35">
        <v>8</v>
      </c>
      <c r="C451" s="36">
        <v>32</v>
      </c>
      <c r="D451" s="35">
        <v>18</v>
      </c>
      <c r="E451" s="36">
        <v>62</v>
      </c>
      <c r="F451" s="37"/>
      <c r="G451" s="35">
        <f t="shared" si="84"/>
        <v>-24</v>
      </c>
      <c r="H451" s="36">
        <f t="shared" si="85"/>
        <v>-44</v>
      </c>
      <c r="I451" s="38">
        <f t="shared" si="86"/>
        <v>-0.75</v>
      </c>
      <c r="J451" s="39">
        <f t="shared" si="87"/>
        <v>-0.70967741935483875</v>
      </c>
    </row>
    <row r="452" spans="1:10" x14ac:dyDescent="0.25">
      <c r="A452" s="124" t="s">
        <v>525</v>
      </c>
      <c r="B452" s="35">
        <v>1</v>
      </c>
      <c r="C452" s="36">
        <v>0</v>
      </c>
      <c r="D452" s="35">
        <v>3</v>
      </c>
      <c r="E452" s="36">
        <v>0</v>
      </c>
      <c r="F452" s="37"/>
      <c r="G452" s="35">
        <f t="shared" si="84"/>
        <v>1</v>
      </c>
      <c r="H452" s="36">
        <f t="shared" si="85"/>
        <v>3</v>
      </c>
      <c r="I452" s="38" t="str">
        <f t="shared" si="86"/>
        <v>-</v>
      </c>
      <c r="J452" s="39" t="str">
        <f t="shared" si="87"/>
        <v>-</v>
      </c>
    </row>
    <row r="453" spans="1:10" x14ac:dyDescent="0.25">
      <c r="A453" s="124" t="s">
        <v>214</v>
      </c>
      <c r="B453" s="35">
        <v>7</v>
      </c>
      <c r="C453" s="36">
        <v>5</v>
      </c>
      <c r="D453" s="35">
        <v>19</v>
      </c>
      <c r="E453" s="36">
        <v>21</v>
      </c>
      <c r="F453" s="37"/>
      <c r="G453" s="35">
        <f t="shared" si="84"/>
        <v>2</v>
      </c>
      <c r="H453" s="36">
        <f t="shared" si="85"/>
        <v>-2</v>
      </c>
      <c r="I453" s="38">
        <f t="shared" si="86"/>
        <v>0.4</v>
      </c>
      <c r="J453" s="39">
        <f t="shared" si="87"/>
        <v>-9.5238095238095233E-2</v>
      </c>
    </row>
    <row r="454" spans="1:10" x14ac:dyDescent="0.25">
      <c r="A454" s="124" t="s">
        <v>542</v>
      </c>
      <c r="B454" s="35">
        <v>40</v>
      </c>
      <c r="C454" s="36">
        <v>46</v>
      </c>
      <c r="D454" s="35">
        <v>101</v>
      </c>
      <c r="E454" s="36">
        <v>98</v>
      </c>
      <c r="F454" s="37"/>
      <c r="G454" s="35">
        <f t="shared" si="84"/>
        <v>-6</v>
      </c>
      <c r="H454" s="36">
        <f t="shared" si="85"/>
        <v>3</v>
      </c>
      <c r="I454" s="38">
        <f t="shared" si="86"/>
        <v>-0.13043478260869565</v>
      </c>
      <c r="J454" s="39">
        <f t="shared" si="87"/>
        <v>3.0612244897959183E-2</v>
      </c>
    </row>
    <row r="455" spans="1:10" x14ac:dyDescent="0.25">
      <c r="A455" s="124" t="s">
        <v>196</v>
      </c>
      <c r="B455" s="35">
        <v>0</v>
      </c>
      <c r="C455" s="36">
        <v>1</v>
      </c>
      <c r="D455" s="35">
        <v>3</v>
      </c>
      <c r="E455" s="36">
        <v>2</v>
      </c>
      <c r="F455" s="37"/>
      <c r="G455" s="35">
        <f t="shared" si="84"/>
        <v>-1</v>
      </c>
      <c r="H455" s="36">
        <f t="shared" si="85"/>
        <v>1</v>
      </c>
      <c r="I455" s="38">
        <f t="shared" si="86"/>
        <v>-1</v>
      </c>
      <c r="J455" s="39">
        <f t="shared" si="87"/>
        <v>0.5</v>
      </c>
    </row>
    <row r="456" spans="1:10" s="52" customFormat="1" ht="13" x14ac:dyDescent="0.3">
      <c r="A456" s="148" t="s">
        <v>672</v>
      </c>
      <c r="B456" s="46">
        <v>77</v>
      </c>
      <c r="C456" s="47">
        <v>140</v>
      </c>
      <c r="D456" s="46">
        <v>231</v>
      </c>
      <c r="E456" s="47">
        <v>324</v>
      </c>
      <c r="F456" s="48"/>
      <c r="G456" s="46">
        <f t="shared" si="84"/>
        <v>-63</v>
      </c>
      <c r="H456" s="47">
        <f t="shared" si="85"/>
        <v>-93</v>
      </c>
      <c r="I456" s="49">
        <f t="shared" si="86"/>
        <v>-0.45</v>
      </c>
      <c r="J456" s="50">
        <f t="shared" si="87"/>
        <v>-0.28703703703703703</v>
      </c>
    </row>
    <row r="457" spans="1:10" x14ac:dyDescent="0.25">
      <c r="A457" s="147"/>
      <c r="B457" s="80"/>
      <c r="C457" s="81"/>
      <c r="D457" s="80"/>
      <c r="E457" s="81"/>
      <c r="F457" s="82"/>
      <c r="G457" s="80"/>
      <c r="H457" s="81"/>
      <c r="I457" s="94"/>
      <c r="J457" s="95"/>
    </row>
    <row r="458" spans="1:10" ht="13" x14ac:dyDescent="0.3">
      <c r="A458" s="118" t="s">
        <v>91</v>
      </c>
      <c r="B458" s="35"/>
      <c r="C458" s="36"/>
      <c r="D458" s="35"/>
      <c r="E458" s="36"/>
      <c r="F458" s="37"/>
      <c r="G458" s="35"/>
      <c r="H458" s="36"/>
      <c r="I458" s="38"/>
      <c r="J458" s="39"/>
    </row>
    <row r="459" spans="1:10" x14ac:dyDescent="0.25">
      <c r="A459" s="124" t="s">
        <v>362</v>
      </c>
      <c r="B459" s="35">
        <v>3</v>
      </c>
      <c r="C459" s="36">
        <v>1</v>
      </c>
      <c r="D459" s="35">
        <v>3</v>
      </c>
      <c r="E459" s="36">
        <v>1</v>
      </c>
      <c r="F459" s="37"/>
      <c r="G459" s="35">
        <f>B459-C459</f>
        <v>2</v>
      </c>
      <c r="H459" s="36">
        <f>D459-E459</f>
        <v>2</v>
      </c>
      <c r="I459" s="38">
        <f>IF(C459=0, "-", IF(G459/C459&lt;10, G459/C459, "&gt;999%"))</f>
        <v>2</v>
      </c>
      <c r="J459" s="39">
        <f>IF(E459=0, "-", IF(H459/E459&lt;10, H459/E459, "&gt;999%"))</f>
        <v>2</v>
      </c>
    </row>
    <row r="460" spans="1:10" x14ac:dyDescent="0.25">
      <c r="A460" s="124" t="s">
        <v>517</v>
      </c>
      <c r="B460" s="35">
        <v>1</v>
      </c>
      <c r="C460" s="36">
        <v>0</v>
      </c>
      <c r="D460" s="35">
        <v>1</v>
      </c>
      <c r="E460" s="36">
        <v>0</v>
      </c>
      <c r="F460" s="37"/>
      <c r="G460" s="35">
        <f>B460-C460</f>
        <v>1</v>
      </c>
      <c r="H460" s="36">
        <f>D460-E460</f>
        <v>1</v>
      </c>
      <c r="I460" s="38" t="str">
        <f>IF(C460=0, "-", IF(G460/C460&lt;10, G460/C460, "&gt;999%"))</f>
        <v>-</v>
      </c>
      <c r="J460" s="39" t="str">
        <f>IF(E460=0, "-", IF(H460/E460&lt;10, H460/E460, "&gt;999%"))</f>
        <v>-</v>
      </c>
    </row>
    <row r="461" spans="1:10" x14ac:dyDescent="0.25">
      <c r="A461" s="124" t="s">
        <v>298</v>
      </c>
      <c r="B461" s="35">
        <v>1</v>
      </c>
      <c r="C461" s="36">
        <v>0</v>
      </c>
      <c r="D461" s="35">
        <v>1</v>
      </c>
      <c r="E461" s="36">
        <v>0</v>
      </c>
      <c r="F461" s="37"/>
      <c r="G461" s="35">
        <f>B461-C461</f>
        <v>1</v>
      </c>
      <c r="H461" s="36">
        <f>D461-E461</f>
        <v>1</v>
      </c>
      <c r="I461" s="38" t="str">
        <f>IF(C461=0, "-", IF(G461/C461&lt;10, G461/C461, "&gt;999%"))</f>
        <v>-</v>
      </c>
      <c r="J461" s="39" t="str">
        <f>IF(E461=0, "-", IF(H461/E461&lt;10, H461/E461, "&gt;999%"))</f>
        <v>-</v>
      </c>
    </row>
    <row r="462" spans="1:10" s="52" customFormat="1" ht="13" x14ac:dyDescent="0.3">
      <c r="A462" s="148" t="s">
        <v>673</v>
      </c>
      <c r="B462" s="46">
        <v>5</v>
      </c>
      <c r="C462" s="47">
        <v>1</v>
      </c>
      <c r="D462" s="46">
        <v>5</v>
      </c>
      <c r="E462" s="47">
        <v>1</v>
      </c>
      <c r="F462" s="48"/>
      <c r="G462" s="46">
        <f>B462-C462</f>
        <v>4</v>
      </c>
      <c r="H462" s="47">
        <f>D462-E462</f>
        <v>4</v>
      </c>
      <c r="I462" s="49">
        <f>IF(C462=0, "-", IF(G462/C462&lt;10, G462/C462, "&gt;999%"))</f>
        <v>4</v>
      </c>
      <c r="J462" s="50">
        <f>IF(E462=0, "-", IF(H462/E462&lt;10, H462/E462, "&gt;999%"))</f>
        <v>4</v>
      </c>
    </row>
    <row r="463" spans="1:10" x14ac:dyDescent="0.25">
      <c r="A463" s="147"/>
      <c r="B463" s="80"/>
      <c r="C463" s="81"/>
      <c r="D463" s="80"/>
      <c r="E463" s="81"/>
      <c r="F463" s="82"/>
      <c r="G463" s="80"/>
      <c r="H463" s="81"/>
      <c r="I463" s="94"/>
      <c r="J463" s="95"/>
    </row>
    <row r="464" spans="1:10" ht="13" x14ac:dyDescent="0.3">
      <c r="A464" s="118" t="s">
        <v>111</v>
      </c>
      <c r="B464" s="35"/>
      <c r="C464" s="36"/>
      <c r="D464" s="35"/>
      <c r="E464" s="36"/>
      <c r="F464" s="37"/>
      <c r="G464" s="35"/>
      <c r="H464" s="36"/>
      <c r="I464" s="38"/>
      <c r="J464" s="39"/>
    </row>
    <row r="465" spans="1:10" x14ac:dyDescent="0.25">
      <c r="A465" s="124" t="s">
        <v>611</v>
      </c>
      <c r="B465" s="35">
        <v>11</v>
      </c>
      <c r="C465" s="36">
        <v>34</v>
      </c>
      <c r="D465" s="35">
        <v>51</v>
      </c>
      <c r="E465" s="36">
        <v>53</v>
      </c>
      <c r="F465" s="37"/>
      <c r="G465" s="35">
        <f>B465-C465</f>
        <v>-23</v>
      </c>
      <c r="H465" s="36">
        <f>D465-E465</f>
        <v>-2</v>
      </c>
      <c r="I465" s="38">
        <f>IF(C465=0, "-", IF(G465/C465&lt;10, G465/C465, "&gt;999%"))</f>
        <v>-0.67647058823529416</v>
      </c>
      <c r="J465" s="39">
        <f>IF(E465=0, "-", IF(H465/E465&lt;10, H465/E465, "&gt;999%"))</f>
        <v>-3.7735849056603772E-2</v>
      </c>
    </row>
    <row r="466" spans="1:10" s="52" customFormat="1" ht="13" x14ac:dyDescent="0.3">
      <c r="A466" s="148" t="s">
        <v>674</v>
      </c>
      <c r="B466" s="46">
        <v>11</v>
      </c>
      <c r="C466" s="47">
        <v>34</v>
      </c>
      <c r="D466" s="46">
        <v>51</v>
      </c>
      <c r="E466" s="47">
        <v>53</v>
      </c>
      <c r="F466" s="48"/>
      <c r="G466" s="46">
        <f>B466-C466</f>
        <v>-23</v>
      </c>
      <c r="H466" s="47">
        <f>D466-E466</f>
        <v>-2</v>
      </c>
      <c r="I466" s="49">
        <f>IF(C466=0, "-", IF(G466/C466&lt;10, G466/C466, "&gt;999%"))</f>
        <v>-0.67647058823529416</v>
      </c>
      <c r="J466" s="50">
        <f>IF(E466=0, "-", IF(H466/E466&lt;10, H466/E466, "&gt;999%"))</f>
        <v>-3.7735849056603772E-2</v>
      </c>
    </row>
    <row r="467" spans="1:10" x14ac:dyDescent="0.25">
      <c r="A467" s="147"/>
      <c r="B467" s="80"/>
      <c r="C467" s="81"/>
      <c r="D467" s="80"/>
      <c r="E467" s="81"/>
      <c r="F467" s="82"/>
      <c r="G467" s="80"/>
      <c r="H467" s="81"/>
      <c r="I467" s="94"/>
      <c r="J467" s="95"/>
    </row>
    <row r="468" spans="1:10" ht="13" x14ac:dyDescent="0.3">
      <c r="A468" s="118" t="s">
        <v>92</v>
      </c>
      <c r="B468" s="35"/>
      <c r="C468" s="36"/>
      <c r="D468" s="35"/>
      <c r="E468" s="36"/>
      <c r="F468" s="37"/>
      <c r="G468" s="35"/>
      <c r="H468" s="36"/>
      <c r="I468" s="38"/>
      <c r="J468" s="39"/>
    </row>
    <row r="469" spans="1:10" x14ac:dyDescent="0.25">
      <c r="A469" s="124" t="s">
        <v>184</v>
      </c>
      <c r="B469" s="35">
        <v>9</v>
      </c>
      <c r="C469" s="36">
        <v>6</v>
      </c>
      <c r="D469" s="35">
        <v>22</v>
      </c>
      <c r="E469" s="36">
        <v>23</v>
      </c>
      <c r="F469" s="37"/>
      <c r="G469" s="35">
        <f t="shared" ref="G469:G475" si="88">B469-C469</f>
        <v>3</v>
      </c>
      <c r="H469" s="36">
        <f t="shared" ref="H469:H475" si="89">D469-E469</f>
        <v>-1</v>
      </c>
      <c r="I469" s="38">
        <f t="shared" ref="I469:I475" si="90">IF(C469=0, "-", IF(G469/C469&lt;10, G469/C469, "&gt;999%"))</f>
        <v>0.5</v>
      </c>
      <c r="J469" s="39">
        <f t="shared" ref="J469:J475" si="91">IF(E469=0, "-", IF(H469/E469&lt;10, H469/E469, "&gt;999%"))</f>
        <v>-4.3478260869565216E-2</v>
      </c>
    </row>
    <row r="470" spans="1:10" x14ac:dyDescent="0.25">
      <c r="A470" s="124" t="s">
        <v>432</v>
      </c>
      <c r="B470" s="35">
        <v>10</v>
      </c>
      <c r="C470" s="36">
        <v>15</v>
      </c>
      <c r="D470" s="35">
        <v>30</v>
      </c>
      <c r="E470" s="36">
        <v>34</v>
      </c>
      <c r="F470" s="37"/>
      <c r="G470" s="35">
        <f t="shared" si="88"/>
        <v>-5</v>
      </c>
      <c r="H470" s="36">
        <f t="shared" si="89"/>
        <v>-4</v>
      </c>
      <c r="I470" s="38">
        <f t="shared" si="90"/>
        <v>-0.33333333333333331</v>
      </c>
      <c r="J470" s="39">
        <f t="shared" si="91"/>
        <v>-0.11764705882352941</v>
      </c>
    </row>
    <row r="471" spans="1:10" x14ac:dyDescent="0.25">
      <c r="A471" s="124" t="s">
        <v>473</v>
      </c>
      <c r="B471" s="35">
        <v>16</v>
      </c>
      <c r="C471" s="36">
        <v>15</v>
      </c>
      <c r="D471" s="35">
        <v>58</v>
      </c>
      <c r="E471" s="36">
        <v>60</v>
      </c>
      <c r="F471" s="37"/>
      <c r="G471" s="35">
        <f t="shared" si="88"/>
        <v>1</v>
      </c>
      <c r="H471" s="36">
        <f t="shared" si="89"/>
        <v>-2</v>
      </c>
      <c r="I471" s="38">
        <f t="shared" si="90"/>
        <v>6.6666666666666666E-2</v>
      </c>
      <c r="J471" s="39">
        <f t="shared" si="91"/>
        <v>-3.3333333333333333E-2</v>
      </c>
    </row>
    <row r="472" spans="1:10" x14ac:dyDescent="0.25">
      <c r="A472" s="124" t="s">
        <v>244</v>
      </c>
      <c r="B472" s="35">
        <v>8</v>
      </c>
      <c r="C472" s="36">
        <v>7</v>
      </c>
      <c r="D472" s="35">
        <v>76</v>
      </c>
      <c r="E472" s="36">
        <v>28</v>
      </c>
      <c r="F472" s="37"/>
      <c r="G472" s="35">
        <f t="shared" si="88"/>
        <v>1</v>
      </c>
      <c r="H472" s="36">
        <f t="shared" si="89"/>
        <v>48</v>
      </c>
      <c r="I472" s="38">
        <f t="shared" si="90"/>
        <v>0.14285714285714285</v>
      </c>
      <c r="J472" s="39">
        <f t="shared" si="91"/>
        <v>1.7142857142857142</v>
      </c>
    </row>
    <row r="473" spans="1:10" x14ac:dyDescent="0.25">
      <c r="A473" s="124" t="s">
        <v>215</v>
      </c>
      <c r="B473" s="35">
        <v>0</v>
      </c>
      <c r="C473" s="36">
        <v>5</v>
      </c>
      <c r="D473" s="35">
        <v>12</v>
      </c>
      <c r="E473" s="36">
        <v>6</v>
      </c>
      <c r="F473" s="37"/>
      <c r="G473" s="35">
        <f t="shared" si="88"/>
        <v>-5</v>
      </c>
      <c r="H473" s="36">
        <f t="shared" si="89"/>
        <v>6</v>
      </c>
      <c r="I473" s="38">
        <f t="shared" si="90"/>
        <v>-1</v>
      </c>
      <c r="J473" s="39">
        <f t="shared" si="91"/>
        <v>1</v>
      </c>
    </row>
    <row r="474" spans="1:10" x14ac:dyDescent="0.25">
      <c r="A474" s="124" t="s">
        <v>270</v>
      </c>
      <c r="B474" s="35">
        <v>0</v>
      </c>
      <c r="C474" s="36">
        <v>11</v>
      </c>
      <c r="D474" s="35">
        <v>4</v>
      </c>
      <c r="E474" s="36">
        <v>21</v>
      </c>
      <c r="F474" s="37"/>
      <c r="G474" s="35">
        <f t="shared" si="88"/>
        <v>-11</v>
      </c>
      <c r="H474" s="36">
        <f t="shared" si="89"/>
        <v>-17</v>
      </c>
      <c r="I474" s="38">
        <f t="shared" si="90"/>
        <v>-1</v>
      </c>
      <c r="J474" s="39">
        <f t="shared" si="91"/>
        <v>-0.80952380952380953</v>
      </c>
    </row>
    <row r="475" spans="1:10" s="52" customFormat="1" ht="13" x14ac:dyDescent="0.3">
      <c r="A475" s="148" t="s">
        <v>675</v>
      </c>
      <c r="B475" s="46">
        <v>43</v>
      </c>
      <c r="C475" s="47">
        <v>59</v>
      </c>
      <c r="D475" s="46">
        <v>202</v>
      </c>
      <c r="E475" s="47">
        <v>172</v>
      </c>
      <c r="F475" s="48"/>
      <c r="G475" s="46">
        <f t="shared" si="88"/>
        <v>-16</v>
      </c>
      <c r="H475" s="47">
        <f t="shared" si="89"/>
        <v>30</v>
      </c>
      <c r="I475" s="49">
        <f t="shared" si="90"/>
        <v>-0.2711864406779661</v>
      </c>
      <c r="J475" s="50">
        <f t="shared" si="91"/>
        <v>0.1744186046511628</v>
      </c>
    </row>
    <row r="476" spans="1:10" x14ac:dyDescent="0.25">
      <c r="A476" s="147"/>
      <c r="B476" s="80"/>
      <c r="C476" s="81"/>
      <c r="D476" s="80"/>
      <c r="E476" s="81"/>
      <c r="F476" s="82"/>
      <c r="G476" s="80"/>
      <c r="H476" s="81"/>
      <c r="I476" s="94"/>
      <c r="J476" s="95"/>
    </row>
    <row r="477" spans="1:10" ht="13" x14ac:dyDescent="0.3">
      <c r="A477" s="118" t="s">
        <v>93</v>
      </c>
      <c r="B477" s="35"/>
      <c r="C477" s="36"/>
      <c r="D477" s="35"/>
      <c r="E477" s="36"/>
      <c r="F477" s="37"/>
      <c r="G477" s="35"/>
      <c r="H477" s="36"/>
      <c r="I477" s="38"/>
      <c r="J477" s="39"/>
    </row>
    <row r="478" spans="1:10" x14ac:dyDescent="0.25">
      <c r="A478" s="124" t="s">
        <v>433</v>
      </c>
      <c r="B478" s="35">
        <v>5</v>
      </c>
      <c r="C478" s="36">
        <v>0</v>
      </c>
      <c r="D478" s="35">
        <v>13</v>
      </c>
      <c r="E478" s="36">
        <v>0</v>
      </c>
      <c r="F478" s="37"/>
      <c r="G478" s="35">
        <f t="shared" ref="G478:G483" si="92">B478-C478</f>
        <v>5</v>
      </c>
      <c r="H478" s="36">
        <f t="shared" ref="H478:H483" si="93">D478-E478</f>
        <v>13</v>
      </c>
      <c r="I478" s="38" t="str">
        <f t="shared" ref="I478:I483" si="94">IF(C478=0, "-", IF(G478/C478&lt;10, G478/C478, "&gt;999%"))</f>
        <v>-</v>
      </c>
      <c r="J478" s="39" t="str">
        <f t="shared" ref="J478:J483" si="95">IF(E478=0, "-", IF(H478/E478&lt;10, H478/E478, "&gt;999%"))</f>
        <v>-</v>
      </c>
    </row>
    <row r="479" spans="1:10" x14ac:dyDescent="0.25">
      <c r="A479" s="124" t="s">
        <v>568</v>
      </c>
      <c r="B479" s="35">
        <v>15</v>
      </c>
      <c r="C479" s="36">
        <v>0</v>
      </c>
      <c r="D479" s="35">
        <v>40</v>
      </c>
      <c r="E479" s="36">
        <v>0</v>
      </c>
      <c r="F479" s="37"/>
      <c r="G479" s="35">
        <f t="shared" si="92"/>
        <v>15</v>
      </c>
      <c r="H479" s="36">
        <f t="shared" si="93"/>
        <v>40</v>
      </c>
      <c r="I479" s="38" t="str">
        <f t="shared" si="94"/>
        <v>-</v>
      </c>
      <c r="J479" s="39" t="str">
        <f t="shared" si="95"/>
        <v>-</v>
      </c>
    </row>
    <row r="480" spans="1:10" x14ac:dyDescent="0.25">
      <c r="A480" s="124" t="s">
        <v>474</v>
      </c>
      <c r="B480" s="35">
        <v>3</v>
      </c>
      <c r="C480" s="36">
        <v>0</v>
      </c>
      <c r="D480" s="35">
        <v>10</v>
      </c>
      <c r="E480" s="36">
        <v>0</v>
      </c>
      <c r="F480" s="37"/>
      <c r="G480" s="35">
        <f t="shared" si="92"/>
        <v>3</v>
      </c>
      <c r="H480" s="36">
        <f t="shared" si="93"/>
        <v>10</v>
      </c>
      <c r="I480" s="38" t="str">
        <f t="shared" si="94"/>
        <v>-</v>
      </c>
      <c r="J480" s="39" t="str">
        <f t="shared" si="95"/>
        <v>-</v>
      </c>
    </row>
    <row r="481" spans="1:10" x14ac:dyDescent="0.25">
      <c r="A481" s="124" t="s">
        <v>377</v>
      </c>
      <c r="B481" s="35">
        <v>9</v>
      </c>
      <c r="C481" s="36">
        <v>0</v>
      </c>
      <c r="D481" s="35">
        <v>14</v>
      </c>
      <c r="E481" s="36">
        <v>0</v>
      </c>
      <c r="F481" s="37"/>
      <c r="G481" s="35">
        <f t="shared" si="92"/>
        <v>9</v>
      </c>
      <c r="H481" s="36">
        <f t="shared" si="93"/>
        <v>14</v>
      </c>
      <c r="I481" s="38" t="str">
        <f t="shared" si="94"/>
        <v>-</v>
      </c>
      <c r="J481" s="39" t="str">
        <f t="shared" si="95"/>
        <v>-</v>
      </c>
    </row>
    <row r="482" spans="1:10" x14ac:dyDescent="0.25">
      <c r="A482" s="124" t="s">
        <v>396</v>
      </c>
      <c r="B482" s="35">
        <v>4</v>
      </c>
      <c r="C482" s="36">
        <v>0</v>
      </c>
      <c r="D482" s="35">
        <v>4</v>
      </c>
      <c r="E482" s="36">
        <v>0</v>
      </c>
      <c r="F482" s="37"/>
      <c r="G482" s="35">
        <f t="shared" si="92"/>
        <v>4</v>
      </c>
      <c r="H482" s="36">
        <f t="shared" si="93"/>
        <v>4</v>
      </c>
      <c r="I482" s="38" t="str">
        <f t="shared" si="94"/>
        <v>-</v>
      </c>
      <c r="J482" s="39" t="str">
        <f t="shared" si="95"/>
        <v>-</v>
      </c>
    </row>
    <row r="483" spans="1:10" s="52" customFormat="1" ht="13" x14ac:dyDescent="0.3">
      <c r="A483" s="148" t="s">
        <v>676</v>
      </c>
      <c r="B483" s="46">
        <v>36</v>
      </c>
      <c r="C483" s="47">
        <v>0</v>
      </c>
      <c r="D483" s="46">
        <v>81</v>
      </c>
      <c r="E483" s="47">
        <v>0</v>
      </c>
      <c r="F483" s="48"/>
      <c r="G483" s="46">
        <f t="shared" si="92"/>
        <v>36</v>
      </c>
      <c r="H483" s="47">
        <f t="shared" si="93"/>
        <v>81</v>
      </c>
      <c r="I483" s="49" t="str">
        <f t="shared" si="94"/>
        <v>-</v>
      </c>
      <c r="J483" s="50" t="str">
        <f t="shared" si="95"/>
        <v>-</v>
      </c>
    </row>
    <row r="484" spans="1:10" x14ac:dyDescent="0.25">
      <c r="A484" s="147"/>
      <c r="B484" s="80"/>
      <c r="C484" s="81"/>
      <c r="D484" s="80"/>
      <c r="E484" s="81"/>
      <c r="F484" s="82"/>
      <c r="G484" s="80"/>
      <c r="H484" s="81"/>
      <c r="I484" s="94"/>
      <c r="J484" s="95"/>
    </row>
    <row r="485" spans="1:10" ht="13" x14ac:dyDescent="0.3">
      <c r="A485" s="118" t="s">
        <v>94</v>
      </c>
      <c r="B485" s="35"/>
      <c r="C485" s="36"/>
      <c r="D485" s="35"/>
      <c r="E485" s="36"/>
      <c r="F485" s="37"/>
      <c r="G485" s="35"/>
      <c r="H485" s="36"/>
      <c r="I485" s="38"/>
      <c r="J485" s="39"/>
    </row>
    <row r="486" spans="1:10" x14ac:dyDescent="0.25">
      <c r="A486" s="124" t="s">
        <v>327</v>
      </c>
      <c r="B486" s="35">
        <v>7</v>
      </c>
      <c r="C486" s="36">
        <v>8</v>
      </c>
      <c r="D486" s="35">
        <v>25</v>
      </c>
      <c r="E486" s="36">
        <v>25</v>
      </c>
      <c r="F486" s="37"/>
      <c r="G486" s="35">
        <f t="shared" ref="G486:G494" si="96">B486-C486</f>
        <v>-1</v>
      </c>
      <c r="H486" s="36">
        <f t="shared" ref="H486:H494" si="97">D486-E486</f>
        <v>0</v>
      </c>
      <c r="I486" s="38">
        <f t="shared" ref="I486:I494" si="98">IF(C486=0, "-", IF(G486/C486&lt;10, G486/C486, "&gt;999%"))</f>
        <v>-0.125</v>
      </c>
      <c r="J486" s="39">
        <f t="shared" ref="J486:J494" si="99">IF(E486=0, "-", IF(H486/E486&lt;10, H486/E486, "&gt;999%"))</f>
        <v>0</v>
      </c>
    </row>
    <row r="487" spans="1:10" x14ac:dyDescent="0.25">
      <c r="A487" s="124" t="s">
        <v>434</v>
      </c>
      <c r="B487" s="35">
        <v>207</v>
      </c>
      <c r="C487" s="36">
        <v>193</v>
      </c>
      <c r="D487" s="35">
        <v>515</v>
      </c>
      <c r="E487" s="36">
        <v>481</v>
      </c>
      <c r="F487" s="37"/>
      <c r="G487" s="35">
        <f t="shared" si="96"/>
        <v>14</v>
      </c>
      <c r="H487" s="36">
        <f t="shared" si="97"/>
        <v>34</v>
      </c>
      <c r="I487" s="38">
        <f t="shared" si="98"/>
        <v>7.2538860103626937E-2</v>
      </c>
      <c r="J487" s="39">
        <f t="shared" si="99"/>
        <v>7.068607068607069E-2</v>
      </c>
    </row>
    <row r="488" spans="1:10" x14ac:dyDescent="0.25">
      <c r="A488" s="124" t="s">
        <v>216</v>
      </c>
      <c r="B488" s="35">
        <v>45</v>
      </c>
      <c r="C488" s="36">
        <v>47</v>
      </c>
      <c r="D488" s="35">
        <v>164</v>
      </c>
      <c r="E488" s="36">
        <v>172</v>
      </c>
      <c r="F488" s="37"/>
      <c r="G488" s="35">
        <f t="shared" si="96"/>
        <v>-2</v>
      </c>
      <c r="H488" s="36">
        <f t="shared" si="97"/>
        <v>-8</v>
      </c>
      <c r="I488" s="38">
        <f t="shared" si="98"/>
        <v>-4.2553191489361701E-2</v>
      </c>
      <c r="J488" s="39">
        <f t="shared" si="99"/>
        <v>-4.6511627906976744E-2</v>
      </c>
    </row>
    <row r="489" spans="1:10" x14ac:dyDescent="0.25">
      <c r="A489" s="124" t="s">
        <v>245</v>
      </c>
      <c r="B489" s="35">
        <v>6</v>
      </c>
      <c r="C489" s="36">
        <v>1</v>
      </c>
      <c r="D489" s="35">
        <v>15</v>
      </c>
      <c r="E489" s="36">
        <v>18</v>
      </c>
      <c r="F489" s="37"/>
      <c r="G489" s="35">
        <f t="shared" si="96"/>
        <v>5</v>
      </c>
      <c r="H489" s="36">
        <f t="shared" si="97"/>
        <v>-3</v>
      </c>
      <c r="I489" s="38">
        <f t="shared" si="98"/>
        <v>5</v>
      </c>
      <c r="J489" s="39">
        <f t="shared" si="99"/>
        <v>-0.16666666666666666</v>
      </c>
    </row>
    <row r="490" spans="1:10" x14ac:dyDescent="0.25">
      <c r="A490" s="124" t="s">
        <v>246</v>
      </c>
      <c r="B490" s="35">
        <v>8</v>
      </c>
      <c r="C490" s="36">
        <v>18</v>
      </c>
      <c r="D490" s="35">
        <v>17</v>
      </c>
      <c r="E490" s="36">
        <v>41</v>
      </c>
      <c r="F490" s="37"/>
      <c r="G490" s="35">
        <f t="shared" si="96"/>
        <v>-10</v>
      </c>
      <c r="H490" s="36">
        <f t="shared" si="97"/>
        <v>-24</v>
      </c>
      <c r="I490" s="38">
        <f t="shared" si="98"/>
        <v>-0.55555555555555558</v>
      </c>
      <c r="J490" s="39">
        <f t="shared" si="99"/>
        <v>-0.58536585365853655</v>
      </c>
    </row>
    <row r="491" spans="1:10" x14ac:dyDescent="0.25">
      <c r="A491" s="124" t="s">
        <v>475</v>
      </c>
      <c r="B491" s="35">
        <v>57</v>
      </c>
      <c r="C491" s="36">
        <v>213</v>
      </c>
      <c r="D491" s="35">
        <v>132</v>
      </c>
      <c r="E491" s="36">
        <v>325</v>
      </c>
      <c r="F491" s="37"/>
      <c r="G491" s="35">
        <f t="shared" si="96"/>
        <v>-156</v>
      </c>
      <c r="H491" s="36">
        <f t="shared" si="97"/>
        <v>-193</v>
      </c>
      <c r="I491" s="38">
        <f t="shared" si="98"/>
        <v>-0.73239436619718312</v>
      </c>
      <c r="J491" s="39">
        <f t="shared" si="99"/>
        <v>-0.5938461538461538</v>
      </c>
    </row>
    <row r="492" spans="1:10" x14ac:dyDescent="0.25">
      <c r="A492" s="124" t="s">
        <v>217</v>
      </c>
      <c r="B492" s="35">
        <v>23</v>
      </c>
      <c r="C492" s="36">
        <v>22</v>
      </c>
      <c r="D492" s="35">
        <v>50</v>
      </c>
      <c r="E492" s="36">
        <v>70</v>
      </c>
      <c r="F492" s="37"/>
      <c r="G492" s="35">
        <f t="shared" si="96"/>
        <v>1</v>
      </c>
      <c r="H492" s="36">
        <f t="shared" si="97"/>
        <v>-20</v>
      </c>
      <c r="I492" s="38">
        <f t="shared" si="98"/>
        <v>4.5454545454545456E-2</v>
      </c>
      <c r="J492" s="39">
        <f t="shared" si="99"/>
        <v>-0.2857142857142857</v>
      </c>
    </row>
    <row r="493" spans="1:10" x14ac:dyDescent="0.25">
      <c r="A493" s="124" t="s">
        <v>397</v>
      </c>
      <c r="B493" s="35">
        <v>188</v>
      </c>
      <c r="C493" s="36">
        <v>162</v>
      </c>
      <c r="D493" s="35">
        <v>440</v>
      </c>
      <c r="E493" s="36">
        <v>387</v>
      </c>
      <c r="F493" s="37"/>
      <c r="G493" s="35">
        <f t="shared" si="96"/>
        <v>26</v>
      </c>
      <c r="H493" s="36">
        <f t="shared" si="97"/>
        <v>53</v>
      </c>
      <c r="I493" s="38">
        <f t="shared" si="98"/>
        <v>0.16049382716049382</v>
      </c>
      <c r="J493" s="39">
        <f t="shared" si="99"/>
        <v>0.13695090439276486</v>
      </c>
    </row>
    <row r="494" spans="1:10" s="52" customFormat="1" ht="13" x14ac:dyDescent="0.3">
      <c r="A494" s="148" t="s">
        <v>677</v>
      </c>
      <c r="B494" s="46">
        <v>541</v>
      </c>
      <c r="C494" s="47">
        <v>664</v>
      </c>
      <c r="D494" s="46">
        <v>1358</v>
      </c>
      <c r="E494" s="47">
        <v>1519</v>
      </c>
      <c r="F494" s="48"/>
      <c r="G494" s="46">
        <f t="shared" si="96"/>
        <v>-123</v>
      </c>
      <c r="H494" s="47">
        <f t="shared" si="97"/>
        <v>-161</v>
      </c>
      <c r="I494" s="49">
        <f t="shared" si="98"/>
        <v>-0.18524096385542169</v>
      </c>
      <c r="J494" s="50">
        <f t="shared" si="99"/>
        <v>-0.10599078341013825</v>
      </c>
    </row>
    <row r="495" spans="1:10" x14ac:dyDescent="0.25">
      <c r="A495" s="147"/>
      <c r="B495" s="80"/>
      <c r="C495" s="81"/>
      <c r="D495" s="80"/>
      <c r="E495" s="81"/>
      <c r="F495" s="82"/>
      <c r="G495" s="80"/>
      <c r="H495" s="81"/>
      <c r="I495" s="94"/>
      <c r="J495" s="95"/>
    </row>
    <row r="496" spans="1:10" ht="13" x14ac:dyDescent="0.3">
      <c r="A496" s="118" t="s">
        <v>95</v>
      </c>
      <c r="B496" s="35"/>
      <c r="C496" s="36"/>
      <c r="D496" s="35"/>
      <c r="E496" s="36"/>
      <c r="F496" s="37"/>
      <c r="G496" s="35"/>
      <c r="H496" s="36"/>
      <c r="I496" s="38"/>
      <c r="J496" s="39"/>
    </row>
    <row r="497" spans="1:10" x14ac:dyDescent="0.25">
      <c r="A497" s="124" t="s">
        <v>185</v>
      </c>
      <c r="B497" s="35">
        <v>50</v>
      </c>
      <c r="C497" s="36">
        <v>13</v>
      </c>
      <c r="D497" s="35">
        <v>116</v>
      </c>
      <c r="E497" s="36">
        <v>32</v>
      </c>
      <c r="F497" s="37"/>
      <c r="G497" s="35">
        <f t="shared" ref="G497:G504" si="100">B497-C497</f>
        <v>37</v>
      </c>
      <c r="H497" s="36">
        <f t="shared" ref="H497:H504" si="101">D497-E497</f>
        <v>84</v>
      </c>
      <c r="I497" s="38">
        <f t="shared" ref="I497:I504" si="102">IF(C497=0, "-", IF(G497/C497&lt;10, G497/C497, "&gt;999%"))</f>
        <v>2.8461538461538463</v>
      </c>
      <c r="J497" s="39">
        <f t="shared" ref="J497:J504" si="103">IF(E497=0, "-", IF(H497/E497&lt;10, H497/E497, "&gt;999%"))</f>
        <v>2.625</v>
      </c>
    </row>
    <row r="498" spans="1:10" x14ac:dyDescent="0.25">
      <c r="A498" s="124" t="s">
        <v>435</v>
      </c>
      <c r="B498" s="35">
        <v>0</v>
      </c>
      <c r="C498" s="36">
        <v>5</v>
      </c>
      <c r="D498" s="35">
        <v>0</v>
      </c>
      <c r="E498" s="36">
        <v>19</v>
      </c>
      <c r="F498" s="37"/>
      <c r="G498" s="35">
        <f t="shared" si="100"/>
        <v>-5</v>
      </c>
      <c r="H498" s="36">
        <f t="shared" si="101"/>
        <v>-19</v>
      </c>
      <c r="I498" s="38">
        <f t="shared" si="102"/>
        <v>-1</v>
      </c>
      <c r="J498" s="39">
        <f t="shared" si="103"/>
        <v>-1</v>
      </c>
    </row>
    <row r="499" spans="1:10" x14ac:dyDescent="0.25">
      <c r="A499" s="124" t="s">
        <v>378</v>
      </c>
      <c r="B499" s="35">
        <v>12</v>
      </c>
      <c r="C499" s="36">
        <v>21</v>
      </c>
      <c r="D499" s="35">
        <v>34</v>
      </c>
      <c r="E499" s="36">
        <v>47</v>
      </c>
      <c r="F499" s="37"/>
      <c r="G499" s="35">
        <f t="shared" si="100"/>
        <v>-9</v>
      </c>
      <c r="H499" s="36">
        <f t="shared" si="101"/>
        <v>-13</v>
      </c>
      <c r="I499" s="38">
        <f t="shared" si="102"/>
        <v>-0.42857142857142855</v>
      </c>
      <c r="J499" s="39">
        <f t="shared" si="103"/>
        <v>-0.27659574468085107</v>
      </c>
    </row>
    <row r="500" spans="1:10" x14ac:dyDescent="0.25">
      <c r="A500" s="124" t="s">
        <v>379</v>
      </c>
      <c r="B500" s="35">
        <v>37</v>
      </c>
      <c r="C500" s="36">
        <v>2</v>
      </c>
      <c r="D500" s="35">
        <v>90</v>
      </c>
      <c r="E500" s="36">
        <v>76</v>
      </c>
      <c r="F500" s="37"/>
      <c r="G500" s="35">
        <f t="shared" si="100"/>
        <v>35</v>
      </c>
      <c r="H500" s="36">
        <f t="shared" si="101"/>
        <v>14</v>
      </c>
      <c r="I500" s="38" t="str">
        <f t="shared" si="102"/>
        <v>&gt;999%</v>
      </c>
      <c r="J500" s="39">
        <f t="shared" si="103"/>
        <v>0.18421052631578946</v>
      </c>
    </row>
    <row r="501" spans="1:10" x14ac:dyDescent="0.25">
      <c r="A501" s="124" t="s">
        <v>398</v>
      </c>
      <c r="B501" s="35">
        <v>1</v>
      </c>
      <c r="C501" s="36">
        <v>1</v>
      </c>
      <c r="D501" s="35">
        <v>3</v>
      </c>
      <c r="E501" s="36">
        <v>2</v>
      </c>
      <c r="F501" s="37"/>
      <c r="G501" s="35">
        <f t="shared" si="100"/>
        <v>0</v>
      </c>
      <c r="H501" s="36">
        <f t="shared" si="101"/>
        <v>1</v>
      </c>
      <c r="I501" s="38">
        <f t="shared" si="102"/>
        <v>0</v>
      </c>
      <c r="J501" s="39">
        <f t="shared" si="103"/>
        <v>0.5</v>
      </c>
    </row>
    <row r="502" spans="1:10" x14ac:dyDescent="0.25">
      <c r="A502" s="124" t="s">
        <v>186</v>
      </c>
      <c r="B502" s="35">
        <v>98</v>
      </c>
      <c r="C502" s="36">
        <v>106</v>
      </c>
      <c r="D502" s="35">
        <v>275</v>
      </c>
      <c r="E502" s="36">
        <v>256</v>
      </c>
      <c r="F502" s="37"/>
      <c r="G502" s="35">
        <f t="shared" si="100"/>
        <v>-8</v>
      </c>
      <c r="H502" s="36">
        <f t="shared" si="101"/>
        <v>19</v>
      </c>
      <c r="I502" s="38">
        <f t="shared" si="102"/>
        <v>-7.5471698113207544E-2</v>
      </c>
      <c r="J502" s="39">
        <f t="shared" si="103"/>
        <v>7.421875E-2</v>
      </c>
    </row>
    <row r="503" spans="1:10" x14ac:dyDescent="0.25">
      <c r="A503" s="124" t="s">
        <v>399</v>
      </c>
      <c r="B503" s="35">
        <v>51</v>
      </c>
      <c r="C503" s="36">
        <v>46</v>
      </c>
      <c r="D503" s="35">
        <v>161</v>
      </c>
      <c r="E503" s="36">
        <v>126</v>
      </c>
      <c r="F503" s="37"/>
      <c r="G503" s="35">
        <f t="shared" si="100"/>
        <v>5</v>
      </c>
      <c r="H503" s="36">
        <f t="shared" si="101"/>
        <v>35</v>
      </c>
      <c r="I503" s="38">
        <f t="shared" si="102"/>
        <v>0.10869565217391304</v>
      </c>
      <c r="J503" s="39">
        <f t="shared" si="103"/>
        <v>0.27777777777777779</v>
      </c>
    </row>
    <row r="504" spans="1:10" s="52" customFormat="1" ht="13" x14ac:dyDescent="0.3">
      <c r="A504" s="148" t="s">
        <v>678</v>
      </c>
      <c r="B504" s="46">
        <v>249</v>
      </c>
      <c r="C504" s="47">
        <v>194</v>
      </c>
      <c r="D504" s="46">
        <v>679</v>
      </c>
      <c r="E504" s="47">
        <v>558</v>
      </c>
      <c r="F504" s="48"/>
      <c r="G504" s="46">
        <f t="shared" si="100"/>
        <v>55</v>
      </c>
      <c r="H504" s="47">
        <f t="shared" si="101"/>
        <v>121</v>
      </c>
      <c r="I504" s="49">
        <f t="shared" si="102"/>
        <v>0.28350515463917525</v>
      </c>
      <c r="J504" s="50">
        <f t="shared" si="103"/>
        <v>0.21684587813620071</v>
      </c>
    </row>
    <row r="505" spans="1:10" x14ac:dyDescent="0.25">
      <c r="A505" s="147"/>
      <c r="B505" s="80"/>
      <c r="C505" s="81"/>
      <c r="D505" s="80"/>
      <c r="E505" s="81"/>
      <c r="F505" s="82"/>
      <c r="G505" s="80"/>
      <c r="H505" s="81"/>
      <c r="I505" s="94"/>
      <c r="J505" s="95"/>
    </row>
    <row r="506" spans="1:10" ht="13" x14ac:dyDescent="0.3">
      <c r="A506" s="118" t="s">
        <v>96</v>
      </c>
      <c r="B506" s="35"/>
      <c r="C506" s="36"/>
      <c r="D506" s="35"/>
      <c r="E506" s="36"/>
      <c r="F506" s="37"/>
      <c r="G506" s="35"/>
      <c r="H506" s="36"/>
      <c r="I506" s="38"/>
      <c r="J506" s="39"/>
    </row>
    <row r="507" spans="1:10" x14ac:dyDescent="0.25">
      <c r="A507" s="124" t="s">
        <v>328</v>
      </c>
      <c r="B507" s="35">
        <v>9</v>
      </c>
      <c r="C507" s="36">
        <v>6</v>
      </c>
      <c r="D507" s="35">
        <v>18</v>
      </c>
      <c r="E507" s="36">
        <v>31</v>
      </c>
      <c r="F507" s="37"/>
      <c r="G507" s="35">
        <f t="shared" ref="G507:G529" si="104">B507-C507</f>
        <v>3</v>
      </c>
      <c r="H507" s="36">
        <f t="shared" ref="H507:H529" si="105">D507-E507</f>
        <v>-13</v>
      </c>
      <c r="I507" s="38">
        <f t="shared" ref="I507:I529" si="106">IF(C507=0, "-", IF(G507/C507&lt;10, G507/C507, "&gt;999%"))</f>
        <v>0.5</v>
      </c>
      <c r="J507" s="39">
        <f t="shared" ref="J507:J529" si="107">IF(E507=0, "-", IF(H507/E507&lt;10, H507/E507, "&gt;999%"))</f>
        <v>-0.41935483870967744</v>
      </c>
    </row>
    <row r="508" spans="1:10" x14ac:dyDescent="0.25">
      <c r="A508" s="124" t="s">
        <v>247</v>
      </c>
      <c r="B508" s="35">
        <v>255</v>
      </c>
      <c r="C508" s="36">
        <v>227</v>
      </c>
      <c r="D508" s="35">
        <v>653</v>
      </c>
      <c r="E508" s="36">
        <v>615</v>
      </c>
      <c r="F508" s="37"/>
      <c r="G508" s="35">
        <f t="shared" si="104"/>
        <v>28</v>
      </c>
      <c r="H508" s="36">
        <f t="shared" si="105"/>
        <v>38</v>
      </c>
      <c r="I508" s="38">
        <f t="shared" si="106"/>
        <v>0.12334801762114538</v>
      </c>
      <c r="J508" s="39">
        <f t="shared" si="107"/>
        <v>6.1788617886178863E-2</v>
      </c>
    </row>
    <row r="509" spans="1:10" x14ac:dyDescent="0.25">
      <c r="A509" s="124" t="s">
        <v>400</v>
      </c>
      <c r="B509" s="35">
        <v>164</v>
      </c>
      <c r="C509" s="36">
        <v>180</v>
      </c>
      <c r="D509" s="35">
        <v>437</v>
      </c>
      <c r="E509" s="36">
        <v>500</v>
      </c>
      <c r="F509" s="37"/>
      <c r="G509" s="35">
        <f t="shared" si="104"/>
        <v>-16</v>
      </c>
      <c r="H509" s="36">
        <f t="shared" si="105"/>
        <v>-63</v>
      </c>
      <c r="I509" s="38">
        <f t="shared" si="106"/>
        <v>-8.8888888888888892E-2</v>
      </c>
      <c r="J509" s="39">
        <f t="shared" si="107"/>
        <v>-0.126</v>
      </c>
    </row>
    <row r="510" spans="1:10" x14ac:dyDescent="0.25">
      <c r="A510" s="124" t="s">
        <v>528</v>
      </c>
      <c r="B510" s="35">
        <v>5</v>
      </c>
      <c r="C510" s="36">
        <v>5</v>
      </c>
      <c r="D510" s="35">
        <v>30</v>
      </c>
      <c r="E510" s="36">
        <v>17</v>
      </c>
      <c r="F510" s="37"/>
      <c r="G510" s="35">
        <f t="shared" si="104"/>
        <v>0</v>
      </c>
      <c r="H510" s="36">
        <f t="shared" si="105"/>
        <v>13</v>
      </c>
      <c r="I510" s="38">
        <f t="shared" si="106"/>
        <v>0</v>
      </c>
      <c r="J510" s="39">
        <f t="shared" si="107"/>
        <v>0.76470588235294112</v>
      </c>
    </row>
    <row r="511" spans="1:10" x14ac:dyDescent="0.25">
      <c r="A511" s="124" t="s">
        <v>218</v>
      </c>
      <c r="B511" s="35">
        <v>477</v>
      </c>
      <c r="C511" s="36">
        <v>602</v>
      </c>
      <c r="D511" s="35">
        <v>1459</v>
      </c>
      <c r="E511" s="36">
        <v>1391</v>
      </c>
      <c r="F511" s="37"/>
      <c r="G511" s="35">
        <f t="shared" si="104"/>
        <v>-125</v>
      </c>
      <c r="H511" s="36">
        <f t="shared" si="105"/>
        <v>68</v>
      </c>
      <c r="I511" s="38">
        <f t="shared" si="106"/>
        <v>-0.20764119601328904</v>
      </c>
      <c r="J511" s="39">
        <f t="shared" si="107"/>
        <v>4.8885693745506831E-2</v>
      </c>
    </row>
    <row r="512" spans="1:10" x14ac:dyDescent="0.25">
      <c r="A512" s="124" t="s">
        <v>476</v>
      </c>
      <c r="B512" s="35">
        <v>44</v>
      </c>
      <c r="C512" s="36">
        <v>87</v>
      </c>
      <c r="D512" s="35">
        <v>142</v>
      </c>
      <c r="E512" s="36">
        <v>221</v>
      </c>
      <c r="F512" s="37"/>
      <c r="G512" s="35">
        <f t="shared" si="104"/>
        <v>-43</v>
      </c>
      <c r="H512" s="36">
        <f t="shared" si="105"/>
        <v>-79</v>
      </c>
      <c r="I512" s="38">
        <f t="shared" si="106"/>
        <v>-0.4942528735632184</v>
      </c>
      <c r="J512" s="39">
        <f t="shared" si="107"/>
        <v>-0.3574660633484163</v>
      </c>
    </row>
    <row r="513" spans="1:10" x14ac:dyDescent="0.25">
      <c r="A513" s="124" t="s">
        <v>315</v>
      </c>
      <c r="B513" s="35">
        <v>6</v>
      </c>
      <c r="C513" s="36">
        <v>0</v>
      </c>
      <c r="D513" s="35">
        <v>15</v>
      </c>
      <c r="E513" s="36">
        <v>0</v>
      </c>
      <c r="F513" s="37"/>
      <c r="G513" s="35">
        <f t="shared" si="104"/>
        <v>6</v>
      </c>
      <c r="H513" s="36">
        <f t="shared" si="105"/>
        <v>15</v>
      </c>
      <c r="I513" s="38" t="str">
        <f t="shared" si="106"/>
        <v>-</v>
      </c>
      <c r="J513" s="39" t="str">
        <f t="shared" si="107"/>
        <v>-</v>
      </c>
    </row>
    <row r="514" spans="1:10" x14ac:dyDescent="0.25">
      <c r="A514" s="124" t="s">
        <v>526</v>
      </c>
      <c r="B514" s="35">
        <v>39</v>
      </c>
      <c r="C514" s="36">
        <v>32</v>
      </c>
      <c r="D514" s="35">
        <v>92</v>
      </c>
      <c r="E514" s="36">
        <v>105</v>
      </c>
      <c r="F514" s="37"/>
      <c r="G514" s="35">
        <f t="shared" si="104"/>
        <v>7</v>
      </c>
      <c r="H514" s="36">
        <f t="shared" si="105"/>
        <v>-13</v>
      </c>
      <c r="I514" s="38">
        <f t="shared" si="106"/>
        <v>0.21875</v>
      </c>
      <c r="J514" s="39">
        <f t="shared" si="107"/>
        <v>-0.12380952380952381</v>
      </c>
    </row>
    <row r="515" spans="1:10" x14ac:dyDescent="0.25">
      <c r="A515" s="124" t="s">
        <v>543</v>
      </c>
      <c r="B515" s="35">
        <v>70</v>
      </c>
      <c r="C515" s="36">
        <v>63</v>
      </c>
      <c r="D515" s="35">
        <v>216</v>
      </c>
      <c r="E515" s="36">
        <v>174</v>
      </c>
      <c r="F515" s="37"/>
      <c r="G515" s="35">
        <f t="shared" si="104"/>
        <v>7</v>
      </c>
      <c r="H515" s="36">
        <f t="shared" si="105"/>
        <v>42</v>
      </c>
      <c r="I515" s="38">
        <f t="shared" si="106"/>
        <v>0.1111111111111111</v>
      </c>
      <c r="J515" s="39">
        <f t="shared" si="107"/>
        <v>0.2413793103448276</v>
      </c>
    </row>
    <row r="516" spans="1:10" x14ac:dyDescent="0.25">
      <c r="A516" s="124" t="s">
        <v>554</v>
      </c>
      <c r="B516" s="35">
        <v>168</v>
      </c>
      <c r="C516" s="36">
        <v>284</v>
      </c>
      <c r="D516" s="35">
        <v>544</v>
      </c>
      <c r="E516" s="36">
        <v>839</v>
      </c>
      <c r="F516" s="37"/>
      <c r="G516" s="35">
        <f t="shared" si="104"/>
        <v>-116</v>
      </c>
      <c r="H516" s="36">
        <f t="shared" si="105"/>
        <v>-295</v>
      </c>
      <c r="I516" s="38">
        <f t="shared" si="106"/>
        <v>-0.40845070422535212</v>
      </c>
      <c r="J516" s="39">
        <f t="shared" si="107"/>
        <v>-0.35160905840286055</v>
      </c>
    </row>
    <row r="517" spans="1:10" x14ac:dyDescent="0.25">
      <c r="A517" s="124" t="s">
        <v>569</v>
      </c>
      <c r="B517" s="35">
        <v>682</v>
      </c>
      <c r="C517" s="36">
        <v>821</v>
      </c>
      <c r="D517" s="35">
        <v>1905</v>
      </c>
      <c r="E517" s="36">
        <v>2551</v>
      </c>
      <c r="F517" s="37"/>
      <c r="G517" s="35">
        <f t="shared" si="104"/>
        <v>-139</v>
      </c>
      <c r="H517" s="36">
        <f t="shared" si="105"/>
        <v>-646</v>
      </c>
      <c r="I517" s="38">
        <f t="shared" si="106"/>
        <v>-0.16930572472594396</v>
      </c>
      <c r="J517" s="39">
        <f t="shared" si="107"/>
        <v>-0.253234025872207</v>
      </c>
    </row>
    <row r="518" spans="1:10" x14ac:dyDescent="0.25">
      <c r="A518" s="124" t="s">
        <v>477</v>
      </c>
      <c r="B518" s="35">
        <v>66</v>
      </c>
      <c r="C518" s="36">
        <v>93</v>
      </c>
      <c r="D518" s="35">
        <v>280</v>
      </c>
      <c r="E518" s="36">
        <v>298</v>
      </c>
      <c r="F518" s="37"/>
      <c r="G518" s="35">
        <f t="shared" si="104"/>
        <v>-27</v>
      </c>
      <c r="H518" s="36">
        <f t="shared" si="105"/>
        <v>-18</v>
      </c>
      <c r="I518" s="38">
        <f t="shared" si="106"/>
        <v>-0.29032258064516131</v>
      </c>
      <c r="J518" s="39">
        <f t="shared" si="107"/>
        <v>-6.0402684563758392E-2</v>
      </c>
    </row>
    <row r="519" spans="1:10" x14ac:dyDescent="0.25">
      <c r="A519" s="124" t="s">
        <v>570</v>
      </c>
      <c r="B519" s="35">
        <v>200</v>
      </c>
      <c r="C519" s="36">
        <v>277</v>
      </c>
      <c r="D519" s="35">
        <v>519</v>
      </c>
      <c r="E519" s="36">
        <v>666</v>
      </c>
      <c r="F519" s="37"/>
      <c r="G519" s="35">
        <f t="shared" si="104"/>
        <v>-77</v>
      </c>
      <c r="H519" s="36">
        <f t="shared" si="105"/>
        <v>-147</v>
      </c>
      <c r="I519" s="38">
        <f t="shared" si="106"/>
        <v>-0.27797833935018051</v>
      </c>
      <c r="J519" s="39">
        <f t="shared" si="107"/>
        <v>-0.22072072072072071</v>
      </c>
    </row>
    <row r="520" spans="1:10" x14ac:dyDescent="0.25">
      <c r="A520" s="124" t="s">
        <v>503</v>
      </c>
      <c r="B520" s="35">
        <v>332</v>
      </c>
      <c r="C520" s="36">
        <v>381</v>
      </c>
      <c r="D520" s="35">
        <v>790</v>
      </c>
      <c r="E520" s="36">
        <v>820</v>
      </c>
      <c r="F520" s="37"/>
      <c r="G520" s="35">
        <f t="shared" si="104"/>
        <v>-49</v>
      </c>
      <c r="H520" s="36">
        <f t="shared" si="105"/>
        <v>-30</v>
      </c>
      <c r="I520" s="38">
        <f t="shared" si="106"/>
        <v>-0.12860892388451445</v>
      </c>
      <c r="J520" s="39">
        <f t="shared" si="107"/>
        <v>-3.6585365853658534E-2</v>
      </c>
    </row>
    <row r="521" spans="1:10" x14ac:dyDescent="0.25">
      <c r="A521" s="124" t="s">
        <v>478</v>
      </c>
      <c r="B521" s="35">
        <v>442</v>
      </c>
      <c r="C521" s="36">
        <v>483</v>
      </c>
      <c r="D521" s="35">
        <v>1159</v>
      </c>
      <c r="E521" s="36">
        <v>1310</v>
      </c>
      <c r="F521" s="37"/>
      <c r="G521" s="35">
        <f t="shared" si="104"/>
        <v>-41</v>
      </c>
      <c r="H521" s="36">
        <f t="shared" si="105"/>
        <v>-151</v>
      </c>
      <c r="I521" s="38">
        <f t="shared" si="106"/>
        <v>-8.4886128364389232E-2</v>
      </c>
      <c r="J521" s="39">
        <f t="shared" si="107"/>
        <v>-0.11526717557251909</v>
      </c>
    </row>
    <row r="522" spans="1:10" x14ac:dyDescent="0.25">
      <c r="A522" s="124" t="s">
        <v>219</v>
      </c>
      <c r="B522" s="35">
        <v>1</v>
      </c>
      <c r="C522" s="36">
        <v>7</v>
      </c>
      <c r="D522" s="35">
        <v>5</v>
      </c>
      <c r="E522" s="36">
        <v>12</v>
      </c>
      <c r="F522" s="37"/>
      <c r="G522" s="35">
        <f t="shared" si="104"/>
        <v>-6</v>
      </c>
      <c r="H522" s="36">
        <f t="shared" si="105"/>
        <v>-7</v>
      </c>
      <c r="I522" s="38">
        <f t="shared" si="106"/>
        <v>-0.8571428571428571</v>
      </c>
      <c r="J522" s="39">
        <f t="shared" si="107"/>
        <v>-0.58333333333333337</v>
      </c>
    </row>
    <row r="523" spans="1:10" x14ac:dyDescent="0.25">
      <c r="A523" s="124" t="s">
        <v>187</v>
      </c>
      <c r="B523" s="35">
        <v>7</v>
      </c>
      <c r="C523" s="36">
        <v>8</v>
      </c>
      <c r="D523" s="35">
        <v>9</v>
      </c>
      <c r="E523" s="36">
        <v>22</v>
      </c>
      <c r="F523" s="37"/>
      <c r="G523" s="35">
        <f t="shared" si="104"/>
        <v>-1</v>
      </c>
      <c r="H523" s="36">
        <f t="shared" si="105"/>
        <v>-13</v>
      </c>
      <c r="I523" s="38">
        <f t="shared" si="106"/>
        <v>-0.125</v>
      </c>
      <c r="J523" s="39">
        <f t="shared" si="107"/>
        <v>-0.59090909090909094</v>
      </c>
    </row>
    <row r="524" spans="1:10" x14ac:dyDescent="0.25">
      <c r="A524" s="124" t="s">
        <v>220</v>
      </c>
      <c r="B524" s="35">
        <v>4</v>
      </c>
      <c r="C524" s="36">
        <v>6</v>
      </c>
      <c r="D524" s="35">
        <v>29</v>
      </c>
      <c r="E524" s="36">
        <v>21</v>
      </c>
      <c r="F524" s="37"/>
      <c r="G524" s="35">
        <f t="shared" si="104"/>
        <v>-2</v>
      </c>
      <c r="H524" s="36">
        <f t="shared" si="105"/>
        <v>8</v>
      </c>
      <c r="I524" s="38">
        <f t="shared" si="106"/>
        <v>-0.33333333333333331</v>
      </c>
      <c r="J524" s="39">
        <f t="shared" si="107"/>
        <v>0.38095238095238093</v>
      </c>
    </row>
    <row r="525" spans="1:10" x14ac:dyDescent="0.25">
      <c r="A525" s="124" t="s">
        <v>436</v>
      </c>
      <c r="B525" s="35">
        <v>600</v>
      </c>
      <c r="C525" s="36">
        <v>307</v>
      </c>
      <c r="D525" s="35">
        <v>1731</v>
      </c>
      <c r="E525" s="36">
        <v>948</v>
      </c>
      <c r="F525" s="37"/>
      <c r="G525" s="35">
        <f t="shared" si="104"/>
        <v>293</v>
      </c>
      <c r="H525" s="36">
        <f t="shared" si="105"/>
        <v>783</v>
      </c>
      <c r="I525" s="38">
        <f t="shared" si="106"/>
        <v>0.9543973941368078</v>
      </c>
      <c r="J525" s="39">
        <f t="shared" si="107"/>
        <v>0.82594936708860756</v>
      </c>
    </row>
    <row r="526" spans="1:10" x14ac:dyDescent="0.25">
      <c r="A526" s="124" t="s">
        <v>347</v>
      </c>
      <c r="B526" s="35">
        <v>1</v>
      </c>
      <c r="C526" s="36">
        <v>0</v>
      </c>
      <c r="D526" s="35">
        <v>9</v>
      </c>
      <c r="E526" s="36">
        <v>0</v>
      </c>
      <c r="F526" s="37"/>
      <c r="G526" s="35">
        <f t="shared" si="104"/>
        <v>1</v>
      </c>
      <c r="H526" s="36">
        <f t="shared" si="105"/>
        <v>9</v>
      </c>
      <c r="I526" s="38" t="str">
        <f t="shared" si="106"/>
        <v>-</v>
      </c>
      <c r="J526" s="39" t="str">
        <f t="shared" si="107"/>
        <v>-</v>
      </c>
    </row>
    <row r="527" spans="1:10" x14ac:dyDescent="0.25">
      <c r="A527" s="124" t="s">
        <v>306</v>
      </c>
      <c r="B527" s="35">
        <v>0</v>
      </c>
      <c r="C527" s="36">
        <v>16</v>
      </c>
      <c r="D527" s="35">
        <v>6</v>
      </c>
      <c r="E527" s="36">
        <v>45</v>
      </c>
      <c r="F527" s="37"/>
      <c r="G527" s="35">
        <f t="shared" si="104"/>
        <v>-16</v>
      </c>
      <c r="H527" s="36">
        <f t="shared" si="105"/>
        <v>-39</v>
      </c>
      <c r="I527" s="38">
        <f t="shared" si="106"/>
        <v>-1</v>
      </c>
      <c r="J527" s="39">
        <f t="shared" si="107"/>
        <v>-0.8666666666666667</v>
      </c>
    </row>
    <row r="528" spans="1:10" x14ac:dyDescent="0.25">
      <c r="A528" s="124" t="s">
        <v>188</v>
      </c>
      <c r="B528" s="35">
        <v>111</v>
      </c>
      <c r="C528" s="36">
        <v>139</v>
      </c>
      <c r="D528" s="35">
        <v>474</v>
      </c>
      <c r="E528" s="36">
        <v>415</v>
      </c>
      <c r="F528" s="37"/>
      <c r="G528" s="35">
        <f t="shared" si="104"/>
        <v>-28</v>
      </c>
      <c r="H528" s="36">
        <f t="shared" si="105"/>
        <v>59</v>
      </c>
      <c r="I528" s="38">
        <f t="shared" si="106"/>
        <v>-0.20143884892086331</v>
      </c>
      <c r="J528" s="39">
        <f t="shared" si="107"/>
        <v>0.14216867469879518</v>
      </c>
    </row>
    <row r="529" spans="1:10" s="52" customFormat="1" ht="13" x14ac:dyDescent="0.3">
      <c r="A529" s="148" t="s">
        <v>679</v>
      </c>
      <c r="B529" s="46">
        <v>3683</v>
      </c>
      <c r="C529" s="47">
        <v>4024</v>
      </c>
      <c r="D529" s="46">
        <v>10522</v>
      </c>
      <c r="E529" s="47">
        <v>11001</v>
      </c>
      <c r="F529" s="48"/>
      <c r="G529" s="46">
        <f t="shared" si="104"/>
        <v>-341</v>
      </c>
      <c r="H529" s="47">
        <f t="shared" si="105"/>
        <v>-479</v>
      </c>
      <c r="I529" s="49">
        <f t="shared" si="106"/>
        <v>-8.4741550695825049E-2</v>
      </c>
      <c r="J529" s="50">
        <f t="shared" si="107"/>
        <v>-4.3541496227615668E-2</v>
      </c>
    </row>
    <row r="530" spans="1:10" x14ac:dyDescent="0.25">
      <c r="A530" s="147"/>
      <c r="B530" s="80"/>
      <c r="C530" s="81"/>
      <c r="D530" s="80"/>
      <c r="E530" s="81"/>
      <c r="F530" s="82"/>
      <c r="G530" s="80"/>
      <c r="H530" s="81"/>
      <c r="I530" s="94"/>
      <c r="J530" s="95"/>
    </row>
    <row r="531" spans="1:10" ht="13" x14ac:dyDescent="0.3">
      <c r="A531" s="118" t="s">
        <v>112</v>
      </c>
      <c r="B531" s="35"/>
      <c r="C531" s="36"/>
      <c r="D531" s="35"/>
      <c r="E531" s="36"/>
      <c r="F531" s="37"/>
      <c r="G531" s="35"/>
      <c r="H531" s="36"/>
      <c r="I531" s="38"/>
      <c r="J531" s="39"/>
    </row>
    <row r="532" spans="1:10" x14ac:dyDescent="0.25">
      <c r="A532" s="124" t="s">
        <v>612</v>
      </c>
      <c r="B532" s="35">
        <v>9</v>
      </c>
      <c r="C532" s="36">
        <v>16</v>
      </c>
      <c r="D532" s="35">
        <v>30</v>
      </c>
      <c r="E532" s="36">
        <v>26</v>
      </c>
      <c r="F532" s="37"/>
      <c r="G532" s="35">
        <f>B532-C532</f>
        <v>-7</v>
      </c>
      <c r="H532" s="36">
        <f>D532-E532</f>
        <v>4</v>
      </c>
      <c r="I532" s="38">
        <f>IF(C532=0, "-", IF(G532/C532&lt;10, G532/C532, "&gt;999%"))</f>
        <v>-0.4375</v>
      </c>
      <c r="J532" s="39">
        <f>IF(E532=0, "-", IF(H532/E532&lt;10, H532/E532, "&gt;999%"))</f>
        <v>0.15384615384615385</v>
      </c>
    </row>
    <row r="533" spans="1:10" x14ac:dyDescent="0.25">
      <c r="A533" s="124" t="s">
        <v>597</v>
      </c>
      <c r="B533" s="35">
        <v>2</v>
      </c>
      <c r="C533" s="36">
        <v>3</v>
      </c>
      <c r="D533" s="35">
        <v>5</v>
      </c>
      <c r="E533" s="36">
        <v>12</v>
      </c>
      <c r="F533" s="37"/>
      <c r="G533" s="35">
        <f>B533-C533</f>
        <v>-1</v>
      </c>
      <c r="H533" s="36">
        <f>D533-E533</f>
        <v>-7</v>
      </c>
      <c r="I533" s="38">
        <f>IF(C533=0, "-", IF(G533/C533&lt;10, G533/C533, "&gt;999%"))</f>
        <v>-0.33333333333333331</v>
      </c>
      <c r="J533" s="39">
        <f>IF(E533=0, "-", IF(H533/E533&lt;10, H533/E533, "&gt;999%"))</f>
        <v>-0.58333333333333337</v>
      </c>
    </row>
    <row r="534" spans="1:10" s="52" customFormat="1" ht="13" x14ac:dyDescent="0.3">
      <c r="A534" s="148" t="s">
        <v>680</v>
      </c>
      <c r="B534" s="46">
        <v>11</v>
      </c>
      <c r="C534" s="47">
        <v>19</v>
      </c>
      <c r="D534" s="46">
        <v>35</v>
      </c>
      <c r="E534" s="47">
        <v>38</v>
      </c>
      <c r="F534" s="48"/>
      <c r="G534" s="46">
        <f>B534-C534</f>
        <v>-8</v>
      </c>
      <c r="H534" s="47">
        <f>D534-E534</f>
        <v>-3</v>
      </c>
      <c r="I534" s="49">
        <f>IF(C534=0, "-", IF(G534/C534&lt;10, G534/C534, "&gt;999%"))</f>
        <v>-0.42105263157894735</v>
      </c>
      <c r="J534" s="50">
        <f>IF(E534=0, "-", IF(H534/E534&lt;10, H534/E534, "&gt;999%"))</f>
        <v>-7.8947368421052627E-2</v>
      </c>
    </row>
    <row r="535" spans="1:10" x14ac:dyDescent="0.25">
      <c r="A535" s="147"/>
      <c r="B535" s="80"/>
      <c r="C535" s="81"/>
      <c r="D535" s="80"/>
      <c r="E535" s="81"/>
      <c r="F535" s="82"/>
      <c r="G535" s="80"/>
      <c r="H535" s="81"/>
      <c r="I535" s="94"/>
      <c r="J535" s="95"/>
    </row>
    <row r="536" spans="1:10" ht="13" x14ac:dyDescent="0.3">
      <c r="A536" s="118" t="s">
        <v>97</v>
      </c>
      <c r="B536" s="35"/>
      <c r="C536" s="36"/>
      <c r="D536" s="35"/>
      <c r="E536" s="36"/>
      <c r="F536" s="37"/>
      <c r="G536" s="35"/>
      <c r="H536" s="36"/>
      <c r="I536" s="38"/>
      <c r="J536" s="39"/>
    </row>
    <row r="537" spans="1:10" x14ac:dyDescent="0.25">
      <c r="A537" s="124" t="s">
        <v>571</v>
      </c>
      <c r="B537" s="35">
        <v>121</v>
      </c>
      <c r="C537" s="36">
        <v>224</v>
      </c>
      <c r="D537" s="35">
        <v>359</v>
      </c>
      <c r="E537" s="36">
        <v>523</v>
      </c>
      <c r="F537" s="37"/>
      <c r="G537" s="35">
        <f t="shared" ref="G537:G553" si="108">B537-C537</f>
        <v>-103</v>
      </c>
      <c r="H537" s="36">
        <f t="shared" ref="H537:H553" si="109">D537-E537</f>
        <v>-164</v>
      </c>
      <c r="I537" s="38">
        <f t="shared" ref="I537:I553" si="110">IF(C537=0, "-", IF(G537/C537&lt;10, G537/C537, "&gt;999%"))</f>
        <v>-0.45982142857142855</v>
      </c>
      <c r="J537" s="39">
        <f t="shared" ref="J537:J553" si="111">IF(E537=0, "-", IF(H537/E537&lt;10, H537/E537, "&gt;999%"))</f>
        <v>-0.31357552581261949</v>
      </c>
    </row>
    <row r="538" spans="1:10" x14ac:dyDescent="0.25">
      <c r="A538" s="124" t="s">
        <v>262</v>
      </c>
      <c r="B538" s="35">
        <v>1</v>
      </c>
      <c r="C538" s="36">
        <v>7</v>
      </c>
      <c r="D538" s="35">
        <v>1</v>
      </c>
      <c r="E538" s="36">
        <v>11</v>
      </c>
      <c r="F538" s="37"/>
      <c r="G538" s="35">
        <f t="shared" si="108"/>
        <v>-6</v>
      </c>
      <c r="H538" s="36">
        <f t="shared" si="109"/>
        <v>-10</v>
      </c>
      <c r="I538" s="38">
        <f t="shared" si="110"/>
        <v>-0.8571428571428571</v>
      </c>
      <c r="J538" s="39">
        <f t="shared" si="111"/>
        <v>-0.90909090909090906</v>
      </c>
    </row>
    <row r="539" spans="1:10" x14ac:dyDescent="0.25">
      <c r="A539" s="124" t="s">
        <v>307</v>
      </c>
      <c r="B539" s="35">
        <v>3</v>
      </c>
      <c r="C539" s="36">
        <v>4</v>
      </c>
      <c r="D539" s="35">
        <v>6</v>
      </c>
      <c r="E539" s="36">
        <v>10</v>
      </c>
      <c r="F539" s="37"/>
      <c r="G539" s="35">
        <f t="shared" si="108"/>
        <v>-1</v>
      </c>
      <c r="H539" s="36">
        <f t="shared" si="109"/>
        <v>-4</v>
      </c>
      <c r="I539" s="38">
        <f t="shared" si="110"/>
        <v>-0.25</v>
      </c>
      <c r="J539" s="39">
        <f t="shared" si="111"/>
        <v>-0.4</v>
      </c>
    </row>
    <row r="540" spans="1:10" x14ac:dyDescent="0.25">
      <c r="A540" s="124" t="s">
        <v>534</v>
      </c>
      <c r="B540" s="35">
        <v>14</v>
      </c>
      <c r="C540" s="36">
        <v>22</v>
      </c>
      <c r="D540" s="35">
        <v>53</v>
      </c>
      <c r="E540" s="36">
        <v>49</v>
      </c>
      <c r="F540" s="37"/>
      <c r="G540" s="35">
        <f t="shared" si="108"/>
        <v>-8</v>
      </c>
      <c r="H540" s="36">
        <f t="shared" si="109"/>
        <v>4</v>
      </c>
      <c r="I540" s="38">
        <f t="shared" si="110"/>
        <v>-0.36363636363636365</v>
      </c>
      <c r="J540" s="39">
        <f t="shared" si="111"/>
        <v>8.1632653061224483E-2</v>
      </c>
    </row>
    <row r="541" spans="1:10" x14ac:dyDescent="0.25">
      <c r="A541" s="124" t="s">
        <v>308</v>
      </c>
      <c r="B541" s="35">
        <v>0</v>
      </c>
      <c r="C541" s="36">
        <v>1</v>
      </c>
      <c r="D541" s="35">
        <v>4</v>
      </c>
      <c r="E541" s="36">
        <v>2</v>
      </c>
      <c r="F541" s="37"/>
      <c r="G541" s="35">
        <f t="shared" si="108"/>
        <v>-1</v>
      </c>
      <c r="H541" s="36">
        <f t="shared" si="109"/>
        <v>2</v>
      </c>
      <c r="I541" s="38">
        <f t="shared" si="110"/>
        <v>-1</v>
      </c>
      <c r="J541" s="39">
        <f t="shared" si="111"/>
        <v>1</v>
      </c>
    </row>
    <row r="542" spans="1:10" x14ac:dyDescent="0.25">
      <c r="A542" s="124" t="s">
        <v>587</v>
      </c>
      <c r="B542" s="35">
        <v>9</v>
      </c>
      <c r="C542" s="36">
        <v>14</v>
      </c>
      <c r="D542" s="35">
        <v>42</v>
      </c>
      <c r="E542" s="36">
        <v>32</v>
      </c>
      <c r="F542" s="37"/>
      <c r="G542" s="35">
        <f t="shared" si="108"/>
        <v>-5</v>
      </c>
      <c r="H542" s="36">
        <f t="shared" si="109"/>
        <v>10</v>
      </c>
      <c r="I542" s="38">
        <f t="shared" si="110"/>
        <v>-0.35714285714285715</v>
      </c>
      <c r="J542" s="39">
        <f t="shared" si="111"/>
        <v>0.3125</v>
      </c>
    </row>
    <row r="543" spans="1:10" x14ac:dyDescent="0.25">
      <c r="A543" s="124" t="s">
        <v>221</v>
      </c>
      <c r="B543" s="35">
        <v>170</v>
      </c>
      <c r="C543" s="36">
        <v>225</v>
      </c>
      <c r="D543" s="35">
        <v>487</v>
      </c>
      <c r="E543" s="36">
        <v>631</v>
      </c>
      <c r="F543" s="37"/>
      <c r="G543" s="35">
        <f t="shared" si="108"/>
        <v>-55</v>
      </c>
      <c r="H543" s="36">
        <f t="shared" si="109"/>
        <v>-144</v>
      </c>
      <c r="I543" s="38">
        <f t="shared" si="110"/>
        <v>-0.24444444444444444</v>
      </c>
      <c r="J543" s="39">
        <f t="shared" si="111"/>
        <v>-0.22820919175911253</v>
      </c>
    </row>
    <row r="544" spans="1:10" x14ac:dyDescent="0.25">
      <c r="A544" s="124" t="s">
        <v>437</v>
      </c>
      <c r="B544" s="35">
        <v>6</v>
      </c>
      <c r="C544" s="36">
        <v>5</v>
      </c>
      <c r="D544" s="35">
        <v>14</v>
      </c>
      <c r="E544" s="36">
        <v>18</v>
      </c>
      <c r="F544" s="37"/>
      <c r="G544" s="35">
        <f t="shared" si="108"/>
        <v>1</v>
      </c>
      <c r="H544" s="36">
        <f t="shared" si="109"/>
        <v>-4</v>
      </c>
      <c r="I544" s="38">
        <f t="shared" si="110"/>
        <v>0.2</v>
      </c>
      <c r="J544" s="39">
        <f t="shared" si="111"/>
        <v>-0.22222222222222221</v>
      </c>
    </row>
    <row r="545" spans="1:10" x14ac:dyDescent="0.25">
      <c r="A545" s="124" t="s">
        <v>309</v>
      </c>
      <c r="B545" s="35">
        <v>1</v>
      </c>
      <c r="C545" s="36">
        <v>16</v>
      </c>
      <c r="D545" s="35">
        <v>17</v>
      </c>
      <c r="E545" s="36">
        <v>38</v>
      </c>
      <c r="F545" s="37"/>
      <c r="G545" s="35">
        <f t="shared" si="108"/>
        <v>-15</v>
      </c>
      <c r="H545" s="36">
        <f t="shared" si="109"/>
        <v>-21</v>
      </c>
      <c r="I545" s="38">
        <f t="shared" si="110"/>
        <v>-0.9375</v>
      </c>
      <c r="J545" s="39">
        <f t="shared" si="111"/>
        <v>-0.55263157894736847</v>
      </c>
    </row>
    <row r="546" spans="1:10" x14ac:dyDescent="0.25">
      <c r="A546" s="124" t="s">
        <v>248</v>
      </c>
      <c r="B546" s="35">
        <v>6</v>
      </c>
      <c r="C546" s="36">
        <v>13</v>
      </c>
      <c r="D546" s="35">
        <v>12</v>
      </c>
      <c r="E546" s="36">
        <v>25</v>
      </c>
      <c r="F546" s="37"/>
      <c r="G546" s="35">
        <f t="shared" si="108"/>
        <v>-7</v>
      </c>
      <c r="H546" s="36">
        <f t="shared" si="109"/>
        <v>-13</v>
      </c>
      <c r="I546" s="38">
        <f t="shared" si="110"/>
        <v>-0.53846153846153844</v>
      </c>
      <c r="J546" s="39">
        <f t="shared" si="111"/>
        <v>-0.52</v>
      </c>
    </row>
    <row r="547" spans="1:10" x14ac:dyDescent="0.25">
      <c r="A547" s="124" t="s">
        <v>479</v>
      </c>
      <c r="B547" s="35">
        <v>0</v>
      </c>
      <c r="C547" s="36">
        <v>3</v>
      </c>
      <c r="D547" s="35">
        <v>0</v>
      </c>
      <c r="E547" s="36">
        <v>7</v>
      </c>
      <c r="F547" s="37"/>
      <c r="G547" s="35">
        <f t="shared" si="108"/>
        <v>-3</v>
      </c>
      <c r="H547" s="36">
        <f t="shared" si="109"/>
        <v>-7</v>
      </c>
      <c r="I547" s="38">
        <f t="shared" si="110"/>
        <v>-1</v>
      </c>
      <c r="J547" s="39">
        <f t="shared" si="111"/>
        <v>-1</v>
      </c>
    </row>
    <row r="548" spans="1:10" x14ac:dyDescent="0.25">
      <c r="A548" s="124" t="s">
        <v>189</v>
      </c>
      <c r="B548" s="35">
        <v>42</v>
      </c>
      <c r="C548" s="36">
        <v>86</v>
      </c>
      <c r="D548" s="35">
        <v>159</v>
      </c>
      <c r="E548" s="36">
        <v>298</v>
      </c>
      <c r="F548" s="37"/>
      <c r="G548" s="35">
        <f t="shared" si="108"/>
        <v>-44</v>
      </c>
      <c r="H548" s="36">
        <f t="shared" si="109"/>
        <v>-139</v>
      </c>
      <c r="I548" s="38">
        <f t="shared" si="110"/>
        <v>-0.51162790697674421</v>
      </c>
      <c r="J548" s="39">
        <f t="shared" si="111"/>
        <v>-0.46644295302013422</v>
      </c>
    </row>
    <row r="549" spans="1:10" x14ac:dyDescent="0.25">
      <c r="A549" s="124" t="s">
        <v>438</v>
      </c>
      <c r="B549" s="35">
        <v>59</v>
      </c>
      <c r="C549" s="36">
        <v>130</v>
      </c>
      <c r="D549" s="35">
        <v>172</v>
      </c>
      <c r="E549" s="36">
        <v>315</v>
      </c>
      <c r="F549" s="37"/>
      <c r="G549" s="35">
        <f t="shared" si="108"/>
        <v>-71</v>
      </c>
      <c r="H549" s="36">
        <f t="shared" si="109"/>
        <v>-143</v>
      </c>
      <c r="I549" s="38">
        <f t="shared" si="110"/>
        <v>-0.5461538461538461</v>
      </c>
      <c r="J549" s="39">
        <f t="shared" si="111"/>
        <v>-0.45396825396825397</v>
      </c>
    </row>
    <row r="550" spans="1:10" x14ac:dyDescent="0.25">
      <c r="A550" s="124" t="s">
        <v>480</v>
      </c>
      <c r="B550" s="35">
        <v>15</v>
      </c>
      <c r="C550" s="36">
        <v>59</v>
      </c>
      <c r="D550" s="35">
        <v>125</v>
      </c>
      <c r="E550" s="36">
        <v>189</v>
      </c>
      <c r="F550" s="37"/>
      <c r="G550" s="35">
        <f t="shared" si="108"/>
        <v>-44</v>
      </c>
      <c r="H550" s="36">
        <f t="shared" si="109"/>
        <v>-64</v>
      </c>
      <c r="I550" s="38">
        <f t="shared" si="110"/>
        <v>-0.74576271186440679</v>
      </c>
      <c r="J550" s="39">
        <f t="shared" si="111"/>
        <v>-0.33862433862433861</v>
      </c>
    </row>
    <row r="551" spans="1:10" x14ac:dyDescent="0.25">
      <c r="A551" s="124" t="s">
        <v>496</v>
      </c>
      <c r="B551" s="35">
        <v>11</v>
      </c>
      <c r="C551" s="36">
        <v>1</v>
      </c>
      <c r="D551" s="35">
        <v>42</v>
      </c>
      <c r="E551" s="36">
        <v>5</v>
      </c>
      <c r="F551" s="37"/>
      <c r="G551" s="35">
        <f t="shared" si="108"/>
        <v>10</v>
      </c>
      <c r="H551" s="36">
        <f t="shared" si="109"/>
        <v>37</v>
      </c>
      <c r="I551" s="38" t="str">
        <f t="shared" si="110"/>
        <v>&gt;999%</v>
      </c>
      <c r="J551" s="39">
        <f t="shared" si="111"/>
        <v>7.4</v>
      </c>
    </row>
    <row r="552" spans="1:10" x14ac:dyDescent="0.25">
      <c r="A552" s="124" t="s">
        <v>544</v>
      </c>
      <c r="B552" s="35">
        <v>4</v>
      </c>
      <c r="C552" s="36">
        <v>14</v>
      </c>
      <c r="D552" s="35">
        <v>24</v>
      </c>
      <c r="E552" s="36">
        <v>32</v>
      </c>
      <c r="F552" s="37"/>
      <c r="G552" s="35">
        <f t="shared" si="108"/>
        <v>-10</v>
      </c>
      <c r="H552" s="36">
        <f t="shared" si="109"/>
        <v>-8</v>
      </c>
      <c r="I552" s="38">
        <f t="shared" si="110"/>
        <v>-0.7142857142857143</v>
      </c>
      <c r="J552" s="39">
        <f t="shared" si="111"/>
        <v>-0.25</v>
      </c>
    </row>
    <row r="553" spans="1:10" s="52" customFormat="1" ht="13" x14ac:dyDescent="0.3">
      <c r="A553" s="148" t="s">
        <v>681</v>
      </c>
      <c r="B553" s="46">
        <v>462</v>
      </c>
      <c r="C553" s="47">
        <v>824</v>
      </c>
      <c r="D553" s="46">
        <v>1517</v>
      </c>
      <c r="E553" s="47">
        <v>2185</v>
      </c>
      <c r="F553" s="48"/>
      <c r="G553" s="46">
        <f t="shared" si="108"/>
        <v>-362</v>
      </c>
      <c r="H553" s="47">
        <f t="shared" si="109"/>
        <v>-668</v>
      </c>
      <c r="I553" s="49">
        <f t="shared" si="110"/>
        <v>-0.43932038834951459</v>
      </c>
      <c r="J553" s="50">
        <f t="shared" si="111"/>
        <v>-0.30572082379862703</v>
      </c>
    </row>
    <row r="554" spans="1:10" x14ac:dyDescent="0.25">
      <c r="A554" s="147"/>
      <c r="B554" s="80"/>
      <c r="C554" s="81"/>
      <c r="D554" s="80"/>
      <c r="E554" s="81"/>
      <c r="F554" s="82"/>
      <c r="G554" s="80"/>
      <c r="H554" s="81"/>
      <c r="I554" s="94"/>
      <c r="J554" s="95"/>
    </row>
    <row r="555" spans="1:10" ht="13" x14ac:dyDescent="0.3">
      <c r="A555" s="118" t="s">
        <v>98</v>
      </c>
      <c r="B555" s="35"/>
      <c r="C555" s="36"/>
      <c r="D555" s="35"/>
      <c r="E555" s="36"/>
      <c r="F555" s="37"/>
      <c r="G555" s="35"/>
      <c r="H555" s="36"/>
      <c r="I555" s="38"/>
      <c r="J555" s="39"/>
    </row>
    <row r="556" spans="1:10" x14ac:dyDescent="0.25">
      <c r="A556" s="124" t="s">
        <v>263</v>
      </c>
      <c r="B556" s="35">
        <v>1</v>
      </c>
      <c r="C556" s="36">
        <v>0</v>
      </c>
      <c r="D556" s="35">
        <v>5</v>
      </c>
      <c r="E556" s="36">
        <v>0</v>
      </c>
      <c r="F556" s="37"/>
      <c r="G556" s="35">
        <f t="shared" ref="G556:G562" si="112">B556-C556</f>
        <v>1</v>
      </c>
      <c r="H556" s="36">
        <f t="shared" ref="H556:H562" si="113">D556-E556</f>
        <v>5</v>
      </c>
      <c r="I556" s="38" t="str">
        <f t="shared" ref="I556:I562" si="114">IF(C556=0, "-", IF(G556/C556&lt;10, G556/C556, "&gt;999%"))</f>
        <v>-</v>
      </c>
      <c r="J556" s="39" t="str">
        <f t="shared" ref="J556:J562" si="115">IF(E556=0, "-", IF(H556/E556&lt;10, H556/E556, "&gt;999%"))</f>
        <v>-</v>
      </c>
    </row>
    <row r="557" spans="1:10" x14ac:dyDescent="0.25">
      <c r="A557" s="124" t="s">
        <v>264</v>
      </c>
      <c r="B557" s="35">
        <v>0</v>
      </c>
      <c r="C557" s="36">
        <v>0</v>
      </c>
      <c r="D557" s="35">
        <v>10</v>
      </c>
      <c r="E557" s="36">
        <v>0</v>
      </c>
      <c r="F557" s="37"/>
      <c r="G557" s="35">
        <f t="shared" si="112"/>
        <v>0</v>
      </c>
      <c r="H557" s="36">
        <f t="shared" si="113"/>
        <v>10</v>
      </c>
      <c r="I557" s="38" t="str">
        <f t="shared" si="114"/>
        <v>-</v>
      </c>
      <c r="J557" s="39" t="str">
        <f t="shared" si="115"/>
        <v>-</v>
      </c>
    </row>
    <row r="558" spans="1:10" x14ac:dyDescent="0.25">
      <c r="A558" s="124" t="s">
        <v>497</v>
      </c>
      <c r="B558" s="35">
        <v>0</v>
      </c>
      <c r="C558" s="36">
        <v>0</v>
      </c>
      <c r="D558" s="35">
        <v>3</v>
      </c>
      <c r="E558" s="36">
        <v>1</v>
      </c>
      <c r="F558" s="37"/>
      <c r="G558" s="35">
        <f t="shared" si="112"/>
        <v>0</v>
      </c>
      <c r="H558" s="36">
        <f t="shared" si="113"/>
        <v>2</v>
      </c>
      <c r="I558" s="38" t="str">
        <f t="shared" si="114"/>
        <v>-</v>
      </c>
      <c r="J558" s="39">
        <f t="shared" si="115"/>
        <v>2</v>
      </c>
    </row>
    <row r="559" spans="1:10" x14ac:dyDescent="0.25">
      <c r="A559" s="124" t="s">
        <v>412</v>
      </c>
      <c r="B559" s="35">
        <v>18</v>
      </c>
      <c r="C559" s="36">
        <v>42</v>
      </c>
      <c r="D559" s="35">
        <v>77</v>
      </c>
      <c r="E559" s="36">
        <v>87</v>
      </c>
      <c r="F559" s="37"/>
      <c r="G559" s="35">
        <f t="shared" si="112"/>
        <v>-24</v>
      </c>
      <c r="H559" s="36">
        <f t="shared" si="113"/>
        <v>-10</v>
      </c>
      <c r="I559" s="38">
        <f t="shared" si="114"/>
        <v>-0.5714285714285714</v>
      </c>
      <c r="J559" s="39">
        <f t="shared" si="115"/>
        <v>-0.11494252873563218</v>
      </c>
    </row>
    <row r="560" spans="1:10" x14ac:dyDescent="0.25">
      <c r="A560" s="124" t="s">
        <v>452</v>
      </c>
      <c r="B560" s="35">
        <v>17</v>
      </c>
      <c r="C560" s="36">
        <v>45</v>
      </c>
      <c r="D560" s="35">
        <v>93</v>
      </c>
      <c r="E560" s="36">
        <v>97</v>
      </c>
      <c r="F560" s="37"/>
      <c r="G560" s="35">
        <f t="shared" si="112"/>
        <v>-28</v>
      </c>
      <c r="H560" s="36">
        <f t="shared" si="113"/>
        <v>-4</v>
      </c>
      <c r="I560" s="38">
        <f t="shared" si="114"/>
        <v>-0.62222222222222223</v>
      </c>
      <c r="J560" s="39">
        <f t="shared" si="115"/>
        <v>-4.1237113402061855E-2</v>
      </c>
    </row>
    <row r="561" spans="1:10" x14ac:dyDescent="0.25">
      <c r="A561" s="124" t="s">
        <v>498</v>
      </c>
      <c r="B561" s="35">
        <v>5</v>
      </c>
      <c r="C561" s="36">
        <v>10</v>
      </c>
      <c r="D561" s="35">
        <v>30</v>
      </c>
      <c r="E561" s="36">
        <v>31</v>
      </c>
      <c r="F561" s="37"/>
      <c r="G561" s="35">
        <f t="shared" si="112"/>
        <v>-5</v>
      </c>
      <c r="H561" s="36">
        <f t="shared" si="113"/>
        <v>-1</v>
      </c>
      <c r="I561" s="38">
        <f t="shared" si="114"/>
        <v>-0.5</v>
      </c>
      <c r="J561" s="39">
        <f t="shared" si="115"/>
        <v>-3.2258064516129031E-2</v>
      </c>
    </row>
    <row r="562" spans="1:10" s="52" customFormat="1" ht="13" x14ac:dyDescent="0.3">
      <c r="A562" s="148" t="s">
        <v>682</v>
      </c>
      <c r="B562" s="46">
        <v>41</v>
      </c>
      <c r="C562" s="47">
        <v>97</v>
      </c>
      <c r="D562" s="46">
        <v>218</v>
      </c>
      <c r="E562" s="47">
        <v>216</v>
      </c>
      <c r="F562" s="48"/>
      <c r="G562" s="46">
        <f t="shared" si="112"/>
        <v>-56</v>
      </c>
      <c r="H562" s="47">
        <f t="shared" si="113"/>
        <v>2</v>
      </c>
      <c r="I562" s="49">
        <f t="shared" si="114"/>
        <v>-0.57731958762886593</v>
      </c>
      <c r="J562" s="50">
        <f t="shared" si="115"/>
        <v>9.2592592592592587E-3</v>
      </c>
    </row>
    <row r="563" spans="1:10" x14ac:dyDescent="0.25">
      <c r="A563" s="147"/>
      <c r="B563" s="80"/>
      <c r="C563" s="81"/>
      <c r="D563" s="80"/>
      <c r="E563" s="81"/>
      <c r="F563" s="82"/>
      <c r="G563" s="80"/>
      <c r="H563" s="81"/>
      <c r="I563" s="94"/>
      <c r="J563" s="95"/>
    </row>
    <row r="564" spans="1:10" ht="13" x14ac:dyDescent="0.3">
      <c r="A564" s="118" t="s">
        <v>113</v>
      </c>
      <c r="B564" s="35"/>
      <c r="C564" s="36"/>
      <c r="D564" s="35"/>
      <c r="E564" s="36"/>
      <c r="F564" s="37"/>
      <c r="G564" s="35"/>
      <c r="H564" s="36"/>
      <c r="I564" s="38"/>
      <c r="J564" s="39"/>
    </row>
    <row r="565" spans="1:10" x14ac:dyDescent="0.25">
      <c r="A565" s="124" t="s">
        <v>613</v>
      </c>
      <c r="B565" s="35">
        <v>26</v>
      </c>
      <c r="C565" s="36">
        <v>37</v>
      </c>
      <c r="D565" s="35">
        <v>68</v>
      </c>
      <c r="E565" s="36">
        <v>114</v>
      </c>
      <c r="F565" s="37"/>
      <c r="G565" s="35">
        <f>B565-C565</f>
        <v>-11</v>
      </c>
      <c r="H565" s="36">
        <f>D565-E565</f>
        <v>-46</v>
      </c>
      <c r="I565" s="38">
        <f>IF(C565=0, "-", IF(G565/C565&lt;10, G565/C565, "&gt;999%"))</f>
        <v>-0.29729729729729731</v>
      </c>
      <c r="J565" s="39">
        <f>IF(E565=0, "-", IF(H565/E565&lt;10, H565/E565, "&gt;999%"))</f>
        <v>-0.40350877192982454</v>
      </c>
    </row>
    <row r="566" spans="1:10" x14ac:dyDescent="0.25">
      <c r="A566" s="124" t="s">
        <v>598</v>
      </c>
      <c r="B566" s="35">
        <v>1</v>
      </c>
      <c r="C566" s="36">
        <v>3</v>
      </c>
      <c r="D566" s="35">
        <v>4</v>
      </c>
      <c r="E566" s="36">
        <v>8</v>
      </c>
      <c r="F566" s="37"/>
      <c r="G566" s="35">
        <f>B566-C566</f>
        <v>-2</v>
      </c>
      <c r="H566" s="36">
        <f>D566-E566</f>
        <v>-4</v>
      </c>
      <c r="I566" s="38">
        <f>IF(C566=0, "-", IF(G566/C566&lt;10, G566/C566, "&gt;999%"))</f>
        <v>-0.66666666666666663</v>
      </c>
      <c r="J566" s="39">
        <f>IF(E566=0, "-", IF(H566/E566&lt;10, H566/E566, "&gt;999%"))</f>
        <v>-0.5</v>
      </c>
    </row>
    <row r="567" spans="1:10" s="52" customFormat="1" ht="13" x14ac:dyDescent="0.3">
      <c r="A567" s="148" t="s">
        <v>683</v>
      </c>
      <c r="B567" s="46">
        <v>27</v>
      </c>
      <c r="C567" s="47">
        <v>40</v>
      </c>
      <c r="D567" s="46">
        <v>72</v>
      </c>
      <c r="E567" s="47">
        <v>122</v>
      </c>
      <c r="F567" s="48"/>
      <c r="G567" s="46">
        <f>B567-C567</f>
        <v>-13</v>
      </c>
      <c r="H567" s="47">
        <f>D567-E567</f>
        <v>-50</v>
      </c>
      <c r="I567" s="49">
        <f>IF(C567=0, "-", IF(G567/C567&lt;10, G567/C567, "&gt;999%"))</f>
        <v>-0.32500000000000001</v>
      </c>
      <c r="J567" s="50">
        <f>IF(E567=0, "-", IF(H567/E567&lt;10, H567/E567, "&gt;999%"))</f>
        <v>-0.4098360655737705</v>
      </c>
    </row>
    <row r="568" spans="1:10" x14ac:dyDescent="0.25">
      <c r="A568" s="147"/>
      <c r="B568" s="80"/>
      <c r="C568" s="81"/>
      <c r="D568" s="80"/>
      <c r="E568" s="81"/>
      <c r="F568" s="82"/>
      <c r="G568" s="80"/>
      <c r="H568" s="81"/>
      <c r="I568" s="94"/>
      <c r="J568" s="95"/>
    </row>
    <row r="569" spans="1:10" ht="13" x14ac:dyDescent="0.3">
      <c r="A569" s="118" t="s">
        <v>114</v>
      </c>
      <c r="B569" s="35"/>
      <c r="C569" s="36"/>
      <c r="D569" s="35"/>
      <c r="E569" s="36"/>
      <c r="F569" s="37"/>
      <c r="G569" s="35"/>
      <c r="H569" s="36"/>
      <c r="I569" s="38"/>
      <c r="J569" s="39"/>
    </row>
    <row r="570" spans="1:10" x14ac:dyDescent="0.25">
      <c r="A570" s="124" t="s">
        <v>614</v>
      </c>
      <c r="B570" s="35">
        <v>9</v>
      </c>
      <c r="C570" s="36">
        <v>10</v>
      </c>
      <c r="D570" s="35">
        <v>18</v>
      </c>
      <c r="E570" s="36">
        <v>24</v>
      </c>
      <c r="F570" s="37"/>
      <c r="G570" s="35">
        <f>B570-C570</f>
        <v>-1</v>
      </c>
      <c r="H570" s="36">
        <f>D570-E570</f>
        <v>-6</v>
      </c>
      <c r="I570" s="38">
        <f>IF(C570=0, "-", IF(G570/C570&lt;10, G570/C570, "&gt;999%"))</f>
        <v>-0.1</v>
      </c>
      <c r="J570" s="39">
        <f>IF(E570=0, "-", IF(H570/E570&lt;10, H570/E570, "&gt;999%"))</f>
        <v>-0.25</v>
      </c>
    </row>
    <row r="571" spans="1:10" s="52" customFormat="1" ht="13" x14ac:dyDescent="0.3">
      <c r="A571" s="149" t="s">
        <v>684</v>
      </c>
      <c r="B571" s="150">
        <v>9</v>
      </c>
      <c r="C571" s="151">
        <v>10</v>
      </c>
      <c r="D571" s="150">
        <v>18</v>
      </c>
      <c r="E571" s="151">
        <v>24</v>
      </c>
      <c r="F571" s="152"/>
      <c r="G571" s="150">
        <f>B571-C571</f>
        <v>-1</v>
      </c>
      <c r="H571" s="151">
        <f>D571-E571</f>
        <v>-6</v>
      </c>
      <c r="I571" s="153">
        <f>IF(C571=0, "-", IF(G571/C571&lt;10, G571/C571, "&gt;999%"))</f>
        <v>-0.1</v>
      </c>
      <c r="J571" s="154">
        <f>IF(E571=0, "-", IF(H571/E571&lt;10, H571/E571, "&gt;999%"))</f>
        <v>-0.25</v>
      </c>
    </row>
    <row r="572" spans="1:10" x14ac:dyDescent="0.25">
      <c r="A572" s="155"/>
      <c r="B572" s="156"/>
      <c r="C572" s="157"/>
      <c r="D572" s="156"/>
      <c r="E572" s="157"/>
      <c r="F572" s="158"/>
      <c r="G572" s="156"/>
      <c r="H572" s="157"/>
      <c r="I572" s="159"/>
      <c r="J572" s="160"/>
    </row>
    <row r="573" spans="1:10" ht="13" x14ac:dyDescent="0.3">
      <c r="A573" s="26" t="s">
        <v>685</v>
      </c>
      <c r="B573" s="46">
        <f>SUM(B7:B572)/2</f>
        <v>16272</v>
      </c>
      <c r="C573" s="128">
        <f>SUM(C7:C572)/2</f>
        <v>20402</v>
      </c>
      <c r="D573" s="46">
        <f>SUM(D7:D572)/2</f>
        <v>46275</v>
      </c>
      <c r="E573" s="128">
        <f>SUM(E7:E572)/2</f>
        <v>53980</v>
      </c>
      <c r="F573" s="48"/>
      <c r="G573" s="46">
        <f>B573-C573</f>
        <v>-4130</v>
      </c>
      <c r="H573" s="47">
        <f>D573-E573</f>
        <v>-7705</v>
      </c>
      <c r="I573" s="49">
        <f>IF(C573=0, 0, G573/C573)</f>
        <v>-0.20243113420252917</v>
      </c>
      <c r="J573" s="50">
        <f>IF(E573=0, 0, H573/E573)</f>
        <v>-0.14273805113004817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2" manualBreakCount="12">
    <brk id="43" max="16383" man="1"/>
    <brk id="93" max="16383" man="1"/>
    <brk id="140" max="16383" man="1"/>
    <brk id="191" max="16383" man="1"/>
    <brk id="239" max="16383" man="1"/>
    <brk id="279" max="16383" man="1"/>
    <brk id="327" max="16383" man="1"/>
    <brk id="373" max="16383" man="1"/>
    <brk id="417" max="16383" man="1"/>
    <brk id="466" max="16383" man="1"/>
    <brk id="504" max="16383" man="1"/>
    <brk id="5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AD8C-CCE3-4E5D-962A-67932CC7F59E}">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3730</v>
      </c>
      <c r="C7" s="36">
        <v>5504</v>
      </c>
      <c r="D7" s="35">
        <v>11389</v>
      </c>
      <c r="E7" s="36">
        <v>15056</v>
      </c>
      <c r="F7" s="37"/>
      <c r="G7" s="35">
        <f>B7-C7</f>
        <v>-1774</v>
      </c>
      <c r="H7" s="36">
        <f>D7-E7</f>
        <v>-3667</v>
      </c>
      <c r="I7" s="75">
        <f>IF(C7=0, "-", IF(G7/C7&lt;10, G7/C7*100, "&gt;999"))</f>
        <v>-32.231104651162788</v>
      </c>
      <c r="J7" s="76">
        <f>IF(E7=0, "-", IF(H7/E7&lt;10, H7/E7*100, "&gt;999"))</f>
        <v>-24.355738575982997</v>
      </c>
    </row>
    <row r="8" spans="1:10" x14ac:dyDescent="0.25">
      <c r="A8" s="34" t="s">
        <v>24</v>
      </c>
      <c r="B8" s="35">
        <v>7593</v>
      </c>
      <c r="C8" s="36">
        <v>8930</v>
      </c>
      <c r="D8" s="35">
        <v>21713</v>
      </c>
      <c r="E8" s="36">
        <v>23148</v>
      </c>
      <c r="F8" s="37"/>
      <c r="G8" s="35">
        <f>B8-C8</f>
        <v>-1337</v>
      </c>
      <c r="H8" s="36">
        <f>D8-E8</f>
        <v>-1435</v>
      </c>
      <c r="I8" s="75">
        <f>IF(C8=0, "-", IF(G8/C8&lt;10, G8/C8*100, "&gt;999"))</f>
        <v>-14.972004479283315</v>
      </c>
      <c r="J8" s="76">
        <f>IF(E8=0, "-", IF(H8/E8&lt;10, H8/E8*100, "&gt;999"))</f>
        <v>-6.1992396751339207</v>
      </c>
    </row>
    <row r="9" spans="1:10" x14ac:dyDescent="0.25">
      <c r="A9" s="34" t="s">
        <v>25</v>
      </c>
      <c r="B9" s="35">
        <v>4319</v>
      </c>
      <c r="C9" s="36">
        <v>5200</v>
      </c>
      <c r="D9" s="35">
        <v>11505</v>
      </c>
      <c r="E9" s="36">
        <v>13860</v>
      </c>
      <c r="F9" s="37"/>
      <c r="G9" s="35">
        <f>B9-C9</f>
        <v>-881</v>
      </c>
      <c r="H9" s="36">
        <f>D9-E9</f>
        <v>-2355</v>
      </c>
      <c r="I9" s="75">
        <f>IF(C9=0, "-", IF(G9/C9&lt;10, G9/C9*100, "&gt;999"))</f>
        <v>-16.942307692307693</v>
      </c>
      <c r="J9" s="76">
        <f>IF(E9=0, "-", IF(H9/E9&lt;10, H9/E9*100, "&gt;999"))</f>
        <v>-16.99134199134199</v>
      </c>
    </row>
    <row r="10" spans="1:10" x14ac:dyDescent="0.25">
      <c r="A10" s="34" t="s">
        <v>26</v>
      </c>
      <c r="B10" s="35">
        <v>630</v>
      </c>
      <c r="C10" s="36">
        <v>768</v>
      </c>
      <c r="D10" s="35">
        <v>1668</v>
      </c>
      <c r="E10" s="36">
        <v>1916</v>
      </c>
      <c r="F10" s="37"/>
      <c r="G10" s="35">
        <f>B10-C10</f>
        <v>-138</v>
      </c>
      <c r="H10" s="36">
        <f>D10-E10</f>
        <v>-248</v>
      </c>
      <c r="I10" s="75">
        <f>IF(C10=0, "-", IF(G10/C10&lt;10, G10/C10*100, "&gt;999"))</f>
        <v>-17.96875</v>
      </c>
      <c r="J10" s="76">
        <f>IF(E10=0, "-", IF(H10/E10&lt;10, H10/E10*100, "&gt;999"))</f>
        <v>-12.943632567849686</v>
      </c>
    </row>
    <row r="11" spans="1:10" s="52" customFormat="1" ht="13" x14ac:dyDescent="0.3">
      <c r="A11" s="26" t="s">
        <v>7</v>
      </c>
      <c r="B11" s="46">
        <f>SUM(B7:B10)</f>
        <v>16272</v>
      </c>
      <c r="C11" s="47">
        <f>SUM(C7:C10)</f>
        <v>20402</v>
      </c>
      <c r="D11" s="46">
        <f>SUM(D7:D10)</f>
        <v>46275</v>
      </c>
      <c r="E11" s="47">
        <f>SUM(E7:E10)</f>
        <v>53980</v>
      </c>
      <c r="F11" s="48"/>
      <c r="G11" s="46">
        <f>B11-C11</f>
        <v>-4130</v>
      </c>
      <c r="H11" s="47">
        <f>D11-E11</f>
        <v>-7705</v>
      </c>
      <c r="I11" s="77">
        <f>IF(C11=0, 0, G11/C11*100)</f>
        <v>-20.243113420252918</v>
      </c>
      <c r="J11" s="78">
        <f>IF(E11=0, 0, H11/E11*100)</f>
        <v>-14.273805113004817</v>
      </c>
    </row>
    <row r="13" spans="1:10" ht="13" x14ac:dyDescent="0.3">
      <c r="A13" s="21"/>
      <c r="B13" s="22" t="s">
        <v>4</v>
      </c>
      <c r="C13" s="23"/>
      <c r="D13" s="22" t="s">
        <v>5</v>
      </c>
      <c r="E13" s="23"/>
      <c r="F13" s="24"/>
      <c r="G13" s="22" t="s">
        <v>6</v>
      </c>
      <c r="H13" s="25"/>
      <c r="I13" s="25"/>
      <c r="J13" s="23"/>
    </row>
    <row r="14" spans="1:10" x14ac:dyDescent="0.25">
      <c r="A14" s="34" t="s">
        <v>27</v>
      </c>
      <c r="B14" s="35">
        <v>79</v>
      </c>
      <c r="C14" s="36">
        <v>167</v>
      </c>
      <c r="D14" s="35">
        <v>229</v>
      </c>
      <c r="E14" s="36">
        <v>392</v>
      </c>
      <c r="F14" s="37"/>
      <c r="G14" s="35">
        <f t="shared" ref="G14:G34" si="0">B14-C14</f>
        <v>-88</v>
      </c>
      <c r="H14" s="36">
        <f t="shared" ref="H14:H34" si="1">D14-E14</f>
        <v>-163</v>
      </c>
      <c r="I14" s="75">
        <f t="shared" ref="I14:I33" si="2">IF(C14=0, "-", IF(G14/C14&lt;10, G14/C14*100, "&gt;999"))</f>
        <v>-52.694610778443121</v>
      </c>
      <c r="J14" s="76">
        <f t="shared" ref="J14:J33" si="3">IF(E14=0, "-", IF(H14/E14&lt;10, H14/E14*100, "&gt;999"))</f>
        <v>-41.58163265306122</v>
      </c>
    </row>
    <row r="15" spans="1:10" x14ac:dyDescent="0.25">
      <c r="A15" s="34" t="s">
        <v>28</v>
      </c>
      <c r="B15" s="35">
        <v>744</v>
      </c>
      <c r="C15" s="36">
        <v>1201</v>
      </c>
      <c r="D15" s="35">
        <v>2367</v>
      </c>
      <c r="E15" s="36">
        <v>3610</v>
      </c>
      <c r="F15" s="37"/>
      <c r="G15" s="35">
        <f t="shared" si="0"/>
        <v>-457</v>
      </c>
      <c r="H15" s="36">
        <f t="shared" si="1"/>
        <v>-1243</v>
      </c>
      <c r="I15" s="75">
        <f t="shared" si="2"/>
        <v>-38.051623646960863</v>
      </c>
      <c r="J15" s="76">
        <f t="shared" si="3"/>
        <v>-34.43213296398892</v>
      </c>
    </row>
    <row r="16" spans="1:10" x14ac:dyDescent="0.25">
      <c r="A16" s="34" t="s">
        <v>29</v>
      </c>
      <c r="B16" s="35">
        <v>2127</v>
      </c>
      <c r="C16" s="36">
        <v>2936</v>
      </c>
      <c r="D16" s="35">
        <v>6475</v>
      </c>
      <c r="E16" s="36">
        <v>7928</v>
      </c>
      <c r="F16" s="37"/>
      <c r="G16" s="35">
        <f t="shared" si="0"/>
        <v>-809</v>
      </c>
      <c r="H16" s="36">
        <f t="shared" si="1"/>
        <v>-1453</v>
      </c>
      <c r="I16" s="75">
        <f t="shared" si="2"/>
        <v>-27.554495912806537</v>
      </c>
      <c r="J16" s="76">
        <f t="shared" si="3"/>
        <v>-18.32744702320888</v>
      </c>
    </row>
    <row r="17" spans="1:10" x14ac:dyDescent="0.25">
      <c r="A17" s="34" t="s">
        <v>30</v>
      </c>
      <c r="B17" s="35">
        <v>444</v>
      </c>
      <c r="C17" s="36">
        <v>618</v>
      </c>
      <c r="D17" s="35">
        <v>1264</v>
      </c>
      <c r="E17" s="36">
        <v>1644</v>
      </c>
      <c r="F17" s="37"/>
      <c r="G17" s="35">
        <f t="shared" si="0"/>
        <v>-174</v>
      </c>
      <c r="H17" s="36">
        <f t="shared" si="1"/>
        <v>-380</v>
      </c>
      <c r="I17" s="75">
        <f t="shared" si="2"/>
        <v>-28.155339805825243</v>
      </c>
      <c r="J17" s="76">
        <f t="shared" si="3"/>
        <v>-23.114355231143552</v>
      </c>
    </row>
    <row r="18" spans="1:10" x14ac:dyDescent="0.25">
      <c r="A18" s="34" t="s">
        <v>31</v>
      </c>
      <c r="B18" s="35">
        <v>56</v>
      </c>
      <c r="C18" s="36">
        <v>160</v>
      </c>
      <c r="D18" s="35">
        <v>169</v>
      </c>
      <c r="E18" s="36">
        <v>354</v>
      </c>
      <c r="F18" s="37"/>
      <c r="G18" s="35">
        <f t="shared" si="0"/>
        <v>-104</v>
      </c>
      <c r="H18" s="36">
        <f t="shared" si="1"/>
        <v>-185</v>
      </c>
      <c r="I18" s="75">
        <f t="shared" si="2"/>
        <v>-65</v>
      </c>
      <c r="J18" s="76">
        <f t="shared" si="3"/>
        <v>-52.259887005649716</v>
      </c>
    </row>
    <row r="19" spans="1:10" x14ac:dyDescent="0.25">
      <c r="A19" s="34" t="s">
        <v>32</v>
      </c>
      <c r="B19" s="35">
        <v>7</v>
      </c>
      <c r="C19" s="36">
        <v>8</v>
      </c>
      <c r="D19" s="35">
        <v>35</v>
      </c>
      <c r="E19" s="36">
        <v>30</v>
      </c>
      <c r="F19" s="37"/>
      <c r="G19" s="35">
        <f t="shared" si="0"/>
        <v>-1</v>
      </c>
      <c r="H19" s="36">
        <f t="shared" si="1"/>
        <v>5</v>
      </c>
      <c r="I19" s="75">
        <f t="shared" si="2"/>
        <v>-12.5</v>
      </c>
      <c r="J19" s="76">
        <f t="shared" si="3"/>
        <v>16.666666666666664</v>
      </c>
    </row>
    <row r="20" spans="1:10" x14ac:dyDescent="0.25">
      <c r="A20" s="34" t="s">
        <v>33</v>
      </c>
      <c r="B20" s="35">
        <v>124</v>
      </c>
      <c r="C20" s="36">
        <v>173</v>
      </c>
      <c r="D20" s="35">
        <v>374</v>
      </c>
      <c r="E20" s="36">
        <v>476</v>
      </c>
      <c r="F20" s="37"/>
      <c r="G20" s="35">
        <f t="shared" si="0"/>
        <v>-49</v>
      </c>
      <c r="H20" s="36">
        <f t="shared" si="1"/>
        <v>-102</v>
      </c>
      <c r="I20" s="75">
        <f t="shared" si="2"/>
        <v>-28.323699421965319</v>
      </c>
      <c r="J20" s="76">
        <f t="shared" si="3"/>
        <v>-21.428571428571427</v>
      </c>
    </row>
    <row r="21" spans="1:10" x14ac:dyDescent="0.25">
      <c r="A21" s="34" t="s">
        <v>34</v>
      </c>
      <c r="B21" s="35">
        <v>149</v>
      </c>
      <c r="C21" s="36">
        <v>241</v>
      </c>
      <c r="D21" s="35">
        <v>476</v>
      </c>
      <c r="E21" s="36">
        <v>622</v>
      </c>
      <c r="F21" s="37"/>
      <c r="G21" s="35">
        <f t="shared" si="0"/>
        <v>-92</v>
      </c>
      <c r="H21" s="36">
        <f t="shared" si="1"/>
        <v>-146</v>
      </c>
      <c r="I21" s="75">
        <f t="shared" si="2"/>
        <v>-38.174273858921161</v>
      </c>
      <c r="J21" s="76">
        <f t="shared" si="3"/>
        <v>-23.472668810289392</v>
      </c>
    </row>
    <row r="22" spans="1:10" x14ac:dyDescent="0.25">
      <c r="A22" s="79" t="s">
        <v>35</v>
      </c>
      <c r="B22" s="80">
        <v>492</v>
      </c>
      <c r="C22" s="81">
        <v>356</v>
      </c>
      <c r="D22" s="80">
        <v>1417</v>
      </c>
      <c r="E22" s="81">
        <v>1123</v>
      </c>
      <c r="F22" s="82"/>
      <c r="G22" s="80">
        <f t="shared" si="0"/>
        <v>136</v>
      </c>
      <c r="H22" s="81">
        <f t="shared" si="1"/>
        <v>294</v>
      </c>
      <c r="I22" s="83">
        <f t="shared" si="2"/>
        <v>38.202247191011232</v>
      </c>
      <c r="J22" s="84">
        <f t="shared" si="3"/>
        <v>26.179875333926983</v>
      </c>
    </row>
    <row r="23" spans="1:10" x14ac:dyDescent="0.25">
      <c r="A23" s="34" t="s">
        <v>36</v>
      </c>
      <c r="B23" s="35">
        <v>2049</v>
      </c>
      <c r="C23" s="36">
        <v>2227</v>
      </c>
      <c r="D23" s="35">
        <v>5723</v>
      </c>
      <c r="E23" s="36">
        <v>5815</v>
      </c>
      <c r="F23" s="37"/>
      <c r="G23" s="35">
        <f t="shared" si="0"/>
        <v>-178</v>
      </c>
      <c r="H23" s="36">
        <f t="shared" si="1"/>
        <v>-92</v>
      </c>
      <c r="I23" s="75">
        <f t="shared" si="2"/>
        <v>-7.992815446789403</v>
      </c>
      <c r="J23" s="76">
        <f t="shared" si="3"/>
        <v>-1.5821152192605332</v>
      </c>
    </row>
    <row r="24" spans="1:10" x14ac:dyDescent="0.25">
      <c r="A24" s="34" t="s">
        <v>37</v>
      </c>
      <c r="B24" s="35">
        <v>2882</v>
      </c>
      <c r="C24" s="36">
        <v>3484</v>
      </c>
      <c r="D24" s="35">
        <v>8450</v>
      </c>
      <c r="E24" s="36">
        <v>9124</v>
      </c>
      <c r="F24" s="37"/>
      <c r="G24" s="35">
        <f t="shared" si="0"/>
        <v>-602</v>
      </c>
      <c r="H24" s="36">
        <f t="shared" si="1"/>
        <v>-674</v>
      </c>
      <c r="I24" s="75">
        <f t="shared" si="2"/>
        <v>-17.27898966704937</v>
      </c>
      <c r="J24" s="76">
        <f t="shared" si="3"/>
        <v>-7.3871109162647954</v>
      </c>
    </row>
    <row r="25" spans="1:10" x14ac:dyDescent="0.25">
      <c r="A25" s="34" t="s">
        <v>38</v>
      </c>
      <c r="B25" s="35">
        <v>1720</v>
      </c>
      <c r="C25" s="36">
        <v>2360</v>
      </c>
      <c r="D25" s="35">
        <v>5005</v>
      </c>
      <c r="E25" s="36">
        <v>5963</v>
      </c>
      <c r="F25" s="37"/>
      <c r="G25" s="35">
        <f t="shared" si="0"/>
        <v>-640</v>
      </c>
      <c r="H25" s="36">
        <f t="shared" si="1"/>
        <v>-958</v>
      </c>
      <c r="I25" s="75">
        <f t="shared" si="2"/>
        <v>-27.118644067796609</v>
      </c>
      <c r="J25" s="76">
        <f t="shared" si="3"/>
        <v>-16.06573872211974</v>
      </c>
    </row>
    <row r="26" spans="1:10" x14ac:dyDescent="0.25">
      <c r="A26" s="34" t="s">
        <v>39</v>
      </c>
      <c r="B26" s="35">
        <v>450</v>
      </c>
      <c r="C26" s="36">
        <v>503</v>
      </c>
      <c r="D26" s="35">
        <v>1118</v>
      </c>
      <c r="E26" s="36">
        <v>1123</v>
      </c>
      <c r="F26" s="37"/>
      <c r="G26" s="35">
        <f t="shared" si="0"/>
        <v>-53</v>
      </c>
      <c r="H26" s="36">
        <f t="shared" si="1"/>
        <v>-5</v>
      </c>
      <c r="I26" s="75">
        <f t="shared" si="2"/>
        <v>-10.536779324055665</v>
      </c>
      <c r="J26" s="76">
        <f t="shared" si="3"/>
        <v>-0.44523597506678536</v>
      </c>
    </row>
    <row r="27" spans="1:10" x14ac:dyDescent="0.25">
      <c r="A27" s="79" t="s">
        <v>40</v>
      </c>
      <c r="B27" s="80">
        <v>41</v>
      </c>
      <c r="C27" s="81">
        <v>32</v>
      </c>
      <c r="D27" s="80">
        <v>99</v>
      </c>
      <c r="E27" s="81">
        <v>105</v>
      </c>
      <c r="F27" s="82"/>
      <c r="G27" s="80">
        <f t="shared" si="0"/>
        <v>9</v>
      </c>
      <c r="H27" s="81">
        <f t="shared" si="1"/>
        <v>-6</v>
      </c>
      <c r="I27" s="83">
        <f t="shared" si="2"/>
        <v>28.125</v>
      </c>
      <c r="J27" s="84">
        <f t="shared" si="3"/>
        <v>-5.7142857142857144</v>
      </c>
    </row>
    <row r="28" spans="1:10" x14ac:dyDescent="0.25">
      <c r="A28" s="34" t="s">
        <v>41</v>
      </c>
      <c r="B28" s="35">
        <v>5</v>
      </c>
      <c r="C28" s="36">
        <v>5</v>
      </c>
      <c r="D28" s="35">
        <v>30</v>
      </c>
      <c r="E28" s="36">
        <v>17</v>
      </c>
      <c r="F28" s="37"/>
      <c r="G28" s="35">
        <f t="shared" si="0"/>
        <v>0</v>
      </c>
      <c r="H28" s="36">
        <f t="shared" si="1"/>
        <v>13</v>
      </c>
      <c r="I28" s="75">
        <f t="shared" si="2"/>
        <v>0</v>
      </c>
      <c r="J28" s="76">
        <f t="shared" si="3"/>
        <v>76.470588235294116</v>
      </c>
    </row>
    <row r="29" spans="1:10" x14ac:dyDescent="0.25">
      <c r="A29" s="34" t="s">
        <v>42</v>
      </c>
      <c r="B29" s="35">
        <v>21</v>
      </c>
      <c r="C29" s="36">
        <v>36</v>
      </c>
      <c r="D29" s="35">
        <v>77</v>
      </c>
      <c r="E29" s="36">
        <v>81</v>
      </c>
      <c r="F29" s="37"/>
      <c r="G29" s="35">
        <f t="shared" si="0"/>
        <v>-15</v>
      </c>
      <c r="H29" s="36">
        <f t="shared" si="1"/>
        <v>-4</v>
      </c>
      <c r="I29" s="75">
        <f t="shared" si="2"/>
        <v>-41.666666666666671</v>
      </c>
      <c r="J29" s="76">
        <f t="shared" si="3"/>
        <v>-4.9382716049382713</v>
      </c>
    </row>
    <row r="30" spans="1:10" x14ac:dyDescent="0.25">
      <c r="A30" s="34" t="s">
        <v>43</v>
      </c>
      <c r="B30" s="35">
        <v>221</v>
      </c>
      <c r="C30" s="36">
        <v>256</v>
      </c>
      <c r="D30" s="35">
        <v>646</v>
      </c>
      <c r="E30" s="36">
        <v>633</v>
      </c>
      <c r="F30" s="37"/>
      <c r="G30" s="35">
        <f t="shared" si="0"/>
        <v>-35</v>
      </c>
      <c r="H30" s="36">
        <f t="shared" si="1"/>
        <v>13</v>
      </c>
      <c r="I30" s="75">
        <f t="shared" si="2"/>
        <v>-13.671875</v>
      </c>
      <c r="J30" s="76">
        <f t="shared" si="3"/>
        <v>2.0537124802527646</v>
      </c>
    </row>
    <row r="31" spans="1:10" x14ac:dyDescent="0.25">
      <c r="A31" s="34" t="s">
        <v>44</v>
      </c>
      <c r="B31" s="35">
        <v>530</v>
      </c>
      <c r="C31" s="36">
        <v>763</v>
      </c>
      <c r="D31" s="35">
        <v>1576</v>
      </c>
      <c r="E31" s="36">
        <v>2087</v>
      </c>
      <c r="F31" s="37"/>
      <c r="G31" s="35">
        <f t="shared" si="0"/>
        <v>-233</v>
      </c>
      <c r="H31" s="36">
        <f t="shared" si="1"/>
        <v>-511</v>
      </c>
      <c r="I31" s="75">
        <f t="shared" si="2"/>
        <v>-30.53735255570118</v>
      </c>
      <c r="J31" s="76">
        <f t="shared" si="3"/>
        <v>-24.484906564446575</v>
      </c>
    </row>
    <row r="32" spans="1:10" x14ac:dyDescent="0.25">
      <c r="A32" s="34" t="s">
        <v>45</v>
      </c>
      <c r="B32" s="35">
        <v>3501</v>
      </c>
      <c r="C32" s="36">
        <v>4108</v>
      </c>
      <c r="D32" s="35">
        <v>9077</v>
      </c>
      <c r="E32" s="36">
        <v>10937</v>
      </c>
      <c r="F32" s="37"/>
      <c r="G32" s="35">
        <f t="shared" si="0"/>
        <v>-607</v>
      </c>
      <c r="H32" s="36">
        <f t="shared" si="1"/>
        <v>-1860</v>
      </c>
      <c r="I32" s="75">
        <f t="shared" si="2"/>
        <v>-14.776046738072054</v>
      </c>
      <c r="J32" s="76">
        <f t="shared" si="3"/>
        <v>-17.006491725336016</v>
      </c>
    </row>
    <row r="33" spans="1:10" x14ac:dyDescent="0.25">
      <c r="A33" s="79" t="s">
        <v>26</v>
      </c>
      <c r="B33" s="80">
        <v>630</v>
      </c>
      <c r="C33" s="81">
        <v>768</v>
      </c>
      <c r="D33" s="80">
        <v>1668</v>
      </c>
      <c r="E33" s="81">
        <v>1916</v>
      </c>
      <c r="F33" s="82"/>
      <c r="G33" s="80">
        <f t="shared" si="0"/>
        <v>-138</v>
      </c>
      <c r="H33" s="81">
        <f t="shared" si="1"/>
        <v>-248</v>
      </c>
      <c r="I33" s="83">
        <f t="shared" si="2"/>
        <v>-17.96875</v>
      </c>
      <c r="J33" s="84">
        <f t="shared" si="3"/>
        <v>-12.943632567849686</v>
      </c>
    </row>
    <row r="34" spans="1:10" s="52" customFormat="1" ht="13" x14ac:dyDescent="0.3">
      <c r="A34" s="26" t="s">
        <v>7</v>
      </c>
      <c r="B34" s="46">
        <f>SUM(B14:B33)</f>
        <v>16272</v>
      </c>
      <c r="C34" s="47">
        <f>SUM(C14:C33)</f>
        <v>20402</v>
      </c>
      <c r="D34" s="46">
        <f>SUM(D14:D33)</f>
        <v>46275</v>
      </c>
      <c r="E34" s="47">
        <f>SUM(E14:E33)</f>
        <v>53980</v>
      </c>
      <c r="F34" s="48"/>
      <c r="G34" s="46">
        <f t="shared" si="0"/>
        <v>-4130</v>
      </c>
      <c r="H34" s="47">
        <f t="shared" si="1"/>
        <v>-7705</v>
      </c>
      <c r="I34" s="77">
        <f>IF(C34=0, 0, G34/C34*100)</f>
        <v>-20.243113420252918</v>
      </c>
      <c r="J34" s="78">
        <f>IF(E34=0, 0, H34/E34*100)</f>
        <v>-14.273805113004817</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22.922812192723697</v>
      </c>
      <c r="C39" s="86">
        <f>$C$7/$C$11*100</f>
        <v>26.977747279678464</v>
      </c>
      <c r="D39" s="85">
        <f>$D$7/$D$11*100</f>
        <v>24.611561318206373</v>
      </c>
      <c r="E39" s="86">
        <f>$E$7/$E$11*100</f>
        <v>27.891811782141534</v>
      </c>
      <c r="F39" s="87"/>
      <c r="G39" s="85">
        <f>B39-C39</f>
        <v>-4.0549350869547673</v>
      </c>
      <c r="H39" s="86">
        <f>D39-E39</f>
        <v>-3.2802504639351611</v>
      </c>
    </row>
    <row r="40" spans="1:10" x14ac:dyDescent="0.25">
      <c r="A40" s="34" t="s">
        <v>24</v>
      </c>
      <c r="B40" s="85">
        <f>$B$8/$B$11*100</f>
        <v>46.662979351032448</v>
      </c>
      <c r="C40" s="86">
        <f>$C$8/$C$11*100</f>
        <v>43.770218606019014</v>
      </c>
      <c r="D40" s="85">
        <f>$D$8/$D$11*100</f>
        <v>46.921663965424095</v>
      </c>
      <c r="E40" s="86">
        <f>$E$8/$E$11*100</f>
        <v>42.88254909225639</v>
      </c>
      <c r="F40" s="87"/>
      <c r="G40" s="85">
        <f>B40-C40</f>
        <v>2.8927607450134332</v>
      </c>
      <c r="H40" s="86">
        <f>D40-E40</f>
        <v>4.0391148731677049</v>
      </c>
    </row>
    <row r="41" spans="1:10" x14ac:dyDescent="0.25">
      <c r="A41" s="34" t="s">
        <v>25</v>
      </c>
      <c r="B41" s="85">
        <f>$B$9/$B$11*100</f>
        <v>26.542527040314649</v>
      </c>
      <c r="C41" s="86">
        <f>$C$9/$C$11*100</f>
        <v>25.487697284579941</v>
      </c>
      <c r="D41" s="85">
        <f>$D$9/$D$11*100</f>
        <v>24.862236628849271</v>
      </c>
      <c r="E41" s="86">
        <f>$E$9/$E$11*100</f>
        <v>25.676176361615411</v>
      </c>
      <c r="F41" s="87"/>
      <c r="G41" s="85">
        <f>B41-C41</f>
        <v>1.0548297557347084</v>
      </c>
      <c r="H41" s="86">
        <f>D41-E41</f>
        <v>-0.81393973276614062</v>
      </c>
    </row>
    <row r="42" spans="1:10" x14ac:dyDescent="0.25">
      <c r="A42" s="34" t="s">
        <v>26</v>
      </c>
      <c r="B42" s="85">
        <f>$B$10/$B$11*100</f>
        <v>3.8716814159292032</v>
      </c>
      <c r="C42" s="86">
        <f>$C$10/$C$11*100</f>
        <v>3.7643368297225761</v>
      </c>
      <c r="D42" s="85">
        <f>$D$10/$D$11*100</f>
        <v>3.6045380875202593</v>
      </c>
      <c r="E42" s="86">
        <f>$E$10/$E$11*100</f>
        <v>3.5494627639866621</v>
      </c>
      <c r="F42" s="87"/>
      <c r="G42" s="85">
        <f>B42-C42</f>
        <v>0.10734458620662712</v>
      </c>
      <c r="H42" s="86">
        <f>D42-E42</f>
        <v>5.5075323533597231E-2</v>
      </c>
    </row>
    <row r="43" spans="1:10" s="52" customFormat="1" ht="13" x14ac:dyDescent="0.3">
      <c r="A43" s="26" t="s">
        <v>7</v>
      </c>
      <c r="B43" s="88">
        <f>SUM(B39:B42)</f>
        <v>100</v>
      </c>
      <c r="C43" s="89">
        <f>SUM(C39:C42)</f>
        <v>100</v>
      </c>
      <c r="D43" s="88">
        <f>SUM(D39:D42)</f>
        <v>100</v>
      </c>
      <c r="E43" s="89">
        <f>SUM(E39:E42)</f>
        <v>100</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0.48549655850540807</v>
      </c>
      <c r="C46" s="86">
        <f>$C$14/$C$34*100</f>
        <v>0.81854720125477898</v>
      </c>
      <c r="D46" s="85">
        <f>$D$14/$D$34*100</f>
        <v>0.4948676391139924</v>
      </c>
      <c r="E46" s="86">
        <f>$E$14/$E$34*100</f>
        <v>0.72619488699518342</v>
      </c>
      <c r="F46" s="87"/>
      <c r="G46" s="85">
        <f t="shared" ref="G46:G66" si="4">B46-C46</f>
        <v>-0.33305064274937091</v>
      </c>
      <c r="H46" s="86">
        <f t="shared" ref="H46:H66" si="5">D46-E46</f>
        <v>-0.23132724788119102</v>
      </c>
    </row>
    <row r="47" spans="1:10" x14ac:dyDescent="0.25">
      <c r="A47" s="34" t="s">
        <v>28</v>
      </c>
      <c r="B47" s="85">
        <f>$B$15/$B$34*100</f>
        <v>4.5722713864306783</v>
      </c>
      <c r="C47" s="86">
        <f>$C$15/$C$34*100</f>
        <v>5.8866777766885603</v>
      </c>
      <c r="D47" s="85">
        <f>$D$15/$D$34*100</f>
        <v>5.1150729335494329</v>
      </c>
      <c r="E47" s="86">
        <f>$E$15/$E$34*100</f>
        <v>6.6876620970729901</v>
      </c>
      <c r="F47" s="87"/>
      <c r="G47" s="85">
        <f t="shared" si="4"/>
        <v>-1.314406390257882</v>
      </c>
      <c r="H47" s="86">
        <f t="shared" si="5"/>
        <v>-1.5725891635235572</v>
      </c>
    </row>
    <row r="48" spans="1:10" x14ac:dyDescent="0.25">
      <c r="A48" s="34" t="s">
        <v>29</v>
      </c>
      <c r="B48" s="85">
        <f>$B$16/$B$34*100</f>
        <v>13.071533923303836</v>
      </c>
      <c r="C48" s="86">
        <f>$C$16/$C$34*100</f>
        <v>14.390746005293597</v>
      </c>
      <c r="D48" s="85">
        <f>$D$16/$D$34*100</f>
        <v>13.992436520799567</v>
      </c>
      <c r="E48" s="86">
        <f>$E$16/$E$34*100</f>
        <v>14.686921081882179</v>
      </c>
      <c r="F48" s="87"/>
      <c r="G48" s="85">
        <f t="shared" si="4"/>
        <v>-1.319212081989761</v>
      </c>
      <c r="H48" s="86">
        <f t="shared" si="5"/>
        <v>-0.69448456108261247</v>
      </c>
    </row>
    <row r="49" spans="1:8" x14ac:dyDescent="0.25">
      <c r="A49" s="34" t="s">
        <v>30</v>
      </c>
      <c r="B49" s="85">
        <f>$B$17/$B$34*100</f>
        <v>2.7286135693215341</v>
      </c>
      <c r="C49" s="86">
        <f>$C$17/$C$34*100</f>
        <v>3.0291147926673858</v>
      </c>
      <c r="D49" s="85">
        <f>$D$17/$D$34*100</f>
        <v>2.7314964883846571</v>
      </c>
      <c r="E49" s="86">
        <f>$E$17/$E$34*100</f>
        <v>3.0455724342349018</v>
      </c>
      <c r="F49" s="87"/>
      <c r="G49" s="85">
        <f t="shared" si="4"/>
        <v>-0.30050122334585172</v>
      </c>
      <c r="H49" s="86">
        <f t="shared" si="5"/>
        <v>-0.31407594585024468</v>
      </c>
    </row>
    <row r="50" spans="1:8" x14ac:dyDescent="0.25">
      <c r="A50" s="34" t="s">
        <v>31</v>
      </c>
      <c r="B50" s="85">
        <f>$B$18/$B$34*100</f>
        <v>0.34414945919370699</v>
      </c>
      <c r="C50" s="86">
        <f>$C$18/$C$34*100</f>
        <v>0.78423683952553669</v>
      </c>
      <c r="D50" s="85">
        <f>$D$18/$D$34*100</f>
        <v>0.36520799567801188</v>
      </c>
      <c r="E50" s="86">
        <f>$E$18/$E$34*100</f>
        <v>0.65579844386809927</v>
      </c>
      <c r="F50" s="87"/>
      <c r="G50" s="85">
        <f t="shared" si="4"/>
        <v>-0.4400873803318297</v>
      </c>
      <c r="H50" s="86">
        <f t="shared" si="5"/>
        <v>-0.29059044819008739</v>
      </c>
    </row>
    <row r="51" spans="1:8" x14ac:dyDescent="0.25">
      <c r="A51" s="34" t="s">
        <v>32</v>
      </c>
      <c r="B51" s="85">
        <f>$B$19/$B$34*100</f>
        <v>4.3018682399213373E-2</v>
      </c>
      <c r="C51" s="86">
        <f>$C$19/$C$34*100</f>
        <v>3.9211841976276834E-2</v>
      </c>
      <c r="D51" s="85">
        <f>$D$19/$D$34*100</f>
        <v>7.5634792004321993E-2</v>
      </c>
      <c r="E51" s="86">
        <f>$E$19/$E$34*100</f>
        <v>5.5576139310855872E-2</v>
      </c>
      <c r="F51" s="87"/>
      <c r="G51" s="85">
        <f t="shared" si="4"/>
        <v>3.8068404229365388E-3</v>
      </c>
      <c r="H51" s="86">
        <f t="shared" si="5"/>
        <v>2.0058652693466121E-2</v>
      </c>
    </row>
    <row r="52" spans="1:8" x14ac:dyDescent="0.25">
      <c r="A52" s="34" t="s">
        <v>33</v>
      </c>
      <c r="B52" s="85">
        <f>$B$20/$B$34*100</f>
        <v>0.76204523107177979</v>
      </c>
      <c r="C52" s="86">
        <f>$C$20/$C$34*100</f>
        <v>0.84795608273698664</v>
      </c>
      <c r="D52" s="85">
        <f>$D$20/$D$34*100</f>
        <v>0.80821177741761208</v>
      </c>
      <c r="E52" s="86">
        <f>$E$20/$E$34*100</f>
        <v>0.88180807706557984</v>
      </c>
      <c r="F52" s="87"/>
      <c r="G52" s="85">
        <f t="shared" si="4"/>
        <v>-8.5910851665206844E-2</v>
      </c>
      <c r="H52" s="86">
        <f t="shared" si="5"/>
        <v>-7.3596299647967767E-2</v>
      </c>
    </row>
    <row r="53" spans="1:8" x14ac:dyDescent="0.25">
      <c r="A53" s="34" t="s">
        <v>34</v>
      </c>
      <c r="B53" s="85">
        <f>$B$21/$B$34*100</f>
        <v>0.91568338249754178</v>
      </c>
      <c r="C53" s="86">
        <f>$C$21/$C$34*100</f>
        <v>1.1812567395353397</v>
      </c>
      <c r="D53" s="85">
        <f>$D$21/$D$34*100</f>
        <v>1.0286331712587791</v>
      </c>
      <c r="E53" s="86">
        <f>$E$21/$E$34*100</f>
        <v>1.1522786217117451</v>
      </c>
      <c r="F53" s="87"/>
      <c r="G53" s="85">
        <f t="shared" si="4"/>
        <v>-0.26557335703779794</v>
      </c>
      <c r="H53" s="86">
        <f t="shared" si="5"/>
        <v>-0.12364545045296604</v>
      </c>
    </row>
    <row r="54" spans="1:8" x14ac:dyDescent="0.25">
      <c r="A54" s="79" t="s">
        <v>35</v>
      </c>
      <c r="B54" s="91">
        <f>$B$22/$B$34*100</f>
        <v>3.0235988200589969</v>
      </c>
      <c r="C54" s="92">
        <f>$C$22/$C$34*100</f>
        <v>1.7449269679443193</v>
      </c>
      <c r="D54" s="91">
        <f>$D$22/$D$34*100</f>
        <v>3.0621285791464072</v>
      </c>
      <c r="E54" s="92">
        <f>$E$22/$E$34*100</f>
        <v>2.0804001482030379</v>
      </c>
      <c r="F54" s="93"/>
      <c r="G54" s="91">
        <f t="shared" si="4"/>
        <v>1.2786718521146776</v>
      </c>
      <c r="H54" s="92">
        <f t="shared" si="5"/>
        <v>0.98172843094336937</v>
      </c>
    </row>
    <row r="55" spans="1:8" x14ac:dyDescent="0.25">
      <c r="A55" s="34" t="s">
        <v>36</v>
      </c>
      <c r="B55" s="85">
        <f>$B$23/$B$34*100</f>
        <v>12.592182890855458</v>
      </c>
      <c r="C55" s="86">
        <f>$C$23/$C$34*100</f>
        <v>10.915596510146063</v>
      </c>
      <c r="D55" s="85">
        <f>$D$23/$D$34*100</f>
        <v>12.367368989735278</v>
      </c>
      <c r="E55" s="86">
        <f>$E$23/$E$34*100</f>
        <v>10.772508336420897</v>
      </c>
      <c r="F55" s="87"/>
      <c r="G55" s="85">
        <f t="shared" si="4"/>
        <v>1.676586380709395</v>
      </c>
      <c r="H55" s="86">
        <f t="shared" si="5"/>
        <v>1.594860653314381</v>
      </c>
    </row>
    <row r="56" spans="1:8" x14ac:dyDescent="0.25">
      <c r="A56" s="34" t="s">
        <v>37</v>
      </c>
      <c r="B56" s="85">
        <f>$B$24/$B$34*100</f>
        <v>17.711406096361848</v>
      </c>
      <c r="C56" s="86">
        <f>$C$24/$C$34*100</f>
        <v>17.076757180668562</v>
      </c>
      <c r="D56" s="85">
        <f>$D$24/$D$34*100</f>
        <v>18.260399783900596</v>
      </c>
      <c r="E56" s="86">
        <f>$E$24/$E$34*100</f>
        <v>16.902556502408299</v>
      </c>
      <c r="F56" s="87"/>
      <c r="G56" s="85">
        <f t="shared" si="4"/>
        <v>0.63464891569328685</v>
      </c>
      <c r="H56" s="86">
        <f t="shared" si="5"/>
        <v>1.3578432814922969</v>
      </c>
    </row>
    <row r="57" spans="1:8" x14ac:dyDescent="0.25">
      <c r="A57" s="34" t="s">
        <v>38</v>
      </c>
      <c r="B57" s="85">
        <f>$B$25/$B$34*100</f>
        <v>10.570304818092428</v>
      </c>
      <c r="C57" s="86">
        <f>$C$25/$C$34*100</f>
        <v>11.567493383001667</v>
      </c>
      <c r="D57" s="85">
        <f>$D$25/$D$34*100</f>
        <v>10.815775256618045</v>
      </c>
      <c r="E57" s="86">
        <f>$E$25/$E$34*100</f>
        <v>11.04668395702112</v>
      </c>
      <c r="F57" s="87"/>
      <c r="G57" s="85">
        <f t="shared" si="4"/>
        <v>-0.99718856490923891</v>
      </c>
      <c r="H57" s="86">
        <f t="shared" si="5"/>
        <v>-0.23090870040307543</v>
      </c>
    </row>
    <row r="58" spans="1:8" x14ac:dyDescent="0.25">
      <c r="A58" s="34" t="s">
        <v>39</v>
      </c>
      <c r="B58" s="85">
        <f>$B$26/$B$34*100</f>
        <v>2.7654867256637168</v>
      </c>
      <c r="C58" s="86">
        <f>$C$26/$C$34*100</f>
        <v>2.465444564258406</v>
      </c>
      <c r="D58" s="85">
        <f>$D$26/$D$34*100</f>
        <v>2.4159913560237709</v>
      </c>
      <c r="E58" s="86">
        <f>$E$26/$E$34*100</f>
        <v>2.0804001482030379</v>
      </c>
      <c r="F58" s="87"/>
      <c r="G58" s="85">
        <f t="shared" si="4"/>
        <v>0.30004216140531081</v>
      </c>
      <c r="H58" s="86">
        <f t="shared" si="5"/>
        <v>0.33559120782073304</v>
      </c>
    </row>
    <row r="59" spans="1:8" x14ac:dyDescent="0.25">
      <c r="A59" s="79" t="s">
        <v>40</v>
      </c>
      <c r="B59" s="91">
        <f>$B$27/$B$34*100</f>
        <v>0.25196656833824976</v>
      </c>
      <c r="C59" s="92">
        <f>$C$27/$C$34*100</f>
        <v>0.15684736790510734</v>
      </c>
      <c r="D59" s="91">
        <f>$D$27/$D$34*100</f>
        <v>0.21393841166936792</v>
      </c>
      <c r="E59" s="92">
        <f>$E$27/$E$34*100</f>
        <v>0.19451648758799556</v>
      </c>
      <c r="F59" s="93"/>
      <c r="G59" s="91">
        <f t="shared" si="4"/>
        <v>9.5119200433142426E-2</v>
      </c>
      <c r="H59" s="92">
        <f t="shared" si="5"/>
        <v>1.942192408137236E-2</v>
      </c>
    </row>
    <row r="60" spans="1:8" x14ac:dyDescent="0.25">
      <c r="A60" s="34" t="s">
        <v>41</v>
      </c>
      <c r="B60" s="85">
        <f>$B$28/$B$34*100</f>
        <v>3.0727630285152407E-2</v>
      </c>
      <c r="C60" s="86">
        <f>$C$28/$C$34*100</f>
        <v>2.4507401235173022E-2</v>
      </c>
      <c r="D60" s="85">
        <f>$D$28/$D$34*100</f>
        <v>6.4829821717990274E-2</v>
      </c>
      <c r="E60" s="86">
        <f>$E$28/$E$34*100</f>
        <v>3.1493145609484997E-2</v>
      </c>
      <c r="F60" s="87"/>
      <c r="G60" s="85">
        <f t="shared" si="4"/>
        <v>6.2202290499793859E-3</v>
      </c>
      <c r="H60" s="86">
        <f t="shared" si="5"/>
        <v>3.3336676108505277E-2</v>
      </c>
    </row>
    <row r="61" spans="1:8" x14ac:dyDescent="0.25">
      <c r="A61" s="34" t="s">
        <v>42</v>
      </c>
      <c r="B61" s="85">
        <f>$B$29/$B$34*100</f>
        <v>0.12905604719764011</v>
      </c>
      <c r="C61" s="86">
        <f>$C$29/$C$34*100</f>
        <v>0.17645328889324577</v>
      </c>
      <c r="D61" s="85">
        <f>$D$29/$D$34*100</f>
        <v>0.16639654240950838</v>
      </c>
      <c r="E61" s="86">
        <f>$E$29/$E$34*100</f>
        <v>0.15005557613931084</v>
      </c>
      <c r="F61" s="87"/>
      <c r="G61" s="85">
        <f t="shared" si="4"/>
        <v>-4.7397241695605663E-2</v>
      </c>
      <c r="H61" s="86">
        <f t="shared" si="5"/>
        <v>1.6340966270197543E-2</v>
      </c>
    </row>
    <row r="62" spans="1:8" x14ac:dyDescent="0.25">
      <c r="A62" s="34" t="s">
        <v>43</v>
      </c>
      <c r="B62" s="85">
        <f>$B$30/$B$34*100</f>
        <v>1.3581612586037364</v>
      </c>
      <c r="C62" s="86">
        <f>$C$30/$C$34*100</f>
        <v>1.2547789432408587</v>
      </c>
      <c r="D62" s="85">
        <f>$D$30/$D$34*100</f>
        <v>1.3960021609940574</v>
      </c>
      <c r="E62" s="86">
        <f>$E$30/$E$34*100</f>
        <v>1.1726565394590589</v>
      </c>
      <c r="F62" s="87"/>
      <c r="G62" s="85">
        <f t="shared" si="4"/>
        <v>0.10338231536287767</v>
      </c>
      <c r="H62" s="86">
        <f t="shared" si="5"/>
        <v>0.22334562153499848</v>
      </c>
    </row>
    <row r="63" spans="1:8" x14ac:dyDescent="0.25">
      <c r="A63" s="34" t="s">
        <v>44</v>
      </c>
      <c r="B63" s="85">
        <f>$B$31/$B$34*100</f>
        <v>3.2571288102261549</v>
      </c>
      <c r="C63" s="86">
        <f>$C$31/$C$34*100</f>
        <v>3.7398294284874032</v>
      </c>
      <c r="D63" s="85">
        <f>$D$31/$D$34*100</f>
        <v>3.405726634251756</v>
      </c>
      <c r="E63" s="86">
        <f>$E$31/$E$34*100</f>
        <v>3.8662467580585407</v>
      </c>
      <c r="F63" s="87"/>
      <c r="G63" s="85">
        <f t="shared" si="4"/>
        <v>-0.48270061826124833</v>
      </c>
      <c r="H63" s="86">
        <f t="shared" si="5"/>
        <v>-0.46052012380678464</v>
      </c>
    </row>
    <row r="64" spans="1:8" x14ac:dyDescent="0.25">
      <c r="A64" s="34" t="s">
        <v>45</v>
      </c>
      <c r="B64" s="85">
        <f>$B$32/$B$34*100</f>
        <v>21.515486725663717</v>
      </c>
      <c r="C64" s="86">
        <f>$C$32/$C$34*100</f>
        <v>20.135280854818156</v>
      </c>
      <c r="D64" s="85">
        <f>$D$32/$D$34*100</f>
        <v>19.615343057806591</v>
      </c>
      <c r="E64" s="86">
        <f>$E$32/$E$34*100</f>
        <v>20.261207854761025</v>
      </c>
      <c r="F64" s="87"/>
      <c r="G64" s="85">
        <f t="shared" si="4"/>
        <v>1.3802058708455611</v>
      </c>
      <c r="H64" s="86">
        <f t="shared" si="5"/>
        <v>-0.64586479695443444</v>
      </c>
    </row>
    <row r="65" spans="1:8" x14ac:dyDescent="0.25">
      <c r="A65" s="79" t="s">
        <v>26</v>
      </c>
      <c r="B65" s="91">
        <f>$B$33/$B$34*100</f>
        <v>3.8716814159292032</v>
      </c>
      <c r="C65" s="92">
        <f>$C$33/$C$34*100</f>
        <v>3.7643368297225761</v>
      </c>
      <c r="D65" s="91">
        <f>$D$33/$D$34*100</f>
        <v>3.6045380875202593</v>
      </c>
      <c r="E65" s="92">
        <f>$E$33/$E$34*100</f>
        <v>3.5494627639866621</v>
      </c>
      <c r="F65" s="93"/>
      <c r="G65" s="91">
        <f t="shared" si="4"/>
        <v>0.10734458620662712</v>
      </c>
      <c r="H65" s="92">
        <f t="shared" si="5"/>
        <v>5.5075323533597231E-2</v>
      </c>
    </row>
    <row r="66" spans="1:8" s="52" customFormat="1" ht="13" x14ac:dyDescent="0.3">
      <c r="A66" s="26" t="s">
        <v>7</v>
      </c>
      <c r="B66" s="88">
        <f>SUM(B46:B65)</f>
        <v>100</v>
      </c>
      <c r="C66" s="89">
        <f>SUM(C46:C65)</f>
        <v>99.999999999999986</v>
      </c>
      <c r="D66" s="88">
        <f>SUM(D46:D65)</f>
        <v>99.999999999999986</v>
      </c>
      <c r="E66" s="89">
        <f>SUM(E46:E65)</f>
        <v>99.999999999999986</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64720-FBA5-411A-B882-24FA6BC833A7}">
  <sheetPr>
    <pageSetUpPr fitToPage="1"/>
  </sheetPr>
  <dimension ref="A1:J73"/>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0</v>
      </c>
      <c r="C6" s="36">
        <v>2</v>
      </c>
      <c r="D6" s="35">
        <v>3</v>
      </c>
      <c r="E6" s="36">
        <v>13</v>
      </c>
      <c r="F6" s="37"/>
      <c r="G6" s="35">
        <f t="shared" ref="G6:G69" si="0">B6-C6</f>
        <v>-2</v>
      </c>
      <c r="H6" s="36">
        <f t="shared" ref="H6:H69" si="1">D6-E6</f>
        <v>-10</v>
      </c>
      <c r="I6" s="38">
        <f t="shared" ref="I6:I69" si="2">IF(C6=0, "-", IF(G6/C6&lt;10, G6/C6, "&gt;999%"))</f>
        <v>-1</v>
      </c>
      <c r="J6" s="39">
        <f t="shared" ref="J6:J69" si="3">IF(E6=0, "-", IF(H6/E6&lt;10, H6/E6, "&gt;999%"))</f>
        <v>-0.76923076923076927</v>
      </c>
    </row>
    <row r="7" spans="1:10" x14ac:dyDescent="0.25">
      <c r="A7" s="34" t="s">
        <v>50</v>
      </c>
      <c r="B7" s="35">
        <v>0</v>
      </c>
      <c r="C7" s="36">
        <v>0</v>
      </c>
      <c r="D7" s="35">
        <v>0</v>
      </c>
      <c r="E7" s="36">
        <v>2</v>
      </c>
      <c r="F7" s="37"/>
      <c r="G7" s="35">
        <f t="shared" si="0"/>
        <v>0</v>
      </c>
      <c r="H7" s="36">
        <f t="shared" si="1"/>
        <v>-2</v>
      </c>
      <c r="I7" s="38" t="str">
        <f t="shared" si="2"/>
        <v>-</v>
      </c>
      <c r="J7" s="39">
        <f t="shared" si="3"/>
        <v>-1</v>
      </c>
    </row>
    <row r="8" spans="1:10" x14ac:dyDescent="0.25">
      <c r="A8" s="34" t="s">
        <v>51</v>
      </c>
      <c r="B8" s="35">
        <v>0</v>
      </c>
      <c r="C8" s="36">
        <v>2</v>
      </c>
      <c r="D8" s="35">
        <v>2</v>
      </c>
      <c r="E8" s="36">
        <v>4</v>
      </c>
      <c r="F8" s="37"/>
      <c r="G8" s="35">
        <f t="shared" si="0"/>
        <v>-2</v>
      </c>
      <c r="H8" s="36">
        <f t="shared" si="1"/>
        <v>-2</v>
      </c>
      <c r="I8" s="38">
        <f t="shared" si="2"/>
        <v>-1</v>
      </c>
      <c r="J8" s="39">
        <f t="shared" si="3"/>
        <v>-0.5</v>
      </c>
    </row>
    <row r="9" spans="1:10" x14ac:dyDescent="0.25">
      <c r="A9" s="34" t="s">
        <v>52</v>
      </c>
      <c r="B9" s="35">
        <v>133</v>
      </c>
      <c r="C9" s="36">
        <v>226</v>
      </c>
      <c r="D9" s="35">
        <v>556</v>
      </c>
      <c r="E9" s="36">
        <v>637</v>
      </c>
      <c r="F9" s="37"/>
      <c r="G9" s="35">
        <f t="shared" si="0"/>
        <v>-93</v>
      </c>
      <c r="H9" s="36">
        <f t="shared" si="1"/>
        <v>-81</v>
      </c>
      <c r="I9" s="38">
        <f t="shared" si="2"/>
        <v>-0.41150442477876104</v>
      </c>
      <c r="J9" s="39">
        <f t="shared" si="3"/>
        <v>-0.1271585557299843</v>
      </c>
    </row>
    <row r="10" spans="1:10" x14ac:dyDescent="0.25">
      <c r="A10" s="34" t="s">
        <v>53</v>
      </c>
      <c r="B10" s="35">
        <v>8</v>
      </c>
      <c r="C10" s="36">
        <v>6</v>
      </c>
      <c r="D10" s="35">
        <v>12</v>
      </c>
      <c r="E10" s="36">
        <v>13</v>
      </c>
      <c r="F10" s="37"/>
      <c r="G10" s="35">
        <f t="shared" si="0"/>
        <v>2</v>
      </c>
      <c r="H10" s="36">
        <f t="shared" si="1"/>
        <v>-1</v>
      </c>
      <c r="I10" s="38">
        <f t="shared" si="2"/>
        <v>0.33333333333333331</v>
      </c>
      <c r="J10" s="39">
        <f t="shared" si="3"/>
        <v>-7.6923076923076927E-2</v>
      </c>
    </row>
    <row r="11" spans="1:10" x14ac:dyDescent="0.25">
      <c r="A11" s="34" t="s">
        <v>54</v>
      </c>
      <c r="B11" s="35">
        <v>190</v>
      </c>
      <c r="C11" s="36">
        <v>339</v>
      </c>
      <c r="D11" s="35">
        <v>782</v>
      </c>
      <c r="E11" s="36">
        <v>815</v>
      </c>
      <c r="F11" s="37"/>
      <c r="G11" s="35">
        <f t="shared" si="0"/>
        <v>-149</v>
      </c>
      <c r="H11" s="36">
        <f t="shared" si="1"/>
        <v>-33</v>
      </c>
      <c r="I11" s="38">
        <f t="shared" si="2"/>
        <v>-0.43952802359882004</v>
      </c>
      <c r="J11" s="39">
        <f t="shared" si="3"/>
        <v>-4.0490797546012272E-2</v>
      </c>
    </row>
    <row r="12" spans="1:10" x14ac:dyDescent="0.25">
      <c r="A12" s="34" t="s">
        <v>55</v>
      </c>
      <c r="B12" s="35">
        <v>1</v>
      </c>
      <c r="C12" s="36">
        <v>3</v>
      </c>
      <c r="D12" s="35">
        <v>10</v>
      </c>
      <c r="E12" s="36">
        <v>13</v>
      </c>
      <c r="F12" s="37"/>
      <c r="G12" s="35">
        <f t="shared" si="0"/>
        <v>-2</v>
      </c>
      <c r="H12" s="36">
        <f t="shared" si="1"/>
        <v>-3</v>
      </c>
      <c r="I12" s="38">
        <f t="shared" si="2"/>
        <v>-0.66666666666666663</v>
      </c>
      <c r="J12" s="39">
        <f t="shared" si="3"/>
        <v>-0.23076923076923078</v>
      </c>
    </row>
    <row r="13" spans="1:10" x14ac:dyDescent="0.25">
      <c r="A13" s="34" t="s">
        <v>56</v>
      </c>
      <c r="B13" s="35">
        <v>0</v>
      </c>
      <c r="C13" s="36">
        <v>3</v>
      </c>
      <c r="D13" s="35">
        <v>4</v>
      </c>
      <c r="E13" s="36">
        <v>7</v>
      </c>
      <c r="F13" s="37"/>
      <c r="G13" s="35">
        <f t="shared" si="0"/>
        <v>-3</v>
      </c>
      <c r="H13" s="36">
        <f t="shared" si="1"/>
        <v>-3</v>
      </c>
      <c r="I13" s="38">
        <f t="shared" si="2"/>
        <v>-1</v>
      </c>
      <c r="J13" s="39">
        <f t="shared" si="3"/>
        <v>-0.42857142857142855</v>
      </c>
    </row>
    <row r="14" spans="1:10" x14ac:dyDescent="0.25">
      <c r="A14" s="34" t="s">
        <v>57</v>
      </c>
      <c r="B14" s="35">
        <v>2</v>
      </c>
      <c r="C14" s="36">
        <v>3</v>
      </c>
      <c r="D14" s="35">
        <v>22</v>
      </c>
      <c r="E14" s="36">
        <v>15</v>
      </c>
      <c r="F14" s="37"/>
      <c r="G14" s="35">
        <f t="shared" si="0"/>
        <v>-1</v>
      </c>
      <c r="H14" s="36">
        <f t="shared" si="1"/>
        <v>7</v>
      </c>
      <c r="I14" s="38">
        <f t="shared" si="2"/>
        <v>-0.33333333333333331</v>
      </c>
      <c r="J14" s="39">
        <f t="shared" si="3"/>
        <v>0.46666666666666667</v>
      </c>
    </row>
    <row r="15" spans="1:10" x14ac:dyDescent="0.25">
      <c r="A15" s="34" t="s">
        <v>58</v>
      </c>
      <c r="B15" s="35">
        <v>4</v>
      </c>
      <c r="C15" s="36">
        <v>8</v>
      </c>
      <c r="D15" s="35">
        <v>13</v>
      </c>
      <c r="E15" s="36">
        <v>31</v>
      </c>
      <c r="F15" s="37"/>
      <c r="G15" s="35">
        <f t="shared" si="0"/>
        <v>-4</v>
      </c>
      <c r="H15" s="36">
        <f t="shared" si="1"/>
        <v>-18</v>
      </c>
      <c r="I15" s="38">
        <f t="shared" si="2"/>
        <v>-0.5</v>
      </c>
      <c r="J15" s="39">
        <f t="shared" si="3"/>
        <v>-0.58064516129032262</v>
      </c>
    </row>
    <row r="16" spans="1:10" x14ac:dyDescent="0.25">
      <c r="A16" s="34" t="s">
        <v>59</v>
      </c>
      <c r="B16" s="35">
        <v>10</v>
      </c>
      <c r="C16" s="36">
        <v>17</v>
      </c>
      <c r="D16" s="35">
        <v>44</v>
      </c>
      <c r="E16" s="36">
        <v>48</v>
      </c>
      <c r="F16" s="37"/>
      <c r="G16" s="35">
        <f t="shared" si="0"/>
        <v>-7</v>
      </c>
      <c r="H16" s="36">
        <f t="shared" si="1"/>
        <v>-4</v>
      </c>
      <c r="I16" s="38">
        <f t="shared" si="2"/>
        <v>-0.41176470588235292</v>
      </c>
      <c r="J16" s="39">
        <f t="shared" si="3"/>
        <v>-8.3333333333333329E-2</v>
      </c>
    </row>
    <row r="17" spans="1:10" x14ac:dyDescent="0.25">
      <c r="A17" s="34" t="s">
        <v>60</v>
      </c>
      <c r="B17" s="35">
        <v>823</v>
      </c>
      <c r="C17" s="36">
        <v>1179</v>
      </c>
      <c r="D17" s="35">
        <v>2512</v>
      </c>
      <c r="E17" s="36">
        <v>2875</v>
      </c>
      <c r="F17" s="37"/>
      <c r="G17" s="35">
        <f t="shared" si="0"/>
        <v>-356</v>
      </c>
      <c r="H17" s="36">
        <f t="shared" si="1"/>
        <v>-363</v>
      </c>
      <c r="I17" s="38">
        <f t="shared" si="2"/>
        <v>-0.30195080576759964</v>
      </c>
      <c r="J17" s="39">
        <f t="shared" si="3"/>
        <v>-0.1262608695652174</v>
      </c>
    </row>
    <row r="18" spans="1:10" x14ac:dyDescent="0.25">
      <c r="A18" s="34" t="s">
        <v>61</v>
      </c>
      <c r="B18" s="35">
        <v>46</v>
      </c>
      <c r="C18" s="36">
        <v>31</v>
      </c>
      <c r="D18" s="35">
        <v>136</v>
      </c>
      <c r="E18" s="36">
        <v>62</v>
      </c>
      <c r="F18" s="37"/>
      <c r="G18" s="35">
        <f t="shared" si="0"/>
        <v>15</v>
      </c>
      <c r="H18" s="36">
        <f t="shared" si="1"/>
        <v>74</v>
      </c>
      <c r="I18" s="38">
        <f t="shared" si="2"/>
        <v>0.4838709677419355</v>
      </c>
      <c r="J18" s="39">
        <f t="shared" si="3"/>
        <v>1.1935483870967742</v>
      </c>
    </row>
    <row r="19" spans="1:10" x14ac:dyDescent="0.25">
      <c r="A19" s="34" t="s">
        <v>62</v>
      </c>
      <c r="B19" s="35">
        <v>62</v>
      </c>
      <c r="C19" s="36">
        <v>12</v>
      </c>
      <c r="D19" s="35">
        <v>190</v>
      </c>
      <c r="E19" s="36">
        <v>41</v>
      </c>
      <c r="F19" s="37"/>
      <c r="G19" s="35">
        <f t="shared" si="0"/>
        <v>50</v>
      </c>
      <c r="H19" s="36">
        <f t="shared" si="1"/>
        <v>149</v>
      </c>
      <c r="I19" s="38">
        <f t="shared" si="2"/>
        <v>4.166666666666667</v>
      </c>
      <c r="J19" s="39">
        <f t="shared" si="3"/>
        <v>3.6341463414634148</v>
      </c>
    </row>
    <row r="20" spans="1:10" x14ac:dyDescent="0.25">
      <c r="A20" s="34" t="s">
        <v>63</v>
      </c>
      <c r="B20" s="35">
        <v>1038</v>
      </c>
      <c r="C20" s="36">
        <v>793</v>
      </c>
      <c r="D20" s="35">
        <v>1760</v>
      </c>
      <c r="E20" s="36">
        <v>2226</v>
      </c>
      <c r="F20" s="37"/>
      <c r="G20" s="35">
        <f t="shared" si="0"/>
        <v>245</v>
      </c>
      <c r="H20" s="36">
        <f t="shared" si="1"/>
        <v>-466</v>
      </c>
      <c r="I20" s="38">
        <f t="shared" si="2"/>
        <v>0.30895334174022698</v>
      </c>
      <c r="J20" s="39">
        <f t="shared" si="3"/>
        <v>-0.20934411500449238</v>
      </c>
    </row>
    <row r="21" spans="1:10" x14ac:dyDescent="0.25">
      <c r="A21" s="34" t="s">
        <v>64</v>
      </c>
      <c r="B21" s="35">
        <v>517</v>
      </c>
      <c r="C21" s="36">
        <v>758</v>
      </c>
      <c r="D21" s="35">
        <v>1807</v>
      </c>
      <c r="E21" s="36">
        <v>2196</v>
      </c>
      <c r="F21" s="37"/>
      <c r="G21" s="35">
        <f t="shared" si="0"/>
        <v>-241</v>
      </c>
      <c r="H21" s="36">
        <f t="shared" si="1"/>
        <v>-389</v>
      </c>
      <c r="I21" s="38">
        <f t="shared" si="2"/>
        <v>-0.31794195250659629</v>
      </c>
      <c r="J21" s="39">
        <f t="shared" si="3"/>
        <v>-0.17714025500910746</v>
      </c>
    </row>
    <row r="22" spans="1:10" x14ac:dyDescent="0.25">
      <c r="A22" s="34" t="s">
        <v>65</v>
      </c>
      <c r="B22" s="35">
        <v>1020</v>
      </c>
      <c r="C22" s="36">
        <v>1539</v>
      </c>
      <c r="D22" s="35">
        <v>3305</v>
      </c>
      <c r="E22" s="36">
        <v>4225</v>
      </c>
      <c r="F22" s="37"/>
      <c r="G22" s="35">
        <f t="shared" si="0"/>
        <v>-519</v>
      </c>
      <c r="H22" s="36">
        <f t="shared" si="1"/>
        <v>-920</v>
      </c>
      <c r="I22" s="38">
        <f t="shared" si="2"/>
        <v>-0.33723196881091616</v>
      </c>
      <c r="J22" s="39">
        <f t="shared" si="3"/>
        <v>-0.21775147928994082</v>
      </c>
    </row>
    <row r="23" spans="1:10" x14ac:dyDescent="0.25">
      <c r="A23" s="34" t="s">
        <v>66</v>
      </c>
      <c r="B23" s="35">
        <v>2</v>
      </c>
      <c r="C23" s="36">
        <v>0</v>
      </c>
      <c r="D23" s="35">
        <v>3</v>
      </c>
      <c r="E23" s="36">
        <v>3</v>
      </c>
      <c r="F23" s="37"/>
      <c r="G23" s="35">
        <f t="shared" si="0"/>
        <v>2</v>
      </c>
      <c r="H23" s="36">
        <f t="shared" si="1"/>
        <v>0</v>
      </c>
      <c r="I23" s="38" t="str">
        <f t="shared" si="2"/>
        <v>-</v>
      </c>
      <c r="J23" s="39">
        <f t="shared" si="3"/>
        <v>0</v>
      </c>
    </row>
    <row r="24" spans="1:10" x14ac:dyDescent="0.25">
      <c r="A24" s="34" t="s">
        <v>67</v>
      </c>
      <c r="B24" s="35">
        <v>638</v>
      </c>
      <c r="C24" s="36">
        <v>709</v>
      </c>
      <c r="D24" s="35">
        <v>1455</v>
      </c>
      <c r="E24" s="36">
        <v>1688</v>
      </c>
      <c r="F24" s="37"/>
      <c r="G24" s="35">
        <f t="shared" si="0"/>
        <v>-71</v>
      </c>
      <c r="H24" s="36">
        <f t="shared" si="1"/>
        <v>-233</v>
      </c>
      <c r="I24" s="38">
        <f t="shared" si="2"/>
        <v>-0.1001410437235543</v>
      </c>
      <c r="J24" s="39">
        <f t="shared" si="3"/>
        <v>-0.13803317535545023</v>
      </c>
    </row>
    <row r="25" spans="1:10" x14ac:dyDescent="0.25">
      <c r="A25" s="34" t="s">
        <v>68</v>
      </c>
      <c r="B25" s="35">
        <v>37</v>
      </c>
      <c r="C25" s="36">
        <v>41</v>
      </c>
      <c r="D25" s="35">
        <v>98</v>
      </c>
      <c r="E25" s="36">
        <v>92</v>
      </c>
      <c r="F25" s="37"/>
      <c r="G25" s="35">
        <f t="shared" si="0"/>
        <v>-4</v>
      </c>
      <c r="H25" s="36">
        <f t="shared" si="1"/>
        <v>6</v>
      </c>
      <c r="I25" s="38">
        <f t="shared" si="2"/>
        <v>-9.7560975609756101E-2</v>
      </c>
      <c r="J25" s="39">
        <f t="shared" si="3"/>
        <v>6.5217391304347824E-2</v>
      </c>
    </row>
    <row r="26" spans="1:10" x14ac:dyDescent="0.25">
      <c r="A26" s="34" t="s">
        <v>69</v>
      </c>
      <c r="B26" s="35">
        <v>37</v>
      </c>
      <c r="C26" s="36">
        <v>50</v>
      </c>
      <c r="D26" s="35">
        <v>84</v>
      </c>
      <c r="E26" s="36">
        <v>121</v>
      </c>
      <c r="F26" s="37"/>
      <c r="G26" s="35">
        <f t="shared" si="0"/>
        <v>-13</v>
      </c>
      <c r="H26" s="36">
        <f t="shared" si="1"/>
        <v>-37</v>
      </c>
      <c r="I26" s="38">
        <f t="shared" si="2"/>
        <v>-0.26</v>
      </c>
      <c r="J26" s="39">
        <f t="shared" si="3"/>
        <v>-0.30578512396694213</v>
      </c>
    </row>
    <row r="27" spans="1:10" x14ac:dyDescent="0.25">
      <c r="A27" s="34" t="s">
        <v>70</v>
      </c>
      <c r="B27" s="35">
        <v>35</v>
      </c>
      <c r="C27" s="36">
        <v>63</v>
      </c>
      <c r="D27" s="35">
        <v>180</v>
      </c>
      <c r="E27" s="36">
        <v>183</v>
      </c>
      <c r="F27" s="37"/>
      <c r="G27" s="35">
        <f t="shared" si="0"/>
        <v>-28</v>
      </c>
      <c r="H27" s="36">
        <f t="shared" si="1"/>
        <v>-3</v>
      </c>
      <c r="I27" s="38">
        <f t="shared" si="2"/>
        <v>-0.44444444444444442</v>
      </c>
      <c r="J27" s="39">
        <f t="shared" si="3"/>
        <v>-1.6393442622950821E-2</v>
      </c>
    </row>
    <row r="28" spans="1:10" x14ac:dyDescent="0.25">
      <c r="A28" s="34" t="s">
        <v>71</v>
      </c>
      <c r="B28" s="35">
        <v>949</v>
      </c>
      <c r="C28" s="36">
        <v>922</v>
      </c>
      <c r="D28" s="35">
        <v>2611</v>
      </c>
      <c r="E28" s="36">
        <v>2540</v>
      </c>
      <c r="F28" s="37"/>
      <c r="G28" s="35">
        <f t="shared" si="0"/>
        <v>27</v>
      </c>
      <c r="H28" s="36">
        <f t="shared" si="1"/>
        <v>71</v>
      </c>
      <c r="I28" s="38">
        <f t="shared" si="2"/>
        <v>2.9284164859002169E-2</v>
      </c>
      <c r="J28" s="39">
        <f t="shared" si="3"/>
        <v>2.7952755905511811E-2</v>
      </c>
    </row>
    <row r="29" spans="1:10" x14ac:dyDescent="0.25">
      <c r="A29" s="34" t="s">
        <v>72</v>
      </c>
      <c r="B29" s="35">
        <v>1</v>
      </c>
      <c r="C29" s="36">
        <v>4</v>
      </c>
      <c r="D29" s="35">
        <v>3</v>
      </c>
      <c r="E29" s="36">
        <v>11</v>
      </c>
      <c r="F29" s="37"/>
      <c r="G29" s="35">
        <f t="shared" si="0"/>
        <v>-3</v>
      </c>
      <c r="H29" s="36">
        <f t="shared" si="1"/>
        <v>-8</v>
      </c>
      <c r="I29" s="38">
        <f t="shared" si="2"/>
        <v>-0.75</v>
      </c>
      <c r="J29" s="39">
        <f t="shared" si="3"/>
        <v>-0.72727272727272729</v>
      </c>
    </row>
    <row r="30" spans="1:10" x14ac:dyDescent="0.25">
      <c r="A30" s="34" t="s">
        <v>73</v>
      </c>
      <c r="B30" s="35">
        <v>71</v>
      </c>
      <c r="C30" s="36">
        <v>213</v>
      </c>
      <c r="D30" s="35">
        <v>288</v>
      </c>
      <c r="E30" s="36">
        <v>395</v>
      </c>
      <c r="F30" s="37"/>
      <c r="G30" s="35">
        <f t="shared" si="0"/>
        <v>-142</v>
      </c>
      <c r="H30" s="36">
        <f t="shared" si="1"/>
        <v>-107</v>
      </c>
      <c r="I30" s="38">
        <f t="shared" si="2"/>
        <v>-0.66666666666666663</v>
      </c>
      <c r="J30" s="39">
        <f t="shared" si="3"/>
        <v>-0.27088607594936709</v>
      </c>
    </row>
    <row r="31" spans="1:10" x14ac:dyDescent="0.25">
      <c r="A31" s="34" t="s">
        <v>74</v>
      </c>
      <c r="B31" s="35">
        <v>114</v>
      </c>
      <c r="C31" s="36">
        <v>127</v>
      </c>
      <c r="D31" s="35">
        <v>297</v>
      </c>
      <c r="E31" s="36">
        <v>271</v>
      </c>
      <c r="F31" s="37"/>
      <c r="G31" s="35">
        <f t="shared" si="0"/>
        <v>-13</v>
      </c>
      <c r="H31" s="36">
        <f t="shared" si="1"/>
        <v>26</v>
      </c>
      <c r="I31" s="38">
        <f t="shared" si="2"/>
        <v>-0.10236220472440945</v>
      </c>
      <c r="J31" s="39">
        <f t="shared" si="3"/>
        <v>9.5940959409594101E-2</v>
      </c>
    </row>
    <row r="32" spans="1:10" x14ac:dyDescent="0.25">
      <c r="A32" s="34" t="s">
        <v>75</v>
      </c>
      <c r="B32" s="35">
        <v>113</v>
      </c>
      <c r="C32" s="36">
        <v>140</v>
      </c>
      <c r="D32" s="35">
        <v>362</v>
      </c>
      <c r="E32" s="36">
        <v>388</v>
      </c>
      <c r="F32" s="37"/>
      <c r="G32" s="35">
        <f t="shared" si="0"/>
        <v>-27</v>
      </c>
      <c r="H32" s="36">
        <f t="shared" si="1"/>
        <v>-26</v>
      </c>
      <c r="I32" s="38">
        <f t="shared" si="2"/>
        <v>-0.19285714285714287</v>
      </c>
      <c r="J32" s="39">
        <f t="shared" si="3"/>
        <v>-6.7010309278350513E-2</v>
      </c>
    </row>
    <row r="33" spans="1:10" x14ac:dyDescent="0.25">
      <c r="A33" s="34" t="s">
        <v>76</v>
      </c>
      <c r="B33" s="35">
        <v>1</v>
      </c>
      <c r="C33" s="36">
        <v>1</v>
      </c>
      <c r="D33" s="35">
        <v>3</v>
      </c>
      <c r="E33" s="36">
        <v>2</v>
      </c>
      <c r="F33" s="37"/>
      <c r="G33" s="35">
        <f t="shared" si="0"/>
        <v>0</v>
      </c>
      <c r="H33" s="36">
        <f t="shared" si="1"/>
        <v>1</v>
      </c>
      <c r="I33" s="38">
        <f t="shared" si="2"/>
        <v>0</v>
      </c>
      <c r="J33" s="39">
        <f t="shared" si="3"/>
        <v>0.5</v>
      </c>
    </row>
    <row r="34" spans="1:10" x14ac:dyDescent="0.25">
      <c r="A34" s="34" t="s">
        <v>77</v>
      </c>
      <c r="B34" s="35">
        <v>10</v>
      </c>
      <c r="C34" s="36">
        <v>7</v>
      </c>
      <c r="D34" s="35">
        <v>15</v>
      </c>
      <c r="E34" s="36">
        <v>19</v>
      </c>
      <c r="F34" s="37"/>
      <c r="G34" s="35">
        <f t="shared" si="0"/>
        <v>3</v>
      </c>
      <c r="H34" s="36">
        <f t="shared" si="1"/>
        <v>-4</v>
      </c>
      <c r="I34" s="38">
        <f t="shared" si="2"/>
        <v>0.42857142857142855</v>
      </c>
      <c r="J34" s="39">
        <f t="shared" si="3"/>
        <v>-0.21052631578947367</v>
      </c>
    </row>
    <row r="35" spans="1:10" x14ac:dyDescent="0.25">
      <c r="A35" s="34" t="s">
        <v>78</v>
      </c>
      <c r="B35" s="35">
        <v>1340</v>
      </c>
      <c r="C35" s="36">
        <v>2082</v>
      </c>
      <c r="D35" s="35">
        <v>4364</v>
      </c>
      <c r="E35" s="36">
        <v>6066</v>
      </c>
      <c r="F35" s="37"/>
      <c r="G35" s="35">
        <f t="shared" si="0"/>
        <v>-742</v>
      </c>
      <c r="H35" s="36">
        <f t="shared" si="1"/>
        <v>-1702</v>
      </c>
      <c r="I35" s="38">
        <f t="shared" si="2"/>
        <v>-0.356388088376561</v>
      </c>
      <c r="J35" s="39">
        <f t="shared" si="3"/>
        <v>-0.28058028354764258</v>
      </c>
    </row>
    <row r="36" spans="1:10" x14ac:dyDescent="0.25">
      <c r="A36" s="34" t="s">
        <v>79</v>
      </c>
      <c r="B36" s="35">
        <v>1</v>
      </c>
      <c r="C36" s="36">
        <v>3</v>
      </c>
      <c r="D36" s="35">
        <v>1</v>
      </c>
      <c r="E36" s="36">
        <v>3</v>
      </c>
      <c r="F36" s="37"/>
      <c r="G36" s="35">
        <f t="shared" si="0"/>
        <v>-2</v>
      </c>
      <c r="H36" s="36">
        <f t="shared" si="1"/>
        <v>-2</v>
      </c>
      <c r="I36" s="38">
        <f t="shared" si="2"/>
        <v>-0.66666666666666663</v>
      </c>
      <c r="J36" s="39">
        <f t="shared" si="3"/>
        <v>-0.66666666666666663</v>
      </c>
    </row>
    <row r="37" spans="1:10" x14ac:dyDescent="0.25">
      <c r="A37" s="34" t="s">
        <v>80</v>
      </c>
      <c r="B37" s="35">
        <v>381</v>
      </c>
      <c r="C37" s="36">
        <v>454</v>
      </c>
      <c r="D37" s="35">
        <v>1026</v>
      </c>
      <c r="E37" s="36">
        <v>1080</v>
      </c>
      <c r="F37" s="37"/>
      <c r="G37" s="35">
        <f t="shared" si="0"/>
        <v>-73</v>
      </c>
      <c r="H37" s="36">
        <f t="shared" si="1"/>
        <v>-54</v>
      </c>
      <c r="I37" s="38">
        <f t="shared" si="2"/>
        <v>-0.16079295154185022</v>
      </c>
      <c r="J37" s="39">
        <f t="shared" si="3"/>
        <v>-0.05</v>
      </c>
    </row>
    <row r="38" spans="1:10" x14ac:dyDescent="0.25">
      <c r="A38" s="34" t="s">
        <v>81</v>
      </c>
      <c r="B38" s="35">
        <v>102</v>
      </c>
      <c r="C38" s="36">
        <v>146</v>
      </c>
      <c r="D38" s="35">
        <v>296</v>
      </c>
      <c r="E38" s="36">
        <v>365</v>
      </c>
      <c r="F38" s="37"/>
      <c r="G38" s="35">
        <f t="shared" si="0"/>
        <v>-44</v>
      </c>
      <c r="H38" s="36">
        <f t="shared" si="1"/>
        <v>-69</v>
      </c>
      <c r="I38" s="38">
        <f t="shared" si="2"/>
        <v>-0.30136986301369861</v>
      </c>
      <c r="J38" s="39">
        <f t="shared" si="3"/>
        <v>-0.18904109589041096</v>
      </c>
    </row>
    <row r="39" spans="1:10" x14ac:dyDescent="0.25">
      <c r="A39" s="34" t="s">
        <v>82</v>
      </c>
      <c r="B39" s="35">
        <v>291</v>
      </c>
      <c r="C39" s="36">
        <v>221</v>
      </c>
      <c r="D39" s="35">
        <v>832</v>
      </c>
      <c r="E39" s="36">
        <v>511</v>
      </c>
      <c r="F39" s="37"/>
      <c r="G39" s="35">
        <f t="shared" si="0"/>
        <v>70</v>
      </c>
      <c r="H39" s="36">
        <f t="shared" si="1"/>
        <v>321</v>
      </c>
      <c r="I39" s="38">
        <f t="shared" si="2"/>
        <v>0.31674208144796379</v>
      </c>
      <c r="J39" s="39">
        <f t="shared" si="3"/>
        <v>0.62818003913894327</v>
      </c>
    </row>
    <row r="40" spans="1:10" x14ac:dyDescent="0.25">
      <c r="A40" s="34" t="s">
        <v>83</v>
      </c>
      <c r="B40" s="35">
        <v>53</v>
      </c>
      <c r="C40" s="36">
        <v>71</v>
      </c>
      <c r="D40" s="35">
        <v>171</v>
      </c>
      <c r="E40" s="36">
        <v>177</v>
      </c>
      <c r="F40" s="37"/>
      <c r="G40" s="35">
        <f t="shared" si="0"/>
        <v>-18</v>
      </c>
      <c r="H40" s="36">
        <f t="shared" si="1"/>
        <v>-6</v>
      </c>
      <c r="I40" s="38">
        <f t="shared" si="2"/>
        <v>-0.25352112676056338</v>
      </c>
      <c r="J40" s="39">
        <f t="shared" si="3"/>
        <v>-3.3898305084745763E-2</v>
      </c>
    </row>
    <row r="41" spans="1:10" x14ac:dyDescent="0.25">
      <c r="A41" s="34" t="s">
        <v>84</v>
      </c>
      <c r="B41" s="35">
        <v>1728</v>
      </c>
      <c r="C41" s="36">
        <v>2375</v>
      </c>
      <c r="D41" s="35">
        <v>4500</v>
      </c>
      <c r="E41" s="36">
        <v>6160</v>
      </c>
      <c r="F41" s="37"/>
      <c r="G41" s="35">
        <f t="shared" si="0"/>
        <v>-647</v>
      </c>
      <c r="H41" s="36">
        <f t="shared" si="1"/>
        <v>-1660</v>
      </c>
      <c r="I41" s="38">
        <f t="shared" si="2"/>
        <v>-0.27242105263157895</v>
      </c>
      <c r="J41" s="39">
        <f t="shared" si="3"/>
        <v>-0.26948051948051949</v>
      </c>
    </row>
    <row r="42" spans="1:10" x14ac:dyDescent="0.25">
      <c r="A42" s="34" t="s">
        <v>85</v>
      </c>
      <c r="B42" s="35">
        <v>0</v>
      </c>
      <c r="C42" s="36">
        <v>0</v>
      </c>
      <c r="D42" s="35">
        <v>0</v>
      </c>
      <c r="E42" s="36">
        <v>1</v>
      </c>
      <c r="F42" s="37"/>
      <c r="G42" s="35">
        <f t="shared" si="0"/>
        <v>0</v>
      </c>
      <c r="H42" s="36">
        <f t="shared" si="1"/>
        <v>-1</v>
      </c>
      <c r="I42" s="38" t="str">
        <f t="shared" si="2"/>
        <v>-</v>
      </c>
      <c r="J42" s="39">
        <f t="shared" si="3"/>
        <v>-1</v>
      </c>
    </row>
    <row r="43" spans="1:10" x14ac:dyDescent="0.25">
      <c r="A43" s="34" t="s">
        <v>86</v>
      </c>
      <c r="B43" s="35">
        <v>731</v>
      </c>
      <c r="C43" s="36">
        <v>1081</v>
      </c>
      <c r="D43" s="35">
        <v>2056</v>
      </c>
      <c r="E43" s="36">
        <v>2830</v>
      </c>
      <c r="F43" s="37"/>
      <c r="G43" s="35">
        <f t="shared" si="0"/>
        <v>-350</v>
      </c>
      <c r="H43" s="36">
        <f t="shared" si="1"/>
        <v>-774</v>
      </c>
      <c r="I43" s="38">
        <f t="shared" si="2"/>
        <v>-0.32377428307123035</v>
      </c>
      <c r="J43" s="39">
        <f t="shared" si="3"/>
        <v>-0.27349823321554773</v>
      </c>
    </row>
    <row r="44" spans="1:10" x14ac:dyDescent="0.25">
      <c r="A44" s="34" t="s">
        <v>87</v>
      </c>
      <c r="B44" s="35">
        <v>16</v>
      </c>
      <c r="C44" s="36">
        <v>16</v>
      </c>
      <c r="D44" s="35">
        <v>52</v>
      </c>
      <c r="E44" s="36">
        <v>60</v>
      </c>
      <c r="F44" s="37"/>
      <c r="G44" s="35">
        <f t="shared" si="0"/>
        <v>0</v>
      </c>
      <c r="H44" s="36">
        <f t="shared" si="1"/>
        <v>-8</v>
      </c>
      <c r="I44" s="38">
        <f t="shared" si="2"/>
        <v>0</v>
      </c>
      <c r="J44" s="39">
        <f t="shared" si="3"/>
        <v>-0.13333333333333333</v>
      </c>
    </row>
    <row r="45" spans="1:10" x14ac:dyDescent="0.25">
      <c r="A45" s="34" t="s">
        <v>88</v>
      </c>
      <c r="B45" s="35">
        <v>54</v>
      </c>
      <c r="C45" s="36">
        <v>60</v>
      </c>
      <c r="D45" s="35">
        <v>154</v>
      </c>
      <c r="E45" s="36">
        <v>131</v>
      </c>
      <c r="F45" s="37"/>
      <c r="G45" s="35">
        <f t="shared" si="0"/>
        <v>-6</v>
      </c>
      <c r="H45" s="36">
        <f t="shared" si="1"/>
        <v>23</v>
      </c>
      <c r="I45" s="38">
        <f t="shared" si="2"/>
        <v>-0.1</v>
      </c>
      <c r="J45" s="39">
        <f t="shared" si="3"/>
        <v>0.17557251908396945</v>
      </c>
    </row>
    <row r="46" spans="1:10" x14ac:dyDescent="0.25">
      <c r="A46" s="34" t="s">
        <v>89</v>
      </c>
      <c r="B46" s="35">
        <v>68</v>
      </c>
      <c r="C46" s="36">
        <v>71</v>
      </c>
      <c r="D46" s="35">
        <v>164</v>
      </c>
      <c r="E46" s="36">
        <v>150</v>
      </c>
      <c r="F46" s="37"/>
      <c r="G46" s="35">
        <f t="shared" si="0"/>
        <v>-3</v>
      </c>
      <c r="H46" s="36">
        <f t="shared" si="1"/>
        <v>14</v>
      </c>
      <c r="I46" s="38">
        <f t="shared" si="2"/>
        <v>-4.2253521126760563E-2</v>
      </c>
      <c r="J46" s="39">
        <f t="shared" si="3"/>
        <v>9.3333333333333338E-2</v>
      </c>
    </row>
    <row r="47" spans="1:10" x14ac:dyDescent="0.25">
      <c r="A47" s="34" t="s">
        <v>90</v>
      </c>
      <c r="B47" s="35">
        <v>77</v>
      </c>
      <c r="C47" s="36">
        <v>140</v>
      </c>
      <c r="D47" s="35">
        <v>231</v>
      </c>
      <c r="E47" s="36">
        <v>324</v>
      </c>
      <c r="F47" s="37"/>
      <c r="G47" s="35">
        <f t="shared" si="0"/>
        <v>-63</v>
      </c>
      <c r="H47" s="36">
        <f t="shared" si="1"/>
        <v>-93</v>
      </c>
      <c r="I47" s="38">
        <f t="shared" si="2"/>
        <v>-0.45</v>
      </c>
      <c r="J47" s="39">
        <f t="shared" si="3"/>
        <v>-0.28703703703703703</v>
      </c>
    </row>
    <row r="48" spans="1:10" x14ac:dyDescent="0.25">
      <c r="A48" s="34" t="s">
        <v>91</v>
      </c>
      <c r="B48" s="35">
        <v>5</v>
      </c>
      <c r="C48" s="36">
        <v>1</v>
      </c>
      <c r="D48" s="35">
        <v>5</v>
      </c>
      <c r="E48" s="36">
        <v>1</v>
      </c>
      <c r="F48" s="37"/>
      <c r="G48" s="35">
        <f t="shared" si="0"/>
        <v>4</v>
      </c>
      <c r="H48" s="36">
        <f t="shared" si="1"/>
        <v>4</v>
      </c>
      <c r="I48" s="38">
        <f t="shared" si="2"/>
        <v>4</v>
      </c>
      <c r="J48" s="39">
        <f t="shared" si="3"/>
        <v>4</v>
      </c>
    </row>
    <row r="49" spans="1:10" x14ac:dyDescent="0.25">
      <c r="A49" s="34" t="s">
        <v>92</v>
      </c>
      <c r="B49" s="35">
        <v>43</v>
      </c>
      <c r="C49" s="36">
        <v>59</v>
      </c>
      <c r="D49" s="35">
        <v>202</v>
      </c>
      <c r="E49" s="36">
        <v>172</v>
      </c>
      <c r="F49" s="37"/>
      <c r="G49" s="35">
        <f t="shared" si="0"/>
        <v>-16</v>
      </c>
      <c r="H49" s="36">
        <f t="shared" si="1"/>
        <v>30</v>
      </c>
      <c r="I49" s="38">
        <f t="shared" si="2"/>
        <v>-0.2711864406779661</v>
      </c>
      <c r="J49" s="39">
        <f t="shared" si="3"/>
        <v>0.1744186046511628</v>
      </c>
    </row>
    <row r="50" spans="1:10" x14ac:dyDescent="0.25">
      <c r="A50" s="34" t="s">
        <v>93</v>
      </c>
      <c r="B50" s="35">
        <v>36</v>
      </c>
      <c r="C50" s="36">
        <v>0</v>
      </c>
      <c r="D50" s="35">
        <v>81</v>
      </c>
      <c r="E50" s="36">
        <v>0</v>
      </c>
      <c r="F50" s="37"/>
      <c r="G50" s="35">
        <f t="shared" si="0"/>
        <v>36</v>
      </c>
      <c r="H50" s="36">
        <f t="shared" si="1"/>
        <v>81</v>
      </c>
      <c r="I50" s="38" t="str">
        <f t="shared" si="2"/>
        <v>-</v>
      </c>
      <c r="J50" s="39" t="str">
        <f t="shared" si="3"/>
        <v>-</v>
      </c>
    </row>
    <row r="51" spans="1:10" x14ac:dyDescent="0.25">
      <c r="A51" s="34" t="s">
        <v>94</v>
      </c>
      <c r="B51" s="35">
        <v>541</v>
      </c>
      <c r="C51" s="36">
        <v>664</v>
      </c>
      <c r="D51" s="35">
        <v>1358</v>
      </c>
      <c r="E51" s="36">
        <v>1519</v>
      </c>
      <c r="F51" s="37"/>
      <c r="G51" s="35">
        <f t="shared" si="0"/>
        <v>-123</v>
      </c>
      <c r="H51" s="36">
        <f t="shared" si="1"/>
        <v>-161</v>
      </c>
      <c r="I51" s="38">
        <f t="shared" si="2"/>
        <v>-0.18524096385542169</v>
      </c>
      <c r="J51" s="39">
        <f t="shared" si="3"/>
        <v>-0.10599078341013825</v>
      </c>
    </row>
    <row r="52" spans="1:10" x14ac:dyDescent="0.25">
      <c r="A52" s="34" t="s">
        <v>95</v>
      </c>
      <c r="B52" s="35">
        <v>249</v>
      </c>
      <c r="C52" s="36">
        <v>194</v>
      </c>
      <c r="D52" s="35">
        <v>679</v>
      </c>
      <c r="E52" s="36">
        <v>558</v>
      </c>
      <c r="F52" s="37"/>
      <c r="G52" s="35">
        <f t="shared" si="0"/>
        <v>55</v>
      </c>
      <c r="H52" s="36">
        <f t="shared" si="1"/>
        <v>121</v>
      </c>
      <c r="I52" s="38">
        <f t="shared" si="2"/>
        <v>0.28350515463917525</v>
      </c>
      <c r="J52" s="39">
        <f t="shared" si="3"/>
        <v>0.21684587813620071</v>
      </c>
    </row>
    <row r="53" spans="1:10" x14ac:dyDescent="0.25">
      <c r="A53" s="34" t="s">
        <v>96</v>
      </c>
      <c r="B53" s="35">
        <v>3683</v>
      </c>
      <c r="C53" s="36">
        <v>4024</v>
      </c>
      <c r="D53" s="35">
        <v>10522</v>
      </c>
      <c r="E53" s="36">
        <v>11001</v>
      </c>
      <c r="F53" s="37"/>
      <c r="G53" s="35">
        <f t="shared" si="0"/>
        <v>-341</v>
      </c>
      <c r="H53" s="36">
        <f t="shared" si="1"/>
        <v>-479</v>
      </c>
      <c r="I53" s="38">
        <f t="shared" si="2"/>
        <v>-8.4741550695825049E-2</v>
      </c>
      <c r="J53" s="39">
        <f t="shared" si="3"/>
        <v>-4.3541496227615668E-2</v>
      </c>
    </row>
    <row r="54" spans="1:10" x14ac:dyDescent="0.25">
      <c r="A54" s="34" t="s">
        <v>97</v>
      </c>
      <c r="B54" s="35">
        <v>462</v>
      </c>
      <c r="C54" s="36">
        <v>824</v>
      </c>
      <c r="D54" s="35">
        <v>1517</v>
      </c>
      <c r="E54" s="36">
        <v>2185</v>
      </c>
      <c r="F54" s="37"/>
      <c r="G54" s="35">
        <f t="shared" si="0"/>
        <v>-362</v>
      </c>
      <c r="H54" s="36">
        <f t="shared" si="1"/>
        <v>-668</v>
      </c>
      <c r="I54" s="38">
        <f t="shared" si="2"/>
        <v>-0.43932038834951459</v>
      </c>
      <c r="J54" s="39">
        <f t="shared" si="3"/>
        <v>-0.30572082379862703</v>
      </c>
    </row>
    <row r="55" spans="1:10" x14ac:dyDescent="0.25">
      <c r="A55" s="34" t="s">
        <v>98</v>
      </c>
      <c r="B55" s="35">
        <v>41</v>
      </c>
      <c r="C55" s="36">
        <v>97</v>
      </c>
      <c r="D55" s="35">
        <v>218</v>
      </c>
      <c r="E55" s="36">
        <v>216</v>
      </c>
      <c r="F55" s="37"/>
      <c r="G55" s="35">
        <f t="shared" si="0"/>
        <v>-56</v>
      </c>
      <c r="H55" s="36">
        <f t="shared" si="1"/>
        <v>2</v>
      </c>
      <c r="I55" s="38">
        <f t="shared" si="2"/>
        <v>-0.57731958762886593</v>
      </c>
      <c r="J55" s="39">
        <f t="shared" si="3"/>
        <v>9.2592592592592587E-3</v>
      </c>
    </row>
    <row r="56" spans="1:10" x14ac:dyDescent="0.25">
      <c r="A56" s="79" t="s">
        <v>99</v>
      </c>
      <c r="B56" s="80">
        <v>12</v>
      </c>
      <c r="C56" s="81">
        <v>7</v>
      </c>
      <c r="D56" s="80">
        <v>27</v>
      </c>
      <c r="E56" s="81">
        <v>18</v>
      </c>
      <c r="F56" s="82"/>
      <c r="G56" s="80">
        <f t="shared" si="0"/>
        <v>5</v>
      </c>
      <c r="H56" s="81">
        <f t="shared" si="1"/>
        <v>9</v>
      </c>
      <c r="I56" s="94">
        <f t="shared" si="2"/>
        <v>0.7142857142857143</v>
      </c>
      <c r="J56" s="95">
        <f t="shared" si="3"/>
        <v>0.5</v>
      </c>
    </row>
    <row r="57" spans="1:10" x14ac:dyDescent="0.25">
      <c r="A57" s="34" t="s">
        <v>100</v>
      </c>
      <c r="B57" s="35">
        <v>0</v>
      </c>
      <c r="C57" s="36">
        <v>0</v>
      </c>
      <c r="D57" s="35">
        <v>0</v>
      </c>
      <c r="E57" s="36">
        <v>1</v>
      </c>
      <c r="F57" s="37"/>
      <c r="G57" s="35">
        <f t="shared" si="0"/>
        <v>0</v>
      </c>
      <c r="H57" s="36">
        <f t="shared" si="1"/>
        <v>-1</v>
      </c>
      <c r="I57" s="38" t="str">
        <f t="shared" si="2"/>
        <v>-</v>
      </c>
      <c r="J57" s="39">
        <f t="shared" si="3"/>
        <v>-1</v>
      </c>
    </row>
    <row r="58" spans="1:10" x14ac:dyDescent="0.25">
      <c r="A58" s="34" t="s">
        <v>101</v>
      </c>
      <c r="B58" s="35">
        <v>2</v>
      </c>
      <c r="C58" s="36">
        <v>2</v>
      </c>
      <c r="D58" s="35">
        <v>8</v>
      </c>
      <c r="E58" s="36">
        <v>4</v>
      </c>
      <c r="F58" s="37"/>
      <c r="G58" s="35">
        <f t="shared" si="0"/>
        <v>0</v>
      </c>
      <c r="H58" s="36">
        <f t="shared" si="1"/>
        <v>4</v>
      </c>
      <c r="I58" s="38">
        <f t="shared" si="2"/>
        <v>0</v>
      </c>
      <c r="J58" s="39">
        <f t="shared" si="3"/>
        <v>1</v>
      </c>
    </row>
    <row r="59" spans="1:10" x14ac:dyDescent="0.25">
      <c r="A59" s="34" t="s">
        <v>102</v>
      </c>
      <c r="B59" s="35">
        <v>57</v>
      </c>
      <c r="C59" s="36">
        <v>82</v>
      </c>
      <c r="D59" s="35">
        <v>148</v>
      </c>
      <c r="E59" s="36">
        <v>174</v>
      </c>
      <c r="F59" s="37"/>
      <c r="G59" s="35">
        <f t="shared" si="0"/>
        <v>-25</v>
      </c>
      <c r="H59" s="36">
        <f t="shared" si="1"/>
        <v>-26</v>
      </c>
      <c r="I59" s="38">
        <f t="shared" si="2"/>
        <v>-0.3048780487804878</v>
      </c>
      <c r="J59" s="39">
        <f t="shared" si="3"/>
        <v>-0.14942528735632185</v>
      </c>
    </row>
    <row r="60" spans="1:10" x14ac:dyDescent="0.25">
      <c r="A60" s="34" t="s">
        <v>103</v>
      </c>
      <c r="B60" s="35">
        <v>94</v>
      </c>
      <c r="C60" s="36">
        <v>90</v>
      </c>
      <c r="D60" s="35">
        <v>194</v>
      </c>
      <c r="E60" s="36">
        <v>230</v>
      </c>
      <c r="F60" s="37"/>
      <c r="G60" s="35">
        <f t="shared" si="0"/>
        <v>4</v>
      </c>
      <c r="H60" s="36">
        <f t="shared" si="1"/>
        <v>-36</v>
      </c>
      <c r="I60" s="38">
        <f t="shared" si="2"/>
        <v>4.4444444444444446E-2</v>
      </c>
      <c r="J60" s="39">
        <f t="shared" si="3"/>
        <v>-0.15652173913043479</v>
      </c>
    </row>
    <row r="61" spans="1:10" x14ac:dyDescent="0.25">
      <c r="A61" s="34" t="s">
        <v>104</v>
      </c>
      <c r="B61" s="35">
        <v>3</v>
      </c>
      <c r="C61" s="36">
        <v>2</v>
      </c>
      <c r="D61" s="35">
        <v>7</v>
      </c>
      <c r="E61" s="36">
        <v>6</v>
      </c>
      <c r="F61" s="37"/>
      <c r="G61" s="35">
        <f t="shared" si="0"/>
        <v>1</v>
      </c>
      <c r="H61" s="36">
        <f t="shared" si="1"/>
        <v>1</v>
      </c>
      <c r="I61" s="38">
        <f t="shared" si="2"/>
        <v>0.5</v>
      </c>
      <c r="J61" s="39">
        <f t="shared" si="3"/>
        <v>0.16666666666666666</v>
      </c>
    </row>
    <row r="62" spans="1:10" x14ac:dyDescent="0.25">
      <c r="A62" s="34" t="s">
        <v>105</v>
      </c>
      <c r="B62" s="35">
        <v>0</v>
      </c>
      <c r="C62" s="36">
        <v>1</v>
      </c>
      <c r="D62" s="35">
        <v>1</v>
      </c>
      <c r="E62" s="36">
        <v>1</v>
      </c>
      <c r="F62" s="37"/>
      <c r="G62" s="35">
        <f t="shared" si="0"/>
        <v>-1</v>
      </c>
      <c r="H62" s="36">
        <f t="shared" si="1"/>
        <v>0</v>
      </c>
      <c r="I62" s="38">
        <f t="shared" si="2"/>
        <v>-1</v>
      </c>
      <c r="J62" s="39">
        <f t="shared" si="3"/>
        <v>0</v>
      </c>
    </row>
    <row r="63" spans="1:10" x14ac:dyDescent="0.25">
      <c r="A63" s="34" t="s">
        <v>106</v>
      </c>
      <c r="B63" s="35">
        <v>171</v>
      </c>
      <c r="C63" s="36">
        <v>164</v>
      </c>
      <c r="D63" s="35">
        <v>454</v>
      </c>
      <c r="E63" s="36">
        <v>436</v>
      </c>
      <c r="F63" s="37"/>
      <c r="G63" s="35">
        <f t="shared" si="0"/>
        <v>7</v>
      </c>
      <c r="H63" s="36">
        <f t="shared" si="1"/>
        <v>18</v>
      </c>
      <c r="I63" s="38">
        <f t="shared" si="2"/>
        <v>4.2682926829268296E-2</v>
      </c>
      <c r="J63" s="39">
        <f t="shared" si="3"/>
        <v>4.1284403669724773E-2</v>
      </c>
    </row>
    <row r="64" spans="1:10" x14ac:dyDescent="0.25">
      <c r="A64" s="34" t="s">
        <v>107</v>
      </c>
      <c r="B64" s="35">
        <v>58</v>
      </c>
      <c r="C64" s="36">
        <v>49</v>
      </c>
      <c r="D64" s="35">
        <v>109</v>
      </c>
      <c r="E64" s="36">
        <v>145</v>
      </c>
      <c r="F64" s="37"/>
      <c r="G64" s="35">
        <f t="shared" si="0"/>
        <v>9</v>
      </c>
      <c r="H64" s="36">
        <f t="shared" si="1"/>
        <v>-36</v>
      </c>
      <c r="I64" s="38">
        <f t="shared" si="2"/>
        <v>0.18367346938775511</v>
      </c>
      <c r="J64" s="39">
        <f t="shared" si="3"/>
        <v>-0.24827586206896551</v>
      </c>
    </row>
    <row r="65" spans="1:10" x14ac:dyDescent="0.25">
      <c r="A65" s="34" t="s">
        <v>108</v>
      </c>
      <c r="B65" s="35">
        <v>22</v>
      </c>
      <c r="C65" s="36">
        <v>38</v>
      </c>
      <c r="D65" s="35">
        <v>49</v>
      </c>
      <c r="E65" s="36">
        <v>70</v>
      </c>
      <c r="F65" s="37"/>
      <c r="G65" s="35">
        <f t="shared" si="0"/>
        <v>-16</v>
      </c>
      <c r="H65" s="36">
        <f t="shared" si="1"/>
        <v>-21</v>
      </c>
      <c r="I65" s="38">
        <f t="shared" si="2"/>
        <v>-0.42105263157894735</v>
      </c>
      <c r="J65" s="39">
        <f t="shared" si="3"/>
        <v>-0.3</v>
      </c>
    </row>
    <row r="66" spans="1:10" x14ac:dyDescent="0.25">
      <c r="A66" s="34" t="s">
        <v>109</v>
      </c>
      <c r="B66" s="35">
        <v>20</v>
      </c>
      <c r="C66" s="36">
        <v>64</v>
      </c>
      <c r="D66" s="35">
        <v>88</v>
      </c>
      <c r="E66" s="36">
        <v>174</v>
      </c>
      <c r="F66" s="37"/>
      <c r="G66" s="35">
        <f t="shared" si="0"/>
        <v>-44</v>
      </c>
      <c r="H66" s="36">
        <f t="shared" si="1"/>
        <v>-86</v>
      </c>
      <c r="I66" s="38">
        <f t="shared" si="2"/>
        <v>-0.6875</v>
      </c>
      <c r="J66" s="39">
        <f t="shared" si="3"/>
        <v>-0.4942528735632184</v>
      </c>
    </row>
    <row r="67" spans="1:10" x14ac:dyDescent="0.25">
      <c r="A67" s="34" t="s">
        <v>110</v>
      </c>
      <c r="B67" s="35">
        <v>11</v>
      </c>
      <c r="C67" s="36">
        <v>19</v>
      </c>
      <c r="D67" s="35">
        <v>28</v>
      </c>
      <c r="E67" s="36">
        <v>38</v>
      </c>
      <c r="F67" s="37"/>
      <c r="G67" s="35">
        <f t="shared" si="0"/>
        <v>-8</v>
      </c>
      <c r="H67" s="36">
        <f t="shared" si="1"/>
        <v>-10</v>
      </c>
      <c r="I67" s="38">
        <f t="shared" si="2"/>
        <v>-0.42105263157894735</v>
      </c>
      <c r="J67" s="39">
        <f t="shared" si="3"/>
        <v>-0.26315789473684209</v>
      </c>
    </row>
    <row r="68" spans="1:10" x14ac:dyDescent="0.25">
      <c r="A68" s="34" t="s">
        <v>111</v>
      </c>
      <c r="B68" s="35">
        <v>11</v>
      </c>
      <c r="C68" s="36">
        <v>34</v>
      </c>
      <c r="D68" s="35">
        <v>51</v>
      </c>
      <c r="E68" s="36">
        <v>53</v>
      </c>
      <c r="F68" s="37"/>
      <c r="G68" s="35">
        <f t="shared" si="0"/>
        <v>-23</v>
      </c>
      <c r="H68" s="36">
        <f t="shared" si="1"/>
        <v>-2</v>
      </c>
      <c r="I68" s="38">
        <f t="shared" si="2"/>
        <v>-0.67647058823529416</v>
      </c>
      <c r="J68" s="39">
        <f t="shared" si="3"/>
        <v>-3.7735849056603772E-2</v>
      </c>
    </row>
    <row r="69" spans="1:10" x14ac:dyDescent="0.25">
      <c r="A69" s="34" t="s">
        <v>112</v>
      </c>
      <c r="B69" s="35">
        <v>11</v>
      </c>
      <c r="C69" s="36">
        <v>19</v>
      </c>
      <c r="D69" s="35">
        <v>35</v>
      </c>
      <c r="E69" s="36">
        <v>38</v>
      </c>
      <c r="F69" s="37"/>
      <c r="G69" s="35">
        <f t="shared" si="0"/>
        <v>-8</v>
      </c>
      <c r="H69" s="36">
        <f t="shared" si="1"/>
        <v>-3</v>
      </c>
      <c r="I69" s="38">
        <f t="shared" si="2"/>
        <v>-0.42105263157894735</v>
      </c>
      <c r="J69" s="39">
        <f t="shared" si="3"/>
        <v>-7.8947368421052627E-2</v>
      </c>
    </row>
    <row r="70" spans="1:10" x14ac:dyDescent="0.25">
      <c r="A70" s="34" t="s">
        <v>113</v>
      </c>
      <c r="B70" s="35">
        <v>27</v>
      </c>
      <c r="C70" s="36">
        <v>40</v>
      </c>
      <c r="D70" s="35">
        <v>72</v>
      </c>
      <c r="E70" s="36">
        <v>122</v>
      </c>
      <c r="F70" s="37"/>
      <c r="G70" s="35">
        <f t="shared" ref="G70:G103" si="4">B70-C70</f>
        <v>-13</v>
      </c>
      <c r="H70" s="36">
        <f t="shared" ref="H70:H103" si="5">D70-E70</f>
        <v>-50</v>
      </c>
      <c r="I70" s="38">
        <f t="shared" ref="I70:I103" si="6">IF(C70=0, "-", IF(G70/C70&lt;10, G70/C70, "&gt;999%"))</f>
        <v>-0.32500000000000001</v>
      </c>
      <c r="J70" s="39">
        <f t="shared" ref="J70:J103" si="7">IF(E70=0, "-", IF(H70/E70&lt;10, H70/E70, "&gt;999%"))</f>
        <v>-0.4098360655737705</v>
      </c>
    </row>
    <row r="71" spans="1:10" x14ac:dyDescent="0.25">
      <c r="A71" s="34" t="s">
        <v>114</v>
      </c>
      <c r="B71" s="35">
        <v>9</v>
      </c>
      <c r="C71" s="36">
        <v>10</v>
      </c>
      <c r="D71" s="35">
        <v>18</v>
      </c>
      <c r="E71" s="36">
        <v>24</v>
      </c>
      <c r="F71" s="37"/>
      <c r="G71" s="35">
        <f t="shared" si="4"/>
        <v>-1</v>
      </c>
      <c r="H71" s="36">
        <f t="shared" si="5"/>
        <v>-6</v>
      </c>
      <c r="I71" s="38">
        <f t="shared" si="6"/>
        <v>-0.1</v>
      </c>
      <c r="J71" s="39">
        <f t="shared" si="7"/>
        <v>-0.25</v>
      </c>
    </row>
    <row r="72" spans="1:10" x14ac:dyDescent="0.25">
      <c r="A72" s="34"/>
      <c r="B72" s="40"/>
      <c r="C72" s="41"/>
      <c r="D72" s="40"/>
      <c r="E72" s="41"/>
      <c r="F72" s="42"/>
      <c r="G72" s="40"/>
      <c r="H72" s="41"/>
      <c r="I72" s="43"/>
      <c r="J72" s="44"/>
    </row>
    <row r="73" spans="1:10" s="52" customFormat="1" ht="13" x14ac:dyDescent="0.3">
      <c r="A73" s="26" t="s">
        <v>17</v>
      </c>
      <c r="B73" s="46">
        <f>SUM(B6:B72)</f>
        <v>16272</v>
      </c>
      <c r="C73" s="47">
        <f>SUM(C6:C72)</f>
        <v>20402</v>
      </c>
      <c r="D73" s="46">
        <f>SUM(D6:D72)</f>
        <v>46275</v>
      </c>
      <c r="E73" s="47">
        <f>SUM(E6:E72)</f>
        <v>53980</v>
      </c>
      <c r="F73" s="48"/>
      <c r="G73" s="46">
        <f>SUM(G6:G72)</f>
        <v>-4130</v>
      </c>
      <c r="H73" s="47">
        <f>SUM(H6:H72)</f>
        <v>-7705</v>
      </c>
      <c r="I73" s="49">
        <f>IF(C73=0, 0, G73/C73)</f>
        <v>-0.20243113420252917</v>
      </c>
      <c r="J73" s="50">
        <f>IF(E73=0, 0, H73/E73)</f>
        <v>-0.14273805113004817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8869-FB75-4E1C-86D9-AC0A3ABA71CE}">
  <sheetPr>
    <pageSetUpPr fitToPage="1"/>
  </sheetPr>
  <dimension ref="A1:H73"/>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115</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116</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0</v>
      </c>
      <c r="C6" s="98">
        <v>9.8029604940692103E-3</v>
      </c>
      <c r="D6" s="97">
        <v>6.4829821717990298E-3</v>
      </c>
      <c r="E6" s="98">
        <v>2.4082993701370899E-2</v>
      </c>
      <c r="F6" s="99"/>
      <c r="G6" s="100">
        <f t="shared" ref="G6:G69" si="0">B6-C6</f>
        <v>-9.8029604940692103E-3</v>
      </c>
      <c r="H6" s="101">
        <f t="shared" ref="H6:H69" si="1">D6-E6</f>
        <v>-1.7600011529571871E-2</v>
      </c>
    </row>
    <row r="7" spans="1:8" ht="14.5" x14ac:dyDescent="0.35">
      <c r="A7" s="34" t="s">
        <v>50</v>
      </c>
      <c r="B7" s="97">
        <v>0</v>
      </c>
      <c r="C7" s="98">
        <v>0</v>
      </c>
      <c r="D7" s="97">
        <v>0</v>
      </c>
      <c r="E7" s="98">
        <v>3.7050759540570603E-3</v>
      </c>
      <c r="F7" s="99"/>
      <c r="G7" s="100">
        <f t="shared" si="0"/>
        <v>0</v>
      </c>
      <c r="H7" s="101">
        <f t="shared" si="1"/>
        <v>-3.7050759540570603E-3</v>
      </c>
    </row>
    <row r="8" spans="1:8" ht="14.5" x14ac:dyDescent="0.35">
      <c r="A8" s="34" t="s">
        <v>51</v>
      </c>
      <c r="B8" s="97">
        <v>0</v>
      </c>
      <c r="C8" s="98">
        <v>9.8029604940692103E-3</v>
      </c>
      <c r="D8" s="97">
        <v>4.3219881145326799E-3</v>
      </c>
      <c r="E8" s="98">
        <v>7.4101519081141206E-3</v>
      </c>
      <c r="F8" s="99"/>
      <c r="G8" s="100">
        <f t="shared" si="0"/>
        <v>-9.8029604940692103E-3</v>
      </c>
      <c r="H8" s="101">
        <f t="shared" si="1"/>
        <v>-3.0881637935814407E-3</v>
      </c>
    </row>
    <row r="9" spans="1:8" ht="14.5" x14ac:dyDescent="0.35">
      <c r="A9" s="34" t="s">
        <v>52</v>
      </c>
      <c r="B9" s="97">
        <v>0.81735496558505394</v>
      </c>
      <c r="C9" s="98">
        <v>1.1077345358298201</v>
      </c>
      <c r="D9" s="97">
        <v>1.2015126958400899</v>
      </c>
      <c r="E9" s="98">
        <v>1.18006669136717</v>
      </c>
      <c r="F9" s="99"/>
      <c r="G9" s="100">
        <f t="shared" si="0"/>
        <v>-0.29037957024476613</v>
      </c>
      <c r="H9" s="101">
        <f t="shared" si="1"/>
        <v>2.1446004472919888E-2</v>
      </c>
    </row>
    <row r="10" spans="1:8" ht="14.5" x14ac:dyDescent="0.35">
      <c r="A10" s="34" t="s">
        <v>53</v>
      </c>
      <c r="B10" s="97">
        <v>4.9164208456243898E-2</v>
      </c>
      <c r="C10" s="98">
        <v>2.9408881482207598E-2</v>
      </c>
      <c r="D10" s="97">
        <v>2.5931928687196102E-2</v>
      </c>
      <c r="E10" s="98">
        <v>2.4082993701370899E-2</v>
      </c>
      <c r="F10" s="99"/>
      <c r="G10" s="100">
        <f t="shared" si="0"/>
        <v>1.97553269740363E-2</v>
      </c>
      <c r="H10" s="101">
        <f t="shared" si="1"/>
        <v>1.8489349858252027E-3</v>
      </c>
    </row>
    <row r="11" spans="1:8" ht="14.5" x14ac:dyDescent="0.35">
      <c r="A11" s="34" t="s">
        <v>54</v>
      </c>
      <c r="B11" s="97">
        <v>1.16764995083579</v>
      </c>
      <c r="C11" s="98">
        <v>1.6616018037447298</v>
      </c>
      <c r="D11" s="97">
        <v>1.68989735278228</v>
      </c>
      <c r="E11" s="98">
        <v>1.50981845127825</v>
      </c>
      <c r="F11" s="99"/>
      <c r="G11" s="100">
        <f t="shared" si="0"/>
        <v>-0.49395185290893973</v>
      </c>
      <c r="H11" s="101">
        <f t="shared" si="1"/>
        <v>0.18007890150403005</v>
      </c>
    </row>
    <row r="12" spans="1:8" ht="14.5" x14ac:dyDescent="0.35">
      <c r="A12" s="34" t="s">
        <v>55</v>
      </c>
      <c r="B12" s="97">
        <v>6.1455260570304794E-3</v>
      </c>
      <c r="C12" s="98">
        <v>1.4704440741103799E-2</v>
      </c>
      <c r="D12" s="97">
        <v>2.16099405726634E-2</v>
      </c>
      <c r="E12" s="98">
        <v>2.4082993701370899E-2</v>
      </c>
      <c r="F12" s="99"/>
      <c r="G12" s="100">
        <f t="shared" si="0"/>
        <v>-8.5589146840733196E-3</v>
      </c>
      <c r="H12" s="101">
        <f t="shared" si="1"/>
        <v>-2.4730531287074989E-3</v>
      </c>
    </row>
    <row r="13" spans="1:8" ht="14.5" x14ac:dyDescent="0.35">
      <c r="A13" s="34" t="s">
        <v>56</v>
      </c>
      <c r="B13" s="97">
        <v>0</v>
      </c>
      <c r="C13" s="98">
        <v>1.4704440741103799E-2</v>
      </c>
      <c r="D13" s="97">
        <v>8.6439762290653702E-3</v>
      </c>
      <c r="E13" s="98">
        <v>1.29677658391997E-2</v>
      </c>
      <c r="F13" s="99"/>
      <c r="G13" s="100">
        <f t="shared" si="0"/>
        <v>-1.4704440741103799E-2</v>
      </c>
      <c r="H13" s="101">
        <f t="shared" si="1"/>
        <v>-4.32378961013433E-3</v>
      </c>
    </row>
    <row r="14" spans="1:8" ht="14.5" x14ac:dyDescent="0.35">
      <c r="A14" s="34" t="s">
        <v>57</v>
      </c>
      <c r="B14" s="97">
        <v>1.2291052114061E-2</v>
      </c>
      <c r="C14" s="98">
        <v>1.4704440741103799E-2</v>
      </c>
      <c r="D14" s="97">
        <v>4.7541869259859496E-2</v>
      </c>
      <c r="E14" s="98">
        <v>2.7788069655427898E-2</v>
      </c>
      <c r="F14" s="99"/>
      <c r="G14" s="100">
        <f t="shared" si="0"/>
        <v>-2.4133886270427986E-3</v>
      </c>
      <c r="H14" s="101">
        <f t="shared" si="1"/>
        <v>1.9753799604431597E-2</v>
      </c>
    </row>
    <row r="15" spans="1:8" ht="14.5" x14ac:dyDescent="0.35">
      <c r="A15" s="34" t="s">
        <v>58</v>
      </c>
      <c r="B15" s="97">
        <v>2.45821042281219E-2</v>
      </c>
      <c r="C15" s="98">
        <v>3.92118419762768E-2</v>
      </c>
      <c r="D15" s="97">
        <v>2.8092922744462501E-2</v>
      </c>
      <c r="E15" s="98">
        <v>5.7428677287884394E-2</v>
      </c>
      <c r="F15" s="99"/>
      <c r="G15" s="100">
        <f t="shared" si="0"/>
        <v>-1.4629737748154899E-2</v>
      </c>
      <c r="H15" s="101">
        <f t="shared" si="1"/>
        <v>-2.9335754543421893E-2</v>
      </c>
    </row>
    <row r="16" spans="1:8" ht="14.5" x14ac:dyDescent="0.35">
      <c r="A16" s="34" t="s">
        <v>59</v>
      </c>
      <c r="B16" s="97">
        <v>6.1455260570304801E-2</v>
      </c>
      <c r="C16" s="98">
        <v>8.3325164199588297E-2</v>
      </c>
      <c r="D16" s="97">
        <v>9.5083738519719102E-2</v>
      </c>
      <c r="E16" s="98">
        <v>8.8921822897369399E-2</v>
      </c>
      <c r="F16" s="99"/>
      <c r="G16" s="100">
        <f t="shared" si="0"/>
        <v>-2.1869903629283496E-2</v>
      </c>
      <c r="H16" s="101">
        <f t="shared" si="1"/>
        <v>6.1619156223497035E-3</v>
      </c>
    </row>
    <row r="17" spans="1:8" ht="14.5" x14ac:dyDescent="0.35">
      <c r="A17" s="34" t="s">
        <v>60</v>
      </c>
      <c r="B17" s="97">
        <v>5.0577679449360904</v>
      </c>
      <c r="C17" s="98">
        <v>5.7788452112537998</v>
      </c>
      <c r="D17" s="97">
        <v>5.4284170718530502</v>
      </c>
      <c r="E17" s="98">
        <v>5.3260466839570197</v>
      </c>
      <c r="F17" s="99"/>
      <c r="G17" s="100">
        <f t="shared" si="0"/>
        <v>-0.72107726631770941</v>
      </c>
      <c r="H17" s="101">
        <f t="shared" si="1"/>
        <v>0.10237038789603048</v>
      </c>
    </row>
    <row r="18" spans="1:8" ht="14.5" x14ac:dyDescent="0.35">
      <c r="A18" s="34" t="s">
        <v>61</v>
      </c>
      <c r="B18" s="97">
        <v>0.282694198623402</v>
      </c>
      <c r="C18" s="98">
        <v>0.15194588765807301</v>
      </c>
      <c r="D18" s="97">
        <v>0.29389519178822299</v>
      </c>
      <c r="E18" s="98">
        <v>0.11485735457576901</v>
      </c>
      <c r="F18" s="99"/>
      <c r="G18" s="100">
        <f t="shared" si="0"/>
        <v>0.13074831096532899</v>
      </c>
      <c r="H18" s="101">
        <f t="shared" si="1"/>
        <v>0.17903783721245398</v>
      </c>
    </row>
    <row r="19" spans="1:8" ht="14.5" x14ac:dyDescent="0.35">
      <c r="A19" s="34" t="s">
        <v>62</v>
      </c>
      <c r="B19" s="97">
        <v>0.38102261553589001</v>
      </c>
      <c r="C19" s="98">
        <v>5.8817762964415293E-2</v>
      </c>
      <c r="D19" s="97">
        <v>0.41058887088060497</v>
      </c>
      <c r="E19" s="98">
        <v>7.5954057058169697E-2</v>
      </c>
      <c r="F19" s="99"/>
      <c r="G19" s="100">
        <f t="shared" si="0"/>
        <v>0.32220485257147469</v>
      </c>
      <c r="H19" s="101">
        <f t="shared" si="1"/>
        <v>0.33463481382243526</v>
      </c>
    </row>
    <row r="20" spans="1:8" ht="14.5" x14ac:dyDescent="0.35">
      <c r="A20" s="34" t="s">
        <v>63</v>
      </c>
      <c r="B20" s="97">
        <v>6.3790560471976399</v>
      </c>
      <c r="C20" s="98">
        <v>3.8868738358984398</v>
      </c>
      <c r="D20" s="97">
        <v>3.8033495407887599</v>
      </c>
      <c r="E20" s="98">
        <v>4.1237495368655095</v>
      </c>
      <c r="F20" s="99"/>
      <c r="G20" s="100">
        <f t="shared" si="0"/>
        <v>2.4921822112992</v>
      </c>
      <c r="H20" s="101">
        <f t="shared" si="1"/>
        <v>-0.32039999607674963</v>
      </c>
    </row>
    <row r="21" spans="1:8" ht="14.5" x14ac:dyDescent="0.35">
      <c r="A21" s="34" t="s">
        <v>64</v>
      </c>
      <c r="B21" s="97">
        <v>3.1772369714847599</v>
      </c>
      <c r="C21" s="98">
        <v>3.7153220272522298</v>
      </c>
      <c r="D21" s="97">
        <v>3.9049162614802797</v>
      </c>
      <c r="E21" s="98">
        <v>4.0681733975546504</v>
      </c>
      <c r="F21" s="99"/>
      <c r="G21" s="100">
        <f t="shared" si="0"/>
        <v>-0.5380850557674699</v>
      </c>
      <c r="H21" s="101">
        <f t="shared" si="1"/>
        <v>-0.16325713607437065</v>
      </c>
    </row>
    <row r="22" spans="1:8" ht="14.5" x14ac:dyDescent="0.35">
      <c r="A22" s="34" t="s">
        <v>65</v>
      </c>
      <c r="B22" s="97">
        <v>6.26843657817109</v>
      </c>
      <c r="C22" s="98">
        <v>7.5433781001862599</v>
      </c>
      <c r="D22" s="97">
        <v>7.14208535926526</v>
      </c>
      <c r="E22" s="98">
        <v>7.8269729529455407</v>
      </c>
      <c r="F22" s="99"/>
      <c r="G22" s="100">
        <f t="shared" si="0"/>
        <v>-1.2749415220151699</v>
      </c>
      <c r="H22" s="101">
        <f t="shared" si="1"/>
        <v>-0.68488759368028074</v>
      </c>
    </row>
    <row r="23" spans="1:8" ht="14.5" x14ac:dyDescent="0.35">
      <c r="A23" s="34" t="s">
        <v>66</v>
      </c>
      <c r="B23" s="97">
        <v>1.2291052114061E-2</v>
      </c>
      <c r="C23" s="98">
        <v>0</v>
      </c>
      <c r="D23" s="97">
        <v>6.4829821717990298E-3</v>
      </c>
      <c r="E23" s="98">
        <v>5.55761393108559E-3</v>
      </c>
      <c r="F23" s="99"/>
      <c r="G23" s="100">
        <f t="shared" si="0"/>
        <v>1.2291052114061E-2</v>
      </c>
      <c r="H23" s="101">
        <f t="shared" si="1"/>
        <v>9.2536824071343983E-4</v>
      </c>
    </row>
    <row r="24" spans="1:8" ht="14.5" x14ac:dyDescent="0.35">
      <c r="A24" s="34" t="s">
        <v>67</v>
      </c>
      <c r="B24" s="97">
        <v>3.9208456243854504</v>
      </c>
      <c r="C24" s="98">
        <v>3.4751494951475301</v>
      </c>
      <c r="D24" s="97">
        <v>3.1442463533225302</v>
      </c>
      <c r="E24" s="98">
        <v>3.12708410522416</v>
      </c>
      <c r="F24" s="99"/>
      <c r="G24" s="100">
        <f t="shared" si="0"/>
        <v>0.44569612923792024</v>
      </c>
      <c r="H24" s="101">
        <f t="shared" si="1"/>
        <v>1.7162248098370192E-2</v>
      </c>
    </row>
    <row r="25" spans="1:8" ht="14.5" x14ac:dyDescent="0.35">
      <c r="A25" s="34" t="s">
        <v>68</v>
      </c>
      <c r="B25" s="97">
        <v>0.22738446411012797</v>
      </c>
      <c r="C25" s="98">
        <v>0.20096069012841897</v>
      </c>
      <c r="D25" s="97">
        <v>0.211777417612102</v>
      </c>
      <c r="E25" s="98">
        <v>0.17043349388662499</v>
      </c>
      <c r="F25" s="99"/>
      <c r="G25" s="100">
        <f t="shared" si="0"/>
        <v>2.6423773981709003E-2</v>
      </c>
      <c r="H25" s="101">
        <f t="shared" si="1"/>
        <v>4.1343923725477016E-2</v>
      </c>
    </row>
    <row r="26" spans="1:8" ht="14.5" x14ac:dyDescent="0.35">
      <c r="A26" s="34" t="s">
        <v>69</v>
      </c>
      <c r="B26" s="97">
        <v>0.22738446411012797</v>
      </c>
      <c r="C26" s="98">
        <v>0.24507401235172999</v>
      </c>
      <c r="D26" s="97">
        <v>0.181523500810373</v>
      </c>
      <c r="E26" s="98">
        <v>0.22415709522045202</v>
      </c>
      <c r="F26" s="99"/>
      <c r="G26" s="100">
        <f t="shared" si="0"/>
        <v>-1.7689548241602016E-2</v>
      </c>
      <c r="H26" s="101">
        <f t="shared" si="1"/>
        <v>-4.2633594410079023E-2</v>
      </c>
    </row>
    <row r="27" spans="1:8" ht="14.5" x14ac:dyDescent="0.35">
      <c r="A27" s="34" t="s">
        <v>70</v>
      </c>
      <c r="B27" s="97">
        <v>0.21509341199606702</v>
      </c>
      <c r="C27" s="98">
        <v>0.30879325556317999</v>
      </c>
      <c r="D27" s="97">
        <v>0.38897893030794201</v>
      </c>
      <c r="E27" s="98">
        <v>0.33901444979622097</v>
      </c>
      <c r="F27" s="99"/>
      <c r="G27" s="100">
        <f t="shared" si="0"/>
        <v>-9.3699843567112973E-2</v>
      </c>
      <c r="H27" s="101">
        <f t="shared" si="1"/>
        <v>4.9964480511721032E-2</v>
      </c>
    </row>
    <row r="28" spans="1:8" ht="14.5" x14ac:dyDescent="0.35">
      <c r="A28" s="34" t="s">
        <v>71</v>
      </c>
      <c r="B28" s="97">
        <v>5.8321042281219304</v>
      </c>
      <c r="C28" s="98">
        <v>4.5191647877659102</v>
      </c>
      <c r="D28" s="97">
        <v>5.6423554835224206</v>
      </c>
      <c r="E28" s="98">
        <v>4.7054464616524596</v>
      </c>
      <c r="F28" s="99"/>
      <c r="G28" s="100">
        <f t="shared" si="0"/>
        <v>1.3129394403560202</v>
      </c>
      <c r="H28" s="101">
        <f t="shared" si="1"/>
        <v>0.93690902186996095</v>
      </c>
    </row>
    <row r="29" spans="1:8" ht="14.5" x14ac:dyDescent="0.35">
      <c r="A29" s="34" t="s">
        <v>72</v>
      </c>
      <c r="B29" s="97">
        <v>6.1455260570304794E-3</v>
      </c>
      <c r="C29" s="98">
        <v>1.96059209881384E-2</v>
      </c>
      <c r="D29" s="97">
        <v>6.4829821717990298E-3</v>
      </c>
      <c r="E29" s="98">
        <v>2.03779177473138E-2</v>
      </c>
      <c r="F29" s="99"/>
      <c r="G29" s="100">
        <f t="shared" si="0"/>
        <v>-1.346039493110792E-2</v>
      </c>
      <c r="H29" s="101">
        <f t="shared" si="1"/>
        <v>-1.389493557551477E-2</v>
      </c>
    </row>
    <row r="30" spans="1:8" ht="14.5" x14ac:dyDescent="0.35">
      <c r="A30" s="34" t="s">
        <v>73</v>
      </c>
      <c r="B30" s="97">
        <v>0.43633235004916399</v>
      </c>
      <c r="C30" s="98">
        <v>1.0440152926183701</v>
      </c>
      <c r="D30" s="97">
        <v>0.62236628849270692</v>
      </c>
      <c r="E30" s="98">
        <v>0.73175250092626898</v>
      </c>
      <c r="F30" s="99"/>
      <c r="G30" s="100">
        <f t="shared" si="0"/>
        <v>-0.60768294256920607</v>
      </c>
      <c r="H30" s="101">
        <f t="shared" si="1"/>
        <v>-0.10938621243356206</v>
      </c>
    </row>
    <row r="31" spans="1:8" ht="14.5" x14ac:dyDescent="0.35">
      <c r="A31" s="34" t="s">
        <v>74</v>
      </c>
      <c r="B31" s="97">
        <v>0.70058997050147498</v>
      </c>
      <c r="C31" s="98">
        <v>0.62248799137339494</v>
      </c>
      <c r="D31" s="97">
        <v>0.641815235008104</v>
      </c>
      <c r="E31" s="98">
        <v>0.50203779177473096</v>
      </c>
      <c r="F31" s="99"/>
      <c r="G31" s="100">
        <f t="shared" si="0"/>
        <v>7.8101979128080035E-2</v>
      </c>
      <c r="H31" s="101">
        <f t="shared" si="1"/>
        <v>0.13977744323337304</v>
      </c>
    </row>
    <row r="32" spans="1:8" ht="14.5" x14ac:dyDescent="0.35">
      <c r="A32" s="34" t="s">
        <v>75</v>
      </c>
      <c r="B32" s="97">
        <v>0.69444444444444398</v>
      </c>
      <c r="C32" s="98">
        <v>0.68620723458484501</v>
      </c>
      <c r="D32" s="97">
        <v>0.78227984873041589</v>
      </c>
      <c r="E32" s="98">
        <v>0.71878473508706897</v>
      </c>
      <c r="F32" s="99"/>
      <c r="G32" s="100">
        <f t="shared" si="0"/>
        <v>8.2372098595989707E-3</v>
      </c>
      <c r="H32" s="101">
        <f t="shared" si="1"/>
        <v>6.3495113643346923E-2</v>
      </c>
    </row>
    <row r="33" spans="1:8" ht="14.5" x14ac:dyDescent="0.35">
      <c r="A33" s="34" t="s">
        <v>76</v>
      </c>
      <c r="B33" s="97">
        <v>6.1455260570304794E-3</v>
      </c>
      <c r="C33" s="98">
        <v>4.9014802470346E-3</v>
      </c>
      <c r="D33" s="97">
        <v>6.4829821717990298E-3</v>
      </c>
      <c r="E33" s="98">
        <v>3.7050759540570603E-3</v>
      </c>
      <c r="F33" s="99"/>
      <c r="G33" s="100">
        <f t="shared" si="0"/>
        <v>1.2440458099958794E-3</v>
      </c>
      <c r="H33" s="101">
        <f t="shared" si="1"/>
        <v>2.7779062177419695E-3</v>
      </c>
    </row>
    <row r="34" spans="1:8" ht="14.5" x14ac:dyDescent="0.35">
      <c r="A34" s="34" t="s">
        <v>77</v>
      </c>
      <c r="B34" s="97">
        <v>6.1455260570304801E-2</v>
      </c>
      <c r="C34" s="98">
        <v>3.4310361729242206E-2</v>
      </c>
      <c r="D34" s="97">
        <v>3.2414910858995102E-2</v>
      </c>
      <c r="E34" s="98">
        <v>3.5198221563542104E-2</v>
      </c>
      <c r="F34" s="99"/>
      <c r="G34" s="100">
        <f t="shared" si="0"/>
        <v>2.7144898841062595E-2</v>
      </c>
      <c r="H34" s="101">
        <f t="shared" si="1"/>
        <v>-2.7833107045470012E-3</v>
      </c>
    </row>
    <row r="35" spans="1:8" ht="14.5" x14ac:dyDescent="0.35">
      <c r="A35" s="34" t="s">
        <v>78</v>
      </c>
      <c r="B35" s="97">
        <v>8.2350049164208503</v>
      </c>
      <c r="C35" s="98">
        <v>10.204881874325999</v>
      </c>
      <c r="D35" s="97">
        <v>9.4305780659103196</v>
      </c>
      <c r="E35" s="98">
        <v>11.2374953686551</v>
      </c>
      <c r="F35" s="99"/>
      <c r="G35" s="100">
        <f t="shared" si="0"/>
        <v>-1.9698769579051483</v>
      </c>
      <c r="H35" s="101">
        <f t="shared" si="1"/>
        <v>-1.8069173027447807</v>
      </c>
    </row>
    <row r="36" spans="1:8" ht="14.5" x14ac:dyDescent="0.35">
      <c r="A36" s="34" t="s">
        <v>79</v>
      </c>
      <c r="B36" s="97">
        <v>6.1455260570304794E-3</v>
      </c>
      <c r="C36" s="98">
        <v>1.4704440741103799E-2</v>
      </c>
      <c r="D36" s="97">
        <v>2.16099405726634E-3</v>
      </c>
      <c r="E36" s="98">
        <v>5.55761393108559E-3</v>
      </c>
      <c r="F36" s="99"/>
      <c r="G36" s="100">
        <f t="shared" si="0"/>
        <v>-8.5589146840733196E-3</v>
      </c>
      <c r="H36" s="101">
        <f t="shared" si="1"/>
        <v>-3.3966198738192501E-3</v>
      </c>
    </row>
    <row r="37" spans="1:8" ht="14.5" x14ac:dyDescent="0.35">
      <c r="A37" s="34" t="s">
        <v>80</v>
      </c>
      <c r="B37" s="97">
        <v>2.3414454277286101</v>
      </c>
      <c r="C37" s="98">
        <v>2.2252720321537098</v>
      </c>
      <c r="D37" s="97">
        <v>2.2171799027552699</v>
      </c>
      <c r="E37" s="98">
        <v>2.00074101519081</v>
      </c>
      <c r="F37" s="99"/>
      <c r="G37" s="100">
        <f t="shared" si="0"/>
        <v>0.11617339557490025</v>
      </c>
      <c r="H37" s="101">
        <f t="shared" si="1"/>
        <v>0.21643888756445984</v>
      </c>
    </row>
    <row r="38" spans="1:8" ht="14.5" x14ac:dyDescent="0.35">
      <c r="A38" s="34" t="s">
        <v>81</v>
      </c>
      <c r="B38" s="97">
        <v>0.62684365781710893</v>
      </c>
      <c r="C38" s="98">
        <v>0.715616116067052</v>
      </c>
      <c r="D38" s="97">
        <v>0.63965424095083701</v>
      </c>
      <c r="E38" s="98">
        <v>0.67617636161541295</v>
      </c>
      <c r="F38" s="99"/>
      <c r="G38" s="100">
        <f t="shared" si="0"/>
        <v>-8.8772458249943065E-2</v>
      </c>
      <c r="H38" s="101">
        <f t="shared" si="1"/>
        <v>-3.6522120664575941E-2</v>
      </c>
    </row>
    <row r="39" spans="1:8" ht="14.5" x14ac:dyDescent="0.35">
      <c r="A39" s="34" t="s">
        <v>82</v>
      </c>
      <c r="B39" s="97">
        <v>1.7883480825958702</v>
      </c>
      <c r="C39" s="98">
        <v>1.08322713459465</v>
      </c>
      <c r="D39" s="97">
        <v>1.7979470556456001</v>
      </c>
      <c r="E39" s="98">
        <v>0.9466469062615781</v>
      </c>
      <c r="F39" s="99"/>
      <c r="G39" s="100">
        <f t="shared" si="0"/>
        <v>0.70512094800122016</v>
      </c>
      <c r="H39" s="101">
        <f t="shared" si="1"/>
        <v>0.85130014938402199</v>
      </c>
    </row>
    <row r="40" spans="1:8" ht="14.5" x14ac:dyDescent="0.35">
      <c r="A40" s="34" t="s">
        <v>83</v>
      </c>
      <c r="B40" s="97">
        <v>0.32571288102261597</v>
      </c>
      <c r="C40" s="98">
        <v>0.34800509753945702</v>
      </c>
      <c r="D40" s="97">
        <v>0.36952998379254498</v>
      </c>
      <c r="E40" s="98">
        <v>0.32789922193404997</v>
      </c>
      <c r="F40" s="99"/>
      <c r="G40" s="100">
        <f t="shared" si="0"/>
        <v>-2.2292216516841046E-2</v>
      </c>
      <c r="H40" s="101">
        <f t="shared" si="1"/>
        <v>4.1630761858495013E-2</v>
      </c>
    </row>
    <row r="41" spans="1:8" ht="14.5" x14ac:dyDescent="0.35">
      <c r="A41" s="34" t="s">
        <v>84</v>
      </c>
      <c r="B41" s="97">
        <v>10.6194690265487</v>
      </c>
      <c r="C41" s="98">
        <v>11.6410155867072</v>
      </c>
      <c r="D41" s="97">
        <v>9.7244732576985413</v>
      </c>
      <c r="E41" s="98">
        <v>11.411633938495699</v>
      </c>
      <c r="F41" s="99"/>
      <c r="G41" s="100">
        <f t="shared" si="0"/>
        <v>-1.0215465601584999</v>
      </c>
      <c r="H41" s="101">
        <f t="shared" si="1"/>
        <v>-1.6871606807971578</v>
      </c>
    </row>
    <row r="42" spans="1:8" ht="14.5" x14ac:dyDescent="0.35">
      <c r="A42" s="34" t="s">
        <v>85</v>
      </c>
      <c r="B42" s="97">
        <v>0</v>
      </c>
      <c r="C42" s="98">
        <v>0</v>
      </c>
      <c r="D42" s="97">
        <v>0</v>
      </c>
      <c r="E42" s="98">
        <v>1.8525379770285301E-3</v>
      </c>
      <c r="F42" s="99"/>
      <c r="G42" s="100">
        <f t="shared" si="0"/>
        <v>0</v>
      </c>
      <c r="H42" s="101">
        <f t="shared" si="1"/>
        <v>-1.8525379770285301E-3</v>
      </c>
    </row>
    <row r="43" spans="1:8" ht="14.5" x14ac:dyDescent="0.35">
      <c r="A43" s="34" t="s">
        <v>86</v>
      </c>
      <c r="B43" s="97">
        <v>4.4923795476892803</v>
      </c>
      <c r="C43" s="98">
        <v>5.2985001470444093</v>
      </c>
      <c r="D43" s="97">
        <v>4.4430037817395993</v>
      </c>
      <c r="E43" s="98">
        <v>5.2426824749907395</v>
      </c>
      <c r="F43" s="99"/>
      <c r="G43" s="100">
        <f t="shared" si="0"/>
        <v>-0.80612059935512903</v>
      </c>
      <c r="H43" s="101">
        <f t="shared" si="1"/>
        <v>-0.79967869325114016</v>
      </c>
    </row>
    <row r="44" spans="1:8" ht="14.5" x14ac:dyDescent="0.35">
      <c r="A44" s="34" t="s">
        <v>87</v>
      </c>
      <c r="B44" s="97">
        <v>9.8328416912487698E-2</v>
      </c>
      <c r="C44" s="98">
        <v>7.8423683952553697E-2</v>
      </c>
      <c r="D44" s="97">
        <v>0.11237169097785001</v>
      </c>
      <c r="E44" s="98">
        <v>0.11115227862171201</v>
      </c>
      <c r="F44" s="99"/>
      <c r="G44" s="100">
        <f t="shared" si="0"/>
        <v>1.9904732959934002E-2</v>
      </c>
      <c r="H44" s="101">
        <f t="shared" si="1"/>
        <v>1.2194123561379971E-3</v>
      </c>
    </row>
    <row r="45" spans="1:8" ht="14.5" x14ac:dyDescent="0.35">
      <c r="A45" s="34" t="s">
        <v>88</v>
      </c>
      <c r="B45" s="97">
        <v>0.33185840707964603</v>
      </c>
      <c r="C45" s="98">
        <v>0.29408881482207599</v>
      </c>
      <c r="D45" s="97">
        <v>0.33279308481901698</v>
      </c>
      <c r="E45" s="98">
        <v>0.24268247499073697</v>
      </c>
      <c r="F45" s="99"/>
      <c r="G45" s="100">
        <f t="shared" si="0"/>
        <v>3.7769592257570039E-2</v>
      </c>
      <c r="H45" s="101">
        <f t="shared" si="1"/>
        <v>9.0110609828280008E-2</v>
      </c>
    </row>
    <row r="46" spans="1:8" ht="14.5" x14ac:dyDescent="0.35">
      <c r="A46" s="34" t="s">
        <v>89</v>
      </c>
      <c r="B46" s="97">
        <v>0.41789577187807297</v>
      </c>
      <c r="C46" s="98">
        <v>0.34800509753945702</v>
      </c>
      <c r="D46" s="97">
        <v>0.35440302539168</v>
      </c>
      <c r="E46" s="98">
        <v>0.27788069655427899</v>
      </c>
      <c r="F46" s="99"/>
      <c r="G46" s="100">
        <f t="shared" si="0"/>
        <v>6.9890674338615955E-2</v>
      </c>
      <c r="H46" s="101">
        <f t="shared" si="1"/>
        <v>7.652232883740101E-2</v>
      </c>
    </row>
    <row r="47" spans="1:8" ht="14.5" x14ac:dyDescent="0.35">
      <c r="A47" s="34" t="s">
        <v>90</v>
      </c>
      <c r="B47" s="97">
        <v>0.47320550639134695</v>
      </c>
      <c r="C47" s="98">
        <v>0.68620723458484501</v>
      </c>
      <c r="D47" s="97">
        <v>0.499189627228525</v>
      </c>
      <c r="E47" s="98">
        <v>0.60022230455724301</v>
      </c>
      <c r="F47" s="99"/>
      <c r="G47" s="100">
        <f t="shared" si="0"/>
        <v>-0.21300172819349805</v>
      </c>
      <c r="H47" s="101">
        <f t="shared" si="1"/>
        <v>-0.10103267732871801</v>
      </c>
    </row>
    <row r="48" spans="1:8" ht="14.5" x14ac:dyDescent="0.35">
      <c r="A48" s="34" t="s">
        <v>91</v>
      </c>
      <c r="B48" s="97">
        <v>3.0727630285152401E-2</v>
      </c>
      <c r="C48" s="98">
        <v>4.9014802470346E-3</v>
      </c>
      <c r="D48" s="97">
        <v>1.08049702863317E-2</v>
      </c>
      <c r="E48" s="98">
        <v>1.8525379770285301E-3</v>
      </c>
      <c r="F48" s="99"/>
      <c r="G48" s="100">
        <f t="shared" si="0"/>
        <v>2.58261500381178E-2</v>
      </c>
      <c r="H48" s="101">
        <f t="shared" si="1"/>
        <v>8.9524323093031696E-3</v>
      </c>
    </row>
    <row r="49" spans="1:8" ht="14.5" x14ac:dyDescent="0.35">
      <c r="A49" s="34" t="s">
        <v>92</v>
      </c>
      <c r="B49" s="97">
        <v>0.26425762045231099</v>
      </c>
      <c r="C49" s="98">
        <v>0.28918733457504203</v>
      </c>
      <c r="D49" s="97">
        <v>0.43652079956780099</v>
      </c>
      <c r="E49" s="98">
        <v>0.31863653204890702</v>
      </c>
      <c r="F49" s="99"/>
      <c r="G49" s="100">
        <f t="shared" si="0"/>
        <v>-2.4929714122731039E-2</v>
      </c>
      <c r="H49" s="101">
        <f t="shared" si="1"/>
        <v>0.11788426751889397</v>
      </c>
    </row>
    <row r="50" spans="1:8" ht="14.5" x14ac:dyDescent="0.35">
      <c r="A50" s="34" t="s">
        <v>93</v>
      </c>
      <c r="B50" s="97">
        <v>0.221238938053097</v>
      </c>
      <c r="C50" s="98">
        <v>0</v>
      </c>
      <c r="D50" s="97">
        <v>0.17504051863857401</v>
      </c>
      <c r="E50" s="98">
        <v>0</v>
      </c>
      <c r="F50" s="99"/>
      <c r="G50" s="100">
        <f t="shared" si="0"/>
        <v>0.221238938053097</v>
      </c>
      <c r="H50" s="101">
        <f t="shared" si="1"/>
        <v>0.17504051863857401</v>
      </c>
    </row>
    <row r="51" spans="1:8" ht="14.5" x14ac:dyDescent="0.35">
      <c r="A51" s="34" t="s">
        <v>94</v>
      </c>
      <c r="B51" s="97">
        <v>3.3247295968534902</v>
      </c>
      <c r="C51" s="98">
        <v>3.2545828840309801</v>
      </c>
      <c r="D51" s="97">
        <v>2.9346299297676901</v>
      </c>
      <c r="E51" s="98">
        <v>2.8140051871063401</v>
      </c>
      <c r="F51" s="99"/>
      <c r="G51" s="100">
        <f t="shared" si="0"/>
        <v>7.0146712822510171E-2</v>
      </c>
      <c r="H51" s="101">
        <f t="shared" si="1"/>
        <v>0.12062474266135004</v>
      </c>
    </row>
    <row r="52" spans="1:8" ht="14.5" x14ac:dyDescent="0.35">
      <c r="A52" s="34" t="s">
        <v>95</v>
      </c>
      <c r="B52" s="97">
        <v>1.53023598820059</v>
      </c>
      <c r="C52" s="98">
        <v>0.95088716792471295</v>
      </c>
      <c r="D52" s="97">
        <v>1.4673149648838499</v>
      </c>
      <c r="E52" s="98">
        <v>1.0337161911819199</v>
      </c>
      <c r="F52" s="99"/>
      <c r="G52" s="100">
        <f t="shared" si="0"/>
        <v>0.57934882027587709</v>
      </c>
      <c r="H52" s="101">
        <f t="shared" si="1"/>
        <v>0.43359877370193001</v>
      </c>
    </row>
    <row r="53" spans="1:8" ht="14.5" x14ac:dyDescent="0.35">
      <c r="A53" s="34" t="s">
        <v>96</v>
      </c>
      <c r="B53" s="97">
        <v>22.6339724680433</v>
      </c>
      <c r="C53" s="98">
        <v>19.723556514067202</v>
      </c>
      <c r="D53" s="97">
        <v>22.7379794705565</v>
      </c>
      <c r="E53" s="98">
        <v>20.3797702852908</v>
      </c>
      <c r="F53" s="99"/>
      <c r="G53" s="100">
        <f t="shared" si="0"/>
        <v>2.9104159539760985</v>
      </c>
      <c r="H53" s="101">
        <f t="shared" si="1"/>
        <v>2.3582091852657001</v>
      </c>
    </row>
    <row r="54" spans="1:8" ht="14.5" x14ac:dyDescent="0.35">
      <c r="A54" s="34" t="s">
        <v>97</v>
      </c>
      <c r="B54" s="97">
        <v>2.8392330383480799</v>
      </c>
      <c r="C54" s="98">
        <v>4.03881972355651</v>
      </c>
      <c r="D54" s="97">
        <v>3.2782279848730402</v>
      </c>
      <c r="E54" s="98">
        <v>4.0477954798073403</v>
      </c>
      <c r="F54" s="99"/>
      <c r="G54" s="100">
        <f t="shared" si="0"/>
        <v>-1.19958668520843</v>
      </c>
      <c r="H54" s="101">
        <f t="shared" si="1"/>
        <v>-0.7695674949343001</v>
      </c>
    </row>
    <row r="55" spans="1:8" ht="14.5" x14ac:dyDescent="0.35">
      <c r="A55" s="34" t="s">
        <v>98</v>
      </c>
      <c r="B55" s="97">
        <v>0.25196656833824999</v>
      </c>
      <c r="C55" s="98">
        <v>0.47544358396235697</v>
      </c>
      <c r="D55" s="97">
        <v>0.47109670448406304</v>
      </c>
      <c r="E55" s="98">
        <v>0.40014820303816195</v>
      </c>
      <c r="F55" s="99"/>
      <c r="G55" s="100">
        <f t="shared" si="0"/>
        <v>-0.22347701562410699</v>
      </c>
      <c r="H55" s="101">
        <f t="shared" si="1"/>
        <v>7.0948501445901091E-2</v>
      </c>
    </row>
    <row r="56" spans="1:8" ht="14.5" x14ac:dyDescent="0.35">
      <c r="A56" s="79" t="s">
        <v>99</v>
      </c>
      <c r="B56" s="102">
        <v>7.3746312684365808E-2</v>
      </c>
      <c r="C56" s="103">
        <v>3.4310361729242206E-2</v>
      </c>
      <c r="D56" s="102">
        <v>5.8346839546191298E-2</v>
      </c>
      <c r="E56" s="103">
        <v>3.3345683586513498E-2</v>
      </c>
      <c r="F56" s="104"/>
      <c r="G56" s="105">
        <f t="shared" si="0"/>
        <v>3.9435950955123603E-2</v>
      </c>
      <c r="H56" s="106">
        <f t="shared" si="1"/>
        <v>2.50011559596778E-2</v>
      </c>
    </row>
    <row r="57" spans="1:8" ht="14.5" x14ac:dyDescent="0.35">
      <c r="A57" s="34" t="s">
        <v>100</v>
      </c>
      <c r="B57" s="97">
        <v>0</v>
      </c>
      <c r="C57" s="98">
        <v>0</v>
      </c>
      <c r="D57" s="97">
        <v>0</v>
      </c>
      <c r="E57" s="98">
        <v>1.8525379770285301E-3</v>
      </c>
      <c r="F57" s="99"/>
      <c r="G57" s="100">
        <f t="shared" si="0"/>
        <v>0</v>
      </c>
      <c r="H57" s="101">
        <f t="shared" si="1"/>
        <v>-1.8525379770285301E-3</v>
      </c>
    </row>
    <row r="58" spans="1:8" ht="14.5" x14ac:dyDescent="0.35">
      <c r="A58" s="34" t="s">
        <v>101</v>
      </c>
      <c r="B58" s="97">
        <v>1.2291052114061E-2</v>
      </c>
      <c r="C58" s="98">
        <v>9.8029604940692103E-3</v>
      </c>
      <c r="D58" s="97">
        <v>1.7287952458130699E-2</v>
      </c>
      <c r="E58" s="98">
        <v>7.4101519081141206E-3</v>
      </c>
      <c r="F58" s="99"/>
      <c r="G58" s="100">
        <f t="shared" si="0"/>
        <v>2.4880916199917901E-3</v>
      </c>
      <c r="H58" s="101">
        <f t="shared" si="1"/>
        <v>9.8778005500165782E-3</v>
      </c>
    </row>
    <row r="59" spans="1:8" ht="14.5" x14ac:dyDescent="0.35">
      <c r="A59" s="34" t="s">
        <v>102</v>
      </c>
      <c r="B59" s="97">
        <v>0.35029498525073699</v>
      </c>
      <c r="C59" s="98">
        <v>0.40192138025683793</v>
      </c>
      <c r="D59" s="97">
        <v>0.319827120475419</v>
      </c>
      <c r="E59" s="98">
        <v>0.32234160800296396</v>
      </c>
      <c r="F59" s="99"/>
      <c r="G59" s="100">
        <f t="shared" si="0"/>
        <v>-5.1626395006100945E-2</v>
      </c>
      <c r="H59" s="101">
        <f t="shared" si="1"/>
        <v>-2.5144875275449619E-3</v>
      </c>
    </row>
    <row r="60" spans="1:8" ht="14.5" x14ac:dyDescent="0.35">
      <c r="A60" s="34" t="s">
        <v>103</v>
      </c>
      <c r="B60" s="97">
        <v>0.57767944936086502</v>
      </c>
      <c r="C60" s="98">
        <v>0.44113322223311402</v>
      </c>
      <c r="D60" s="97">
        <v>0.41923284710967001</v>
      </c>
      <c r="E60" s="98">
        <v>0.42608373471656202</v>
      </c>
      <c r="F60" s="99"/>
      <c r="G60" s="100">
        <f t="shared" si="0"/>
        <v>0.136546227127751</v>
      </c>
      <c r="H60" s="101">
        <f t="shared" si="1"/>
        <v>-6.8508876068920088E-3</v>
      </c>
    </row>
    <row r="61" spans="1:8" ht="14.5" x14ac:dyDescent="0.35">
      <c r="A61" s="34" t="s">
        <v>104</v>
      </c>
      <c r="B61" s="97">
        <v>1.84365781710914E-2</v>
      </c>
      <c r="C61" s="98">
        <v>9.8029604940692103E-3</v>
      </c>
      <c r="D61" s="97">
        <v>1.51269584008644E-2</v>
      </c>
      <c r="E61" s="98">
        <v>1.1115227862171201E-2</v>
      </c>
      <c r="F61" s="99"/>
      <c r="G61" s="100">
        <f t="shared" si="0"/>
        <v>8.6336176770221897E-3</v>
      </c>
      <c r="H61" s="101">
        <f t="shared" si="1"/>
        <v>4.0117305386931992E-3</v>
      </c>
    </row>
    <row r="62" spans="1:8" ht="14.5" x14ac:dyDescent="0.35">
      <c r="A62" s="34" t="s">
        <v>105</v>
      </c>
      <c r="B62" s="97">
        <v>0</v>
      </c>
      <c r="C62" s="98">
        <v>4.9014802470346E-3</v>
      </c>
      <c r="D62" s="97">
        <v>2.16099405726634E-3</v>
      </c>
      <c r="E62" s="98">
        <v>1.8525379770285301E-3</v>
      </c>
      <c r="F62" s="99"/>
      <c r="G62" s="100">
        <f t="shared" si="0"/>
        <v>-4.9014802470346E-3</v>
      </c>
      <c r="H62" s="101">
        <f t="shared" si="1"/>
        <v>3.0845608023780981E-4</v>
      </c>
    </row>
    <row r="63" spans="1:8" ht="14.5" x14ac:dyDescent="0.35">
      <c r="A63" s="34" t="s">
        <v>106</v>
      </c>
      <c r="B63" s="97">
        <v>1.05088495575221</v>
      </c>
      <c r="C63" s="98">
        <v>0.80384276051367509</v>
      </c>
      <c r="D63" s="97">
        <v>0.98109130199892003</v>
      </c>
      <c r="E63" s="98">
        <v>0.80770655798443913</v>
      </c>
      <c r="F63" s="99"/>
      <c r="G63" s="100">
        <f t="shared" si="0"/>
        <v>0.24704219523853488</v>
      </c>
      <c r="H63" s="101">
        <f t="shared" si="1"/>
        <v>0.1733847440144809</v>
      </c>
    </row>
    <row r="64" spans="1:8" ht="14.5" x14ac:dyDescent="0.35">
      <c r="A64" s="34" t="s">
        <v>107</v>
      </c>
      <c r="B64" s="97">
        <v>0.35644051130776799</v>
      </c>
      <c r="C64" s="98">
        <v>0.24017253210469597</v>
      </c>
      <c r="D64" s="97">
        <v>0.23554835224203099</v>
      </c>
      <c r="E64" s="98">
        <v>0.26861800666913699</v>
      </c>
      <c r="F64" s="99"/>
      <c r="G64" s="100">
        <f t="shared" si="0"/>
        <v>0.11626797920307202</v>
      </c>
      <c r="H64" s="101">
        <f t="shared" si="1"/>
        <v>-3.3069654427105993E-2</v>
      </c>
    </row>
    <row r="65" spans="1:8" ht="14.5" x14ac:dyDescent="0.35">
      <c r="A65" s="34" t="s">
        <v>108</v>
      </c>
      <c r="B65" s="97">
        <v>0.135201573254671</v>
      </c>
      <c r="C65" s="98">
        <v>0.186256249387315</v>
      </c>
      <c r="D65" s="97">
        <v>0.105888708806051</v>
      </c>
      <c r="E65" s="98">
        <v>0.12967765839199699</v>
      </c>
      <c r="F65" s="99"/>
      <c r="G65" s="100">
        <f t="shared" si="0"/>
        <v>-5.1054676132644E-2</v>
      </c>
      <c r="H65" s="101">
        <f t="shared" si="1"/>
        <v>-2.378894958594599E-2</v>
      </c>
    </row>
    <row r="66" spans="1:8" ht="14.5" x14ac:dyDescent="0.35">
      <c r="A66" s="34" t="s">
        <v>109</v>
      </c>
      <c r="B66" s="97">
        <v>0.12291052114060999</v>
      </c>
      <c r="C66" s="98">
        <v>0.31369473581021501</v>
      </c>
      <c r="D66" s="97">
        <v>0.19016747703943798</v>
      </c>
      <c r="E66" s="98">
        <v>0.32234160800296396</v>
      </c>
      <c r="F66" s="99"/>
      <c r="G66" s="100">
        <f t="shared" si="0"/>
        <v>-0.19078421466960502</v>
      </c>
      <c r="H66" s="101">
        <f t="shared" si="1"/>
        <v>-0.13217413096352598</v>
      </c>
    </row>
    <row r="67" spans="1:8" ht="14.5" x14ac:dyDescent="0.35">
      <c r="A67" s="34" t="s">
        <v>110</v>
      </c>
      <c r="B67" s="97">
        <v>6.7600786627335305E-2</v>
      </c>
      <c r="C67" s="98">
        <v>9.3128124693657499E-2</v>
      </c>
      <c r="D67" s="97">
        <v>6.05078336034576E-2</v>
      </c>
      <c r="E67" s="98">
        <v>7.039644312708411E-2</v>
      </c>
      <c r="F67" s="99"/>
      <c r="G67" s="100">
        <f t="shared" si="0"/>
        <v>-2.5527338066322194E-2</v>
      </c>
      <c r="H67" s="101">
        <f t="shared" si="1"/>
        <v>-9.8886095236265098E-3</v>
      </c>
    </row>
    <row r="68" spans="1:8" ht="14.5" x14ac:dyDescent="0.35">
      <c r="A68" s="34" t="s">
        <v>111</v>
      </c>
      <c r="B68" s="97">
        <v>6.7600786627335305E-2</v>
      </c>
      <c r="C68" s="98">
        <v>0.16665032839917698</v>
      </c>
      <c r="D68" s="97">
        <v>0.110210696920583</v>
      </c>
      <c r="E68" s="98">
        <v>9.8184512782511987E-2</v>
      </c>
      <c r="F68" s="99"/>
      <c r="G68" s="100">
        <f t="shared" si="0"/>
        <v>-9.9049541771841679E-2</v>
      </c>
      <c r="H68" s="101">
        <f t="shared" si="1"/>
        <v>1.2026184138071008E-2</v>
      </c>
    </row>
    <row r="69" spans="1:8" ht="14.5" x14ac:dyDescent="0.35">
      <c r="A69" s="34" t="s">
        <v>112</v>
      </c>
      <c r="B69" s="97">
        <v>6.7600786627335305E-2</v>
      </c>
      <c r="C69" s="98">
        <v>9.3128124693657499E-2</v>
      </c>
      <c r="D69" s="97">
        <v>7.5634792004321993E-2</v>
      </c>
      <c r="E69" s="98">
        <v>7.039644312708411E-2</v>
      </c>
      <c r="F69" s="99"/>
      <c r="G69" s="100">
        <f t="shared" si="0"/>
        <v>-2.5527338066322194E-2</v>
      </c>
      <c r="H69" s="101">
        <f t="shared" si="1"/>
        <v>5.2383488772378833E-3</v>
      </c>
    </row>
    <row r="70" spans="1:8" ht="14.5" x14ac:dyDescent="0.35">
      <c r="A70" s="34" t="s">
        <v>113</v>
      </c>
      <c r="B70" s="97">
        <v>0.16592920353982302</v>
      </c>
      <c r="C70" s="98">
        <v>0.19605920988138401</v>
      </c>
      <c r="D70" s="97">
        <v>0.15559157212317701</v>
      </c>
      <c r="E70" s="98">
        <v>0.22600963319748102</v>
      </c>
      <c r="F70" s="99"/>
      <c r="G70" s="100">
        <f t="shared" ref="G70:G103" si="2">B70-C70</f>
        <v>-3.0130006341560989E-2</v>
      </c>
      <c r="H70" s="101">
        <f t="shared" ref="H70:H103" si="3">D70-E70</f>
        <v>-7.0418061074304011E-2</v>
      </c>
    </row>
    <row r="71" spans="1:8" ht="14.5" x14ac:dyDescent="0.35">
      <c r="A71" s="34" t="s">
        <v>114</v>
      </c>
      <c r="B71" s="97">
        <v>5.5309734513274304E-2</v>
      </c>
      <c r="C71" s="98">
        <v>4.9014802470346001E-2</v>
      </c>
      <c r="D71" s="97">
        <v>3.8897893030794203E-2</v>
      </c>
      <c r="E71" s="98">
        <v>4.4460911448684699E-2</v>
      </c>
      <c r="F71" s="99"/>
      <c r="G71" s="100">
        <f t="shared" si="2"/>
        <v>6.2949320429283029E-3</v>
      </c>
      <c r="H71" s="101">
        <f t="shared" si="3"/>
        <v>-5.5630184178904959E-3</v>
      </c>
    </row>
    <row r="72" spans="1:8" ht="14.5" x14ac:dyDescent="0.35">
      <c r="A72" s="34"/>
      <c r="B72" s="107"/>
      <c r="C72" s="108"/>
      <c r="D72" s="107"/>
      <c r="E72" s="108"/>
      <c r="F72" s="109"/>
      <c r="G72" s="110"/>
      <c r="H72" s="111"/>
    </row>
    <row r="73" spans="1:8" s="52" customFormat="1" ht="13" x14ac:dyDescent="0.3">
      <c r="A73" s="26" t="s">
        <v>17</v>
      </c>
      <c r="B73" s="77">
        <f>SUM(B6:B72)</f>
        <v>100.0000000000001</v>
      </c>
      <c r="C73" s="78">
        <f>SUM(C6:C72)</f>
        <v>99.999999999999943</v>
      </c>
      <c r="D73" s="77">
        <f>SUM(D6:D72)</f>
        <v>100.00000000000006</v>
      </c>
      <c r="E73" s="78">
        <f>SUM(E6:E72)</f>
        <v>99.999999999999986</v>
      </c>
      <c r="F73" s="112"/>
      <c r="G73" s="113">
        <f>SUM(G6:G72)</f>
        <v>1.3947176746853529E-13</v>
      </c>
      <c r="H73" s="114">
        <f>SUM(H6:H72)</f>
        <v>8.0900564025654376E-14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6BCDE-693C-4DD2-B55D-A1085144D628}">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117</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3730</v>
      </c>
      <c r="C7" s="120">
        <f>SUM($C8:$C11)</f>
        <v>5504</v>
      </c>
      <c r="D7" s="119">
        <f>SUM($D8:$D11)</f>
        <v>11389</v>
      </c>
      <c r="E7" s="120">
        <f>SUM($E8:$E11)</f>
        <v>15056</v>
      </c>
      <c r="F7" s="121"/>
      <c r="G7" s="119">
        <f>B7-C7</f>
        <v>-1774</v>
      </c>
      <c r="H7" s="120">
        <f>D7-E7</f>
        <v>-3667</v>
      </c>
      <c r="I7" s="122">
        <f>IF(C7=0, "-", IF(G7/C7&lt;10, G7/C7, "&gt;999%"))</f>
        <v>-0.3223110465116279</v>
      </c>
      <c r="J7" s="123">
        <f>IF(E7=0, "-", IF(H7/E7&lt;10, H7/E7, "&gt;999%"))</f>
        <v>-0.24355738575982996</v>
      </c>
    </row>
    <row r="8" spans="1:10" ht="14.5" x14ac:dyDescent="0.35">
      <c r="A8" s="124" t="s">
        <v>118</v>
      </c>
      <c r="B8" s="35">
        <v>2162</v>
      </c>
      <c r="C8" s="36">
        <v>3034</v>
      </c>
      <c r="D8" s="35">
        <v>6664</v>
      </c>
      <c r="E8" s="36">
        <v>8644</v>
      </c>
      <c r="F8" s="37"/>
      <c r="G8" s="35">
        <f>B8-C8</f>
        <v>-872</v>
      </c>
      <c r="H8" s="36">
        <f>D8-E8</f>
        <v>-1980</v>
      </c>
      <c r="I8" s="125">
        <f>IF(C8=0, "-", IF(G8/C8&lt;10, G8/C8, "&gt;999%"))</f>
        <v>-0.28740936058009231</v>
      </c>
      <c r="J8" s="126">
        <f>IF(E8=0, "-", IF(H8/E8&lt;10, H8/E8, "&gt;999%"))</f>
        <v>-0.22906062008329478</v>
      </c>
    </row>
    <row r="9" spans="1:10" ht="14.5" x14ac:dyDescent="0.35">
      <c r="A9" s="124" t="s">
        <v>119</v>
      </c>
      <c r="B9" s="35">
        <v>1178</v>
      </c>
      <c r="C9" s="36">
        <v>1859</v>
      </c>
      <c r="D9" s="35">
        <v>3641</v>
      </c>
      <c r="E9" s="36">
        <v>5255</v>
      </c>
      <c r="F9" s="37"/>
      <c r="G9" s="35">
        <f>B9-C9</f>
        <v>-681</v>
      </c>
      <c r="H9" s="36">
        <f>D9-E9</f>
        <v>-1614</v>
      </c>
      <c r="I9" s="125">
        <f>IF(C9=0, "-", IF(G9/C9&lt;10, G9/C9, "&gt;999%"))</f>
        <v>-0.3663259817105971</v>
      </c>
      <c r="J9" s="126">
        <f>IF(E9=0, "-", IF(H9/E9&lt;10, H9/E9, "&gt;999%"))</f>
        <v>-0.30713606089438628</v>
      </c>
    </row>
    <row r="10" spans="1:10" ht="14.5" x14ac:dyDescent="0.35">
      <c r="A10" s="124" t="s">
        <v>120</v>
      </c>
      <c r="B10" s="35">
        <v>137</v>
      </c>
      <c r="C10" s="36">
        <v>152</v>
      </c>
      <c r="D10" s="35">
        <v>372</v>
      </c>
      <c r="E10" s="36">
        <v>389</v>
      </c>
      <c r="F10" s="37"/>
      <c r="G10" s="35">
        <f>B10-C10</f>
        <v>-15</v>
      </c>
      <c r="H10" s="36">
        <f>D10-E10</f>
        <v>-17</v>
      </c>
      <c r="I10" s="125">
        <f>IF(C10=0, "-", IF(G10/C10&lt;10, G10/C10, "&gt;999%"))</f>
        <v>-9.8684210526315791E-2</v>
      </c>
      <c r="J10" s="126">
        <f>IF(E10=0, "-", IF(H10/E10&lt;10, H10/E10, "&gt;999%"))</f>
        <v>-4.3701799485861184E-2</v>
      </c>
    </row>
    <row r="11" spans="1:10" ht="14.5" x14ac:dyDescent="0.35">
      <c r="A11" s="124" t="s">
        <v>121</v>
      </c>
      <c r="B11" s="35">
        <v>253</v>
      </c>
      <c r="C11" s="36">
        <v>459</v>
      </c>
      <c r="D11" s="35">
        <v>712</v>
      </c>
      <c r="E11" s="36">
        <v>768</v>
      </c>
      <c r="F11" s="37"/>
      <c r="G11" s="35">
        <f>B11-C11</f>
        <v>-206</v>
      </c>
      <c r="H11" s="36">
        <f>D11-E11</f>
        <v>-56</v>
      </c>
      <c r="I11" s="125">
        <f>IF(C11=0, "-", IF(G11/C11&lt;10, G11/C11, "&gt;999%"))</f>
        <v>-0.44880174291938996</v>
      </c>
      <c r="J11" s="126">
        <f>IF(E11=0, "-", IF(H11/E11&lt;10, H11/E11, "&gt;999%"))</f>
        <v>-7.2916666666666671E-2</v>
      </c>
    </row>
    <row r="12" spans="1:10" ht="14.5" x14ac:dyDescent="0.35">
      <c r="A12" s="34"/>
      <c r="B12" s="35"/>
      <c r="C12" s="36"/>
      <c r="D12" s="35"/>
      <c r="E12" s="36"/>
      <c r="F12" s="37"/>
      <c r="G12" s="35"/>
      <c r="H12" s="36"/>
      <c r="I12" s="125"/>
      <c r="J12" s="126"/>
    </row>
    <row r="13" spans="1:10" s="52" customFormat="1" ht="13" x14ac:dyDescent="0.3">
      <c r="A13" s="118" t="s">
        <v>24</v>
      </c>
      <c r="B13" s="119">
        <f>SUM($B14:$B17)</f>
        <v>7593</v>
      </c>
      <c r="C13" s="120">
        <f>SUM($C14:$C17)</f>
        <v>8930</v>
      </c>
      <c r="D13" s="119">
        <f>SUM($D14:$D17)</f>
        <v>21713</v>
      </c>
      <c r="E13" s="120">
        <f>SUM($E14:$E17)</f>
        <v>23148</v>
      </c>
      <c r="F13" s="121"/>
      <c r="G13" s="119">
        <f>B13-C13</f>
        <v>-1337</v>
      </c>
      <c r="H13" s="120">
        <f>D13-E13</f>
        <v>-1435</v>
      </c>
      <c r="I13" s="122">
        <f>IF(C13=0, "-", IF(G13/C13&lt;10, G13/C13, "&gt;999%"))</f>
        <v>-0.14972004479283316</v>
      </c>
      <c r="J13" s="123">
        <f>IF(E13=0, "-", IF(H13/E13&lt;10, H13/E13, "&gt;999%"))</f>
        <v>-6.1992396751339211E-2</v>
      </c>
    </row>
    <row r="14" spans="1:10" ht="14.5" x14ac:dyDescent="0.35">
      <c r="A14" s="124" t="s">
        <v>118</v>
      </c>
      <c r="B14" s="35">
        <v>4311</v>
      </c>
      <c r="C14" s="36">
        <v>4750</v>
      </c>
      <c r="D14" s="35">
        <v>12320</v>
      </c>
      <c r="E14" s="36">
        <v>12441</v>
      </c>
      <c r="F14" s="37"/>
      <c r="G14" s="35">
        <f>B14-C14</f>
        <v>-439</v>
      </c>
      <c r="H14" s="36">
        <f>D14-E14</f>
        <v>-121</v>
      </c>
      <c r="I14" s="125">
        <f>IF(C14=0, "-", IF(G14/C14&lt;10, G14/C14, "&gt;999%"))</f>
        <v>-9.2421052631578945E-2</v>
      </c>
      <c r="J14" s="126">
        <f>IF(E14=0, "-", IF(H14/E14&lt;10, H14/E14, "&gt;999%"))</f>
        <v>-9.7259062776304164E-3</v>
      </c>
    </row>
    <row r="15" spans="1:10" ht="14.5" x14ac:dyDescent="0.35">
      <c r="A15" s="124" t="s">
        <v>119</v>
      </c>
      <c r="B15" s="35">
        <v>2420</v>
      </c>
      <c r="C15" s="36">
        <v>2975</v>
      </c>
      <c r="D15" s="35">
        <v>7648</v>
      </c>
      <c r="E15" s="36">
        <v>7997</v>
      </c>
      <c r="F15" s="37"/>
      <c r="G15" s="35">
        <f>B15-C15</f>
        <v>-555</v>
      </c>
      <c r="H15" s="36">
        <f>D15-E15</f>
        <v>-349</v>
      </c>
      <c r="I15" s="125">
        <f>IF(C15=0, "-", IF(G15/C15&lt;10, G15/C15, "&gt;999%"))</f>
        <v>-0.1865546218487395</v>
      </c>
      <c r="J15" s="126">
        <f>IF(E15=0, "-", IF(H15/E15&lt;10, H15/E15, "&gt;999%"))</f>
        <v>-4.3641365512067022E-2</v>
      </c>
    </row>
    <row r="16" spans="1:10" ht="14.5" x14ac:dyDescent="0.35">
      <c r="A16" s="124" t="s">
        <v>120</v>
      </c>
      <c r="B16" s="35">
        <v>220</v>
      </c>
      <c r="C16" s="36">
        <v>160</v>
      </c>
      <c r="D16" s="35">
        <v>560</v>
      </c>
      <c r="E16" s="36">
        <v>444</v>
      </c>
      <c r="F16" s="37"/>
      <c r="G16" s="35">
        <f>B16-C16</f>
        <v>60</v>
      </c>
      <c r="H16" s="36">
        <f>D16-E16</f>
        <v>116</v>
      </c>
      <c r="I16" s="125">
        <f>IF(C16=0, "-", IF(G16/C16&lt;10, G16/C16, "&gt;999%"))</f>
        <v>0.375</v>
      </c>
      <c r="J16" s="126">
        <f>IF(E16=0, "-", IF(H16/E16&lt;10, H16/E16, "&gt;999%"))</f>
        <v>0.26126126126126126</v>
      </c>
    </row>
    <row r="17" spans="1:10" ht="14.5" x14ac:dyDescent="0.35">
      <c r="A17" s="124" t="s">
        <v>121</v>
      </c>
      <c r="B17" s="35">
        <v>642</v>
      </c>
      <c r="C17" s="36">
        <v>1045</v>
      </c>
      <c r="D17" s="35">
        <v>1185</v>
      </c>
      <c r="E17" s="36">
        <v>2266</v>
      </c>
      <c r="F17" s="37"/>
      <c r="G17" s="35">
        <f>B17-C17</f>
        <v>-403</v>
      </c>
      <c r="H17" s="36">
        <f>D17-E17</f>
        <v>-1081</v>
      </c>
      <c r="I17" s="125">
        <f>IF(C17=0, "-", IF(G17/C17&lt;10, G17/C17, "&gt;999%"))</f>
        <v>-0.38564593301435407</v>
      </c>
      <c r="J17" s="126">
        <f>IF(E17=0, "-", IF(H17/E17&lt;10, H17/E17, "&gt;999%"))</f>
        <v>-0.47705207413945278</v>
      </c>
    </row>
    <row r="18" spans="1:10" ht="13" x14ac:dyDescent="0.3">
      <c r="A18" s="30"/>
      <c r="B18" s="115"/>
      <c r="C18" s="116"/>
      <c r="D18" s="115"/>
      <c r="E18" s="116"/>
      <c r="F18" s="117"/>
      <c r="G18" s="115"/>
      <c r="H18" s="116"/>
      <c r="I18" s="31"/>
      <c r="J18" s="32"/>
    </row>
    <row r="19" spans="1:10" s="52" customFormat="1" ht="13" x14ac:dyDescent="0.3">
      <c r="A19" s="118" t="s">
        <v>25</v>
      </c>
      <c r="B19" s="119">
        <f>SUM($B20:$B23)</f>
        <v>4319</v>
      </c>
      <c r="C19" s="120">
        <f>SUM($C20:$C23)</f>
        <v>5200</v>
      </c>
      <c r="D19" s="119">
        <f>SUM($D20:$D23)</f>
        <v>11505</v>
      </c>
      <c r="E19" s="120">
        <f>SUM($E20:$E23)</f>
        <v>13860</v>
      </c>
      <c r="F19" s="121"/>
      <c r="G19" s="119">
        <f>B19-C19</f>
        <v>-881</v>
      </c>
      <c r="H19" s="120">
        <f>D19-E19</f>
        <v>-2355</v>
      </c>
      <c r="I19" s="122">
        <f>IF(C19=0, "-", IF(G19/C19&lt;10, G19/C19, "&gt;999%"))</f>
        <v>-0.16942307692307693</v>
      </c>
      <c r="J19" s="123">
        <f>IF(E19=0, "-", IF(H19/E19&lt;10, H19/E19, "&gt;999%"))</f>
        <v>-0.16991341991341991</v>
      </c>
    </row>
    <row r="20" spans="1:10" ht="14.5" x14ac:dyDescent="0.35">
      <c r="A20" s="124" t="s">
        <v>118</v>
      </c>
      <c r="B20" s="35">
        <v>1489</v>
      </c>
      <c r="C20" s="36">
        <v>1629</v>
      </c>
      <c r="D20" s="35">
        <v>3553</v>
      </c>
      <c r="E20" s="36">
        <v>4545</v>
      </c>
      <c r="F20" s="37"/>
      <c r="G20" s="35">
        <f>B20-C20</f>
        <v>-140</v>
      </c>
      <c r="H20" s="36">
        <f>D20-E20</f>
        <v>-992</v>
      </c>
      <c r="I20" s="125">
        <f>IF(C20=0, "-", IF(G20/C20&lt;10, G20/C20, "&gt;999%"))</f>
        <v>-8.5942295887047271E-2</v>
      </c>
      <c r="J20" s="126">
        <f>IF(E20=0, "-", IF(H20/E20&lt;10, H20/E20, "&gt;999%"))</f>
        <v>-0.21826182618261827</v>
      </c>
    </row>
    <row r="21" spans="1:10" ht="14.5" x14ac:dyDescent="0.35">
      <c r="A21" s="124" t="s">
        <v>119</v>
      </c>
      <c r="B21" s="35">
        <v>2475</v>
      </c>
      <c r="C21" s="36">
        <v>3143</v>
      </c>
      <c r="D21" s="35">
        <v>6914</v>
      </c>
      <c r="E21" s="36">
        <v>8132</v>
      </c>
      <c r="F21" s="37"/>
      <c r="G21" s="35">
        <f>B21-C21</f>
        <v>-668</v>
      </c>
      <c r="H21" s="36">
        <f>D21-E21</f>
        <v>-1218</v>
      </c>
      <c r="I21" s="125">
        <f>IF(C21=0, "-", IF(G21/C21&lt;10, G21/C21, "&gt;999%"))</f>
        <v>-0.2125357938275533</v>
      </c>
      <c r="J21" s="126">
        <f>IF(E21=0, "-", IF(H21/E21&lt;10, H21/E21, "&gt;999%"))</f>
        <v>-0.14977865223807182</v>
      </c>
    </row>
    <row r="22" spans="1:10" ht="14.5" x14ac:dyDescent="0.35">
      <c r="A22" s="124" t="s">
        <v>120</v>
      </c>
      <c r="B22" s="35">
        <v>262</v>
      </c>
      <c r="C22" s="36">
        <v>316</v>
      </c>
      <c r="D22" s="35">
        <v>816</v>
      </c>
      <c r="E22" s="36">
        <v>912</v>
      </c>
      <c r="F22" s="37"/>
      <c r="G22" s="35">
        <f>B22-C22</f>
        <v>-54</v>
      </c>
      <c r="H22" s="36">
        <f>D22-E22</f>
        <v>-96</v>
      </c>
      <c r="I22" s="125">
        <f>IF(C22=0, "-", IF(G22/C22&lt;10, G22/C22, "&gt;999%"))</f>
        <v>-0.17088607594936708</v>
      </c>
      <c r="J22" s="126">
        <f>IF(E22=0, "-", IF(H22/E22&lt;10, H22/E22, "&gt;999%"))</f>
        <v>-0.10526315789473684</v>
      </c>
    </row>
    <row r="23" spans="1:10" ht="14.5" x14ac:dyDescent="0.35">
      <c r="A23" s="124" t="s">
        <v>121</v>
      </c>
      <c r="B23" s="35">
        <v>93</v>
      </c>
      <c r="C23" s="36">
        <v>112</v>
      </c>
      <c r="D23" s="35">
        <v>222</v>
      </c>
      <c r="E23" s="36">
        <v>271</v>
      </c>
      <c r="F23" s="37"/>
      <c r="G23" s="35">
        <f>B23-C23</f>
        <v>-19</v>
      </c>
      <c r="H23" s="36">
        <f>D23-E23</f>
        <v>-49</v>
      </c>
      <c r="I23" s="125">
        <f>IF(C23=0, "-", IF(G23/C23&lt;10, G23/C23, "&gt;999%"))</f>
        <v>-0.16964285714285715</v>
      </c>
      <c r="J23" s="126">
        <f>IF(E23=0, "-", IF(H23/E23&lt;10, H23/E23, "&gt;999%"))</f>
        <v>-0.18081180811808117</v>
      </c>
    </row>
    <row r="24" spans="1:10" ht="14.5" x14ac:dyDescent="0.35">
      <c r="A24" s="34"/>
      <c r="B24" s="35"/>
      <c r="C24" s="36"/>
      <c r="D24" s="35"/>
      <c r="E24" s="36"/>
      <c r="F24" s="37"/>
      <c r="G24" s="35"/>
      <c r="H24" s="36"/>
      <c r="I24" s="125"/>
      <c r="J24" s="126"/>
    </row>
    <row r="25" spans="1:10" s="52" customFormat="1" ht="13" x14ac:dyDescent="0.3">
      <c r="A25" s="127" t="s">
        <v>122</v>
      </c>
      <c r="B25" s="119">
        <f>SUM($B26:$B29)</f>
        <v>15642</v>
      </c>
      <c r="C25" s="120">
        <f>SUM($C26:$C29)</f>
        <v>19634</v>
      </c>
      <c r="D25" s="119">
        <f>SUM($D26:$D29)</f>
        <v>44607</v>
      </c>
      <c r="E25" s="120">
        <f>SUM($E26:$E29)</f>
        <v>52064</v>
      </c>
      <c r="F25" s="121"/>
      <c r="G25" s="119">
        <f>B25-C25</f>
        <v>-3992</v>
      </c>
      <c r="H25" s="120">
        <f>D25-E25</f>
        <v>-7457</v>
      </c>
      <c r="I25" s="122">
        <f>IF(C25=0, "-", IF(G25/C25&lt;10, G25/C25, "&gt;999%"))</f>
        <v>-0.20332077009269633</v>
      </c>
      <c r="J25" s="123">
        <f>IF(E25=0, "-", IF(H25/E25&lt;10, H25/E25, "&gt;999%"))</f>
        <v>-0.14322756607252612</v>
      </c>
    </row>
    <row r="26" spans="1:10" ht="14.5" x14ac:dyDescent="0.35">
      <c r="A26" s="124" t="s">
        <v>118</v>
      </c>
      <c r="B26" s="35">
        <v>7962</v>
      </c>
      <c r="C26" s="36">
        <v>9413</v>
      </c>
      <c r="D26" s="35">
        <v>22537</v>
      </c>
      <c r="E26" s="36">
        <v>25630</v>
      </c>
      <c r="F26" s="37"/>
      <c r="G26" s="35">
        <f>B26-C26</f>
        <v>-1451</v>
      </c>
      <c r="H26" s="36">
        <f>D26-E26</f>
        <v>-3093</v>
      </c>
      <c r="I26" s="125">
        <f>IF(C26=0, "-", IF(G26/C26&lt;10, G26/C26, "&gt;999%"))</f>
        <v>-0.15414851800701157</v>
      </c>
      <c r="J26" s="126">
        <f>IF(E26=0, "-", IF(H26/E26&lt;10, H26/E26, "&gt;999%"))</f>
        <v>-0.12067889192352711</v>
      </c>
    </row>
    <row r="27" spans="1:10" ht="14.5" x14ac:dyDescent="0.35">
      <c r="A27" s="124" t="s">
        <v>119</v>
      </c>
      <c r="B27" s="35">
        <v>6073</v>
      </c>
      <c r="C27" s="36">
        <v>7977</v>
      </c>
      <c r="D27" s="35">
        <v>18203</v>
      </c>
      <c r="E27" s="36">
        <v>21384</v>
      </c>
      <c r="F27" s="37"/>
      <c r="G27" s="35">
        <f>B27-C27</f>
        <v>-1904</v>
      </c>
      <c r="H27" s="36">
        <f>D27-E27</f>
        <v>-3181</v>
      </c>
      <c r="I27" s="125">
        <f>IF(C27=0, "-", IF(G27/C27&lt;10, G27/C27, "&gt;999%"))</f>
        <v>-0.23868622289081109</v>
      </c>
      <c r="J27" s="126">
        <f>IF(E27=0, "-", IF(H27/E27&lt;10, H27/E27, "&gt;999%"))</f>
        <v>-0.14875607931163487</v>
      </c>
    </row>
    <row r="28" spans="1:10" ht="14.5" x14ac:dyDescent="0.35">
      <c r="A28" s="124" t="s">
        <v>120</v>
      </c>
      <c r="B28" s="35">
        <v>619</v>
      </c>
      <c r="C28" s="36">
        <v>628</v>
      </c>
      <c r="D28" s="35">
        <v>1748</v>
      </c>
      <c r="E28" s="36">
        <v>1745</v>
      </c>
      <c r="F28" s="37"/>
      <c r="G28" s="35">
        <f>B28-C28</f>
        <v>-9</v>
      </c>
      <c r="H28" s="36">
        <f>D28-E28</f>
        <v>3</v>
      </c>
      <c r="I28" s="125">
        <f>IF(C28=0, "-", IF(G28/C28&lt;10, G28/C28, "&gt;999%"))</f>
        <v>-1.4331210191082803E-2</v>
      </c>
      <c r="J28" s="126">
        <f>IF(E28=0, "-", IF(H28/E28&lt;10, H28/E28, "&gt;999%"))</f>
        <v>1.7191977077363897E-3</v>
      </c>
    </row>
    <row r="29" spans="1:10" ht="14.5" x14ac:dyDescent="0.35">
      <c r="A29" s="124" t="s">
        <v>121</v>
      </c>
      <c r="B29" s="35">
        <v>988</v>
      </c>
      <c r="C29" s="36">
        <v>1616</v>
      </c>
      <c r="D29" s="35">
        <v>2119</v>
      </c>
      <c r="E29" s="36">
        <v>3305</v>
      </c>
      <c r="F29" s="37"/>
      <c r="G29" s="35">
        <f>B29-C29</f>
        <v>-628</v>
      </c>
      <c r="H29" s="36">
        <f>D29-E29</f>
        <v>-1186</v>
      </c>
      <c r="I29" s="125">
        <f>IF(C29=0, "-", IF(G29/C29&lt;10, G29/C29, "&gt;999%"))</f>
        <v>-0.38861386138613863</v>
      </c>
      <c r="J29" s="126">
        <f>IF(E29=0, "-", IF(H29/E29&lt;10, H29/E29, "&gt;999%"))</f>
        <v>-0.35885022692889562</v>
      </c>
    </row>
    <row r="30" spans="1:10" ht="14.5" x14ac:dyDescent="0.35">
      <c r="A30" s="34"/>
      <c r="B30" s="35"/>
      <c r="C30" s="36"/>
      <c r="D30" s="35"/>
      <c r="E30" s="36"/>
      <c r="F30" s="37"/>
      <c r="G30" s="35"/>
      <c r="H30" s="36"/>
      <c r="I30" s="125"/>
      <c r="J30" s="126"/>
    </row>
    <row r="31" spans="1:10" s="52" customFormat="1" ht="13" x14ac:dyDescent="0.3">
      <c r="A31" s="30" t="s">
        <v>26</v>
      </c>
      <c r="B31" s="119">
        <v>630</v>
      </c>
      <c r="C31" s="120">
        <v>768</v>
      </c>
      <c r="D31" s="119">
        <v>1668</v>
      </c>
      <c r="E31" s="120">
        <v>1916</v>
      </c>
      <c r="F31" s="121"/>
      <c r="G31" s="119">
        <f>B31-C31</f>
        <v>-138</v>
      </c>
      <c r="H31" s="120">
        <f>D31-E31</f>
        <v>-248</v>
      </c>
      <c r="I31" s="122">
        <f>IF(C31=0, "-", IF(G31/C31&lt;10, G31/C31, "&gt;999%"))</f>
        <v>-0.1796875</v>
      </c>
      <c r="J31" s="123">
        <f>IF(E31=0, "-", IF(H31/E31&lt;10, H31/E31, "&gt;999%"))</f>
        <v>-0.12943632567849686</v>
      </c>
    </row>
    <row r="32" spans="1:10" x14ac:dyDescent="0.25">
      <c r="A32" s="34"/>
      <c r="B32" s="40"/>
      <c r="C32" s="41"/>
      <c r="D32" s="40"/>
      <c r="E32" s="41"/>
      <c r="F32" s="42"/>
      <c r="G32" s="40"/>
      <c r="H32" s="41"/>
      <c r="I32" s="43"/>
      <c r="J32" s="44"/>
    </row>
    <row r="33" spans="1:10" s="52" customFormat="1" ht="13" x14ac:dyDescent="0.3">
      <c r="A33" s="26" t="s">
        <v>17</v>
      </c>
      <c r="B33" s="46">
        <f>SUM(B26:B32)</f>
        <v>16272</v>
      </c>
      <c r="C33" s="128">
        <f>SUM(C26:C32)</f>
        <v>20402</v>
      </c>
      <c r="D33" s="46">
        <f>SUM(D26:D32)</f>
        <v>46275</v>
      </c>
      <c r="E33" s="128">
        <f>SUM(E26:E32)</f>
        <v>53980</v>
      </c>
      <c r="F33" s="48"/>
      <c r="G33" s="46">
        <f>B33-C33</f>
        <v>-4130</v>
      </c>
      <c r="H33" s="47">
        <f>D33-E33</f>
        <v>-7705</v>
      </c>
      <c r="I33" s="49">
        <f>IF(C33=0, 0, G33/C33)</f>
        <v>-0.20243113420252917</v>
      </c>
      <c r="J33" s="50">
        <f>IF(E33=0, 0, H33/E33)</f>
        <v>-0.14273805113004817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2F84-8B37-46A9-95F4-D1CD2A63F17E}">
  <sheetPr>
    <pageSetUpPr fitToPage="1"/>
  </sheetPr>
  <dimension ref="A1:J42"/>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123</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124</v>
      </c>
      <c r="B7" s="35"/>
      <c r="C7" s="36"/>
      <c r="D7" s="35"/>
      <c r="E7" s="36"/>
      <c r="F7" s="37"/>
      <c r="G7" s="35"/>
      <c r="H7" s="36"/>
      <c r="I7" s="38"/>
      <c r="J7" s="39"/>
    </row>
    <row r="8" spans="1:10" x14ac:dyDescent="0.25">
      <c r="A8" s="124" t="s">
        <v>125</v>
      </c>
      <c r="B8" s="35">
        <v>15</v>
      </c>
      <c r="C8" s="36">
        <v>45</v>
      </c>
      <c r="D8" s="35">
        <v>72</v>
      </c>
      <c r="E8" s="36">
        <v>109</v>
      </c>
      <c r="F8" s="37"/>
      <c r="G8" s="35">
        <f>B8-C8</f>
        <v>-30</v>
      </c>
      <c r="H8" s="36">
        <f>D8-E8</f>
        <v>-37</v>
      </c>
      <c r="I8" s="38">
        <f>IF(C8=0, "-", IF(G8/C8&lt;10, G8/C8, "&gt;999%"))</f>
        <v>-0.66666666666666663</v>
      </c>
      <c r="J8" s="39">
        <f>IF(E8=0, "-", IF(H8/E8&lt;10, H8/E8, "&gt;999%"))</f>
        <v>-0.33944954128440369</v>
      </c>
    </row>
    <row r="9" spans="1:10" x14ac:dyDescent="0.25">
      <c r="A9" s="124" t="s">
        <v>126</v>
      </c>
      <c r="B9" s="35">
        <v>10</v>
      </c>
      <c r="C9" s="36">
        <v>3</v>
      </c>
      <c r="D9" s="35">
        <v>26</v>
      </c>
      <c r="E9" s="36">
        <v>8</v>
      </c>
      <c r="F9" s="37"/>
      <c r="G9" s="35">
        <f>B9-C9</f>
        <v>7</v>
      </c>
      <c r="H9" s="36">
        <f>D9-E9</f>
        <v>18</v>
      </c>
      <c r="I9" s="38">
        <f>IF(C9=0, "-", IF(G9/C9&lt;10, G9/C9, "&gt;999%"))</f>
        <v>2.3333333333333335</v>
      </c>
      <c r="J9" s="39">
        <f>IF(E9=0, "-", IF(H9/E9&lt;10, H9/E9, "&gt;999%"))</f>
        <v>2.25</v>
      </c>
    </row>
    <row r="10" spans="1:10" x14ac:dyDescent="0.25">
      <c r="A10" s="124" t="s">
        <v>127</v>
      </c>
      <c r="B10" s="35">
        <v>163</v>
      </c>
      <c r="C10" s="36">
        <v>90</v>
      </c>
      <c r="D10" s="35">
        <v>504</v>
      </c>
      <c r="E10" s="36">
        <v>268</v>
      </c>
      <c r="F10" s="37"/>
      <c r="G10" s="35">
        <f>B10-C10</f>
        <v>73</v>
      </c>
      <c r="H10" s="36">
        <f>D10-E10</f>
        <v>236</v>
      </c>
      <c r="I10" s="38">
        <f>IF(C10=0, "-", IF(G10/C10&lt;10, G10/C10, "&gt;999%"))</f>
        <v>0.81111111111111112</v>
      </c>
      <c r="J10" s="39">
        <f>IF(E10=0, "-", IF(H10/E10&lt;10, H10/E10, "&gt;999%"))</f>
        <v>0.88059701492537312</v>
      </c>
    </row>
    <row r="11" spans="1:10" x14ac:dyDescent="0.25">
      <c r="A11" s="124" t="s">
        <v>128</v>
      </c>
      <c r="B11" s="35">
        <v>1974</v>
      </c>
      <c r="C11" s="36">
        <v>2896</v>
      </c>
      <c r="D11" s="35">
        <v>6062</v>
      </c>
      <c r="E11" s="36">
        <v>8259</v>
      </c>
      <c r="F11" s="37"/>
      <c r="G11" s="35">
        <f>B11-C11</f>
        <v>-922</v>
      </c>
      <c r="H11" s="36">
        <f>D11-E11</f>
        <v>-2197</v>
      </c>
      <c r="I11" s="38">
        <f>IF(C11=0, "-", IF(G11/C11&lt;10, G11/C11, "&gt;999%"))</f>
        <v>-0.31837016574585636</v>
      </c>
      <c r="J11" s="39">
        <f>IF(E11=0, "-", IF(H11/E11&lt;10, H11/E11, "&gt;999%"))</f>
        <v>-0.26601283448359364</v>
      </c>
    </row>
    <row r="12" spans="1:10" x14ac:dyDescent="0.25">
      <c r="A12" s="124"/>
      <c r="B12" s="35"/>
      <c r="C12" s="36"/>
      <c r="D12" s="35"/>
      <c r="E12" s="36"/>
      <c r="F12" s="37"/>
      <c r="G12" s="35"/>
      <c r="H12" s="36"/>
      <c r="I12" s="38"/>
      <c r="J12" s="39"/>
    </row>
    <row r="13" spans="1:10" ht="13" x14ac:dyDescent="0.3">
      <c r="A13" s="118" t="s">
        <v>129</v>
      </c>
      <c r="B13" s="35"/>
      <c r="C13" s="36"/>
      <c r="D13" s="35"/>
      <c r="E13" s="36"/>
      <c r="F13" s="37"/>
      <c r="G13" s="35"/>
      <c r="H13" s="36"/>
      <c r="I13" s="38"/>
      <c r="J13" s="39"/>
    </row>
    <row r="14" spans="1:10" x14ac:dyDescent="0.25">
      <c r="A14" s="124" t="s">
        <v>125</v>
      </c>
      <c r="B14" s="35">
        <v>97</v>
      </c>
      <c r="C14" s="36">
        <v>87</v>
      </c>
      <c r="D14" s="35">
        <v>234</v>
      </c>
      <c r="E14" s="36">
        <v>268</v>
      </c>
      <c r="F14" s="37"/>
      <c r="G14" s="35">
        <f>B14-C14</f>
        <v>10</v>
      </c>
      <c r="H14" s="36">
        <f>D14-E14</f>
        <v>-34</v>
      </c>
      <c r="I14" s="38">
        <f>IF(C14=0, "-", IF(G14/C14&lt;10, G14/C14, "&gt;999%"))</f>
        <v>0.11494252873563218</v>
      </c>
      <c r="J14" s="39">
        <f>IF(E14=0, "-", IF(H14/E14&lt;10, H14/E14, "&gt;999%"))</f>
        <v>-0.12686567164179105</v>
      </c>
    </row>
    <row r="15" spans="1:10" x14ac:dyDescent="0.25">
      <c r="A15" s="124" t="s">
        <v>126</v>
      </c>
      <c r="B15" s="35">
        <v>6</v>
      </c>
      <c r="C15" s="36">
        <v>5</v>
      </c>
      <c r="D15" s="35">
        <v>41</v>
      </c>
      <c r="E15" s="36">
        <v>7</v>
      </c>
      <c r="F15" s="37"/>
      <c r="G15" s="35">
        <f>B15-C15</f>
        <v>1</v>
      </c>
      <c r="H15" s="36">
        <f>D15-E15</f>
        <v>34</v>
      </c>
      <c r="I15" s="38">
        <f>IF(C15=0, "-", IF(G15/C15&lt;10, G15/C15, "&gt;999%"))</f>
        <v>0.2</v>
      </c>
      <c r="J15" s="39">
        <f>IF(E15=0, "-", IF(H15/E15&lt;10, H15/E15, "&gt;999%"))</f>
        <v>4.8571428571428568</v>
      </c>
    </row>
    <row r="16" spans="1:10" x14ac:dyDescent="0.25">
      <c r="A16" s="124" t="s">
        <v>127</v>
      </c>
      <c r="B16" s="35">
        <v>237</v>
      </c>
      <c r="C16" s="36">
        <v>205</v>
      </c>
      <c r="D16" s="35">
        <v>663</v>
      </c>
      <c r="E16" s="36">
        <v>546</v>
      </c>
      <c r="F16" s="37"/>
      <c r="G16" s="35">
        <f>B16-C16</f>
        <v>32</v>
      </c>
      <c r="H16" s="36">
        <f>D16-E16</f>
        <v>117</v>
      </c>
      <c r="I16" s="38">
        <f>IF(C16=0, "-", IF(G16/C16&lt;10, G16/C16, "&gt;999%"))</f>
        <v>0.15609756097560976</v>
      </c>
      <c r="J16" s="39">
        <f>IF(E16=0, "-", IF(H16/E16&lt;10, H16/E16, "&gt;999%"))</f>
        <v>0.21428571428571427</v>
      </c>
    </row>
    <row r="17" spans="1:10" x14ac:dyDescent="0.25">
      <c r="A17" s="124" t="s">
        <v>128</v>
      </c>
      <c r="B17" s="35">
        <v>1228</v>
      </c>
      <c r="C17" s="36">
        <v>2173</v>
      </c>
      <c r="D17" s="35">
        <v>3787</v>
      </c>
      <c r="E17" s="36">
        <v>5591</v>
      </c>
      <c r="F17" s="37"/>
      <c r="G17" s="35">
        <f>B17-C17</f>
        <v>-945</v>
      </c>
      <c r="H17" s="36">
        <f>D17-E17</f>
        <v>-1804</v>
      </c>
      <c r="I17" s="38">
        <f>IF(C17=0, "-", IF(G17/C17&lt;10, G17/C17, "&gt;999%"))</f>
        <v>-0.43488265071329957</v>
      </c>
      <c r="J17" s="39">
        <f>IF(E17=0, "-", IF(H17/E17&lt;10, H17/E17, "&gt;999%"))</f>
        <v>-0.32266142013950994</v>
      </c>
    </row>
    <row r="18" spans="1:10" x14ac:dyDescent="0.25">
      <c r="A18" s="34"/>
      <c r="B18" s="35"/>
      <c r="C18" s="36"/>
      <c r="D18" s="35"/>
      <c r="E18" s="36"/>
      <c r="F18" s="37"/>
      <c r="G18" s="35"/>
      <c r="H18" s="36"/>
      <c r="I18" s="38"/>
      <c r="J18" s="39"/>
    </row>
    <row r="19" spans="1:10" ht="13" x14ac:dyDescent="0.3">
      <c r="A19" s="118" t="s">
        <v>130</v>
      </c>
      <c r="B19" s="35"/>
      <c r="C19" s="36"/>
      <c r="D19" s="35"/>
      <c r="E19" s="36"/>
      <c r="F19" s="37"/>
      <c r="G19" s="35"/>
      <c r="H19" s="36"/>
      <c r="I19" s="38"/>
      <c r="J19" s="39"/>
    </row>
    <row r="20" spans="1:10" x14ac:dyDescent="0.25">
      <c r="A20" s="124" t="s">
        <v>125</v>
      </c>
      <c r="B20" s="35">
        <v>839</v>
      </c>
      <c r="C20" s="36">
        <v>1248</v>
      </c>
      <c r="D20" s="35">
        <v>2281</v>
      </c>
      <c r="E20" s="36">
        <v>3047</v>
      </c>
      <c r="F20" s="37"/>
      <c r="G20" s="35">
        <f>B20-C20</f>
        <v>-409</v>
      </c>
      <c r="H20" s="36">
        <f>D20-E20</f>
        <v>-766</v>
      </c>
      <c r="I20" s="38">
        <f>IF(C20=0, "-", IF(G20/C20&lt;10, G20/C20, "&gt;999%"))</f>
        <v>-0.32772435897435898</v>
      </c>
      <c r="J20" s="39">
        <f>IF(E20=0, "-", IF(H20/E20&lt;10, H20/E20, "&gt;999%"))</f>
        <v>-0.25139481457170987</v>
      </c>
    </row>
    <row r="21" spans="1:10" x14ac:dyDescent="0.25">
      <c r="A21" s="124" t="s">
        <v>126</v>
      </c>
      <c r="B21" s="35">
        <v>10</v>
      </c>
      <c r="C21" s="36">
        <v>5</v>
      </c>
      <c r="D21" s="35">
        <v>29</v>
      </c>
      <c r="E21" s="36">
        <v>12</v>
      </c>
      <c r="F21" s="37"/>
      <c r="G21" s="35">
        <f>B21-C21</f>
        <v>5</v>
      </c>
      <c r="H21" s="36">
        <f>D21-E21</f>
        <v>17</v>
      </c>
      <c r="I21" s="38">
        <f>IF(C21=0, "-", IF(G21/C21&lt;10, G21/C21, "&gt;999%"))</f>
        <v>1</v>
      </c>
      <c r="J21" s="39">
        <f>IF(E21=0, "-", IF(H21/E21&lt;10, H21/E21, "&gt;999%"))</f>
        <v>1.4166666666666667</v>
      </c>
    </row>
    <row r="22" spans="1:10" x14ac:dyDescent="0.25">
      <c r="A22" s="124" t="s">
        <v>127</v>
      </c>
      <c r="B22" s="35">
        <v>238</v>
      </c>
      <c r="C22" s="36">
        <v>18</v>
      </c>
      <c r="D22" s="35">
        <v>675</v>
      </c>
      <c r="E22" s="36">
        <v>45</v>
      </c>
      <c r="F22" s="37"/>
      <c r="G22" s="35">
        <f>B22-C22</f>
        <v>220</v>
      </c>
      <c r="H22" s="36">
        <f>D22-E22</f>
        <v>630</v>
      </c>
      <c r="I22" s="38" t="str">
        <f>IF(C22=0, "-", IF(G22/C22&lt;10, G22/C22, "&gt;999%"))</f>
        <v>&gt;999%</v>
      </c>
      <c r="J22" s="39" t="str">
        <f>IF(E22=0, "-", IF(H22/E22&lt;10, H22/E22, "&gt;999%"))</f>
        <v>&gt;999%</v>
      </c>
    </row>
    <row r="23" spans="1:10" x14ac:dyDescent="0.25">
      <c r="A23" s="124" t="s">
        <v>128</v>
      </c>
      <c r="B23" s="35">
        <v>3224</v>
      </c>
      <c r="C23" s="36">
        <v>3479</v>
      </c>
      <c r="D23" s="35">
        <v>9335</v>
      </c>
      <c r="E23" s="36">
        <v>9337</v>
      </c>
      <c r="F23" s="37"/>
      <c r="G23" s="35">
        <f>B23-C23</f>
        <v>-255</v>
      </c>
      <c r="H23" s="36">
        <f>D23-E23</f>
        <v>-2</v>
      </c>
      <c r="I23" s="38">
        <f>IF(C23=0, "-", IF(G23/C23&lt;10, G23/C23, "&gt;999%"))</f>
        <v>-7.3296924403564237E-2</v>
      </c>
      <c r="J23" s="39">
        <f>IF(E23=0, "-", IF(H23/E23&lt;10, H23/E23, "&gt;999%"))</f>
        <v>-2.1420156367141479E-4</v>
      </c>
    </row>
    <row r="24" spans="1:10" x14ac:dyDescent="0.25">
      <c r="A24" s="124"/>
      <c r="B24" s="35"/>
      <c r="C24" s="36"/>
      <c r="D24" s="35"/>
      <c r="E24" s="36"/>
      <c r="F24" s="37"/>
      <c r="G24" s="35"/>
      <c r="H24" s="36"/>
      <c r="I24" s="38"/>
      <c r="J24" s="39"/>
    </row>
    <row r="25" spans="1:10" ht="13" x14ac:dyDescent="0.3">
      <c r="A25" s="118" t="s">
        <v>131</v>
      </c>
      <c r="B25" s="35"/>
      <c r="C25" s="36"/>
      <c r="D25" s="35"/>
      <c r="E25" s="36"/>
      <c r="F25" s="37"/>
      <c r="G25" s="35"/>
      <c r="H25" s="36"/>
      <c r="I25" s="38"/>
      <c r="J25" s="39"/>
    </row>
    <row r="26" spans="1:10" x14ac:dyDescent="0.25">
      <c r="A26" s="124" t="s">
        <v>125</v>
      </c>
      <c r="B26" s="35">
        <v>981</v>
      </c>
      <c r="C26" s="36">
        <v>1264</v>
      </c>
      <c r="D26" s="35">
        <v>2800</v>
      </c>
      <c r="E26" s="36">
        <v>3287</v>
      </c>
      <c r="F26" s="37"/>
      <c r="G26" s="35">
        <f>B26-C26</f>
        <v>-283</v>
      </c>
      <c r="H26" s="36">
        <f>D26-E26</f>
        <v>-487</v>
      </c>
      <c r="I26" s="38">
        <f>IF(C26=0, "-", IF(G26/C26&lt;10, G26/C26, "&gt;999%"))</f>
        <v>-0.22389240506329114</v>
      </c>
      <c r="J26" s="39">
        <f>IF(E26=0, "-", IF(H26/E26&lt;10, H26/E26, "&gt;999%"))</f>
        <v>-0.14815941588074233</v>
      </c>
    </row>
    <row r="27" spans="1:10" x14ac:dyDescent="0.25">
      <c r="A27" s="124" t="s">
        <v>126</v>
      </c>
      <c r="B27" s="35">
        <v>17</v>
      </c>
      <c r="C27" s="36">
        <v>25</v>
      </c>
      <c r="D27" s="35">
        <v>38</v>
      </c>
      <c r="E27" s="36">
        <v>34</v>
      </c>
      <c r="F27" s="37"/>
      <c r="G27" s="35">
        <f>B27-C27</f>
        <v>-8</v>
      </c>
      <c r="H27" s="36">
        <f>D27-E27</f>
        <v>4</v>
      </c>
      <c r="I27" s="38">
        <f>IF(C27=0, "-", IF(G27/C27&lt;10, G27/C27, "&gt;999%"))</f>
        <v>-0.32</v>
      </c>
      <c r="J27" s="39">
        <f>IF(E27=0, "-", IF(H27/E27&lt;10, H27/E27, "&gt;999%"))</f>
        <v>0.11764705882352941</v>
      </c>
    </row>
    <row r="28" spans="1:10" x14ac:dyDescent="0.25">
      <c r="A28" s="124" t="s">
        <v>127</v>
      </c>
      <c r="B28" s="35">
        <v>186</v>
      </c>
      <c r="C28" s="36">
        <v>10</v>
      </c>
      <c r="D28" s="35">
        <v>440</v>
      </c>
      <c r="E28" s="36">
        <v>34</v>
      </c>
      <c r="F28" s="37"/>
      <c r="G28" s="35">
        <f>B28-C28</f>
        <v>176</v>
      </c>
      <c r="H28" s="36">
        <f>D28-E28</f>
        <v>406</v>
      </c>
      <c r="I28" s="38" t="str">
        <f>IF(C28=0, "-", IF(G28/C28&lt;10, G28/C28, "&gt;999%"))</f>
        <v>&gt;999%</v>
      </c>
      <c r="J28" s="39" t="str">
        <f>IF(E28=0, "-", IF(H28/E28&lt;10, H28/E28, "&gt;999%"))</f>
        <v>&gt;999%</v>
      </c>
    </row>
    <row r="29" spans="1:10" x14ac:dyDescent="0.25">
      <c r="A29" s="124" t="s">
        <v>128</v>
      </c>
      <c r="B29" s="35">
        <v>2098</v>
      </c>
      <c r="C29" s="36">
        <v>2881</v>
      </c>
      <c r="D29" s="35">
        <v>6115</v>
      </c>
      <c r="E29" s="36">
        <v>7352</v>
      </c>
      <c r="F29" s="37"/>
      <c r="G29" s="35">
        <f>B29-C29</f>
        <v>-783</v>
      </c>
      <c r="H29" s="36">
        <f>D29-E29</f>
        <v>-1237</v>
      </c>
      <c r="I29" s="38">
        <f>IF(C29=0, "-", IF(G29/C29&lt;10, G29/C29, "&gt;999%"))</f>
        <v>-0.27178063172509548</v>
      </c>
      <c r="J29" s="39">
        <f>IF(E29=0, "-", IF(H29/E29&lt;10, H29/E29, "&gt;999%"))</f>
        <v>-0.16825353645266594</v>
      </c>
    </row>
    <row r="30" spans="1:10" x14ac:dyDescent="0.25">
      <c r="A30" s="34"/>
      <c r="B30" s="35"/>
      <c r="C30" s="36"/>
      <c r="D30" s="35"/>
      <c r="E30" s="36"/>
      <c r="F30" s="37"/>
      <c r="G30" s="35"/>
      <c r="H30" s="36"/>
      <c r="I30" s="38"/>
      <c r="J30" s="39"/>
    </row>
    <row r="31" spans="1:10" ht="13" x14ac:dyDescent="0.3">
      <c r="A31" s="118" t="s">
        <v>132</v>
      </c>
      <c r="B31" s="35"/>
      <c r="C31" s="36"/>
      <c r="D31" s="35"/>
      <c r="E31" s="36"/>
      <c r="F31" s="37"/>
      <c r="G31" s="35"/>
      <c r="H31" s="36"/>
      <c r="I31" s="38"/>
      <c r="J31" s="39"/>
    </row>
    <row r="32" spans="1:10" x14ac:dyDescent="0.25">
      <c r="A32" s="124" t="s">
        <v>125</v>
      </c>
      <c r="B32" s="35">
        <v>1369</v>
      </c>
      <c r="C32" s="36">
        <v>1485</v>
      </c>
      <c r="D32" s="35">
        <v>3205</v>
      </c>
      <c r="E32" s="36">
        <v>4186</v>
      </c>
      <c r="F32" s="37"/>
      <c r="G32" s="35">
        <f>B32-C32</f>
        <v>-116</v>
      </c>
      <c r="H32" s="36">
        <f>D32-E32</f>
        <v>-981</v>
      </c>
      <c r="I32" s="38">
        <f>IF(C32=0, "-", IF(G32/C32&lt;10, G32/C32, "&gt;999%"))</f>
        <v>-7.8114478114478109E-2</v>
      </c>
      <c r="J32" s="39">
        <f>IF(E32=0, "-", IF(H32/E32&lt;10, H32/E32, "&gt;999%"))</f>
        <v>-0.23435260391782131</v>
      </c>
    </row>
    <row r="33" spans="1:10" x14ac:dyDescent="0.25">
      <c r="A33" s="124" t="s">
        <v>128</v>
      </c>
      <c r="B33" s="35">
        <v>120</v>
      </c>
      <c r="C33" s="36">
        <v>144</v>
      </c>
      <c r="D33" s="35">
        <v>348</v>
      </c>
      <c r="E33" s="36">
        <v>359</v>
      </c>
      <c r="F33" s="37"/>
      <c r="G33" s="35">
        <f>B33-C33</f>
        <v>-24</v>
      </c>
      <c r="H33" s="36">
        <f>D33-E33</f>
        <v>-11</v>
      </c>
      <c r="I33" s="38">
        <f>IF(C33=0, "-", IF(G33/C33&lt;10, G33/C33, "&gt;999%"))</f>
        <v>-0.16666666666666666</v>
      </c>
      <c r="J33" s="39">
        <f>IF(E33=0, "-", IF(H33/E33&lt;10, H33/E33, "&gt;999%"))</f>
        <v>-3.0640668523676879E-2</v>
      </c>
    </row>
    <row r="34" spans="1:10" x14ac:dyDescent="0.25">
      <c r="A34" s="124"/>
      <c r="B34" s="35"/>
      <c r="C34" s="36"/>
      <c r="D34" s="35"/>
      <c r="E34" s="36"/>
      <c r="F34" s="37"/>
      <c r="G34" s="35"/>
      <c r="H34" s="36"/>
      <c r="I34" s="38"/>
      <c r="J34" s="39"/>
    </row>
    <row r="35" spans="1:10" ht="13" x14ac:dyDescent="0.3">
      <c r="A35" s="118" t="s">
        <v>133</v>
      </c>
      <c r="B35" s="35"/>
      <c r="C35" s="36"/>
      <c r="D35" s="35"/>
      <c r="E35" s="36"/>
      <c r="F35" s="37"/>
      <c r="G35" s="35"/>
      <c r="H35" s="36"/>
      <c r="I35" s="38"/>
      <c r="J35" s="39"/>
    </row>
    <row r="36" spans="1:10" x14ac:dyDescent="0.25">
      <c r="A36" s="124" t="s">
        <v>125</v>
      </c>
      <c r="B36" s="35">
        <v>2690</v>
      </c>
      <c r="C36" s="36">
        <v>3360</v>
      </c>
      <c r="D36" s="35">
        <v>7468</v>
      </c>
      <c r="E36" s="36">
        <v>8706</v>
      </c>
      <c r="F36" s="37"/>
      <c r="G36" s="35">
        <f>B36-C36</f>
        <v>-670</v>
      </c>
      <c r="H36" s="36">
        <f>D36-E36</f>
        <v>-1238</v>
      </c>
      <c r="I36" s="38">
        <f>IF(C36=0, "-", IF(G36/C36&lt;10, G36/C36, "&gt;999%"))</f>
        <v>-0.19940476190476192</v>
      </c>
      <c r="J36" s="39">
        <f>IF(E36=0, "-", IF(H36/E36&lt;10, H36/E36, "&gt;999%"))</f>
        <v>-0.14220078107052608</v>
      </c>
    </row>
    <row r="37" spans="1:10" x14ac:dyDescent="0.25">
      <c r="A37" s="124" t="s">
        <v>126</v>
      </c>
      <c r="B37" s="35">
        <v>0</v>
      </c>
      <c r="C37" s="36">
        <v>0</v>
      </c>
      <c r="D37" s="35">
        <v>3</v>
      </c>
      <c r="E37" s="36">
        <v>2</v>
      </c>
      <c r="F37" s="37"/>
      <c r="G37" s="35">
        <f>B37-C37</f>
        <v>0</v>
      </c>
      <c r="H37" s="36">
        <f>D37-E37</f>
        <v>1</v>
      </c>
      <c r="I37" s="38" t="str">
        <f>IF(C37=0, "-", IF(G37/C37&lt;10, G37/C37, "&gt;999%"))</f>
        <v>-</v>
      </c>
      <c r="J37" s="39">
        <f>IF(E37=0, "-", IF(H37/E37&lt;10, H37/E37, "&gt;999%"))</f>
        <v>0.5</v>
      </c>
    </row>
    <row r="38" spans="1:10" x14ac:dyDescent="0.25">
      <c r="A38" s="124" t="s">
        <v>128</v>
      </c>
      <c r="B38" s="35">
        <v>140</v>
      </c>
      <c r="C38" s="36">
        <v>211</v>
      </c>
      <c r="D38" s="35">
        <v>481</v>
      </c>
      <c r="E38" s="36">
        <v>607</v>
      </c>
      <c r="F38" s="37"/>
      <c r="G38" s="35">
        <f>B38-C38</f>
        <v>-71</v>
      </c>
      <c r="H38" s="36">
        <f>D38-E38</f>
        <v>-126</v>
      </c>
      <c r="I38" s="38">
        <f>IF(C38=0, "-", IF(G38/C38&lt;10, G38/C38, "&gt;999%"))</f>
        <v>-0.33649289099526064</v>
      </c>
      <c r="J38" s="39">
        <f>IF(E38=0, "-", IF(H38/E38&lt;10, H38/E38, "&gt;999%"))</f>
        <v>-0.20757825370675453</v>
      </c>
    </row>
    <row r="39" spans="1:10" x14ac:dyDescent="0.25">
      <c r="A39" s="34"/>
      <c r="B39" s="35"/>
      <c r="C39" s="36"/>
      <c r="D39" s="35"/>
      <c r="E39" s="36"/>
      <c r="F39" s="37"/>
      <c r="G39" s="35"/>
      <c r="H39" s="36"/>
      <c r="I39" s="38"/>
      <c r="J39" s="39"/>
    </row>
    <row r="40" spans="1:10" ht="13" x14ac:dyDescent="0.3">
      <c r="A40" s="30" t="s">
        <v>26</v>
      </c>
      <c r="B40" s="35">
        <v>630</v>
      </c>
      <c r="C40" s="36">
        <v>768</v>
      </c>
      <c r="D40" s="35">
        <v>1668</v>
      </c>
      <c r="E40" s="36">
        <v>1916</v>
      </c>
      <c r="F40" s="37"/>
      <c r="G40" s="35">
        <f>B40-C40</f>
        <v>-138</v>
      </c>
      <c r="H40" s="36">
        <f>D40-E40</f>
        <v>-248</v>
      </c>
      <c r="I40" s="38">
        <f>IF(C40=0, "-", IF(G40/C40&lt;10, G40/C40, "&gt;999%"))</f>
        <v>-0.1796875</v>
      </c>
      <c r="J40" s="39">
        <f>IF(E40=0, "-", IF(H40/E40&lt;10, H40/E40, "&gt;999%"))</f>
        <v>-0.12943632567849686</v>
      </c>
    </row>
    <row r="41" spans="1:10" x14ac:dyDescent="0.25">
      <c r="A41" s="34"/>
      <c r="B41" s="40"/>
      <c r="C41" s="41"/>
      <c r="D41" s="40"/>
      <c r="E41" s="41"/>
      <c r="F41" s="42"/>
      <c r="G41" s="40"/>
      <c r="H41" s="41"/>
      <c r="I41" s="43"/>
      <c r="J41" s="44"/>
    </row>
    <row r="42" spans="1:10" s="52" customFormat="1" ht="13" x14ac:dyDescent="0.3">
      <c r="A42" s="26" t="s">
        <v>17</v>
      </c>
      <c r="B42" s="46">
        <f>SUM(B6:B41)</f>
        <v>16272</v>
      </c>
      <c r="C42" s="128">
        <f>SUM(C6:C41)</f>
        <v>20402</v>
      </c>
      <c r="D42" s="46">
        <f>SUM(D6:D41)</f>
        <v>46275</v>
      </c>
      <c r="E42" s="128">
        <f>SUM(E6:E41)</f>
        <v>53980</v>
      </c>
      <c r="F42" s="48"/>
      <c r="G42" s="46">
        <f>B42-C42</f>
        <v>-4130</v>
      </c>
      <c r="H42" s="47">
        <f>D42-E42</f>
        <v>-7705</v>
      </c>
      <c r="I42" s="49">
        <f>IF(C42=0, 0, G42/C42)</f>
        <v>-0.20243113420252917</v>
      </c>
      <c r="J42" s="50">
        <f>IF(E42=0, 0, H42/E42)</f>
        <v>-0.14273805113004817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426F-9FE7-46DC-9AD3-BD91168560E8}">
  <dimension ref="A1:J42"/>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134</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135</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c r="B9" s="35"/>
      <c r="C9" s="36"/>
      <c r="D9" s="35"/>
      <c r="E9" s="36"/>
      <c r="F9" s="37"/>
      <c r="G9" s="35">
        <f>B9-C9</f>
        <v>0</v>
      </c>
      <c r="H9" s="36">
        <f>D9-E9</f>
        <v>0</v>
      </c>
      <c r="I9" s="38" t="str">
        <f>IF(C9=0, "-", IF(G9/C9&lt;10, G9/C9, "&gt;999%"))</f>
        <v>-</v>
      </c>
      <c r="J9" s="39" t="str">
        <f>IF(E9=0, "-", IF(H9/E9&lt;10, H9/E9, "&gt;999%"))</f>
        <v>-</v>
      </c>
    </row>
    <row r="10" spans="1:10" x14ac:dyDescent="0.25">
      <c r="A10" s="34"/>
      <c r="B10" s="40"/>
      <c r="C10" s="41"/>
      <c r="D10" s="40"/>
      <c r="E10" s="41"/>
      <c r="F10" s="42"/>
      <c r="G10" s="40"/>
      <c r="H10" s="41"/>
      <c r="I10" s="43"/>
      <c r="J10" s="44"/>
    </row>
    <row r="11" spans="1:10" s="52" customFormat="1" ht="13" x14ac:dyDescent="0.3">
      <c r="A11" s="26" t="s">
        <v>136</v>
      </c>
      <c r="B11" s="46">
        <f>SUM(B9:B10)</f>
        <v>0</v>
      </c>
      <c r="C11" s="47">
        <f>SUM(C9:C10)</f>
        <v>0</v>
      </c>
      <c r="D11" s="46">
        <f>SUM(D9:D10)</f>
        <v>0</v>
      </c>
      <c r="E11" s="47">
        <f>SUM(E9:E10)</f>
        <v>0</v>
      </c>
      <c r="F11" s="48"/>
      <c r="G11" s="46">
        <f>B11-C11</f>
        <v>0</v>
      </c>
      <c r="H11" s="47">
        <f>D11-E11</f>
        <v>0</v>
      </c>
      <c r="I11" s="49" t="str">
        <f>IF(C11=0, "-", IF(G11/C11&lt;10, G11/C11, "&gt;999%"))</f>
        <v>-</v>
      </c>
      <c r="J11" s="50" t="str">
        <f>IF(E11=0, "-", IF(H11/E11&lt;10, H11/E11, "&gt;999%"))</f>
        <v>-</v>
      </c>
    </row>
    <row r="12" spans="1:10" s="52" customFormat="1" ht="13" x14ac:dyDescent="0.3">
      <c r="A12" s="30"/>
      <c r="B12" s="119"/>
      <c r="C12" s="120"/>
      <c r="D12" s="119"/>
      <c r="E12" s="120"/>
      <c r="F12" s="121"/>
      <c r="G12" s="119"/>
      <c r="H12" s="120"/>
      <c r="I12" s="122"/>
      <c r="J12" s="123"/>
    </row>
    <row r="13" spans="1:10" ht="13" x14ac:dyDescent="0.3">
      <c r="A13" s="30" t="s">
        <v>137</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138</v>
      </c>
      <c r="B15" s="35">
        <v>72</v>
      </c>
      <c r="C15" s="36">
        <v>139</v>
      </c>
      <c r="D15" s="35">
        <v>190</v>
      </c>
      <c r="E15" s="36">
        <v>339</v>
      </c>
      <c r="F15" s="37"/>
      <c r="G15" s="35">
        <f t="shared" ref="G15:G39" si="0">B15-C15</f>
        <v>-67</v>
      </c>
      <c r="H15" s="36">
        <f t="shared" ref="H15:H39" si="1">D15-E15</f>
        <v>-149</v>
      </c>
      <c r="I15" s="38">
        <f t="shared" ref="I15:I39" si="2">IF(C15=0, "-", IF(G15/C15&lt;10, G15/C15, "&gt;999%"))</f>
        <v>-0.48201438848920863</v>
      </c>
      <c r="J15" s="39">
        <f t="shared" ref="J15:J39" si="3">IF(E15=0, "-", IF(H15/E15&lt;10, H15/E15, "&gt;999%"))</f>
        <v>-0.43952802359882004</v>
      </c>
    </row>
    <row r="16" spans="1:10" x14ac:dyDescent="0.25">
      <c r="A16" s="34" t="s">
        <v>139</v>
      </c>
      <c r="B16" s="35">
        <v>20</v>
      </c>
      <c r="C16" s="36">
        <v>12</v>
      </c>
      <c r="D16" s="35">
        <v>63</v>
      </c>
      <c r="E16" s="36">
        <v>16</v>
      </c>
      <c r="F16" s="37"/>
      <c r="G16" s="35">
        <f t="shared" si="0"/>
        <v>8</v>
      </c>
      <c r="H16" s="36">
        <f t="shared" si="1"/>
        <v>47</v>
      </c>
      <c r="I16" s="38">
        <f t="shared" si="2"/>
        <v>0.66666666666666663</v>
      </c>
      <c r="J16" s="39">
        <f t="shared" si="3"/>
        <v>2.9375</v>
      </c>
    </row>
    <row r="17" spans="1:10" x14ac:dyDescent="0.25">
      <c r="A17" s="34" t="s">
        <v>140</v>
      </c>
      <c r="B17" s="35">
        <v>18</v>
      </c>
      <c r="C17" s="36">
        <v>49</v>
      </c>
      <c r="D17" s="35">
        <v>77</v>
      </c>
      <c r="E17" s="36">
        <v>137</v>
      </c>
      <c r="F17" s="37"/>
      <c r="G17" s="35">
        <f t="shared" si="0"/>
        <v>-31</v>
      </c>
      <c r="H17" s="36">
        <f t="shared" si="1"/>
        <v>-60</v>
      </c>
      <c r="I17" s="38">
        <f t="shared" si="2"/>
        <v>-0.63265306122448983</v>
      </c>
      <c r="J17" s="39">
        <f t="shared" si="3"/>
        <v>-0.43795620437956206</v>
      </c>
    </row>
    <row r="18" spans="1:10" x14ac:dyDescent="0.25">
      <c r="A18" s="34" t="s">
        <v>141</v>
      </c>
      <c r="B18" s="35">
        <v>7</v>
      </c>
      <c r="C18" s="36">
        <v>27</v>
      </c>
      <c r="D18" s="35">
        <v>41</v>
      </c>
      <c r="E18" s="36">
        <v>72</v>
      </c>
      <c r="F18" s="37"/>
      <c r="G18" s="35">
        <f t="shared" si="0"/>
        <v>-20</v>
      </c>
      <c r="H18" s="36">
        <f t="shared" si="1"/>
        <v>-31</v>
      </c>
      <c r="I18" s="38">
        <f t="shared" si="2"/>
        <v>-0.7407407407407407</v>
      </c>
      <c r="J18" s="39">
        <f t="shared" si="3"/>
        <v>-0.43055555555555558</v>
      </c>
    </row>
    <row r="19" spans="1:10" x14ac:dyDescent="0.25">
      <c r="A19" s="34" t="s">
        <v>142</v>
      </c>
      <c r="B19" s="35">
        <v>513</v>
      </c>
      <c r="C19" s="36">
        <v>391</v>
      </c>
      <c r="D19" s="35">
        <v>1457</v>
      </c>
      <c r="E19" s="36">
        <v>885</v>
      </c>
      <c r="F19" s="37"/>
      <c r="G19" s="35">
        <f t="shared" si="0"/>
        <v>122</v>
      </c>
      <c r="H19" s="36">
        <f t="shared" si="1"/>
        <v>572</v>
      </c>
      <c r="I19" s="38">
        <f t="shared" si="2"/>
        <v>0.31202046035805625</v>
      </c>
      <c r="J19" s="39">
        <f t="shared" si="3"/>
        <v>0.64632768361581916</v>
      </c>
    </row>
    <row r="20" spans="1:10" x14ac:dyDescent="0.25">
      <c r="A20" s="34" t="s">
        <v>143</v>
      </c>
      <c r="B20" s="35">
        <v>109</v>
      </c>
      <c r="C20" s="36">
        <v>179</v>
      </c>
      <c r="D20" s="35">
        <v>441</v>
      </c>
      <c r="E20" s="36">
        <v>563</v>
      </c>
      <c r="F20" s="37"/>
      <c r="G20" s="35">
        <f t="shared" si="0"/>
        <v>-70</v>
      </c>
      <c r="H20" s="36">
        <f t="shared" si="1"/>
        <v>-122</v>
      </c>
      <c r="I20" s="38">
        <f t="shared" si="2"/>
        <v>-0.39106145251396646</v>
      </c>
      <c r="J20" s="39">
        <f t="shared" si="3"/>
        <v>-0.21669626998223801</v>
      </c>
    </row>
    <row r="21" spans="1:10" x14ac:dyDescent="0.25">
      <c r="A21" s="34" t="s">
        <v>144</v>
      </c>
      <c r="B21" s="35">
        <v>291</v>
      </c>
      <c r="C21" s="36">
        <v>626</v>
      </c>
      <c r="D21" s="35">
        <v>960</v>
      </c>
      <c r="E21" s="36">
        <v>1373</v>
      </c>
      <c r="F21" s="37"/>
      <c r="G21" s="35">
        <f t="shared" si="0"/>
        <v>-335</v>
      </c>
      <c r="H21" s="36">
        <f t="shared" si="1"/>
        <v>-413</v>
      </c>
      <c r="I21" s="38">
        <f t="shared" si="2"/>
        <v>-0.53514376996805113</v>
      </c>
      <c r="J21" s="39">
        <f t="shared" si="3"/>
        <v>-0.30080116533139112</v>
      </c>
    </row>
    <row r="22" spans="1:10" x14ac:dyDescent="0.25">
      <c r="A22" s="34" t="s">
        <v>145</v>
      </c>
      <c r="B22" s="35">
        <v>39</v>
      </c>
      <c r="C22" s="36">
        <v>39</v>
      </c>
      <c r="D22" s="35">
        <v>127</v>
      </c>
      <c r="E22" s="36">
        <v>97</v>
      </c>
      <c r="F22" s="37"/>
      <c r="G22" s="35">
        <f t="shared" si="0"/>
        <v>0</v>
      </c>
      <c r="H22" s="36">
        <f t="shared" si="1"/>
        <v>30</v>
      </c>
      <c r="I22" s="38">
        <f t="shared" si="2"/>
        <v>0</v>
      </c>
      <c r="J22" s="39">
        <f t="shared" si="3"/>
        <v>0.30927835051546393</v>
      </c>
    </row>
    <row r="23" spans="1:10" x14ac:dyDescent="0.25">
      <c r="A23" s="34" t="s">
        <v>146</v>
      </c>
      <c r="B23" s="35">
        <v>68</v>
      </c>
      <c r="C23" s="36">
        <v>108</v>
      </c>
      <c r="D23" s="35">
        <v>188</v>
      </c>
      <c r="E23" s="36">
        <v>254</v>
      </c>
      <c r="F23" s="37"/>
      <c r="G23" s="35">
        <f t="shared" si="0"/>
        <v>-40</v>
      </c>
      <c r="H23" s="36">
        <f t="shared" si="1"/>
        <v>-66</v>
      </c>
      <c r="I23" s="38">
        <f t="shared" si="2"/>
        <v>-0.37037037037037035</v>
      </c>
      <c r="J23" s="39">
        <f t="shared" si="3"/>
        <v>-0.25984251968503935</v>
      </c>
    </row>
    <row r="24" spans="1:10" x14ac:dyDescent="0.25">
      <c r="A24" s="34" t="s">
        <v>147</v>
      </c>
      <c r="B24" s="35">
        <v>699</v>
      </c>
      <c r="C24" s="36">
        <v>1302</v>
      </c>
      <c r="D24" s="35">
        <v>2296</v>
      </c>
      <c r="E24" s="36">
        <v>3124</v>
      </c>
      <c r="F24" s="37"/>
      <c r="G24" s="35">
        <f t="shared" si="0"/>
        <v>-603</v>
      </c>
      <c r="H24" s="36">
        <f t="shared" si="1"/>
        <v>-828</v>
      </c>
      <c r="I24" s="38">
        <f t="shared" si="2"/>
        <v>-0.46313364055299538</v>
      </c>
      <c r="J24" s="39">
        <f t="shared" si="3"/>
        <v>-0.26504481434058896</v>
      </c>
    </row>
    <row r="25" spans="1:10" x14ac:dyDescent="0.25">
      <c r="A25" s="34" t="s">
        <v>148</v>
      </c>
      <c r="B25" s="35">
        <v>150</v>
      </c>
      <c r="C25" s="36">
        <v>111</v>
      </c>
      <c r="D25" s="35">
        <v>408</v>
      </c>
      <c r="E25" s="36">
        <v>271</v>
      </c>
      <c r="F25" s="37"/>
      <c r="G25" s="35">
        <f t="shared" si="0"/>
        <v>39</v>
      </c>
      <c r="H25" s="36">
        <f t="shared" si="1"/>
        <v>137</v>
      </c>
      <c r="I25" s="38">
        <f t="shared" si="2"/>
        <v>0.35135135135135137</v>
      </c>
      <c r="J25" s="39">
        <f t="shared" si="3"/>
        <v>0.50553505535055354</v>
      </c>
    </row>
    <row r="26" spans="1:10" x14ac:dyDescent="0.25">
      <c r="A26" s="34" t="s">
        <v>149</v>
      </c>
      <c r="B26" s="35">
        <v>51</v>
      </c>
      <c r="C26" s="36">
        <v>37</v>
      </c>
      <c r="D26" s="35">
        <v>160</v>
      </c>
      <c r="E26" s="36">
        <v>92</v>
      </c>
      <c r="F26" s="37"/>
      <c r="G26" s="35">
        <f t="shared" si="0"/>
        <v>14</v>
      </c>
      <c r="H26" s="36">
        <f t="shared" si="1"/>
        <v>68</v>
      </c>
      <c r="I26" s="38">
        <f t="shared" si="2"/>
        <v>0.3783783783783784</v>
      </c>
      <c r="J26" s="39">
        <f t="shared" si="3"/>
        <v>0.73913043478260865</v>
      </c>
    </row>
    <row r="27" spans="1:10" x14ac:dyDescent="0.25">
      <c r="A27" s="34" t="s">
        <v>150</v>
      </c>
      <c r="B27" s="35">
        <v>23</v>
      </c>
      <c r="C27" s="36">
        <v>34</v>
      </c>
      <c r="D27" s="35">
        <v>87</v>
      </c>
      <c r="E27" s="36">
        <v>108</v>
      </c>
      <c r="F27" s="37"/>
      <c r="G27" s="35">
        <f t="shared" si="0"/>
        <v>-11</v>
      </c>
      <c r="H27" s="36">
        <f t="shared" si="1"/>
        <v>-21</v>
      </c>
      <c r="I27" s="38">
        <f t="shared" si="2"/>
        <v>-0.3235294117647059</v>
      </c>
      <c r="J27" s="39">
        <f t="shared" si="3"/>
        <v>-0.19444444444444445</v>
      </c>
    </row>
    <row r="28" spans="1:10" x14ac:dyDescent="0.25">
      <c r="A28" s="34" t="s">
        <v>151</v>
      </c>
      <c r="B28" s="35">
        <v>5634</v>
      </c>
      <c r="C28" s="36">
        <v>6595</v>
      </c>
      <c r="D28" s="35">
        <v>15500</v>
      </c>
      <c r="E28" s="36">
        <v>17549</v>
      </c>
      <c r="F28" s="37"/>
      <c r="G28" s="35">
        <f t="shared" si="0"/>
        <v>-961</v>
      </c>
      <c r="H28" s="36">
        <f t="shared" si="1"/>
        <v>-2049</v>
      </c>
      <c r="I28" s="38">
        <f t="shared" si="2"/>
        <v>-0.14571645185746779</v>
      </c>
      <c r="J28" s="39">
        <f t="shared" si="3"/>
        <v>-0.11675878967462533</v>
      </c>
    </row>
    <row r="29" spans="1:10" x14ac:dyDescent="0.25">
      <c r="A29" s="34" t="s">
        <v>152</v>
      </c>
      <c r="B29" s="35">
        <v>2104</v>
      </c>
      <c r="C29" s="36">
        <v>2484</v>
      </c>
      <c r="D29" s="35">
        <v>6066</v>
      </c>
      <c r="E29" s="36">
        <v>6855</v>
      </c>
      <c r="F29" s="37"/>
      <c r="G29" s="35">
        <f t="shared" si="0"/>
        <v>-380</v>
      </c>
      <c r="H29" s="36">
        <f t="shared" si="1"/>
        <v>-789</v>
      </c>
      <c r="I29" s="38">
        <f t="shared" si="2"/>
        <v>-0.1529790660225443</v>
      </c>
      <c r="J29" s="39">
        <f t="shared" si="3"/>
        <v>-0.1150984682713348</v>
      </c>
    </row>
    <row r="30" spans="1:10" x14ac:dyDescent="0.25">
      <c r="A30" s="34" t="s">
        <v>153</v>
      </c>
      <c r="B30" s="35">
        <v>165</v>
      </c>
      <c r="C30" s="36">
        <v>180</v>
      </c>
      <c r="D30" s="35">
        <v>442</v>
      </c>
      <c r="E30" s="36">
        <v>546</v>
      </c>
      <c r="F30" s="37"/>
      <c r="G30" s="35">
        <f t="shared" si="0"/>
        <v>-15</v>
      </c>
      <c r="H30" s="36">
        <f t="shared" si="1"/>
        <v>-104</v>
      </c>
      <c r="I30" s="38">
        <f t="shared" si="2"/>
        <v>-8.3333333333333329E-2</v>
      </c>
      <c r="J30" s="39">
        <f t="shared" si="3"/>
        <v>-0.19047619047619047</v>
      </c>
    </row>
    <row r="31" spans="1:10" x14ac:dyDescent="0.25">
      <c r="A31" s="34" t="s">
        <v>154</v>
      </c>
      <c r="B31" s="35">
        <v>133</v>
      </c>
      <c r="C31" s="36">
        <v>65</v>
      </c>
      <c r="D31" s="35">
        <v>249</v>
      </c>
      <c r="E31" s="36">
        <v>198</v>
      </c>
      <c r="F31" s="37"/>
      <c r="G31" s="35">
        <f t="shared" si="0"/>
        <v>68</v>
      </c>
      <c r="H31" s="36">
        <f t="shared" si="1"/>
        <v>51</v>
      </c>
      <c r="I31" s="38">
        <f t="shared" si="2"/>
        <v>1.0461538461538462</v>
      </c>
      <c r="J31" s="39">
        <f t="shared" si="3"/>
        <v>0.25757575757575757</v>
      </c>
    </row>
    <row r="32" spans="1:10" x14ac:dyDescent="0.25">
      <c r="A32" s="34" t="s">
        <v>155</v>
      </c>
      <c r="B32" s="35">
        <v>58</v>
      </c>
      <c r="C32" s="36">
        <v>21</v>
      </c>
      <c r="D32" s="35">
        <v>208</v>
      </c>
      <c r="E32" s="36">
        <v>67</v>
      </c>
      <c r="F32" s="37"/>
      <c r="G32" s="35">
        <f t="shared" si="0"/>
        <v>37</v>
      </c>
      <c r="H32" s="36">
        <f t="shared" si="1"/>
        <v>141</v>
      </c>
      <c r="I32" s="38">
        <f t="shared" si="2"/>
        <v>1.7619047619047619</v>
      </c>
      <c r="J32" s="39">
        <f t="shared" si="3"/>
        <v>2.1044776119402986</v>
      </c>
    </row>
    <row r="33" spans="1:10" x14ac:dyDescent="0.25">
      <c r="A33" s="34" t="s">
        <v>156</v>
      </c>
      <c r="B33" s="35">
        <v>84</v>
      </c>
      <c r="C33" s="36">
        <v>166</v>
      </c>
      <c r="D33" s="35">
        <v>257</v>
      </c>
      <c r="E33" s="36">
        <v>597</v>
      </c>
      <c r="F33" s="37"/>
      <c r="G33" s="35">
        <f t="shared" si="0"/>
        <v>-82</v>
      </c>
      <c r="H33" s="36">
        <f t="shared" si="1"/>
        <v>-340</v>
      </c>
      <c r="I33" s="38">
        <f t="shared" si="2"/>
        <v>-0.49397590361445781</v>
      </c>
      <c r="J33" s="39">
        <f t="shared" si="3"/>
        <v>-0.56951423785594635</v>
      </c>
    </row>
    <row r="34" spans="1:10" x14ac:dyDescent="0.25">
      <c r="A34" s="34" t="s">
        <v>157</v>
      </c>
      <c r="B34" s="35">
        <v>110</v>
      </c>
      <c r="C34" s="36">
        <v>187</v>
      </c>
      <c r="D34" s="35">
        <v>349</v>
      </c>
      <c r="E34" s="36">
        <v>473</v>
      </c>
      <c r="F34" s="37"/>
      <c r="G34" s="35">
        <f t="shared" si="0"/>
        <v>-77</v>
      </c>
      <c r="H34" s="36">
        <f t="shared" si="1"/>
        <v>-124</v>
      </c>
      <c r="I34" s="38">
        <f t="shared" si="2"/>
        <v>-0.41176470588235292</v>
      </c>
      <c r="J34" s="39">
        <f t="shared" si="3"/>
        <v>-0.26215644820295986</v>
      </c>
    </row>
    <row r="35" spans="1:10" x14ac:dyDescent="0.25">
      <c r="A35" s="34" t="s">
        <v>158</v>
      </c>
      <c r="B35" s="35">
        <v>22</v>
      </c>
      <c r="C35" s="36">
        <v>55</v>
      </c>
      <c r="D35" s="35">
        <v>134</v>
      </c>
      <c r="E35" s="36">
        <v>129</v>
      </c>
      <c r="F35" s="37"/>
      <c r="G35" s="35">
        <f t="shared" si="0"/>
        <v>-33</v>
      </c>
      <c r="H35" s="36">
        <f t="shared" si="1"/>
        <v>5</v>
      </c>
      <c r="I35" s="38">
        <f t="shared" si="2"/>
        <v>-0.6</v>
      </c>
      <c r="J35" s="39">
        <f t="shared" si="3"/>
        <v>3.875968992248062E-2</v>
      </c>
    </row>
    <row r="36" spans="1:10" x14ac:dyDescent="0.25">
      <c r="A36" s="34" t="s">
        <v>159</v>
      </c>
      <c r="B36" s="35">
        <v>4898</v>
      </c>
      <c r="C36" s="36">
        <v>6379</v>
      </c>
      <c r="D36" s="35">
        <v>13691</v>
      </c>
      <c r="E36" s="36">
        <v>17117</v>
      </c>
      <c r="F36" s="37"/>
      <c r="G36" s="35">
        <f t="shared" si="0"/>
        <v>-1481</v>
      </c>
      <c r="H36" s="36">
        <f t="shared" si="1"/>
        <v>-3426</v>
      </c>
      <c r="I36" s="38">
        <f t="shared" si="2"/>
        <v>-0.23216805141871766</v>
      </c>
      <c r="J36" s="39">
        <f t="shared" si="3"/>
        <v>-0.20015189577612899</v>
      </c>
    </row>
    <row r="37" spans="1:10" x14ac:dyDescent="0.25">
      <c r="A37" s="34" t="s">
        <v>160</v>
      </c>
      <c r="B37" s="35">
        <v>30</v>
      </c>
      <c r="C37" s="36">
        <v>48</v>
      </c>
      <c r="D37" s="35">
        <v>121</v>
      </c>
      <c r="E37" s="36">
        <v>129</v>
      </c>
      <c r="F37" s="37"/>
      <c r="G37" s="35">
        <f t="shared" si="0"/>
        <v>-18</v>
      </c>
      <c r="H37" s="36">
        <f t="shared" si="1"/>
        <v>-8</v>
      </c>
      <c r="I37" s="38">
        <f t="shared" si="2"/>
        <v>-0.375</v>
      </c>
      <c r="J37" s="39">
        <f t="shared" si="3"/>
        <v>-6.2015503875968991E-2</v>
      </c>
    </row>
    <row r="38" spans="1:10" x14ac:dyDescent="0.25">
      <c r="A38" s="34" t="s">
        <v>161</v>
      </c>
      <c r="B38" s="35">
        <v>432</v>
      </c>
      <c r="C38" s="36">
        <v>508</v>
      </c>
      <c r="D38" s="35">
        <v>1383</v>
      </c>
      <c r="E38" s="36">
        <v>1369</v>
      </c>
      <c r="F38" s="37"/>
      <c r="G38" s="35">
        <f t="shared" si="0"/>
        <v>-76</v>
      </c>
      <c r="H38" s="36">
        <f t="shared" si="1"/>
        <v>14</v>
      </c>
      <c r="I38" s="38">
        <f t="shared" si="2"/>
        <v>-0.14960629921259844</v>
      </c>
      <c r="J38" s="39">
        <f t="shared" si="3"/>
        <v>1.0226442658875092E-2</v>
      </c>
    </row>
    <row r="39" spans="1:10" x14ac:dyDescent="0.25">
      <c r="A39" s="34" t="s">
        <v>162</v>
      </c>
      <c r="B39" s="35">
        <v>542</v>
      </c>
      <c r="C39" s="36">
        <v>660</v>
      </c>
      <c r="D39" s="35">
        <v>1380</v>
      </c>
      <c r="E39" s="36">
        <v>1620</v>
      </c>
      <c r="F39" s="37"/>
      <c r="G39" s="35">
        <f t="shared" si="0"/>
        <v>-118</v>
      </c>
      <c r="H39" s="36">
        <f t="shared" si="1"/>
        <v>-240</v>
      </c>
      <c r="I39" s="38">
        <f t="shared" si="2"/>
        <v>-0.1787878787878788</v>
      </c>
      <c r="J39" s="39">
        <f t="shared" si="3"/>
        <v>-0.14814814814814814</v>
      </c>
    </row>
    <row r="40" spans="1:10" x14ac:dyDescent="0.25">
      <c r="A40" s="34"/>
      <c r="B40" s="35"/>
      <c r="C40" s="36"/>
      <c r="D40" s="35"/>
      <c r="E40" s="36"/>
      <c r="F40" s="37"/>
      <c r="G40" s="35"/>
      <c r="H40" s="36"/>
      <c r="I40" s="38"/>
      <c r="J40" s="39"/>
    </row>
    <row r="41" spans="1:10" s="52" customFormat="1" ht="13" x14ac:dyDescent="0.3">
      <c r="A41" s="26" t="s">
        <v>163</v>
      </c>
      <c r="B41" s="46">
        <f>SUM(B15:B40)</f>
        <v>16272</v>
      </c>
      <c r="C41" s="47">
        <f>SUM(C15:C40)</f>
        <v>20402</v>
      </c>
      <c r="D41" s="46">
        <f>SUM(D15:D40)</f>
        <v>46275</v>
      </c>
      <c r="E41" s="47">
        <f>SUM(E15:E40)</f>
        <v>53980</v>
      </c>
      <c r="F41" s="48"/>
      <c r="G41" s="46">
        <f>B41-C41</f>
        <v>-4130</v>
      </c>
      <c r="H41" s="47">
        <f>D41-E41</f>
        <v>-7705</v>
      </c>
      <c r="I41" s="49">
        <f>IF(C41=0, "-", G41/C41)</f>
        <v>-0.20243113420252917</v>
      </c>
      <c r="J41" s="50">
        <f>IF(E41=0, "-", H41/E41)</f>
        <v>-0.14273805113004817</v>
      </c>
    </row>
    <row r="42" spans="1:10" s="52" customFormat="1" ht="13" x14ac:dyDescent="0.3">
      <c r="A42" s="26" t="s">
        <v>7</v>
      </c>
      <c r="B42" s="46">
        <f>B11+B41</f>
        <v>16272</v>
      </c>
      <c r="C42" s="128">
        <f>C11+C41</f>
        <v>20402</v>
      </c>
      <c r="D42" s="46">
        <f>D11+D41</f>
        <v>46275</v>
      </c>
      <c r="E42" s="128">
        <f>E11+E41</f>
        <v>53980</v>
      </c>
      <c r="F42" s="48"/>
      <c r="G42" s="46">
        <f>B42-C42</f>
        <v>-4130</v>
      </c>
      <c r="H42" s="47">
        <f>D42-E42</f>
        <v>-7705</v>
      </c>
      <c r="I42" s="49">
        <f>IF(C42=0, "-", G42/C42)</f>
        <v>-0.20243113420252917</v>
      </c>
      <c r="J42" s="50">
        <f>IF(E42=0, "-", H42/E42)</f>
        <v>-0.14273805113004817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35E1E-55D4-4924-B384-19F41C6F0E68}">
  <sheetPr>
    <pageSetUpPr fitToPage="1"/>
  </sheetPr>
  <dimension ref="A1:K262"/>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165</v>
      </c>
      <c r="G4" s="25"/>
      <c r="H4" s="25"/>
      <c r="I4" s="23"/>
      <c r="J4" s="22" t="s">
        <v>166</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167</v>
      </c>
      <c r="C6" s="133" t="s">
        <v>168</v>
      </c>
      <c r="D6" s="132" t="s">
        <v>167</v>
      </c>
      <c r="E6" s="134" t="s">
        <v>168</v>
      </c>
      <c r="F6" s="133" t="s">
        <v>167</v>
      </c>
      <c r="G6" s="133" t="s">
        <v>168</v>
      </c>
      <c r="H6" s="132" t="s">
        <v>167</v>
      </c>
      <c r="I6" s="134" t="s">
        <v>168</v>
      </c>
      <c r="J6" s="132"/>
      <c r="K6" s="134"/>
    </row>
    <row r="7" spans="1:11" ht="14.5" x14ac:dyDescent="0.35">
      <c r="A7" s="34" t="s">
        <v>169</v>
      </c>
      <c r="B7" s="35">
        <v>3</v>
      </c>
      <c r="C7" s="135">
        <f>IF(B12=0, "-", B7/B12)</f>
        <v>3.7974683544303799E-2</v>
      </c>
      <c r="D7" s="35">
        <v>5</v>
      </c>
      <c r="E7" s="126">
        <f>IF(D12=0, "-", D7/D12)</f>
        <v>2.9940119760479042E-2</v>
      </c>
      <c r="F7" s="136">
        <v>10</v>
      </c>
      <c r="G7" s="135">
        <f>IF(F12=0, "-", F7/F12)</f>
        <v>4.3668122270742356E-2</v>
      </c>
      <c r="H7" s="35">
        <v>26</v>
      </c>
      <c r="I7" s="126">
        <f>IF(H12=0, "-", H7/H12)</f>
        <v>6.6326530612244902E-2</v>
      </c>
      <c r="J7" s="125">
        <f>IF(D7=0, "-", IF((B7-D7)/D7&lt;10, (B7-D7)/D7, "&gt;999%"))</f>
        <v>-0.4</v>
      </c>
      <c r="K7" s="126">
        <f>IF(H7=0, "-", IF((F7-H7)/H7&lt;10, (F7-H7)/H7, "&gt;999%"))</f>
        <v>-0.61538461538461542</v>
      </c>
    </row>
    <row r="8" spans="1:11" ht="14.5" x14ac:dyDescent="0.35">
      <c r="A8" s="34" t="s">
        <v>170</v>
      </c>
      <c r="B8" s="35">
        <v>0</v>
      </c>
      <c r="C8" s="135">
        <f>IF(B12=0, "-", B8/B12)</f>
        <v>0</v>
      </c>
      <c r="D8" s="35">
        <v>2</v>
      </c>
      <c r="E8" s="126">
        <f>IF(D12=0, "-", D8/D12)</f>
        <v>1.1976047904191617E-2</v>
      </c>
      <c r="F8" s="136">
        <v>0</v>
      </c>
      <c r="G8" s="135">
        <f>IF(F12=0, "-", F8/F12)</f>
        <v>0</v>
      </c>
      <c r="H8" s="35">
        <v>2</v>
      </c>
      <c r="I8" s="126">
        <f>IF(H12=0, "-", H8/H12)</f>
        <v>5.1020408163265302E-3</v>
      </c>
      <c r="J8" s="125">
        <f>IF(D8=0, "-", IF((B8-D8)/D8&lt;10, (B8-D8)/D8, "&gt;999%"))</f>
        <v>-1</v>
      </c>
      <c r="K8" s="126">
        <f>IF(H8=0, "-", IF((F8-H8)/H8&lt;10, (F8-H8)/H8, "&gt;999%"))</f>
        <v>-1</v>
      </c>
    </row>
    <row r="9" spans="1:11" ht="14.5" x14ac:dyDescent="0.35">
      <c r="A9" s="34" t="s">
        <v>171</v>
      </c>
      <c r="B9" s="35">
        <v>62</v>
      </c>
      <c r="C9" s="135">
        <f>IF(B12=0, "-", B9/B12)</f>
        <v>0.78481012658227844</v>
      </c>
      <c r="D9" s="35">
        <v>118</v>
      </c>
      <c r="E9" s="126">
        <f>IF(D12=0, "-", D9/D12)</f>
        <v>0.70658682634730541</v>
      </c>
      <c r="F9" s="136">
        <v>189</v>
      </c>
      <c r="G9" s="135">
        <f>IF(F12=0, "-", F9/F12)</f>
        <v>0.8253275109170306</v>
      </c>
      <c r="H9" s="35">
        <v>314</v>
      </c>
      <c r="I9" s="126">
        <f>IF(H12=0, "-", H9/H12)</f>
        <v>0.80102040816326525</v>
      </c>
      <c r="J9" s="125">
        <f>IF(D9=0, "-", IF((B9-D9)/D9&lt;10, (B9-D9)/D9, "&gt;999%"))</f>
        <v>-0.47457627118644069</v>
      </c>
      <c r="K9" s="126">
        <f>IF(H9=0, "-", IF((F9-H9)/H9&lt;10, (F9-H9)/H9, "&gt;999%"))</f>
        <v>-0.39808917197452232</v>
      </c>
    </row>
    <row r="10" spans="1:11" ht="14.5" x14ac:dyDescent="0.35">
      <c r="A10" s="34" t="s">
        <v>172</v>
      </c>
      <c r="B10" s="35">
        <v>14</v>
      </c>
      <c r="C10" s="135">
        <f>IF(B12=0, "-", B10/B12)</f>
        <v>0.17721518987341772</v>
      </c>
      <c r="D10" s="35">
        <v>42</v>
      </c>
      <c r="E10" s="126">
        <f>IF(D12=0, "-", D10/D12)</f>
        <v>0.25149700598802394</v>
      </c>
      <c r="F10" s="136">
        <v>30</v>
      </c>
      <c r="G10" s="135">
        <f>IF(F12=0, "-", F10/F12)</f>
        <v>0.13100436681222707</v>
      </c>
      <c r="H10" s="35">
        <v>50</v>
      </c>
      <c r="I10" s="126">
        <f>IF(H12=0, "-", H10/H12)</f>
        <v>0.12755102040816327</v>
      </c>
      <c r="J10" s="125">
        <f>IF(D10=0, "-", IF((B10-D10)/D10&lt;10, (B10-D10)/D10, "&gt;999%"))</f>
        <v>-0.66666666666666663</v>
      </c>
      <c r="K10" s="126">
        <f>IF(H10=0, "-", IF((F10-H10)/H10&lt;10, (F10-H10)/H10, "&gt;999%"))</f>
        <v>-0.4</v>
      </c>
    </row>
    <row r="11" spans="1:11" x14ac:dyDescent="0.25">
      <c r="A11" s="137"/>
      <c r="B11" s="40"/>
      <c r="D11" s="40"/>
      <c r="E11" s="44"/>
      <c r="F11" s="138"/>
      <c r="H11" s="40"/>
      <c r="I11" s="44"/>
      <c r="J11" s="43"/>
      <c r="K11" s="44"/>
    </row>
    <row r="12" spans="1:11" s="52" customFormat="1" ht="13" x14ac:dyDescent="0.3">
      <c r="A12" s="139" t="s">
        <v>173</v>
      </c>
      <c r="B12" s="46">
        <f>SUM(B7:B11)</f>
        <v>79</v>
      </c>
      <c r="C12" s="140">
        <f>B12/16272</f>
        <v>4.8549655850540809E-3</v>
      </c>
      <c r="D12" s="46">
        <f>SUM(D7:D11)</f>
        <v>167</v>
      </c>
      <c r="E12" s="141">
        <f>D12/20402</f>
        <v>8.1854720125477901E-3</v>
      </c>
      <c r="F12" s="128">
        <f>SUM(F7:F11)</f>
        <v>229</v>
      </c>
      <c r="G12" s="142">
        <f>F12/46275</f>
        <v>4.9486763911399242E-3</v>
      </c>
      <c r="H12" s="46">
        <f>SUM(H7:H11)</f>
        <v>392</v>
      </c>
      <c r="I12" s="141">
        <f>H12/53980</f>
        <v>7.2619488699518344E-3</v>
      </c>
      <c r="J12" s="49">
        <f>IF(D12=0, "-", IF((B12-D12)/D12&lt;10, (B12-D12)/D12, "&gt;999%"))</f>
        <v>-0.52694610778443118</v>
      </c>
      <c r="K12" s="50">
        <f>IF(H12=0, "-", IF((F12-H12)/H12&lt;10, (F12-H12)/H12, "&gt;999%"))</f>
        <v>-0.41581632653061223</v>
      </c>
    </row>
    <row r="13" spans="1:11" x14ac:dyDescent="0.25">
      <c r="B13" s="138"/>
      <c r="D13" s="138"/>
      <c r="F13" s="138"/>
      <c r="H13" s="138"/>
    </row>
    <row r="14" spans="1:11" s="52" customFormat="1" ht="13" x14ac:dyDescent="0.3">
      <c r="A14" s="139" t="s">
        <v>173</v>
      </c>
      <c r="B14" s="46">
        <v>79</v>
      </c>
      <c r="C14" s="140">
        <f>B14/16272</f>
        <v>4.8549655850540809E-3</v>
      </c>
      <c r="D14" s="46">
        <v>167</v>
      </c>
      <c r="E14" s="141">
        <f>D14/20402</f>
        <v>8.1854720125477901E-3</v>
      </c>
      <c r="F14" s="128">
        <v>229</v>
      </c>
      <c r="G14" s="142">
        <f>F14/46275</f>
        <v>4.9486763911399242E-3</v>
      </c>
      <c r="H14" s="46">
        <v>392</v>
      </c>
      <c r="I14" s="141">
        <f>H14/53980</f>
        <v>7.2619488699518344E-3</v>
      </c>
      <c r="J14" s="49">
        <f>IF(D14=0, "-", IF((B14-D14)/D14&lt;10, (B14-D14)/D14, "&gt;999%"))</f>
        <v>-0.52694610778443118</v>
      </c>
      <c r="K14" s="50">
        <f>IF(H14=0, "-", IF((F14-H14)/H14&lt;10, (F14-H14)/H14, "&gt;999%"))</f>
        <v>-0.41581632653061223</v>
      </c>
    </row>
    <row r="15" spans="1:11" x14ac:dyDescent="0.25">
      <c r="B15" s="138"/>
      <c r="D15" s="138"/>
      <c r="F15" s="138"/>
      <c r="H15" s="138"/>
    </row>
    <row r="16" spans="1:11" ht="15.5" x14ac:dyDescent="0.35">
      <c r="A16" s="129" t="s">
        <v>28</v>
      </c>
      <c r="B16" s="22" t="s">
        <v>4</v>
      </c>
      <c r="C16" s="25"/>
      <c r="D16" s="25"/>
      <c r="E16" s="23"/>
      <c r="F16" s="22" t="s">
        <v>165</v>
      </c>
      <c r="G16" s="25"/>
      <c r="H16" s="25"/>
      <c r="I16" s="23"/>
      <c r="J16" s="22" t="s">
        <v>166</v>
      </c>
      <c r="K16" s="23"/>
    </row>
    <row r="17" spans="1:11" ht="13" x14ac:dyDescent="0.3">
      <c r="A17" s="30"/>
      <c r="B17" s="22">
        <f>VALUE(RIGHT($B$2, 4))</f>
        <v>2020</v>
      </c>
      <c r="C17" s="23"/>
      <c r="D17" s="22">
        <f>B17-1</f>
        <v>2019</v>
      </c>
      <c r="E17" s="130"/>
      <c r="F17" s="22">
        <f>B17</f>
        <v>2020</v>
      </c>
      <c r="G17" s="130"/>
      <c r="H17" s="22">
        <f>D17</f>
        <v>2019</v>
      </c>
      <c r="I17" s="130"/>
      <c r="J17" s="27" t="s">
        <v>8</v>
      </c>
      <c r="K17" s="28" t="s">
        <v>5</v>
      </c>
    </row>
    <row r="18" spans="1:11" ht="13" x14ac:dyDescent="0.3">
      <c r="A18" s="131" t="s">
        <v>174</v>
      </c>
      <c r="B18" s="132" t="s">
        <v>167</v>
      </c>
      <c r="C18" s="133" t="s">
        <v>168</v>
      </c>
      <c r="D18" s="132" t="s">
        <v>167</v>
      </c>
      <c r="E18" s="134" t="s">
        <v>168</v>
      </c>
      <c r="F18" s="133" t="s">
        <v>167</v>
      </c>
      <c r="G18" s="133" t="s">
        <v>168</v>
      </c>
      <c r="H18" s="132" t="s">
        <v>167</v>
      </c>
      <c r="I18" s="134" t="s">
        <v>168</v>
      </c>
      <c r="J18" s="132"/>
      <c r="K18" s="134"/>
    </row>
    <row r="19" spans="1:11" ht="14.5" x14ac:dyDescent="0.35">
      <c r="A19" s="34" t="s">
        <v>175</v>
      </c>
      <c r="B19" s="35">
        <v>1</v>
      </c>
      <c r="C19" s="135">
        <f>IF(B35=0, "-", B19/B35)</f>
        <v>1.3966480446927375E-3</v>
      </c>
      <c r="D19" s="35">
        <v>0</v>
      </c>
      <c r="E19" s="126">
        <f>IF(D35=0, "-", D19/D35)</f>
        <v>0</v>
      </c>
      <c r="F19" s="136">
        <v>1</v>
      </c>
      <c r="G19" s="135">
        <f>IF(F35=0, "-", F19/F35)</f>
        <v>4.4306601683650863E-4</v>
      </c>
      <c r="H19" s="35">
        <v>0</v>
      </c>
      <c r="I19" s="126">
        <f>IF(H35=0, "-", H19/H35)</f>
        <v>0</v>
      </c>
      <c r="J19" s="125" t="str">
        <f t="shared" ref="J19:J33" si="0">IF(D19=0, "-", IF((B19-D19)/D19&lt;10, (B19-D19)/D19, "&gt;999%"))</f>
        <v>-</v>
      </c>
      <c r="K19" s="126" t="str">
        <f t="shared" ref="K19:K33" si="1">IF(H19=0, "-", IF((F19-H19)/H19&lt;10, (F19-H19)/H19, "&gt;999%"))</f>
        <v>-</v>
      </c>
    </row>
    <row r="20" spans="1:11" ht="14.5" x14ac:dyDescent="0.35">
      <c r="A20" s="34" t="s">
        <v>176</v>
      </c>
      <c r="B20" s="35">
        <v>0</v>
      </c>
      <c r="C20" s="135">
        <f>IF(B35=0, "-", B20/B35)</f>
        <v>0</v>
      </c>
      <c r="D20" s="35">
        <v>0</v>
      </c>
      <c r="E20" s="126">
        <f>IF(D35=0, "-", D20/D35)</f>
        <v>0</v>
      </c>
      <c r="F20" s="136">
        <v>0</v>
      </c>
      <c r="G20" s="135">
        <f>IF(F35=0, "-", F20/F35)</f>
        <v>0</v>
      </c>
      <c r="H20" s="35">
        <v>6</v>
      </c>
      <c r="I20" s="126">
        <f>IF(H35=0, "-", H20/H35)</f>
        <v>1.7336030049118752E-3</v>
      </c>
      <c r="J20" s="125" t="str">
        <f t="shared" si="0"/>
        <v>-</v>
      </c>
      <c r="K20" s="126">
        <f t="shared" si="1"/>
        <v>-1</v>
      </c>
    </row>
    <row r="21" spans="1:11" ht="14.5" x14ac:dyDescent="0.35">
      <c r="A21" s="34" t="s">
        <v>177</v>
      </c>
      <c r="B21" s="35">
        <v>5</v>
      </c>
      <c r="C21" s="135">
        <f>IF(B35=0, "-", B21/B35)</f>
        <v>6.9832402234636867E-3</v>
      </c>
      <c r="D21" s="35">
        <v>18</v>
      </c>
      <c r="E21" s="126">
        <f>IF(D35=0, "-", D21/D35)</f>
        <v>1.5570934256055362E-2</v>
      </c>
      <c r="F21" s="136">
        <v>10</v>
      </c>
      <c r="G21" s="135">
        <f>IF(F35=0, "-", F21/F35)</f>
        <v>4.4306601683650861E-3</v>
      </c>
      <c r="H21" s="35">
        <v>38</v>
      </c>
      <c r="I21" s="126">
        <f>IF(H35=0, "-", H21/H35)</f>
        <v>1.097948569777521E-2</v>
      </c>
      <c r="J21" s="125">
        <f t="shared" si="0"/>
        <v>-0.72222222222222221</v>
      </c>
      <c r="K21" s="126">
        <f t="shared" si="1"/>
        <v>-0.73684210526315785</v>
      </c>
    </row>
    <row r="22" spans="1:11" ht="14.5" x14ac:dyDescent="0.35">
      <c r="A22" s="34" t="s">
        <v>178</v>
      </c>
      <c r="B22" s="35">
        <v>53</v>
      </c>
      <c r="C22" s="135">
        <f>IF(B35=0, "-", B22/B35)</f>
        <v>7.4022346368715089E-2</v>
      </c>
      <c r="D22" s="35">
        <v>86</v>
      </c>
      <c r="E22" s="126">
        <f>IF(D35=0, "-", D22/D35)</f>
        <v>7.4394463667820071E-2</v>
      </c>
      <c r="F22" s="136">
        <v>176</v>
      </c>
      <c r="G22" s="135">
        <f>IF(F35=0, "-", F22/F35)</f>
        <v>7.7979618963225514E-2</v>
      </c>
      <c r="H22" s="35">
        <v>304</v>
      </c>
      <c r="I22" s="126">
        <f>IF(H35=0, "-", H22/H35)</f>
        <v>8.7835885582201678E-2</v>
      </c>
      <c r="J22" s="125">
        <f t="shared" si="0"/>
        <v>-0.38372093023255816</v>
      </c>
      <c r="K22" s="126">
        <f t="shared" si="1"/>
        <v>-0.42105263157894735</v>
      </c>
    </row>
    <row r="23" spans="1:11" ht="14.5" x14ac:dyDescent="0.35">
      <c r="A23" s="34" t="s">
        <v>179</v>
      </c>
      <c r="B23" s="35">
        <v>1</v>
      </c>
      <c r="C23" s="135">
        <f>IF(B35=0, "-", B23/B35)</f>
        <v>1.3966480446927375E-3</v>
      </c>
      <c r="D23" s="35">
        <v>276</v>
      </c>
      <c r="E23" s="126">
        <f>IF(D35=0, "-", D23/D35)</f>
        <v>0.23875432525951557</v>
      </c>
      <c r="F23" s="136">
        <v>5</v>
      </c>
      <c r="G23" s="135">
        <f>IF(F35=0, "-", F23/F35)</f>
        <v>2.215330084182543E-3</v>
      </c>
      <c r="H23" s="35">
        <v>893</v>
      </c>
      <c r="I23" s="126">
        <f>IF(H35=0, "-", H23/H35)</f>
        <v>0.25801791389771744</v>
      </c>
      <c r="J23" s="125">
        <f t="shared" si="0"/>
        <v>-0.99637681159420288</v>
      </c>
      <c r="K23" s="126">
        <f t="shared" si="1"/>
        <v>-0.99440089585666291</v>
      </c>
    </row>
    <row r="24" spans="1:11" ht="14.5" x14ac:dyDescent="0.35">
      <c r="A24" s="34" t="s">
        <v>180</v>
      </c>
      <c r="B24" s="35">
        <v>127</v>
      </c>
      <c r="C24" s="135">
        <f>IF(B35=0, "-", B24/B35)</f>
        <v>0.17737430167597765</v>
      </c>
      <c r="D24" s="35">
        <v>80</v>
      </c>
      <c r="E24" s="126">
        <f>IF(D35=0, "-", D24/D35)</f>
        <v>6.9204152249134954E-2</v>
      </c>
      <c r="F24" s="136">
        <v>334</v>
      </c>
      <c r="G24" s="135">
        <f>IF(F35=0, "-", F24/F35)</f>
        <v>0.1479840496233939</v>
      </c>
      <c r="H24" s="35">
        <v>239</v>
      </c>
      <c r="I24" s="126">
        <f>IF(H35=0, "-", H24/H35)</f>
        <v>6.9055186362323023E-2</v>
      </c>
      <c r="J24" s="125">
        <f t="shared" si="0"/>
        <v>0.58750000000000002</v>
      </c>
      <c r="K24" s="126">
        <f t="shared" si="1"/>
        <v>0.39748953974895396</v>
      </c>
    </row>
    <row r="25" spans="1:11" ht="14.5" x14ac:dyDescent="0.35">
      <c r="A25" s="34" t="s">
        <v>181</v>
      </c>
      <c r="B25" s="35">
        <v>55</v>
      </c>
      <c r="C25" s="135">
        <f>IF(B35=0, "-", B25/B35)</f>
        <v>7.6815642458100561E-2</v>
      </c>
      <c r="D25" s="35">
        <v>246</v>
      </c>
      <c r="E25" s="126">
        <f>IF(D35=0, "-", D25/D35)</f>
        <v>0.21280276816608998</v>
      </c>
      <c r="F25" s="136">
        <v>185</v>
      </c>
      <c r="G25" s="135">
        <f>IF(F35=0, "-", F25/F35)</f>
        <v>8.1967213114754092E-2</v>
      </c>
      <c r="H25" s="35">
        <v>679</v>
      </c>
      <c r="I25" s="126">
        <f>IF(H35=0, "-", H25/H35)</f>
        <v>0.19618607338919389</v>
      </c>
      <c r="J25" s="125">
        <f t="shared" si="0"/>
        <v>-0.77642276422764223</v>
      </c>
      <c r="K25" s="126">
        <f t="shared" si="1"/>
        <v>-0.72754050073637699</v>
      </c>
    </row>
    <row r="26" spans="1:11" ht="14.5" x14ac:dyDescent="0.35">
      <c r="A26" s="34" t="s">
        <v>182</v>
      </c>
      <c r="B26" s="35">
        <v>156</v>
      </c>
      <c r="C26" s="135">
        <f>IF(B35=0, "-", B26/B35)</f>
        <v>0.21787709497206703</v>
      </c>
      <c r="D26" s="35">
        <v>86</v>
      </c>
      <c r="E26" s="126">
        <f>IF(D35=0, "-", D26/D35)</f>
        <v>7.4394463667820071E-2</v>
      </c>
      <c r="F26" s="136">
        <v>483</v>
      </c>
      <c r="G26" s="135">
        <f>IF(F35=0, "-", F26/F35)</f>
        <v>0.21400088613203366</v>
      </c>
      <c r="H26" s="35">
        <v>231</v>
      </c>
      <c r="I26" s="126">
        <f>IF(H35=0, "-", H26/H35)</f>
        <v>6.6743715689107197E-2</v>
      </c>
      <c r="J26" s="125">
        <f t="shared" si="0"/>
        <v>0.81395348837209303</v>
      </c>
      <c r="K26" s="126">
        <f t="shared" si="1"/>
        <v>1.0909090909090908</v>
      </c>
    </row>
    <row r="27" spans="1:11" ht="14.5" x14ac:dyDescent="0.35">
      <c r="A27" s="34" t="s">
        <v>183</v>
      </c>
      <c r="B27" s="35">
        <v>1</v>
      </c>
      <c r="C27" s="135">
        <f>IF(B35=0, "-", B27/B35)</f>
        <v>1.3966480446927375E-3</v>
      </c>
      <c r="D27" s="35">
        <v>6</v>
      </c>
      <c r="E27" s="126">
        <f>IF(D35=0, "-", D27/D35)</f>
        <v>5.1903114186851208E-3</v>
      </c>
      <c r="F27" s="136">
        <v>8</v>
      </c>
      <c r="G27" s="135">
        <f>IF(F35=0, "-", F27/F35)</f>
        <v>3.544528134692069E-3</v>
      </c>
      <c r="H27" s="35">
        <v>25</v>
      </c>
      <c r="I27" s="126">
        <f>IF(H35=0, "-", H27/H35)</f>
        <v>7.2233458537994798E-3</v>
      </c>
      <c r="J27" s="125">
        <f t="shared" si="0"/>
        <v>-0.83333333333333337</v>
      </c>
      <c r="K27" s="126">
        <f t="shared" si="1"/>
        <v>-0.68</v>
      </c>
    </row>
    <row r="28" spans="1:11" ht="14.5" x14ac:dyDescent="0.35">
      <c r="A28" s="34" t="s">
        <v>184</v>
      </c>
      <c r="B28" s="35">
        <v>9</v>
      </c>
      <c r="C28" s="135">
        <f>IF(B35=0, "-", B28/B35)</f>
        <v>1.2569832402234637E-2</v>
      </c>
      <c r="D28" s="35">
        <v>6</v>
      </c>
      <c r="E28" s="126">
        <f>IF(D35=0, "-", D28/D35)</f>
        <v>5.1903114186851208E-3</v>
      </c>
      <c r="F28" s="136">
        <v>22</v>
      </c>
      <c r="G28" s="135">
        <f>IF(F35=0, "-", F28/F35)</f>
        <v>9.7474523704031892E-3</v>
      </c>
      <c r="H28" s="35">
        <v>23</v>
      </c>
      <c r="I28" s="126">
        <f>IF(H35=0, "-", H28/H35)</f>
        <v>6.6454781854955215E-3</v>
      </c>
      <c r="J28" s="125">
        <f t="shared" si="0"/>
        <v>0.5</v>
      </c>
      <c r="K28" s="126">
        <f t="shared" si="1"/>
        <v>-4.3478260869565216E-2</v>
      </c>
    </row>
    <row r="29" spans="1:11" ht="14.5" x14ac:dyDescent="0.35">
      <c r="A29" s="34" t="s">
        <v>185</v>
      </c>
      <c r="B29" s="35">
        <v>50</v>
      </c>
      <c r="C29" s="135">
        <f>IF(B35=0, "-", B29/B35)</f>
        <v>6.9832402234636867E-2</v>
      </c>
      <c r="D29" s="35">
        <v>13</v>
      </c>
      <c r="E29" s="126">
        <f>IF(D35=0, "-", D29/D35)</f>
        <v>1.124567474048443E-2</v>
      </c>
      <c r="F29" s="136">
        <v>116</v>
      </c>
      <c r="G29" s="135">
        <f>IF(F35=0, "-", F29/F35)</f>
        <v>5.1395657953035002E-2</v>
      </c>
      <c r="H29" s="35">
        <v>32</v>
      </c>
      <c r="I29" s="126">
        <f>IF(H35=0, "-", H29/H35)</f>
        <v>9.2458826928633348E-3</v>
      </c>
      <c r="J29" s="125">
        <f t="shared" si="0"/>
        <v>2.8461538461538463</v>
      </c>
      <c r="K29" s="126">
        <f t="shared" si="1"/>
        <v>2.625</v>
      </c>
    </row>
    <row r="30" spans="1:11" ht="14.5" x14ac:dyDescent="0.35">
      <c r="A30" s="34" t="s">
        <v>186</v>
      </c>
      <c r="B30" s="35">
        <v>98</v>
      </c>
      <c r="C30" s="135">
        <f>IF(B35=0, "-", B30/B35)</f>
        <v>0.13687150837988826</v>
      </c>
      <c r="D30" s="35">
        <v>106</v>
      </c>
      <c r="E30" s="126">
        <f>IF(D35=0, "-", D30/D35)</f>
        <v>9.1695501730103809E-2</v>
      </c>
      <c r="F30" s="136">
        <v>275</v>
      </c>
      <c r="G30" s="135">
        <f>IF(F35=0, "-", F30/F35)</f>
        <v>0.12184315463003988</v>
      </c>
      <c r="H30" s="35">
        <v>256</v>
      </c>
      <c r="I30" s="126">
        <f>IF(H35=0, "-", H30/H35)</f>
        <v>7.3967061542906679E-2</v>
      </c>
      <c r="J30" s="125">
        <f t="shared" si="0"/>
        <v>-7.5471698113207544E-2</v>
      </c>
      <c r="K30" s="126">
        <f t="shared" si="1"/>
        <v>7.421875E-2</v>
      </c>
    </row>
    <row r="31" spans="1:11" ht="14.5" x14ac:dyDescent="0.35">
      <c r="A31" s="34" t="s">
        <v>187</v>
      </c>
      <c r="B31" s="35">
        <v>7</v>
      </c>
      <c r="C31" s="135">
        <f>IF(B35=0, "-", B31/B35)</f>
        <v>9.7765363128491621E-3</v>
      </c>
      <c r="D31" s="35">
        <v>8</v>
      </c>
      <c r="E31" s="126">
        <f>IF(D35=0, "-", D31/D35)</f>
        <v>6.920415224913495E-3</v>
      </c>
      <c r="F31" s="136">
        <v>9</v>
      </c>
      <c r="G31" s="135">
        <f>IF(F35=0, "-", F31/F35)</f>
        <v>3.9875941515285776E-3</v>
      </c>
      <c r="H31" s="35">
        <v>22</v>
      </c>
      <c r="I31" s="126">
        <f>IF(H35=0, "-", H31/H35)</f>
        <v>6.3565443513435424E-3</v>
      </c>
      <c r="J31" s="125">
        <f t="shared" si="0"/>
        <v>-0.125</v>
      </c>
      <c r="K31" s="126">
        <f t="shared" si="1"/>
        <v>-0.59090909090909094</v>
      </c>
    </row>
    <row r="32" spans="1:11" ht="14.5" x14ac:dyDescent="0.35">
      <c r="A32" s="34" t="s">
        <v>188</v>
      </c>
      <c r="B32" s="35">
        <v>111</v>
      </c>
      <c r="C32" s="135">
        <f>IF(B35=0, "-", B32/B35)</f>
        <v>0.15502793296089384</v>
      </c>
      <c r="D32" s="35">
        <v>139</v>
      </c>
      <c r="E32" s="126">
        <f>IF(D35=0, "-", D32/D35)</f>
        <v>0.12024221453287197</v>
      </c>
      <c r="F32" s="136">
        <v>474</v>
      </c>
      <c r="G32" s="135">
        <f>IF(F35=0, "-", F32/F35)</f>
        <v>0.21001329198050508</v>
      </c>
      <c r="H32" s="35">
        <v>415</v>
      </c>
      <c r="I32" s="126">
        <f>IF(H35=0, "-", H32/H35)</f>
        <v>0.11990754117307137</v>
      </c>
      <c r="J32" s="125">
        <f t="shared" si="0"/>
        <v>-0.20143884892086331</v>
      </c>
      <c r="K32" s="126">
        <f t="shared" si="1"/>
        <v>0.14216867469879518</v>
      </c>
    </row>
    <row r="33" spans="1:11" ht="14.5" x14ac:dyDescent="0.35">
      <c r="A33" s="34" t="s">
        <v>189</v>
      </c>
      <c r="B33" s="35">
        <v>42</v>
      </c>
      <c r="C33" s="135">
        <f>IF(B35=0, "-", B33/B35)</f>
        <v>5.8659217877094973E-2</v>
      </c>
      <c r="D33" s="35">
        <v>86</v>
      </c>
      <c r="E33" s="126">
        <f>IF(D35=0, "-", D33/D35)</f>
        <v>7.4394463667820071E-2</v>
      </c>
      <c r="F33" s="136">
        <v>159</v>
      </c>
      <c r="G33" s="135">
        <f>IF(F35=0, "-", F33/F35)</f>
        <v>7.0447496677004867E-2</v>
      </c>
      <c r="H33" s="35">
        <v>298</v>
      </c>
      <c r="I33" s="126">
        <f>IF(H35=0, "-", H33/H35)</f>
        <v>8.6102282577289802E-2</v>
      </c>
      <c r="J33" s="125">
        <f t="shared" si="0"/>
        <v>-0.51162790697674421</v>
      </c>
      <c r="K33" s="126">
        <f t="shared" si="1"/>
        <v>-0.46644295302013422</v>
      </c>
    </row>
    <row r="34" spans="1:11" x14ac:dyDescent="0.25">
      <c r="A34" s="137"/>
      <c r="B34" s="40"/>
      <c r="D34" s="40"/>
      <c r="E34" s="44"/>
      <c r="F34" s="138"/>
      <c r="H34" s="40"/>
      <c r="I34" s="44"/>
      <c r="J34" s="43"/>
      <c r="K34" s="44"/>
    </row>
    <row r="35" spans="1:11" s="52" customFormat="1" ht="13" x14ac:dyDescent="0.3">
      <c r="A35" s="139" t="s">
        <v>190</v>
      </c>
      <c r="B35" s="46">
        <f>SUM(B19:B34)</f>
        <v>716</v>
      </c>
      <c r="C35" s="140">
        <f>B35/16272</f>
        <v>4.4001966568338248E-2</v>
      </c>
      <c r="D35" s="46">
        <f>SUM(D19:D34)</f>
        <v>1156</v>
      </c>
      <c r="E35" s="141">
        <f>D35/20402</f>
        <v>5.6661111655720027E-2</v>
      </c>
      <c r="F35" s="128">
        <f>SUM(F19:F34)</f>
        <v>2257</v>
      </c>
      <c r="G35" s="142">
        <f>F35/46275</f>
        <v>4.8773635872501352E-2</v>
      </c>
      <c r="H35" s="46">
        <f>SUM(H19:H34)</f>
        <v>3461</v>
      </c>
      <c r="I35" s="141">
        <f>H35/53980</f>
        <v>6.4116339384957394E-2</v>
      </c>
      <c r="J35" s="49">
        <f>IF(D35=0, "-", IF((B35-D35)/D35&lt;10, (B35-D35)/D35, "&gt;999%"))</f>
        <v>-0.38062283737024222</v>
      </c>
      <c r="K35" s="50">
        <f>IF(H35=0, "-", IF((F35-H35)/H35&lt;10, (F35-H35)/H35, "&gt;999%"))</f>
        <v>-0.34787633631898296</v>
      </c>
    </row>
    <row r="36" spans="1:11" x14ac:dyDescent="0.25">
      <c r="B36" s="138"/>
      <c r="D36" s="138"/>
      <c r="F36" s="138"/>
      <c r="H36" s="138"/>
    </row>
    <row r="37" spans="1:11" ht="13" x14ac:dyDescent="0.3">
      <c r="A37" s="131" t="s">
        <v>191</v>
      </c>
      <c r="B37" s="132" t="s">
        <v>167</v>
      </c>
      <c r="C37" s="133" t="s">
        <v>168</v>
      </c>
      <c r="D37" s="132" t="s">
        <v>167</v>
      </c>
      <c r="E37" s="134" t="s">
        <v>168</v>
      </c>
      <c r="F37" s="133" t="s">
        <v>167</v>
      </c>
      <c r="G37" s="133" t="s">
        <v>168</v>
      </c>
      <c r="H37" s="132" t="s">
        <v>167</v>
      </c>
      <c r="I37" s="134" t="s">
        <v>168</v>
      </c>
      <c r="J37" s="132"/>
      <c r="K37" s="134"/>
    </row>
    <row r="38" spans="1:11" ht="14.5" x14ac:dyDescent="0.35">
      <c r="A38" s="34" t="s">
        <v>192</v>
      </c>
      <c r="B38" s="35">
        <v>5</v>
      </c>
      <c r="C38" s="135">
        <f>IF(B44=0, "-", B38/B44)</f>
        <v>0.17857142857142858</v>
      </c>
      <c r="D38" s="35">
        <v>7</v>
      </c>
      <c r="E38" s="126">
        <f>IF(D44=0, "-", D38/D44)</f>
        <v>0.15555555555555556</v>
      </c>
      <c r="F38" s="136">
        <v>29</v>
      </c>
      <c r="G38" s="135">
        <f>IF(F44=0, "-", F38/F44)</f>
        <v>0.26363636363636361</v>
      </c>
      <c r="H38" s="35">
        <v>50</v>
      </c>
      <c r="I38" s="126">
        <f>IF(H44=0, "-", H38/H44)</f>
        <v>0.33557046979865773</v>
      </c>
      <c r="J38" s="125">
        <f>IF(D38=0, "-", IF((B38-D38)/D38&lt;10, (B38-D38)/D38, "&gt;999%"))</f>
        <v>-0.2857142857142857</v>
      </c>
      <c r="K38" s="126">
        <f>IF(H38=0, "-", IF((F38-H38)/H38&lt;10, (F38-H38)/H38, "&gt;999%"))</f>
        <v>-0.42</v>
      </c>
    </row>
    <row r="39" spans="1:11" ht="14.5" x14ac:dyDescent="0.35">
      <c r="A39" s="34" t="s">
        <v>193</v>
      </c>
      <c r="B39" s="35">
        <v>0</v>
      </c>
      <c r="C39" s="135">
        <f>IF(B44=0, "-", B39/B44)</f>
        <v>0</v>
      </c>
      <c r="D39" s="35">
        <v>1</v>
      </c>
      <c r="E39" s="126">
        <f>IF(D44=0, "-", D39/D44)</f>
        <v>2.2222222222222223E-2</v>
      </c>
      <c r="F39" s="136">
        <v>2</v>
      </c>
      <c r="G39" s="135">
        <f>IF(F44=0, "-", F39/F44)</f>
        <v>1.8181818181818181E-2</v>
      </c>
      <c r="H39" s="35">
        <v>2</v>
      </c>
      <c r="I39" s="126">
        <f>IF(H44=0, "-", H39/H44)</f>
        <v>1.3422818791946308E-2</v>
      </c>
      <c r="J39" s="125">
        <f>IF(D39=0, "-", IF((B39-D39)/D39&lt;10, (B39-D39)/D39, "&gt;999%"))</f>
        <v>-1</v>
      </c>
      <c r="K39" s="126">
        <f>IF(H39=0, "-", IF((F39-H39)/H39&lt;10, (F39-H39)/H39, "&gt;999%"))</f>
        <v>0</v>
      </c>
    </row>
    <row r="40" spans="1:11" ht="14.5" x14ac:dyDescent="0.35">
      <c r="A40" s="34" t="s">
        <v>194</v>
      </c>
      <c r="B40" s="35">
        <v>23</v>
      </c>
      <c r="C40" s="135">
        <f>IF(B44=0, "-", B40/B44)</f>
        <v>0.8214285714285714</v>
      </c>
      <c r="D40" s="35">
        <v>35</v>
      </c>
      <c r="E40" s="126">
        <f>IF(D44=0, "-", D40/D44)</f>
        <v>0.77777777777777779</v>
      </c>
      <c r="F40" s="136">
        <v>76</v>
      </c>
      <c r="G40" s="135">
        <f>IF(F44=0, "-", F40/F44)</f>
        <v>0.69090909090909092</v>
      </c>
      <c r="H40" s="35">
        <v>89</v>
      </c>
      <c r="I40" s="126">
        <f>IF(H44=0, "-", H40/H44)</f>
        <v>0.59731543624161076</v>
      </c>
      <c r="J40" s="125">
        <f>IF(D40=0, "-", IF((B40-D40)/D40&lt;10, (B40-D40)/D40, "&gt;999%"))</f>
        <v>-0.34285714285714286</v>
      </c>
      <c r="K40" s="126">
        <f>IF(H40=0, "-", IF((F40-H40)/H40&lt;10, (F40-H40)/H40, "&gt;999%"))</f>
        <v>-0.14606741573033707</v>
      </c>
    </row>
    <row r="41" spans="1:11" ht="14.5" x14ac:dyDescent="0.35">
      <c r="A41" s="34" t="s">
        <v>195</v>
      </c>
      <c r="B41" s="35">
        <v>0</v>
      </c>
      <c r="C41" s="135">
        <f>IF(B44=0, "-", B41/B44)</f>
        <v>0</v>
      </c>
      <c r="D41" s="35">
        <v>1</v>
      </c>
      <c r="E41" s="126">
        <f>IF(D44=0, "-", D41/D44)</f>
        <v>2.2222222222222223E-2</v>
      </c>
      <c r="F41" s="136">
        <v>0</v>
      </c>
      <c r="G41" s="135">
        <f>IF(F44=0, "-", F41/F44)</f>
        <v>0</v>
      </c>
      <c r="H41" s="35">
        <v>6</v>
      </c>
      <c r="I41" s="126">
        <f>IF(H44=0, "-", H41/H44)</f>
        <v>4.0268456375838924E-2</v>
      </c>
      <c r="J41" s="125">
        <f>IF(D41=0, "-", IF((B41-D41)/D41&lt;10, (B41-D41)/D41, "&gt;999%"))</f>
        <v>-1</v>
      </c>
      <c r="K41" s="126">
        <f>IF(H41=0, "-", IF((F41-H41)/H41&lt;10, (F41-H41)/H41, "&gt;999%"))</f>
        <v>-1</v>
      </c>
    </row>
    <row r="42" spans="1:11" ht="14.5" x14ac:dyDescent="0.35">
      <c r="A42" s="34" t="s">
        <v>196</v>
      </c>
      <c r="B42" s="35">
        <v>0</v>
      </c>
      <c r="C42" s="135">
        <f>IF(B44=0, "-", B42/B44)</f>
        <v>0</v>
      </c>
      <c r="D42" s="35">
        <v>1</v>
      </c>
      <c r="E42" s="126">
        <f>IF(D44=0, "-", D42/D44)</f>
        <v>2.2222222222222223E-2</v>
      </c>
      <c r="F42" s="136">
        <v>3</v>
      </c>
      <c r="G42" s="135">
        <f>IF(F44=0, "-", F42/F44)</f>
        <v>2.7272727272727271E-2</v>
      </c>
      <c r="H42" s="35">
        <v>2</v>
      </c>
      <c r="I42" s="126">
        <f>IF(H44=0, "-", H42/H44)</f>
        <v>1.3422818791946308E-2</v>
      </c>
      <c r="J42" s="125">
        <f>IF(D42=0, "-", IF((B42-D42)/D42&lt;10, (B42-D42)/D42, "&gt;999%"))</f>
        <v>-1</v>
      </c>
      <c r="K42" s="126">
        <f>IF(H42=0, "-", IF((F42-H42)/H42&lt;10, (F42-H42)/H42, "&gt;999%"))</f>
        <v>0.5</v>
      </c>
    </row>
    <row r="43" spans="1:11" x14ac:dyDescent="0.25">
      <c r="A43" s="137"/>
      <c r="B43" s="40"/>
      <c r="D43" s="40"/>
      <c r="E43" s="44"/>
      <c r="F43" s="138"/>
      <c r="H43" s="40"/>
      <c r="I43" s="44"/>
      <c r="J43" s="43"/>
      <c r="K43" s="44"/>
    </row>
    <row r="44" spans="1:11" s="52" customFormat="1" ht="13" x14ac:dyDescent="0.3">
      <c r="A44" s="139" t="s">
        <v>197</v>
      </c>
      <c r="B44" s="46">
        <f>SUM(B38:B43)</f>
        <v>28</v>
      </c>
      <c r="C44" s="140">
        <f>B44/16272</f>
        <v>1.720747295968535E-3</v>
      </c>
      <c r="D44" s="46">
        <f>SUM(D38:D43)</f>
        <v>45</v>
      </c>
      <c r="E44" s="141">
        <f>D44/20402</f>
        <v>2.2056661111655722E-3</v>
      </c>
      <c r="F44" s="128">
        <f>SUM(F38:F43)</f>
        <v>110</v>
      </c>
      <c r="G44" s="142">
        <f>F44/46275</f>
        <v>2.3770934629929767E-3</v>
      </c>
      <c r="H44" s="46">
        <f>SUM(H38:H43)</f>
        <v>149</v>
      </c>
      <c r="I44" s="141">
        <f>H44/53980</f>
        <v>2.7602815857725085E-3</v>
      </c>
      <c r="J44" s="49">
        <f>IF(D44=0, "-", IF((B44-D44)/D44&lt;10, (B44-D44)/D44, "&gt;999%"))</f>
        <v>-0.37777777777777777</v>
      </c>
      <c r="K44" s="50">
        <f>IF(H44=0, "-", IF((F44-H44)/H44&lt;10, (F44-H44)/H44, "&gt;999%"))</f>
        <v>-0.26174496644295303</v>
      </c>
    </row>
    <row r="45" spans="1:11" x14ac:dyDescent="0.25">
      <c r="B45" s="138"/>
      <c r="D45" s="138"/>
      <c r="F45" s="138"/>
      <c r="H45" s="138"/>
    </row>
    <row r="46" spans="1:11" s="52" customFormat="1" ht="13" x14ac:dyDescent="0.3">
      <c r="A46" s="139" t="s">
        <v>198</v>
      </c>
      <c r="B46" s="46">
        <v>744</v>
      </c>
      <c r="C46" s="140">
        <f>B46/16272</f>
        <v>4.5722713864306784E-2</v>
      </c>
      <c r="D46" s="46">
        <v>1201</v>
      </c>
      <c r="E46" s="141">
        <f>D46/20402</f>
        <v>5.8866777766885599E-2</v>
      </c>
      <c r="F46" s="128">
        <v>2367</v>
      </c>
      <c r="G46" s="142">
        <f>F46/46275</f>
        <v>5.1150729335494326E-2</v>
      </c>
      <c r="H46" s="46">
        <v>3610</v>
      </c>
      <c r="I46" s="141">
        <f>H46/53980</f>
        <v>6.6876620970729897E-2</v>
      </c>
      <c r="J46" s="49">
        <f>IF(D46=0, "-", IF((B46-D46)/D46&lt;10, (B46-D46)/D46, "&gt;999%"))</f>
        <v>-0.38051623646960864</v>
      </c>
      <c r="K46" s="50">
        <f>IF(H46=0, "-", IF((F46-H46)/H46&lt;10, (F46-H46)/H46, "&gt;999%"))</f>
        <v>-0.34432132963988921</v>
      </c>
    </row>
    <row r="47" spans="1:11" x14ac:dyDescent="0.25">
      <c r="B47" s="138"/>
      <c r="D47" s="138"/>
      <c r="F47" s="138"/>
      <c r="H47" s="138"/>
    </row>
    <row r="48" spans="1:11" ht="15.5" x14ac:dyDescent="0.35">
      <c r="A48" s="129" t="s">
        <v>29</v>
      </c>
      <c r="B48" s="22" t="s">
        <v>4</v>
      </c>
      <c r="C48" s="25"/>
      <c r="D48" s="25"/>
      <c r="E48" s="23"/>
      <c r="F48" s="22" t="s">
        <v>165</v>
      </c>
      <c r="G48" s="25"/>
      <c r="H48" s="25"/>
      <c r="I48" s="23"/>
      <c r="J48" s="22" t="s">
        <v>166</v>
      </c>
      <c r="K48" s="23"/>
    </row>
    <row r="49" spans="1:11" ht="13" x14ac:dyDescent="0.3">
      <c r="A49" s="30"/>
      <c r="B49" s="22">
        <f>VALUE(RIGHT($B$2, 4))</f>
        <v>2020</v>
      </c>
      <c r="C49" s="23"/>
      <c r="D49" s="22">
        <f>B49-1</f>
        <v>2019</v>
      </c>
      <c r="E49" s="130"/>
      <c r="F49" s="22">
        <f>B49</f>
        <v>2020</v>
      </c>
      <c r="G49" s="130"/>
      <c r="H49" s="22">
        <f>D49</f>
        <v>2019</v>
      </c>
      <c r="I49" s="130"/>
      <c r="J49" s="27" t="s">
        <v>8</v>
      </c>
      <c r="K49" s="28" t="s">
        <v>5</v>
      </c>
    </row>
    <row r="50" spans="1:11" ht="13" x14ac:dyDescent="0.3">
      <c r="A50" s="131" t="s">
        <v>199</v>
      </c>
      <c r="B50" s="132" t="s">
        <v>167</v>
      </c>
      <c r="C50" s="133" t="s">
        <v>168</v>
      </c>
      <c r="D50" s="132" t="s">
        <v>167</v>
      </c>
      <c r="E50" s="134" t="s">
        <v>168</v>
      </c>
      <c r="F50" s="133" t="s">
        <v>167</v>
      </c>
      <c r="G50" s="133" t="s">
        <v>168</v>
      </c>
      <c r="H50" s="132" t="s">
        <v>167</v>
      </c>
      <c r="I50" s="134" t="s">
        <v>168</v>
      </c>
      <c r="J50" s="132"/>
      <c r="K50" s="134"/>
    </row>
    <row r="51" spans="1:11" ht="14.5" x14ac:dyDescent="0.35">
      <c r="A51" s="34" t="s">
        <v>200</v>
      </c>
      <c r="B51" s="35">
        <v>0</v>
      </c>
      <c r="C51" s="135">
        <f>IF(B74=0, "-", B51/B74)</f>
        <v>0</v>
      </c>
      <c r="D51" s="35">
        <v>2</v>
      </c>
      <c r="E51" s="126">
        <f>IF(D74=0, "-", D51/D74)</f>
        <v>7.2411296162201298E-4</v>
      </c>
      <c r="F51" s="136">
        <v>2</v>
      </c>
      <c r="G51" s="135">
        <f>IF(F74=0, "-", F51/F74)</f>
        <v>3.383522246658772E-4</v>
      </c>
      <c r="H51" s="35">
        <v>6</v>
      </c>
      <c r="I51" s="126">
        <f>IF(H74=0, "-", H51/H74)</f>
        <v>8.0731969860064589E-4</v>
      </c>
      <c r="J51" s="125">
        <f t="shared" ref="J51:J72" si="2">IF(D51=0, "-", IF((B51-D51)/D51&lt;10, (B51-D51)/D51, "&gt;999%"))</f>
        <v>-1</v>
      </c>
      <c r="K51" s="126">
        <f t="shared" ref="K51:K72" si="3">IF(H51=0, "-", IF((F51-H51)/H51&lt;10, (F51-H51)/H51, "&gt;999%"))</f>
        <v>-0.66666666666666663</v>
      </c>
    </row>
    <row r="52" spans="1:11" ht="14.5" x14ac:dyDescent="0.35">
      <c r="A52" s="34" t="s">
        <v>201</v>
      </c>
      <c r="B52" s="35">
        <v>27</v>
      </c>
      <c r="C52" s="135">
        <f>IF(B74=0, "-", B52/B74)</f>
        <v>1.3853258081067214E-2</v>
      </c>
      <c r="D52" s="35">
        <v>85</v>
      </c>
      <c r="E52" s="126">
        <f>IF(D74=0, "-", D52/D74)</f>
        <v>3.0774800868935553E-2</v>
      </c>
      <c r="F52" s="136">
        <v>83</v>
      </c>
      <c r="G52" s="135">
        <f>IF(F74=0, "-", F52/F74)</f>
        <v>1.4041617323633904E-2</v>
      </c>
      <c r="H52" s="35">
        <v>189</v>
      </c>
      <c r="I52" s="126">
        <f>IF(H74=0, "-", H52/H74)</f>
        <v>2.5430570505920343E-2</v>
      </c>
      <c r="J52" s="125">
        <f t="shared" si="2"/>
        <v>-0.68235294117647061</v>
      </c>
      <c r="K52" s="126">
        <f t="shared" si="3"/>
        <v>-0.56084656084656082</v>
      </c>
    </row>
    <row r="53" spans="1:11" ht="14.5" x14ac:dyDescent="0.35">
      <c r="A53" s="34" t="s">
        <v>202</v>
      </c>
      <c r="B53" s="35">
        <v>104</v>
      </c>
      <c r="C53" s="135">
        <f>IF(B74=0, "-", B53/B74)</f>
        <v>5.3360697793740378E-2</v>
      </c>
      <c r="D53" s="35">
        <v>82</v>
      </c>
      <c r="E53" s="126">
        <f>IF(D74=0, "-", D53/D74)</f>
        <v>2.9688631426502535E-2</v>
      </c>
      <c r="F53" s="136">
        <v>138</v>
      </c>
      <c r="G53" s="135">
        <f>IF(F74=0, "-", F53/F74)</f>
        <v>2.3346303501945526E-2</v>
      </c>
      <c r="H53" s="35">
        <v>347</v>
      </c>
      <c r="I53" s="126">
        <f>IF(H74=0, "-", H53/H74)</f>
        <v>4.6689989235737354E-2</v>
      </c>
      <c r="J53" s="125">
        <f t="shared" si="2"/>
        <v>0.26829268292682928</v>
      </c>
      <c r="K53" s="126">
        <f t="shared" si="3"/>
        <v>-0.60230547550432278</v>
      </c>
    </row>
    <row r="54" spans="1:11" ht="14.5" x14ac:dyDescent="0.35">
      <c r="A54" s="34" t="s">
        <v>203</v>
      </c>
      <c r="B54" s="35">
        <v>118</v>
      </c>
      <c r="C54" s="135">
        <f>IF(B74=0, "-", B54/B74)</f>
        <v>6.0543868650590048E-2</v>
      </c>
      <c r="D54" s="35">
        <v>182</v>
      </c>
      <c r="E54" s="126">
        <f>IF(D74=0, "-", D54/D74)</f>
        <v>6.5894279507603182E-2</v>
      </c>
      <c r="F54" s="136">
        <v>462</v>
      </c>
      <c r="G54" s="135">
        <f>IF(F74=0, "-", F54/F74)</f>
        <v>7.8159363897817621E-2</v>
      </c>
      <c r="H54" s="35">
        <v>494</v>
      </c>
      <c r="I54" s="126">
        <f>IF(H74=0, "-", H54/H74)</f>
        <v>6.646932185145317E-2</v>
      </c>
      <c r="J54" s="125">
        <f t="shared" si="2"/>
        <v>-0.35164835164835168</v>
      </c>
      <c r="K54" s="126">
        <f t="shared" si="3"/>
        <v>-6.4777327935222673E-2</v>
      </c>
    </row>
    <row r="55" spans="1:11" ht="14.5" x14ac:dyDescent="0.35">
      <c r="A55" s="34" t="s">
        <v>204</v>
      </c>
      <c r="B55" s="35">
        <v>43</v>
      </c>
      <c r="C55" s="135">
        <f>IF(B74=0, "-", B55/B74)</f>
        <v>2.2062596203181118E-2</v>
      </c>
      <c r="D55" s="35">
        <v>59</v>
      </c>
      <c r="E55" s="126">
        <f>IF(D74=0, "-", D55/D74)</f>
        <v>2.1361332367849383E-2</v>
      </c>
      <c r="F55" s="136">
        <v>121</v>
      </c>
      <c r="G55" s="135">
        <f>IF(F74=0, "-", F55/F74)</f>
        <v>2.047030959228557E-2</v>
      </c>
      <c r="H55" s="35">
        <v>205</v>
      </c>
      <c r="I55" s="126">
        <f>IF(H74=0, "-", H55/H74)</f>
        <v>2.7583423035522067E-2</v>
      </c>
      <c r="J55" s="125">
        <f t="shared" si="2"/>
        <v>-0.2711864406779661</v>
      </c>
      <c r="K55" s="126">
        <f t="shared" si="3"/>
        <v>-0.40975609756097559</v>
      </c>
    </row>
    <row r="56" spans="1:11" ht="14.5" x14ac:dyDescent="0.35">
      <c r="A56" s="34" t="s">
        <v>205</v>
      </c>
      <c r="B56" s="35">
        <v>347</v>
      </c>
      <c r="C56" s="135">
        <f>IF(B74=0, "-", B56/B74)</f>
        <v>0.1780400205233453</v>
      </c>
      <c r="D56" s="35">
        <v>373</v>
      </c>
      <c r="E56" s="126">
        <f>IF(D74=0, "-", D56/D74)</f>
        <v>0.13504706734250543</v>
      </c>
      <c r="F56" s="136">
        <v>1169</v>
      </c>
      <c r="G56" s="135">
        <f>IF(F74=0, "-", F56/F74)</f>
        <v>0.19776687531720522</v>
      </c>
      <c r="H56" s="35">
        <v>1026</v>
      </c>
      <c r="I56" s="126">
        <f>IF(H74=0, "-", H56/H74)</f>
        <v>0.13805166846071043</v>
      </c>
      <c r="J56" s="125">
        <f t="shared" si="2"/>
        <v>-6.9705093833780166E-2</v>
      </c>
      <c r="K56" s="126">
        <f t="shared" si="3"/>
        <v>0.13937621832358674</v>
      </c>
    </row>
    <row r="57" spans="1:11" ht="14.5" x14ac:dyDescent="0.35">
      <c r="A57" s="34" t="s">
        <v>206</v>
      </c>
      <c r="B57" s="35">
        <v>8</v>
      </c>
      <c r="C57" s="135">
        <f>IF(B74=0, "-", B57/B74)</f>
        <v>4.1046690610569521E-3</v>
      </c>
      <c r="D57" s="35">
        <v>9</v>
      </c>
      <c r="E57" s="126">
        <f>IF(D74=0, "-", D57/D74)</f>
        <v>3.2585083272990588E-3</v>
      </c>
      <c r="F57" s="136">
        <v>31</v>
      </c>
      <c r="G57" s="135">
        <f>IF(F74=0, "-", F57/F74)</f>
        <v>5.2444594823210962E-3</v>
      </c>
      <c r="H57" s="35">
        <v>15</v>
      </c>
      <c r="I57" s="126">
        <f>IF(H74=0, "-", H57/H74)</f>
        <v>2.0182992465016146E-3</v>
      </c>
      <c r="J57" s="125">
        <f t="shared" si="2"/>
        <v>-0.1111111111111111</v>
      </c>
      <c r="K57" s="126">
        <f t="shared" si="3"/>
        <v>1.0666666666666667</v>
      </c>
    </row>
    <row r="58" spans="1:11" ht="14.5" x14ac:dyDescent="0.35">
      <c r="A58" s="34" t="s">
        <v>207</v>
      </c>
      <c r="B58" s="35">
        <v>349</v>
      </c>
      <c r="C58" s="135">
        <f>IF(B74=0, "-", B58/B74)</f>
        <v>0.17906618778860955</v>
      </c>
      <c r="D58" s="35">
        <v>388</v>
      </c>
      <c r="E58" s="126">
        <f>IF(D74=0, "-", D58/D74)</f>
        <v>0.14047791455467054</v>
      </c>
      <c r="F58" s="136">
        <v>906</v>
      </c>
      <c r="G58" s="135">
        <f>IF(F74=0, "-", F58/F74)</f>
        <v>0.15327355777364235</v>
      </c>
      <c r="H58" s="35">
        <v>961</v>
      </c>
      <c r="I58" s="126">
        <f>IF(H74=0, "-", H58/H74)</f>
        <v>0.12930570505920344</v>
      </c>
      <c r="J58" s="125">
        <f t="shared" si="2"/>
        <v>-0.10051546391752578</v>
      </c>
      <c r="K58" s="126">
        <f t="shared" si="3"/>
        <v>-5.7232049947970862E-2</v>
      </c>
    </row>
    <row r="59" spans="1:11" ht="14.5" x14ac:dyDescent="0.35">
      <c r="A59" s="34" t="s">
        <v>208</v>
      </c>
      <c r="B59" s="35">
        <v>0</v>
      </c>
      <c r="C59" s="135">
        <f>IF(B74=0, "-", B59/B74)</f>
        <v>0</v>
      </c>
      <c r="D59" s="35">
        <v>0</v>
      </c>
      <c r="E59" s="126">
        <f>IF(D74=0, "-", D59/D74)</f>
        <v>0</v>
      </c>
      <c r="F59" s="136">
        <v>0</v>
      </c>
      <c r="G59" s="135">
        <f>IF(F74=0, "-", F59/F74)</f>
        <v>0</v>
      </c>
      <c r="H59" s="35">
        <v>1</v>
      </c>
      <c r="I59" s="126">
        <f>IF(H74=0, "-", H59/H74)</f>
        <v>1.3455328310010763E-4</v>
      </c>
      <c r="J59" s="125" t="str">
        <f t="shared" si="2"/>
        <v>-</v>
      </c>
      <c r="K59" s="126">
        <f t="shared" si="3"/>
        <v>-1</v>
      </c>
    </row>
    <row r="60" spans="1:11" ht="14.5" x14ac:dyDescent="0.35">
      <c r="A60" s="34" t="s">
        <v>209</v>
      </c>
      <c r="B60" s="35">
        <v>0</v>
      </c>
      <c r="C60" s="135">
        <f>IF(B74=0, "-", B60/B74)</f>
        <v>0</v>
      </c>
      <c r="D60" s="35">
        <v>4</v>
      </c>
      <c r="E60" s="126">
        <f>IF(D74=0, "-", D60/D74)</f>
        <v>1.448225923244026E-3</v>
      </c>
      <c r="F60" s="136">
        <v>0</v>
      </c>
      <c r="G60" s="135">
        <f>IF(F74=0, "-", F60/F74)</f>
        <v>0</v>
      </c>
      <c r="H60" s="35">
        <v>14</v>
      </c>
      <c r="I60" s="126">
        <f>IF(H74=0, "-", H60/H74)</f>
        <v>1.883745963401507E-3</v>
      </c>
      <c r="J60" s="125">
        <f t="shared" si="2"/>
        <v>-1</v>
      </c>
      <c r="K60" s="126">
        <f t="shared" si="3"/>
        <v>-1</v>
      </c>
    </row>
    <row r="61" spans="1:11" ht="14.5" x14ac:dyDescent="0.35">
      <c r="A61" s="34" t="s">
        <v>210</v>
      </c>
      <c r="B61" s="35">
        <v>226</v>
      </c>
      <c r="C61" s="135">
        <f>IF(B74=0, "-", B61/B74)</f>
        <v>0.1159569009748589</v>
      </c>
      <c r="D61" s="35">
        <v>525</v>
      </c>
      <c r="E61" s="126">
        <f>IF(D74=0, "-", D61/D74)</f>
        <v>0.19007965242577843</v>
      </c>
      <c r="F61" s="136">
        <v>773</v>
      </c>
      <c r="G61" s="135">
        <f>IF(F74=0, "-", F61/F74)</f>
        <v>0.13077313483336153</v>
      </c>
      <c r="H61" s="35">
        <v>1573</v>
      </c>
      <c r="I61" s="126">
        <f>IF(H74=0, "-", H61/H74)</f>
        <v>0.21165231431646933</v>
      </c>
      <c r="J61" s="125">
        <f t="shared" si="2"/>
        <v>-0.56952380952380954</v>
      </c>
      <c r="K61" s="126">
        <f t="shared" si="3"/>
        <v>-0.50858232676414494</v>
      </c>
    </row>
    <row r="62" spans="1:11" ht="14.5" x14ac:dyDescent="0.35">
      <c r="A62" s="34" t="s">
        <v>211</v>
      </c>
      <c r="B62" s="35">
        <v>0</v>
      </c>
      <c r="C62" s="135">
        <f>IF(B74=0, "-", B62/B74)</f>
        <v>0</v>
      </c>
      <c r="D62" s="35">
        <v>15</v>
      </c>
      <c r="E62" s="126">
        <f>IF(D74=0, "-", D62/D74)</f>
        <v>5.4308472121650979E-3</v>
      </c>
      <c r="F62" s="136">
        <v>0</v>
      </c>
      <c r="G62" s="135">
        <f>IF(F74=0, "-", F62/F74)</f>
        <v>0</v>
      </c>
      <c r="H62" s="35">
        <v>47</v>
      </c>
      <c r="I62" s="126">
        <f>IF(H74=0, "-", H62/H74)</f>
        <v>6.3240043057050596E-3</v>
      </c>
      <c r="J62" s="125">
        <f t="shared" si="2"/>
        <v>-1</v>
      </c>
      <c r="K62" s="126">
        <f t="shared" si="3"/>
        <v>-1</v>
      </c>
    </row>
    <row r="63" spans="1:11" ht="14.5" x14ac:dyDescent="0.35">
      <c r="A63" s="34" t="s">
        <v>212</v>
      </c>
      <c r="B63" s="35">
        <v>0</v>
      </c>
      <c r="C63" s="135">
        <f>IF(B74=0, "-", B63/B74)</f>
        <v>0</v>
      </c>
      <c r="D63" s="35">
        <v>119</v>
      </c>
      <c r="E63" s="126">
        <f>IF(D74=0, "-", D63/D74)</f>
        <v>4.3084721216509775E-2</v>
      </c>
      <c r="F63" s="136">
        <v>0</v>
      </c>
      <c r="G63" s="135">
        <f>IF(F74=0, "-", F63/F74)</f>
        <v>0</v>
      </c>
      <c r="H63" s="35">
        <v>227</v>
      </c>
      <c r="I63" s="126">
        <f>IF(H74=0, "-", H63/H74)</f>
        <v>3.0543595263724434E-2</v>
      </c>
      <c r="J63" s="125">
        <f t="shared" si="2"/>
        <v>-1</v>
      </c>
      <c r="K63" s="126">
        <f t="shared" si="3"/>
        <v>-1</v>
      </c>
    </row>
    <row r="64" spans="1:11" ht="14.5" x14ac:dyDescent="0.35">
      <c r="A64" s="34" t="s">
        <v>213</v>
      </c>
      <c r="B64" s="35">
        <v>0</v>
      </c>
      <c r="C64" s="135">
        <f>IF(B74=0, "-", B64/B74)</f>
        <v>0</v>
      </c>
      <c r="D64" s="35">
        <v>0</v>
      </c>
      <c r="E64" s="126">
        <f>IF(D74=0, "-", D64/D74)</f>
        <v>0</v>
      </c>
      <c r="F64" s="136">
        <v>1</v>
      </c>
      <c r="G64" s="135">
        <f>IF(F74=0, "-", F64/F74)</f>
        <v>1.691761123329386E-4</v>
      </c>
      <c r="H64" s="35">
        <v>3</v>
      </c>
      <c r="I64" s="126">
        <f>IF(H74=0, "-", H64/H74)</f>
        <v>4.0365984930032295E-4</v>
      </c>
      <c r="J64" s="125" t="str">
        <f t="shared" si="2"/>
        <v>-</v>
      </c>
      <c r="K64" s="126">
        <f t="shared" si="3"/>
        <v>-0.66666666666666663</v>
      </c>
    </row>
    <row r="65" spans="1:11" ht="14.5" x14ac:dyDescent="0.35">
      <c r="A65" s="34" t="s">
        <v>214</v>
      </c>
      <c r="B65" s="35">
        <v>7</v>
      </c>
      <c r="C65" s="135">
        <f>IF(B74=0, "-", B65/B74)</f>
        <v>3.5915854284248334E-3</v>
      </c>
      <c r="D65" s="35">
        <v>5</v>
      </c>
      <c r="E65" s="126">
        <f>IF(D74=0, "-", D65/D74)</f>
        <v>1.8102824040550326E-3</v>
      </c>
      <c r="F65" s="136">
        <v>19</v>
      </c>
      <c r="G65" s="135">
        <f>IF(F74=0, "-", F65/F74)</f>
        <v>3.2143461343258333E-3</v>
      </c>
      <c r="H65" s="35">
        <v>21</v>
      </c>
      <c r="I65" s="126">
        <f>IF(H74=0, "-", H65/H74)</f>
        <v>2.8256189451022606E-3</v>
      </c>
      <c r="J65" s="125">
        <f t="shared" si="2"/>
        <v>0.4</v>
      </c>
      <c r="K65" s="126">
        <f t="shared" si="3"/>
        <v>-9.5238095238095233E-2</v>
      </c>
    </row>
    <row r="66" spans="1:11" ht="14.5" x14ac:dyDescent="0.35">
      <c r="A66" s="34" t="s">
        <v>215</v>
      </c>
      <c r="B66" s="35">
        <v>0</v>
      </c>
      <c r="C66" s="135">
        <f>IF(B74=0, "-", B66/B74)</f>
        <v>0</v>
      </c>
      <c r="D66" s="35">
        <v>5</v>
      </c>
      <c r="E66" s="126">
        <f>IF(D74=0, "-", D66/D74)</f>
        <v>1.8102824040550326E-3</v>
      </c>
      <c r="F66" s="136">
        <v>12</v>
      </c>
      <c r="G66" s="135">
        <f>IF(F74=0, "-", F66/F74)</f>
        <v>2.0301133479952629E-3</v>
      </c>
      <c r="H66" s="35">
        <v>6</v>
      </c>
      <c r="I66" s="126">
        <f>IF(H74=0, "-", H66/H74)</f>
        <v>8.0731969860064589E-4</v>
      </c>
      <c r="J66" s="125">
        <f t="shared" si="2"/>
        <v>-1</v>
      </c>
      <c r="K66" s="126">
        <f t="shared" si="3"/>
        <v>1</v>
      </c>
    </row>
    <row r="67" spans="1:11" ht="14.5" x14ac:dyDescent="0.35">
      <c r="A67" s="34" t="s">
        <v>216</v>
      </c>
      <c r="B67" s="35">
        <v>45</v>
      </c>
      <c r="C67" s="135">
        <f>IF(B74=0, "-", B67/B74)</f>
        <v>2.3088763468445357E-2</v>
      </c>
      <c r="D67" s="35">
        <v>47</v>
      </c>
      <c r="E67" s="126">
        <f>IF(D74=0, "-", D67/D74)</f>
        <v>1.7016654598117305E-2</v>
      </c>
      <c r="F67" s="136">
        <v>164</v>
      </c>
      <c r="G67" s="135">
        <f>IF(F74=0, "-", F67/F74)</f>
        <v>2.7744882422601928E-2</v>
      </c>
      <c r="H67" s="35">
        <v>172</v>
      </c>
      <c r="I67" s="126">
        <f>IF(H74=0, "-", H67/H74)</f>
        <v>2.3143164693218515E-2</v>
      </c>
      <c r="J67" s="125">
        <f t="shared" si="2"/>
        <v>-4.2553191489361701E-2</v>
      </c>
      <c r="K67" s="126">
        <f t="shared" si="3"/>
        <v>-4.6511627906976744E-2</v>
      </c>
    </row>
    <row r="68" spans="1:11" ht="14.5" x14ac:dyDescent="0.35">
      <c r="A68" s="34" t="s">
        <v>217</v>
      </c>
      <c r="B68" s="35">
        <v>23</v>
      </c>
      <c r="C68" s="135">
        <f>IF(B74=0, "-", B68/B74)</f>
        <v>1.1800923550538737E-2</v>
      </c>
      <c r="D68" s="35">
        <v>22</v>
      </c>
      <c r="E68" s="126">
        <f>IF(D74=0, "-", D68/D74)</f>
        <v>7.965242577842143E-3</v>
      </c>
      <c r="F68" s="136">
        <v>50</v>
      </c>
      <c r="G68" s="135">
        <f>IF(F74=0, "-", F68/F74)</f>
        <v>8.4588056166469295E-3</v>
      </c>
      <c r="H68" s="35">
        <v>70</v>
      </c>
      <c r="I68" s="126">
        <f>IF(H74=0, "-", H68/H74)</f>
        <v>9.4187298170075352E-3</v>
      </c>
      <c r="J68" s="125">
        <f t="shared" si="2"/>
        <v>4.5454545454545456E-2</v>
      </c>
      <c r="K68" s="126">
        <f t="shared" si="3"/>
        <v>-0.2857142857142857</v>
      </c>
    </row>
    <row r="69" spans="1:11" ht="14.5" x14ac:dyDescent="0.35">
      <c r="A69" s="34" t="s">
        <v>218</v>
      </c>
      <c r="B69" s="35">
        <v>477</v>
      </c>
      <c r="C69" s="135">
        <f>IF(B74=0, "-", B69/B74)</f>
        <v>0.24474089276552077</v>
      </c>
      <c r="D69" s="35">
        <v>602</v>
      </c>
      <c r="E69" s="126">
        <f>IF(D74=0, "-", D69/D74)</f>
        <v>0.21795800144822591</v>
      </c>
      <c r="F69" s="136">
        <v>1459</v>
      </c>
      <c r="G69" s="135">
        <f>IF(F74=0, "-", F69/F74)</f>
        <v>0.24682794789375739</v>
      </c>
      <c r="H69" s="35">
        <v>1391</v>
      </c>
      <c r="I69" s="126">
        <f>IF(H74=0, "-", H69/H74)</f>
        <v>0.18716361679224974</v>
      </c>
      <c r="J69" s="125">
        <f t="shared" si="2"/>
        <v>-0.20764119601328904</v>
      </c>
      <c r="K69" s="126">
        <f t="shared" si="3"/>
        <v>4.8885693745506831E-2</v>
      </c>
    </row>
    <row r="70" spans="1:11" ht="14.5" x14ac:dyDescent="0.35">
      <c r="A70" s="34" t="s">
        <v>219</v>
      </c>
      <c r="B70" s="35">
        <v>1</v>
      </c>
      <c r="C70" s="135">
        <f>IF(B74=0, "-", B70/B74)</f>
        <v>5.1308363263211901E-4</v>
      </c>
      <c r="D70" s="35">
        <v>7</v>
      </c>
      <c r="E70" s="126">
        <f>IF(D74=0, "-", D70/D74)</f>
        <v>2.5343953656770456E-3</v>
      </c>
      <c r="F70" s="136">
        <v>5</v>
      </c>
      <c r="G70" s="135">
        <f>IF(F74=0, "-", F70/F74)</f>
        <v>8.4588056166469297E-4</v>
      </c>
      <c r="H70" s="35">
        <v>12</v>
      </c>
      <c r="I70" s="126">
        <f>IF(H74=0, "-", H70/H74)</f>
        <v>1.6146393972012918E-3</v>
      </c>
      <c r="J70" s="125">
        <f t="shared" si="2"/>
        <v>-0.8571428571428571</v>
      </c>
      <c r="K70" s="126">
        <f t="shared" si="3"/>
        <v>-0.58333333333333337</v>
      </c>
    </row>
    <row r="71" spans="1:11" ht="14.5" x14ac:dyDescent="0.35">
      <c r="A71" s="34" t="s">
        <v>220</v>
      </c>
      <c r="B71" s="35">
        <v>4</v>
      </c>
      <c r="C71" s="135">
        <f>IF(B74=0, "-", B71/B74)</f>
        <v>2.052334530528476E-3</v>
      </c>
      <c r="D71" s="35">
        <v>6</v>
      </c>
      <c r="E71" s="126">
        <f>IF(D74=0, "-", D71/D74)</f>
        <v>2.1723388848660392E-3</v>
      </c>
      <c r="F71" s="136">
        <v>29</v>
      </c>
      <c r="G71" s="135">
        <f>IF(F74=0, "-", F71/F74)</f>
        <v>4.906107257655219E-3</v>
      </c>
      <c r="H71" s="35">
        <v>21</v>
      </c>
      <c r="I71" s="126">
        <f>IF(H74=0, "-", H71/H74)</f>
        <v>2.8256189451022606E-3</v>
      </c>
      <c r="J71" s="125">
        <f t="shared" si="2"/>
        <v>-0.33333333333333331</v>
      </c>
      <c r="K71" s="126">
        <f t="shared" si="3"/>
        <v>0.38095238095238093</v>
      </c>
    </row>
    <row r="72" spans="1:11" ht="14.5" x14ac:dyDescent="0.35">
      <c r="A72" s="34" t="s">
        <v>221</v>
      </c>
      <c r="B72" s="35">
        <v>170</v>
      </c>
      <c r="C72" s="135">
        <f>IF(B74=0, "-", B72/B74)</f>
        <v>8.7224217547460237E-2</v>
      </c>
      <c r="D72" s="35">
        <v>225</v>
      </c>
      <c r="E72" s="126">
        <f>IF(D74=0, "-", D72/D74)</f>
        <v>8.1462708182476473E-2</v>
      </c>
      <c r="F72" s="136">
        <v>487</v>
      </c>
      <c r="G72" s="135">
        <f>IF(F74=0, "-", F72/F74)</f>
        <v>8.2388766706141092E-2</v>
      </c>
      <c r="H72" s="35">
        <v>631</v>
      </c>
      <c r="I72" s="126">
        <f>IF(H74=0, "-", H72/H74)</f>
        <v>8.4903121636167922E-2</v>
      </c>
      <c r="J72" s="125">
        <f t="shared" si="2"/>
        <v>-0.24444444444444444</v>
      </c>
      <c r="K72" s="126">
        <f t="shared" si="3"/>
        <v>-0.22820919175911253</v>
      </c>
    </row>
    <row r="73" spans="1:11" x14ac:dyDescent="0.25">
      <c r="A73" s="137"/>
      <c r="B73" s="40"/>
      <c r="D73" s="40"/>
      <c r="E73" s="44"/>
      <c r="F73" s="138"/>
      <c r="H73" s="40"/>
      <c r="I73" s="44"/>
      <c r="J73" s="43"/>
      <c r="K73" s="44"/>
    </row>
    <row r="74" spans="1:11" s="52" customFormat="1" ht="13" x14ac:dyDescent="0.3">
      <c r="A74" s="139" t="s">
        <v>222</v>
      </c>
      <c r="B74" s="46">
        <f>SUM(B51:B73)</f>
        <v>1949</v>
      </c>
      <c r="C74" s="140">
        <f>B74/16272</f>
        <v>0.11977630285152409</v>
      </c>
      <c r="D74" s="46">
        <f>SUM(D51:D73)</f>
        <v>2762</v>
      </c>
      <c r="E74" s="141">
        <f>D74/20402</f>
        <v>0.13537888442309579</v>
      </c>
      <c r="F74" s="128">
        <f>SUM(F51:F73)</f>
        <v>5911</v>
      </c>
      <c r="G74" s="142">
        <f>F74/46275</f>
        <v>0.12773635872501352</v>
      </c>
      <c r="H74" s="46">
        <f>SUM(H51:H73)</f>
        <v>7432</v>
      </c>
      <c r="I74" s="141">
        <f>H74/53980</f>
        <v>0.13768062245276028</v>
      </c>
      <c r="J74" s="49">
        <f>IF(D74=0, "-", IF((B74-D74)/D74&lt;10, (B74-D74)/D74, "&gt;999%"))</f>
        <v>-0.29435191889934831</v>
      </c>
      <c r="K74" s="50">
        <f>IF(H74=0, "-", IF((F74-H74)/H74&lt;10, (F74-H74)/H74, "&gt;999%"))</f>
        <v>-0.20465554359526372</v>
      </c>
    </row>
    <row r="75" spans="1:11" x14ac:dyDescent="0.25">
      <c r="B75" s="138"/>
      <c r="D75" s="138"/>
      <c r="F75" s="138"/>
      <c r="H75" s="138"/>
    </row>
    <row r="76" spans="1:11" ht="13" x14ac:dyDescent="0.3">
      <c r="A76" s="131" t="s">
        <v>223</v>
      </c>
      <c r="B76" s="132" t="s">
        <v>167</v>
      </c>
      <c r="C76" s="133" t="s">
        <v>168</v>
      </c>
      <c r="D76" s="132" t="s">
        <v>167</v>
      </c>
      <c r="E76" s="134" t="s">
        <v>168</v>
      </c>
      <c r="F76" s="133" t="s">
        <v>167</v>
      </c>
      <c r="G76" s="133" t="s">
        <v>168</v>
      </c>
      <c r="H76" s="132" t="s">
        <v>167</v>
      </c>
      <c r="I76" s="134" t="s">
        <v>168</v>
      </c>
      <c r="J76" s="132"/>
      <c r="K76" s="134"/>
    </row>
    <row r="77" spans="1:11" ht="14.5" x14ac:dyDescent="0.35">
      <c r="A77" s="34" t="s">
        <v>224</v>
      </c>
      <c r="B77" s="35">
        <v>19</v>
      </c>
      <c r="C77" s="135">
        <f>IF(B88=0, "-", B77/B88)</f>
        <v>0.10674157303370786</v>
      </c>
      <c r="D77" s="35">
        <v>64</v>
      </c>
      <c r="E77" s="126">
        <f>IF(D88=0, "-", D77/D88)</f>
        <v>0.36781609195402298</v>
      </c>
      <c r="F77" s="136">
        <v>87</v>
      </c>
      <c r="G77" s="135">
        <f>IF(F88=0, "-", F77/F88)</f>
        <v>0.15425531914893617</v>
      </c>
      <c r="H77" s="35">
        <v>191</v>
      </c>
      <c r="I77" s="126">
        <f>IF(H88=0, "-", H77/H88)</f>
        <v>0.38508064516129031</v>
      </c>
      <c r="J77" s="125">
        <f t="shared" ref="J77:J86" si="4">IF(D77=0, "-", IF((B77-D77)/D77&lt;10, (B77-D77)/D77, "&gt;999%"))</f>
        <v>-0.703125</v>
      </c>
      <c r="K77" s="126">
        <f t="shared" ref="K77:K86" si="5">IF(H77=0, "-", IF((F77-H77)/H77&lt;10, (F77-H77)/H77, "&gt;999%"))</f>
        <v>-0.54450261780104714</v>
      </c>
    </row>
    <row r="78" spans="1:11" ht="14.5" x14ac:dyDescent="0.35">
      <c r="A78" s="34" t="s">
        <v>225</v>
      </c>
      <c r="B78" s="35">
        <v>22</v>
      </c>
      <c r="C78" s="135">
        <f>IF(B88=0, "-", B78/B88)</f>
        <v>0.12359550561797752</v>
      </c>
      <c r="D78" s="35">
        <v>31</v>
      </c>
      <c r="E78" s="126">
        <f>IF(D88=0, "-", D78/D88)</f>
        <v>0.17816091954022989</v>
      </c>
      <c r="F78" s="136">
        <v>94</v>
      </c>
      <c r="G78" s="135">
        <f>IF(F88=0, "-", F78/F88)</f>
        <v>0.16666666666666666</v>
      </c>
      <c r="H78" s="35">
        <v>92</v>
      </c>
      <c r="I78" s="126">
        <f>IF(H88=0, "-", H78/H88)</f>
        <v>0.18548387096774194</v>
      </c>
      <c r="J78" s="125">
        <f t="shared" si="4"/>
        <v>-0.29032258064516131</v>
      </c>
      <c r="K78" s="126">
        <f t="shared" si="5"/>
        <v>2.1739130434782608E-2</v>
      </c>
    </row>
    <row r="79" spans="1:11" ht="14.5" x14ac:dyDescent="0.35">
      <c r="A79" s="34" t="s">
        <v>226</v>
      </c>
      <c r="B79" s="35">
        <v>0</v>
      </c>
      <c r="C79" s="135">
        <f>IF(B88=0, "-", B79/B88)</f>
        <v>0</v>
      </c>
      <c r="D79" s="35">
        <v>0</v>
      </c>
      <c r="E79" s="126">
        <f>IF(D88=0, "-", D79/D88)</f>
        <v>0</v>
      </c>
      <c r="F79" s="136">
        <v>0</v>
      </c>
      <c r="G79" s="135">
        <f>IF(F88=0, "-", F79/F88)</f>
        <v>0</v>
      </c>
      <c r="H79" s="35">
        <v>1</v>
      </c>
      <c r="I79" s="126">
        <f>IF(H88=0, "-", H79/H88)</f>
        <v>2.0161290322580645E-3</v>
      </c>
      <c r="J79" s="125" t="str">
        <f t="shared" si="4"/>
        <v>-</v>
      </c>
      <c r="K79" s="126">
        <f t="shared" si="5"/>
        <v>-1</v>
      </c>
    </row>
    <row r="80" spans="1:11" ht="14.5" x14ac:dyDescent="0.35">
      <c r="A80" s="34" t="s">
        <v>227</v>
      </c>
      <c r="B80" s="35">
        <v>7</v>
      </c>
      <c r="C80" s="135">
        <f>IF(B88=0, "-", B80/B88)</f>
        <v>3.9325842696629212E-2</v>
      </c>
      <c r="D80" s="35">
        <v>0</v>
      </c>
      <c r="E80" s="126">
        <f>IF(D88=0, "-", D80/D88)</f>
        <v>0</v>
      </c>
      <c r="F80" s="136">
        <v>25</v>
      </c>
      <c r="G80" s="135">
        <f>IF(F88=0, "-", F80/F88)</f>
        <v>4.4326241134751775E-2</v>
      </c>
      <c r="H80" s="35">
        <v>0</v>
      </c>
      <c r="I80" s="126">
        <f>IF(H88=0, "-", H80/H88)</f>
        <v>0</v>
      </c>
      <c r="J80" s="125" t="str">
        <f t="shared" si="4"/>
        <v>-</v>
      </c>
      <c r="K80" s="126" t="str">
        <f t="shared" si="5"/>
        <v>-</v>
      </c>
    </row>
    <row r="81" spans="1:11" ht="14.5" x14ac:dyDescent="0.35">
      <c r="A81" s="34" t="s">
        <v>228</v>
      </c>
      <c r="B81" s="35">
        <v>1</v>
      </c>
      <c r="C81" s="135">
        <f>IF(B88=0, "-", B81/B88)</f>
        <v>5.6179775280898875E-3</v>
      </c>
      <c r="D81" s="35">
        <v>0</v>
      </c>
      <c r="E81" s="126">
        <f>IF(D88=0, "-", D81/D88)</f>
        <v>0</v>
      </c>
      <c r="F81" s="136">
        <v>2</v>
      </c>
      <c r="G81" s="135">
        <f>IF(F88=0, "-", F81/F88)</f>
        <v>3.5460992907801418E-3</v>
      </c>
      <c r="H81" s="35">
        <v>1</v>
      </c>
      <c r="I81" s="126">
        <f>IF(H88=0, "-", H81/H88)</f>
        <v>2.0161290322580645E-3</v>
      </c>
      <c r="J81" s="125" t="str">
        <f t="shared" si="4"/>
        <v>-</v>
      </c>
      <c r="K81" s="126">
        <f t="shared" si="5"/>
        <v>1</v>
      </c>
    </row>
    <row r="82" spans="1:11" ht="14.5" x14ac:dyDescent="0.35">
      <c r="A82" s="34" t="s">
        <v>229</v>
      </c>
      <c r="B82" s="35">
        <v>0</v>
      </c>
      <c r="C82" s="135">
        <f>IF(B88=0, "-", B82/B88)</f>
        <v>0</v>
      </c>
      <c r="D82" s="35">
        <v>2</v>
      </c>
      <c r="E82" s="126">
        <f>IF(D88=0, "-", D82/D88)</f>
        <v>1.1494252873563218E-2</v>
      </c>
      <c r="F82" s="136">
        <v>5</v>
      </c>
      <c r="G82" s="135">
        <f>IF(F88=0, "-", F82/F88)</f>
        <v>8.8652482269503553E-3</v>
      </c>
      <c r="H82" s="35">
        <v>9</v>
      </c>
      <c r="I82" s="126">
        <f>IF(H88=0, "-", H82/H88)</f>
        <v>1.8145161290322582E-2</v>
      </c>
      <c r="J82" s="125">
        <f t="shared" si="4"/>
        <v>-1</v>
      </c>
      <c r="K82" s="126">
        <f t="shared" si="5"/>
        <v>-0.44444444444444442</v>
      </c>
    </row>
    <row r="83" spans="1:11" ht="14.5" x14ac:dyDescent="0.35">
      <c r="A83" s="34" t="s">
        <v>230</v>
      </c>
      <c r="B83" s="35">
        <v>116</v>
      </c>
      <c r="C83" s="135">
        <f>IF(B88=0, "-", B83/B88)</f>
        <v>0.651685393258427</v>
      </c>
      <c r="D83" s="35">
        <v>72</v>
      </c>
      <c r="E83" s="126">
        <f>IF(D88=0, "-", D83/D88)</f>
        <v>0.41379310344827586</v>
      </c>
      <c r="F83" s="136">
        <v>291</v>
      </c>
      <c r="G83" s="135">
        <f>IF(F88=0, "-", F83/F88)</f>
        <v>0.51595744680851063</v>
      </c>
      <c r="H83" s="35">
        <v>186</v>
      </c>
      <c r="I83" s="126">
        <f>IF(H88=0, "-", H83/H88)</f>
        <v>0.375</v>
      </c>
      <c r="J83" s="125">
        <f t="shared" si="4"/>
        <v>0.61111111111111116</v>
      </c>
      <c r="K83" s="126">
        <f t="shared" si="5"/>
        <v>0.56451612903225812</v>
      </c>
    </row>
    <row r="84" spans="1:11" ht="14.5" x14ac:dyDescent="0.35">
      <c r="A84" s="34" t="s">
        <v>231</v>
      </c>
      <c r="B84" s="35">
        <v>3</v>
      </c>
      <c r="C84" s="135">
        <f>IF(B88=0, "-", B84/B88)</f>
        <v>1.6853932584269662E-2</v>
      </c>
      <c r="D84" s="35">
        <v>0</v>
      </c>
      <c r="E84" s="126">
        <f>IF(D88=0, "-", D84/D88)</f>
        <v>0</v>
      </c>
      <c r="F84" s="136">
        <v>11</v>
      </c>
      <c r="G84" s="135">
        <f>IF(F88=0, "-", F84/F88)</f>
        <v>1.9503546099290781E-2</v>
      </c>
      <c r="H84" s="35">
        <v>2</v>
      </c>
      <c r="I84" s="126">
        <f>IF(H88=0, "-", H84/H88)</f>
        <v>4.0322580645161289E-3</v>
      </c>
      <c r="J84" s="125" t="str">
        <f t="shared" si="4"/>
        <v>-</v>
      </c>
      <c r="K84" s="126">
        <f t="shared" si="5"/>
        <v>4.5</v>
      </c>
    </row>
    <row r="85" spans="1:11" ht="14.5" x14ac:dyDescent="0.35">
      <c r="A85" s="34" t="s">
        <v>232</v>
      </c>
      <c r="B85" s="35">
        <v>3</v>
      </c>
      <c r="C85" s="135">
        <f>IF(B88=0, "-", B85/B88)</f>
        <v>1.6853932584269662E-2</v>
      </c>
      <c r="D85" s="35">
        <v>5</v>
      </c>
      <c r="E85" s="126">
        <f>IF(D88=0, "-", D85/D88)</f>
        <v>2.8735632183908046E-2</v>
      </c>
      <c r="F85" s="136">
        <v>18</v>
      </c>
      <c r="G85" s="135">
        <f>IF(F88=0, "-", F85/F88)</f>
        <v>3.1914893617021274E-2</v>
      </c>
      <c r="H85" s="35">
        <v>14</v>
      </c>
      <c r="I85" s="126">
        <f>IF(H88=0, "-", H85/H88)</f>
        <v>2.8225806451612902E-2</v>
      </c>
      <c r="J85" s="125">
        <f t="shared" si="4"/>
        <v>-0.4</v>
      </c>
      <c r="K85" s="126">
        <f t="shared" si="5"/>
        <v>0.2857142857142857</v>
      </c>
    </row>
    <row r="86" spans="1:11" ht="14.5" x14ac:dyDescent="0.35">
      <c r="A86" s="34" t="s">
        <v>233</v>
      </c>
      <c r="B86" s="35">
        <v>7</v>
      </c>
      <c r="C86" s="135">
        <f>IF(B88=0, "-", B86/B88)</f>
        <v>3.9325842696629212E-2</v>
      </c>
      <c r="D86" s="35">
        <v>0</v>
      </c>
      <c r="E86" s="126">
        <f>IF(D88=0, "-", D86/D88)</f>
        <v>0</v>
      </c>
      <c r="F86" s="136">
        <v>31</v>
      </c>
      <c r="G86" s="135">
        <f>IF(F88=0, "-", F86/F88)</f>
        <v>5.4964539007092202E-2</v>
      </c>
      <c r="H86" s="35">
        <v>0</v>
      </c>
      <c r="I86" s="126">
        <f>IF(H88=0, "-", H86/H88)</f>
        <v>0</v>
      </c>
      <c r="J86" s="125" t="str">
        <f t="shared" si="4"/>
        <v>-</v>
      </c>
      <c r="K86" s="126" t="str">
        <f t="shared" si="5"/>
        <v>-</v>
      </c>
    </row>
    <row r="87" spans="1:11" x14ac:dyDescent="0.25">
      <c r="A87" s="137"/>
      <c r="B87" s="40"/>
      <c r="D87" s="40"/>
      <c r="E87" s="44"/>
      <c r="F87" s="138"/>
      <c r="H87" s="40"/>
      <c r="I87" s="44"/>
      <c r="J87" s="43"/>
      <c r="K87" s="44"/>
    </row>
    <row r="88" spans="1:11" s="52" customFormat="1" ht="13" x14ac:dyDescent="0.3">
      <c r="A88" s="139" t="s">
        <v>234</v>
      </c>
      <c r="B88" s="46">
        <f>SUM(B77:B87)</f>
        <v>178</v>
      </c>
      <c r="C88" s="140">
        <f>B88/16272</f>
        <v>1.0939036381514257E-2</v>
      </c>
      <c r="D88" s="46">
        <f>SUM(D77:D87)</f>
        <v>174</v>
      </c>
      <c r="E88" s="141">
        <f>D88/20402</f>
        <v>8.5285756298402113E-3</v>
      </c>
      <c r="F88" s="128">
        <f>SUM(F77:F87)</f>
        <v>564</v>
      </c>
      <c r="G88" s="142">
        <f>F88/46275</f>
        <v>1.2188006482982171E-2</v>
      </c>
      <c r="H88" s="46">
        <f>SUM(H77:H87)</f>
        <v>496</v>
      </c>
      <c r="I88" s="141">
        <f>H88/53980</f>
        <v>9.188588366061505E-3</v>
      </c>
      <c r="J88" s="49">
        <f>IF(D88=0, "-", IF((B88-D88)/D88&lt;10, (B88-D88)/D88, "&gt;999%"))</f>
        <v>2.2988505747126436E-2</v>
      </c>
      <c r="K88" s="50">
        <f>IF(H88=0, "-", IF((F88-H88)/H88&lt;10, (F88-H88)/H88, "&gt;999%"))</f>
        <v>0.13709677419354838</v>
      </c>
    </row>
    <row r="89" spans="1:11" x14ac:dyDescent="0.25">
      <c r="B89" s="138"/>
      <c r="D89" s="138"/>
      <c r="F89" s="138"/>
      <c r="H89" s="138"/>
    </row>
    <row r="90" spans="1:11" s="52" customFormat="1" ht="13" x14ac:dyDescent="0.3">
      <c r="A90" s="139" t="s">
        <v>235</v>
      </c>
      <c r="B90" s="46">
        <v>2127</v>
      </c>
      <c r="C90" s="140">
        <f>B90/16272</f>
        <v>0.13071533923303835</v>
      </c>
      <c r="D90" s="46">
        <v>2936</v>
      </c>
      <c r="E90" s="141">
        <f>D90/20402</f>
        <v>0.14390746005293598</v>
      </c>
      <c r="F90" s="128">
        <v>6475</v>
      </c>
      <c r="G90" s="142">
        <f>F90/46275</f>
        <v>0.13992436520799567</v>
      </c>
      <c r="H90" s="46">
        <v>7928</v>
      </c>
      <c r="I90" s="141">
        <f>H90/53980</f>
        <v>0.14686921081882179</v>
      </c>
      <c r="J90" s="49">
        <f>IF(D90=0, "-", IF((B90-D90)/D90&lt;10, (B90-D90)/D90, "&gt;999%"))</f>
        <v>-0.27554495912806537</v>
      </c>
      <c r="K90" s="50">
        <f>IF(H90=0, "-", IF((F90-H90)/H90&lt;10, (F90-H90)/H90, "&gt;999%"))</f>
        <v>-0.18327447023208879</v>
      </c>
    </row>
    <row r="91" spans="1:11" x14ac:dyDescent="0.25">
      <c r="B91" s="138"/>
      <c r="D91" s="138"/>
      <c r="F91" s="138"/>
      <c r="H91" s="138"/>
    </row>
    <row r="92" spans="1:11" ht="15.5" x14ac:dyDescent="0.35">
      <c r="A92" s="129" t="s">
        <v>30</v>
      </c>
      <c r="B92" s="22" t="s">
        <v>4</v>
      </c>
      <c r="C92" s="25"/>
      <c r="D92" s="25"/>
      <c r="E92" s="23"/>
      <c r="F92" s="22" t="s">
        <v>165</v>
      </c>
      <c r="G92" s="25"/>
      <c r="H92" s="25"/>
      <c r="I92" s="23"/>
      <c r="J92" s="22" t="s">
        <v>166</v>
      </c>
      <c r="K92" s="23"/>
    </row>
    <row r="93" spans="1:11" ht="13" x14ac:dyDescent="0.3">
      <c r="A93" s="30"/>
      <c r="B93" s="22">
        <f>VALUE(RIGHT($B$2, 4))</f>
        <v>2020</v>
      </c>
      <c r="C93" s="23"/>
      <c r="D93" s="22">
        <f>B93-1</f>
        <v>2019</v>
      </c>
      <c r="E93" s="130"/>
      <c r="F93" s="22">
        <f>B93</f>
        <v>2020</v>
      </c>
      <c r="G93" s="130"/>
      <c r="H93" s="22">
        <f>D93</f>
        <v>2019</v>
      </c>
      <c r="I93" s="130"/>
      <c r="J93" s="27" t="s">
        <v>8</v>
      </c>
      <c r="K93" s="28" t="s">
        <v>5</v>
      </c>
    </row>
    <row r="94" spans="1:11" ht="13" x14ac:dyDescent="0.3">
      <c r="A94" s="131" t="s">
        <v>236</v>
      </c>
      <c r="B94" s="132" t="s">
        <v>167</v>
      </c>
      <c r="C94" s="133" t="s">
        <v>168</v>
      </c>
      <c r="D94" s="132" t="s">
        <v>167</v>
      </c>
      <c r="E94" s="134" t="s">
        <v>168</v>
      </c>
      <c r="F94" s="133" t="s">
        <v>167</v>
      </c>
      <c r="G94" s="133" t="s">
        <v>168</v>
      </c>
      <c r="H94" s="132" t="s">
        <v>167</v>
      </c>
      <c r="I94" s="134" t="s">
        <v>168</v>
      </c>
      <c r="J94" s="132"/>
      <c r="K94" s="134"/>
    </row>
    <row r="95" spans="1:11" ht="14.5" x14ac:dyDescent="0.35">
      <c r="A95" s="34" t="s">
        <v>237</v>
      </c>
      <c r="B95" s="35">
        <v>4</v>
      </c>
      <c r="C95" s="135">
        <f>IF(B108=0, "-", B95/B108)</f>
        <v>1.2121212121212121E-2</v>
      </c>
      <c r="D95" s="35">
        <v>6</v>
      </c>
      <c r="E95" s="126">
        <f>IF(D108=0, "-", D95/D108)</f>
        <v>1.69971671388102E-2</v>
      </c>
      <c r="F95" s="136">
        <v>7</v>
      </c>
      <c r="G95" s="135">
        <f>IF(F108=0, "-", F95/F108)</f>
        <v>7.7519379844961239E-3</v>
      </c>
      <c r="H95" s="35">
        <v>21</v>
      </c>
      <c r="I95" s="126">
        <f>IF(H108=0, "-", H95/H108)</f>
        <v>2.1649484536082474E-2</v>
      </c>
      <c r="J95" s="125">
        <f t="shared" ref="J95:J106" si="6">IF(D95=0, "-", IF((B95-D95)/D95&lt;10, (B95-D95)/D95, "&gt;999%"))</f>
        <v>-0.33333333333333331</v>
      </c>
      <c r="K95" s="126">
        <f t="shared" ref="K95:K106" si="7">IF(H95=0, "-", IF((F95-H95)/H95&lt;10, (F95-H95)/H95, "&gt;999%"))</f>
        <v>-0.66666666666666663</v>
      </c>
    </row>
    <row r="96" spans="1:11" ht="14.5" x14ac:dyDescent="0.35">
      <c r="A96" s="34" t="s">
        <v>238</v>
      </c>
      <c r="B96" s="35">
        <v>1</v>
      </c>
      <c r="C96" s="135">
        <f>IF(B108=0, "-", B96/B108)</f>
        <v>3.0303030303030303E-3</v>
      </c>
      <c r="D96" s="35">
        <v>2</v>
      </c>
      <c r="E96" s="126">
        <f>IF(D108=0, "-", D96/D108)</f>
        <v>5.6657223796033997E-3</v>
      </c>
      <c r="F96" s="136">
        <v>8</v>
      </c>
      <c r="G96" s="135">
        <f>IF(F108=0, "-", F96/F108)</f>
        <v>8.8593576965669985E-3</v>
      </c>
      <c r="H96" s="35">
        <v>5</v>
      </c>
      <c r="I96" s="126">
        <f>IF(H108=0, "-", H96/H108)</f>
        <v>5.1546391752577319E-3</v>
      </c>
      <c r="J96" s="125">
        <f t="shared" si="6"/>
        <v>-0.5</v>
      </c>
      <c r="K96" s="126">
        <f t="shared" si="7"/>
        <v>0.6</v>
      </c>
    </row>
    <row r="97" spans="1:11" ht="14.5" x14ac:dyDescent="0.35">
      <c r="A97" s="34" t="s">
        <v>239</v>
      </c>
      <c r="B97" s="35">
        <v>0</v>
      </c>
      <c r="C97" s="135">
        <f>IF(B108=0, "-", B97/B108)</f>
        <v>0</v>
      </c>
      <c r="D97" s="35">
        <v>0</v>
      </c>
      <c r="E97" s="126">
        <f>IF(D108=0, "-", D97/D108)</f>
        <v>0</v>
      </c>
      <c r="F97" s="136">
        <v>0</v>
      </c>
      <c r="G97" s="135">
        <f>IF(F108=0, "-", F97/F108)</f>
        <v>0</v>
      </c>
      <c r="H97" s="35">
        <v>2</v>
      </c>
      <c r="I97" s="126">
        <f>IF(H108=0, "-", H97/H108)</f>
        <v>2.0618556701030928E-3</v>
      </c>
      <c r="J97" s="125" t="str">
        <f t="shared" si="6"/>
        <v>-</v>
      </c>
      <c r="K97" s="126">
        <f t="shared" si="7"/>
        <v>-1</v>
      </c>
    </row>
    <row r="98" spans="1:11" ht="14.5" x14ac:dyDescent="0.35">
      <c r="A98" s="34" t="s">
        <v>240</v>
      </c>
      <c r="B98" s="35">
        <v>0</v>
      </c>
      <c r="C98" s="135">
        <f>IF(B108=0, "-", B98/B108)</f>
        <v>0</v>
      </c>
      <c r="D98" s="35">
        <v>21</v>
      </c>
      <c r="E98" s="126">
        <f>IF(D108=0, "-", D98/D108)</f>
        <v>5.9490084985835696E-2</v>
      </c>
      <c r="F98" s="136">
        <v>0</v>
      </c>
      <c r="G98" s="135">
        <f>IF(F108=0, "-", F98/F108)</f>
        <v>0</v>
      </c>
      <c r="H98" s="35">
        <v>48</v>
      </c>
      <c r="I98" s="126">
        <f>IF(H108=0, "-", H98/H108)</f>
        <v>4.9484536082474224E-2</v>
      </c>
      <c r="J98" s="125">
        <f t="shared" si="6"/>
        <v>-1</v>
      </c>
      <c r="K98" s="126">
        <f t="shared" si="7"/>
        <v>-1</v>
      </c>
    </row>
    <row r="99" spans="1:11" ht="14.5" x14ac:dyDescent="0.35">
      <c r="A99" s="34" t="s">
        <v>241</v>
      </c>
      <c r="B99" s="35">
        <v>2</v>
      </c>
      <c r="C99" s="135">
        <f>IF(B108=0, "-", B99/B108)</f>
        <v>6.0606060606060606E-3</v>
      </c>
      <c r="D99" s="35">
        <v>5</v>
      </c>
      <c r="E99" s="126">
        <f>IF(D108=0, "-", D99/D108)</f>
        <v>1.4164305949008499E-2</v>
      </c>
      <c r="F99" s="136">
        <v>9</v>
      </c>
      <c r="G99" s="135">
        <f>IF(F108=0, "-", F99/F108)</f>
        <v>9.9667774086378731E-3</v>
      </c>
      <c r="H99" s="35">
        <v>24</v>
      </c>
      <c r="I99" s="126">
        <f>IF(H108=0, "-", H99/H108)</f>
        <v>2.4742268041237112E-2</v>
      </c>
      <c r="J99" s="125">
        <f t="shared" si="6"/>
        <v>-0.6</v>
      </c>
      <c r="K99" s="126">
        <f t="shared" si="7"/>
        <v>-0.625</v>
      </c>
    </row>
    <row r="100" spans="1:11" ht="14.5" x14ac:dyDescent="0.35">
      <c r="A100" s="34" t="s">
        <v>242</v>
      </c>
      <c r="B100" s="35">
        <v>38</v>
      </c>
      <c r="C100" s="135">
        <f>IF(B108=0, "-", B100/B108)</f>
        <v>0.11515151515151516</v>
      </c>
      <c r="D100" s="35">
        <v>53</v>
      </c>
      <c r="E100" s="126">
        <f>IF(D108=0, "-", D100/D108)</f>
        <v>0.1501416430594901</v>
      </c>
      <c r="F100" s="136">
        <v>100</v>
      </c>
      <c r="G100" s="135">
        <f>IF(F108=0, "-", F100/F108)</f>
        <v>0.11074197120708748</v>
      </c>
      <c r="H100" s="35">
        <v>143</v>
      </c>
      <c r="I100" s="126">
        <f>IF(H108=0, "-", H100/H108)</f>
        <v>0.14742268041237114</v>
      </c>
      <c r="J100" s="125">
        <f t="shared" si="6"/>
        <v>-0.28301886792452829</v>
      </c>
      <c r="K100" s="126">
        <f t="shared" si="7"/>
        <v>-0.30069930069930068</v>
      </c>
    </row>
    <row r="101" spans="1:11" ht="14.5" x14ac:dyDescent="0.35">
      <c r="A101" s="34" t="s">
        <v>243</v>
      </c>
      <c r="B101" s="35">
        <v>2</v>
      </c>
      <c r="C101" s="135">
        <f>IF(B108=0, "-", B101/B108)</f>
        <v>6.0606060606060606E-3</v>
      </c>
      <c r="D101" s="35">
        <v>0</v>
      </c>
      <c r="E101" s="126">
        <f>IF(D108=0, "-", D101/D108)</f>
        <v>0</v>
      </c>
      <c r="F101" s="136">
        <v>6</v>
      </c>
      <c r="G101" s="135">
        <f>IF(F108=0, "-", F101/F108)</f>
        <v>6.6445182724252493E-3</v>
      </c>
      <c r="H101" s="35">
        <v>0</v>
      </c>
      <c r="I101" s="126">
        <f>IF(H108=0, "-", H101/H108)</f>
        <v>0</v>
      </c>
      <c r="J101" s="125" t="str">
        <f t="shared" si="6"/>
        <v>-</v>
      </c>
      <c r="K101" s="126" t="str">
        <f t="shared" si="7"/>
        <v>-</v>
      </c>
    </row>
    <row r="102" spans="1:11" ht="14.5" x14ac:dyDescent="0.35">
      <c r="A102" s="34" t="s">
        <v>244</v>
      </c>
      <c r="B102" s="35">
        <v>8</v>
      </c>
      <c r="C102" s="135">
        <f>IF(B108=0, "-", B102/B108)</f>
        <v>2.4242424242424242E-2</v>
      </c>
      <c r="D102" s="35">
        <v>7</v>
      </c>
      <c r="E102" s="126">
        <f>IF(D108=0, "-", D102/D108)</f>
        <v>1.9830028328611898E-2</v>
      </c>
      <c r="F102" s="136">
        <v>76</v>
      </c>
      <c r="G102" s="135">
        <f>IF(F108=0, "-", F102/F108)</f>
        <v>8.416389811738649E-2</v>
      </c>
      <c r="H102" s="35">
        <v>28</v>
      </c>
      <c r="I102" s="126">
        <f>IF(H108=0, "-", H102/H108)</f>
        <v>2.88659793814433E-2</v>
      </c>
      <c r="J102" s="125">
        <f t="shared" si="6"/>
        <v>0.14285714285714285</v>
      </c>
      <c r="K102" s="126">
        <f t="shared" si="7"/>
        <v>1.7142857142857142</v>
      </c>
    </row>
    <row r="103" spans="1:11" ht="14.5" x14ac:dyDescent="0.35">
      <c r="A103" s="34" t="s">
        <v>245</v>
      </c>
      <c r="B103" s="35">
        <v>6</v>
      </c>
      <c r="C103" s="135">
        <f>IF(B108=0, "-", B103/B108)</f>
        <v>1.8181818181818181E-2</v>
      </c>
      <c r="D103" s="35">
        <v>1</v>
      </c>
      <c r="E103" s="126">
        <f>IF(D108=0, "-", D103/D108)</f>
        <v>2.8328611898016999E-3</v>
      </c>
      <c r="F103" s="136">
        <v>15</v>
      </c>
      <c r="G103" s="135">
        <f>IF(F108=0, "-", F103/F108)</f>
        <v>1.6611295681063124E-2</v>
      </c>
      <c r="H103" s="35">
        <v>18</v>
      </c>
      <c r="I103" s="126">
        <f>IF(H108=0, "-", H103/H108)</f>
        <v>1.8556701030927835E-2</v>
      </c>
      <c r="J103" s="125">
        <f t="shared" si="6"/>
        <v>5</v>
      </c>
      <c r="K103" s="126">
        <f t="shared" si="7"/>
        <v>-0.16666666666666666</v>
      </c>
    </row>
    <row r="104" spans="1:11" ht="14.5" x14ac:dyDescent="0.35">
      <c r="A104" s="34" t="s">
        <v>246</v>
      </c>
      <c r="B104" s="35">
        <v>8</v>
      </c>
      <c r="C104" s="135">
        <f>IF(B108=0, "-", B104/B108)</f>
        <v>2.4242424242424242E-2</v>
      </c>
      <c r="D104" s="35">
        <v>18</v>
      </c>
      <c r="E104" s="126">
        <f>IF(D108=0, "-", D104/D108)</f>
        <v>5.0991501416430593E-2</v>
      </c>
      <c r="F104" s="136">
        <v>17</v>
      </c>
      <c r="G104" s="135">
        <f>IF(F108=0, "-", F104/F108)</f>
        <v>1.8826135105204873E-2</v>
      </c>
      <c r="H104" s="35">
        <v>41</v>
      </c>
      <c r="I104" s="126">
        <f>IF(H108=0, "-", H104/H108)</f>
        <v>4.2268041237113405E-2</v>
      </c>
      <c r="J104" s="125">
        <f t="shared" si="6"/>
        <v>-0.55555555555555558</v>
      </c>
      <c r="K104" s="126">
        <f t="shared" si="7"/>
        <v>-0.58536585365853655</v>
      </c>
    </row>
    <row r="105" spans="1:11" ht="14.5" x14ac:dyDescent="0.35">
      <c r="A105" s="34" t="s">
        <v>247</v>
      </c>
      <c r="B105" s="35">
        <v>255</v>
      </c>
      <c r="C105" s="135">
        <f>IF(B108=0, "-", B105/B108)</f>
        <v>0.77272727272727271</v>
      </c>
      <c r="D105" s="35">
        <v>227</v>
      </c>
      <c r="E105" s="126">
        <f>IF(D108=0, "-", D105/D108)</f>
        <v>0.64305949008498586</v>
      </c>
      <c r="F105" s="136">
        <v>653</v>
      </c>
      <c r="G105" s="135">
        <f>IF(F108=0, "-", F105/F108)</f>
        <v>0.72314507198228128</v>
      </c>
      <c r="H105" s="35">
        <v>615</v>
      </c>
      <c r="I105" s="126">
        <f>IF(H108=0, "-", H105/H108)</f>
        <v>0.634020618556701</v>
      </c>
      <c r="J105" s="125">
        <f t="shared" si="6"/>
        <v>0.12334801762114538</v>
      </c>
      <c r="K105" s="126">
        <f t="shared" si="7"/>
        <v>6.1788617886178863E-2</v>
      </c>
    </row>
    <row r="106" spans="1:11" ht="14.5" x14ac:dyDescent="0.35">
      <c r="A106" s="34" t="s">
        <v>248</v>
      </c>
      <c r="B106" s="35">
        <v>6</v>
      </c>
      <c r="C106" s="135">
        <f>IF(B108=0, "-", B106/B108)</f>
        <v>1.8181818181818181E-2</v>
      </c>
      <c r="D106" s="35">
        <v>13</v>
      </c>
      <c r="E106" s="126">
        <f>IF(D108=0, "-", D106/D108)</f>
        <v>3.6827195467422094E-2</v>
      </c>
      <c r="F106" s="136">
        <v>12</v>
      </c>
      <c r="G106" s="135">
        <f>IF(F108=0, "-", F106/F108)</f>
        <v>1.3289036544850499E-2</v>
      </c>
      <c r="H106" s="35">
        <v>25</v>
      </c>
      <c r="I106" s="126">
        <f>IF(H108=0, "-", H106/H108)</f>
        <v>2.5773195876288658E-2</v>
      </c>
      <c r="J106" s="125">
        <f t="shared" si="6"/>
        <v>-0.53846153846153844</v>
      </c>
      <c r="K106" s="126">
        <f t="shared" si="7"/>
        <v>-0.52</v>
      </c>
    </row>
    <row r="107" spans="1:11" x14ac:dyDescent="0.25">
      <c r="A107" s="137"/>
      <c r="B107" s="40"/>
      <c r="D107" s="40"/>
      <c r="E107" s="44"/>
      <c r="F107" s="138"/>
      <c r="H107" s="40"/>
      <c r="I107" s="44"/>
      <c r="J107" s="43"/>
      <c r="K107" s="44"/>
    </row>
    <row r="108" spans="1:11" s="52" customFormat="1" ht="13" x14ac:dyDescent="0.3">
      <c r="A108" s="139" t="s">
        <v>249</v>
      </c>
      <c r="B108" s="46">
        <f>SUM(B95:B107)</f>
        <v>330</v>
      </c>
      <c r="C108" s="140">
        <f>B108/16272</f>
        <v>2.0280235988200591E-2</v>
      </c>
      <c r="D108" s="46">
        <f>SUM(D95:D107)</f>
        <v>353</v>
      </c>
      <c r="E108" s="141">
        <f>D108/20402</f>
        <v>1.7302225272032155E-2</v>
      </c>
      <c r="F108" s="128">
        <f>SUM(F95:F107)</f>
        <v>903</v>
      </c>
      <c r="G108" s="142">
        <f>F108/46275</f>
        <v>1.9513776337115072E-2</v>
      </c>
      <c r="H108" s="46">
        <f>SUM(H95:H107)</f>
        <v>970</v>
      </c>
      <c r="I108" s="141">
        <f>H108/53980</f>
        <v>1.7969618377176731E-2</v>
      </c>
      <c r="J108" s="49">
        <f>IF(D108=0, "-", IF((B108-D108)/D108&lt;10, (B108-D108)/D108, "&gt;999%"))</f>
        <v>-6.5155807365439092E-2</v>
      </c>
      <c r="K108" s="50">
        <f>IF(H108=0, "-", IF((F108-H108)/H108&lt;10, (F108-H108)/H108, "&gt;999%"))</f>
        <v>-6.9072164948453613E-2</v>
      </c>
    </row>
    <row r="109" spans="1:11" x14ac:dyDescent="0.25">
      <c r="B109" s="138"/>
      <c r="D109" s="138"/>
      <c r="F109" s="138"/>
      <c r="H109" s="138"/>
    </row>
    <row r="110" spans="1:11" ht="13" x14ac:dyDescent="0.3">
      <c r="A110" s="131" t="s">
        <v>250</v>
      </c>
      <c r="B110" s="132" t="s">
        <v>167</v>
      </c>
      <c r="C110" s="133" t="s">
        <v>168</v>
      </c>
      <c r="D110" s="132" t="s">
        <v>167</v>
      </c>
      <c r="E110" s="134" t="s">
        <v>168</v>
      </c>
      <c r="F110" s="133" t="s">
        <v>167</v>
      </c>
      <c r="G110" s="133" t="s">
        <v>168</v>
      </c>
      <c r="H110" s="132" t="s">
        <v>167</v>
      </c>
      <c r="I110" s="134" t="s">
        <v>168</v>
      </c>
      <c r="J110" s="132"/>
      <c r="K110" s="134"/>
    </row>
    <row r="111" spans="1:11" ht="14.5" x14ac:dyDescent="0.35">
      <c r="A111" s="34" t="s">
        <v>251</v>
      </c>
      <c r="B111" s="35">
        <v>0</v>
      </c>
      <c r="C111" s="135">
        <f>IF(B126=0, "-", B111/B126)</f>
        <v>0</v>
      </c>
      <c r="D111" s="35">
        <v>0</v>
      </c>
      <c r="E111" s="126">
        <f>IF(D126=0, "-", D111/D126)</f>
        <v>0</v>
      </c>
      <c r="F111" s="136">
        <v>0</v>
      </c>
      <c r="G111" s="135">
        <f>IF(F126=0, "-", F111/F126)</f>
        <v>0</v>
      </c>
      <c r="H111" s="35">
        <v>3</v>
      </c>
      <c r="I111" s="126">
        <f>IF(H126=0, "-", H111/H126)</f>
        <v>4.4510385756676559E-3</v>
      </c>
      <c r="J111" s="125" t="str">
        <f t="shared" ref="J111:J124" si="8">IF(D111=0, "-", IF((B111-D111)/D111&lt;10, (B111-D111)/D111, "&gt;999%"))</f>
        <v>-</v>
      </c>
      <c r="K111" s="126">
        <f t="shared" ref="K111:K124" si="9">IF(H111=0, "-", IF((F111-H111)/H111&lt;10, (F111-H111)/H111, "&gt;999%"))</f>
        <v>-1</v>
      </c>
    </row>
    <row r="112" spans="1:11" ht="14.5" x14ac:dyDescent="0.35">
      <c r="A112" s="34" t="s">
        <v>252</v>
      </c>
      <c r="B112" s="35">
        <v>3</v>
      </c>
      <c r="C112" s="135">
        <f>IF(B126=0, "-", B112/B126)</f>
        <v>2.6315789473684209E-2</v>
      </c>
      <c r="D112" s="35">
        <v>20</v>
      </c>
      <c r="E112" s="126">
        <f>IF(D126=0, "-", D112/D126)</f>
        <v>7.5471698113207544E-2</v>
      </c>
      <c r="F112" s="136">
        <v>27</v>
      </c>
      <c r="G112" s="135">
        <f>IF(F126=0, "-", F112/F126)</f>
        <v>7.4792243767313013E-2</v>
      </c>
      <c r="H112" s="35">
        <v>48</v>
      </c>
      <c r="I112" s="126">
        <f>IF(H126=0, "-", H112/H126)</f>
        <v>7.1216617210682495E-2</v>
      </c>
      <c r="J112" s="125">
        <f t="shared" si="8"/>
        <v>-0.85</v>
      </c>
      <c r="K112" s="126">
        <f t="shared" si="9"/>
        <v>-0.4375</v>
      </c>
    </row>
    <row r="113" spans="1:11" ht="14.5" x14ac:dyDescent="0.35">
      <c r="A113" s="34" t="s">
        <v>253</v>
      </c>
      <c r="B113" s="35">
        <v>7</v>
      </c>
      <c r="C113" s="135">
        <f>IF(B126=0, "-", B113/B126)</f>
        <v>6.1403508771929821E-2</v>
      </c>
      <c r="D113" s="35">
        <v>19</v>
      </c>
      <c r="E113" s="126">
        <f>IF(D126=0, "-", D113/D126)</f>
        <v>7.1698113207547168E-2</v>
      </c>
      <c r="F113" s="136">
        <v>28</v>
      </c>
      <c r="G113" s="135">
        <f>IF(F126=0, "-", F113/F126)</f>
        <v>7.7562326869806089E-2</v>
      </c>
      <c r="H113" s="35">
        <v>35</v>
      </c>
      <c r="I113" s="126">
        <f>IF(H126=0, "-", H113/H126)</f>
        <v>5.192878338278932E-2</v>
      </c>
      <c r="J113" s="125">
        <f t="shared" si="8"/>
        <v>-0.63157894736842102</v>
      </c>
      <c r="K113" s="126">
        <f t="shared" si="9"/>
        <v>-0.2</v>
      </c>
    </row>
    <row r="114" spans="1:11" ht="14.5" x14ac:dyDescent="0.35">
      <c r="A114" s="34" t="s">
        <v>254</v>
      </c>
      <c r="B114" s="35">
        <v>24</v>
      </c>
      <c r="C114" s="135">
        <f>IF(B126=0, "-", B114/B126)</f>
        <v>0.21052631578947367</v>
      </c>
      <c r="D114" s="35">
        <v>58</v>
      </c>
      <c r="E114" s="126">
        <f>IF(D126=0, "-", D114/D126)</f>
        <v>0.21886792452830189</v>
      </c>
      <c r="F114" s="136">
        <v>97</v>
      </c>
      <c r="G114" s="135">
        <f>IF(F126=0, "-", F114/F126)</f>
        <v>0.26869806094182824</v>
      </c>
      <c r="H114" s="35">
        <v>102</v>
      </c>
      <c r="I114" s="126">
        <f>IF(H126=0, "-", H114/H126)</f>
        <v>0.1513353115727003</v>
      </c>
      <c r="J114" s="125">
        <f t="shared" si="8"/>
        <v>-0.58620689655172409</v>
      </c>
      <c r="K114" s="126">
        <f t="shared" si="9"/>
        <v>-4.9019607843137254E-2</v>
      </c>
    </row>
    <row r="115" spans="1:11" ht="14.5" x14ac:dyDescent="0.35">
      <c r="A115" s="34" t="s">
        <v>255</v>
      </c>
      <c r="B115" s="35">
        <v>0</v>
      </c>
      <c r="C115" s="135">
        <f>IF(B126=0, "-", B115/B126)</f>
        <v>0</v>
      </c>
      <c r="D115" s="35">
        <v>6</v>
      </c>
      <c r="E115" s="126">
        <f>IF(D126=0, "-", D115/D126)</f>
        <v>2.2641509433962263E-2</v>
      </c>
      <c r="F115" s="136">
        <v>0</v>
      </c>
      <c r="G115" s="135">
        <f>IF(F126=0, "-", F115/F126)</f>
        <v>0</v>
      </c>
      <c r="H115" s="35">
        <v>21</v>
      </c>
      <c r="I115" s="126">
        <f>IF(H126=0, "-", H115/H126)</f>
        <v>3.1157270029673591E-2</v>
      </c>
      <c r="J115" s="125">
        <f t="shared" si="8"/>
        <v>-1</v>
      </c>
      <c r="K115" s="126">
        <f t="shared" si="9"/>
        <v>-1</v>
      </c>
    </row>
    <row r="116" spans="1:11" ht="14.5" x14ac:dyDescent="0.35">
      <c r="A116" s="34" t="s">
        <v>256</v>
      </c>
      <c r="B116" s="35">
        <v>1</v>
      </c>
      <c r="C116" s="135">
        <f>IF(B126=0, "-", B116/B126)</f>
        <v>8.771929824561403E-3</v>
      </c>
      <c r="D116" s="35">
        <v>0</v>
      </c>
      <c r="E116" s="126">
        <f>IF(D126=0, "-", D116/D126)</f>
        <v>0</v>
      </c>
      <c r="F116" s="136">
        <v>2</v>
      </c>
      <c r="G116" s="135">
        <f>IF(F126=0, "-", F116/F126)</f>
        <v>5.5401662049861496E-3</v>
      </c>
      <c r="H116" s="35">
        <v>0</v>
      </c>
      <c r="I116" s="126">
        <f>IF(H126=0, "-", H116/H126)</f>
        <v>0</v>
      </c>
      <c r="J116" s="125" t="str">
        <f t="shared" si="8"/>
        <v>-</v>
      </c>
      <c r="K116" s="126" t="str">
        <f t="shared" si="9"/>
        <v>-</v>
      </c>
    </row>
    <row r="117" spans="1:11" ht="14.5" x14ac:dyDescent="0.35">
      <c r="A117" s="34" t="s">
        <v>257</v>
      </c>
      <c r="B117" s="35">
        <v>4</v>
      </c>
      <c r="C117" s="135">
        <f>IF(B126=0, "-", B117/B126)</f>
        <v>3.5087719298245612E-2</v>
      </c>
      <c r="D117" s="35">
        <v>2</v>
      </c>
      <c r="E117" s="126">
        <f>IF(D126=0, "-", D117/D126)</f>
        <v>7.5471698113207548E-3</v>
      </c>
      <c r="F117" s="136">
        <v>12</v>
      </c>
      <c r="G117" s="135">
        <f>IF(F126=0, "-", F117/F126)</f>
        <v>3.3240997229916899E-2</v>
      </c>
      <c r="H117" s="35">
        <v>28</v>
      </c>
      <c r="I117" s="126">
        <f>IF(H126=0, "-", H117/H126)</f>
        <v>4.1543026706231452E-2</v>
      </c>
      <c r="J117" s="125">
        <f t="shared" si="8"/>
        <v>1</v>
      </c>
      <c r="K117" s="126">
        <f t="shared" si="9"/>
        <v>-0.5714285714285714</v>
      </c>
    </row>
    <row r="118" spans="1:11" ht="14.5" x14ac:dyDescent="0.35">
      <c r="A118" s="34" t="s">
        <v>258</v>
      </c>
      <c r="B118" s="35">
        <v>8</v>
      </c>
      <c r="C118" s="135">
        <f>IF(B126=0, "-", B118/B126)</f>
        <v>7.0175438596491224E-2</v>
      </c>
      <c r="D118" s="35">
        <v>15</v>
      </c>
      <c r="E118" s="126">
        <f>IF(D126=0, "-", D118/D126)</f>
        <v>5.6603773584905662E-2</v>
      </c>
      <c r="F118" s="136">
        <v>29</v>
      </c>
      <c r="G118" s="135">
        <f>IF(F126=0, "-", F118/F126)</f>
        <v>8.0332409972299165E-2</v>
      </c>
      <c r="H118" s="35">
        <v>26</v>
      </c>
      <c r="I118" s="126">
        <f>IF(H126=0, "-", H118/H126)</f>
        <v>3.857566765578635E-2</v>
      </c>
      <c r="J118" s="125">
        <f t="shared" si="8"/>
        <v>-0.46666666666666667</v>
      </c>
      <c r="K118" s="126">
        <f t="shared" si="9"/>
        <v>0.11538461538461539</v>
      </c>
    </row>
    <row r="119" spans="1:11" ht="14.5" x14ac:dyDescent="0.35">
      <c r="A119" s="34" t="s">
        <v>259</v>
      </c>
      <c r="B119" s="35">
        <v>7</v>
      </c>
      <c r="C119" s="135">
        <f>IF(B126=0, "-", B119/B126)</f>
        <v>6.1403508771929821E-2</v>
      </c>
      <c r="D119" s="35">
        <v>8</v>
      </c>
      <c r="E119" s="126">
        <f>IF(D126=0, "-", D119/D126)</f>
        <v>3.0188679245283019E-2</v>
      </c>
      <c r="F119" s="136">
        <v>25</v>
      </c>
      <c r="G119" s="135">
        <f>IF(F126=0, "-", F119/F126)</f>
        <v>6.9252077562326875E-2</v>
      </c>
      <c r="H119" s="35">
        <v>27</v>
      </c>
      <c r="I119" s="126">
        <f>IF(H126=0, "-", H119/H126)</f>
        <v>4.0059347181008904E-2</v>
      </c>
      <c r="J119" s="125">
        <f t="shared" si="8"/>
        <v>-0.125</v>
      </c>
      <c r="K119" s="126">
        <f t="shared" si="9"/>
        <v>-7.407407407407407E-2</v>
      </c>
    </row>
    <row r="120" spans="1:11" ht="14.5" x14ac:dyDescent="0.35">
      <c r="A120" s="34" t="s">
        <v>260</v>
      </c>
      <c r="B120" s="35">
        <v>30</v>
      </c>
      <c r="C120" s="135">
        <f>IF(B126=0, "-", B120/B126)</f>
        <v>0.26315789473684209</v>
      </c>
      <c r="D120" s="35">
        <v>93</v>
      </c>
      <c r="E120" s="126">
        <f>IF(D126=0, "-", D120/D126)</f>
        <v>0.35094339622641507</v>
      </c>
      <c r="F120" s="136">
        <v>90</v>
      </c>
      <c r="G120" s="135">
        <f>IF(F126=0, "-", F120/F126)</f>
        <v>0.24930747922437674</v>
      </c>
      <c r="H120" s="35">
        <v>315</v>
      </c>
      <c r="I120" s="126">
        <f>IF(H126=0, "-", H120/H126)</f>
        <v>0.46735905044510384</v>
      </c>
      <c r="J120" s="125">
        <f t="shared" si="8"/>
        <v>-0.67741935483870963</v>
      </c>
      <c r="K120" s="126">
        <f t="shared" si="9"/>
        <v>-0.7142857142857143</v>
      </c>
    </row>
    <row r="121" spans="1:11" ht="14.5" x14ac:dyDescent="0.35">
      <c r="A121" s="34" t="s">
        <v>261</v>
      </c>
      <c r="B121" s="35">
        <v>28</v>
      </c>
      <c r="C121" s="135">
        <f>IF(B126=0, "-", B121/B126)</f>
        <v>0.24561403508771928</v>
      </c>
      <c r="D121" s="35">
        <v>37</v>
      </c>
      <c r="E121" s="126">
        <f>IF(D126=0, "-", D121/D126)</f>
        <v>0.13962264150943396</v>
      </c>
      <c r="F121" s="136">
        <v>35</v>
      </c>
      <c r="G121" s="135">
        <f>IF(F126=0, "-", F121/F126)</f>
        <v>9.6952908587257622E-2</v>
      </c>
      <c r="H121" s="35">
        <v>58</v>
      </c>
      <c r="I121" s="126">
        <f>IF(H126=0, "-", H121/H126)</f>
        <v>8.6053412462908013E-2</v>
      </c>
      <c r="J121" s="125">
        <f t="shared" si="8"/>
        <v>-0.24324324324324326</v>
      </c>
      <c r="K121" s="126">
        <f t="shared" si="9"/>
        <v>-0.39655172413793105</v>
      </c>
    </row>
    <row r="122" spans="1:11" ht="14.5" x14ac:dyDescent="0.35">
      <c r="A122" s="34" t="s">
        <v>262</v>
      </c>
      <c r="B122" s="35">
        <v>1</v>
      </c>
      <c r="C122" s="135">
        <f>IF(B126=0, "-", B122/B126)</f>
        <v>8.771929824561403E-3</v>
      </c>
      <c r="D122" s="35">
        <v>7</v>
      </c>
      <c r="E122" s="126">
        <f>IF(D126=0, "-", D122/D126)</f>
        <v>2.6415094339622643E-2</v>
      </c>
      <c r="F122" s="136">
        <v>1</v>
      </c>
      <c r="G122" s="135">
        <f>IF(F126=0, "-", F122/F126)</f>
        <v>2.7700831024930748E-3</v>
      </c>
      <c r="H122" s="35">
        <v>11</v>
      </c>
      <c r="I122" s="126">
        <f>IF(H126=0, "-", H122/H126)</f>
        <v>1.6320474777448073E-2</v>
      </c>
      <c r="J122" s="125">
        <f t="shared" si="8"/>
        <v>-0.8571428571428571</v>
      </c>
      <c r="K122" s="126">
        <f t="shared" si="9"/>
        <v>-0.90909090909090906</v>
      </c>
    </row>
    <row r="123" spans="1:11" ht="14.5" x14ac:dyDescent="0.35">
      <c r="A123" s="34" t="s">
        <v>263</v>
      </c>
      <c r="B123" s="35">
        <v>1</v>
      </c>
      <c r="C123" s="135">
        <f>IF(B126=0, "-", B123/B126)</f>
        <v>8.771929824561403E-3</v>
      </c>
      <c r="D123" s="35">
        <v>0</v>
      </c>
      <c r="E123" s="126">
        <f>IF(D126=0, "-", D123/D126)</f>
        <v>0</v>
      </c>
      <c r="F123" s="136">
        <v>5</v>
      </c>
      <c r="G123" s="135">
        <f>IF(F126=0, "-", F123/F126)</f>
        <v>1.3850415512465374E-2</v>
      </c>
      <c r="H123" s="35">
        <v>0</v>
      </c>
      <c r="I123" s="126">
        <f>IF(H126=0, "-", H123/H126)</f>
        <v>0</v>
      </c>
      <c r="J123" s="125" t="str">
        <f t="shared" si="8"/>
        <v>-</v>
      </c>
      <c r="K123" s="126" t="str">
        <f t="shared" si="9"/>
        <v>-</v>
      </c>
    </row>
    <row r="124" spans="1:11" ht="14.5" x14ac:dyDescent="0.35">
      <c r="A124" s="34" t="s">
        <v>264</v>
      </c>
      <c r="B124" s="35">
        <v>0</v>
      </c>
      <c r="C124" s="135">
        <f>IF(B126=0, "-", B124/B126)</f>
        <v>0</v>
      </c>
      <c r="D124" s="35">
        <v>0</v>
      </c>
      <c r="E124" s="126">
        <f>IF(D126=0, "-", D124/D126)</f>
        <v>0</v>
      </c>
      <c r="F124" s="136">
        <v>10</v>
      </c>
      <c r="G124" s="135">
        <f>IF(F126=0, "-", F124/F126)</f>
        <v>2.7700831024930747E-2</v>
      </c>
      <c r="H124" s="35">
        <v>0</v>
      </c>
      <c r="I124" s="126">
        <f>IF(H126=0, "-", H124/H126)</f>
        <v>0</v>
      </c>
      <c r="J124" s="125" t="str">
        <f t="shared" si="8"/>
        <v>-</v>
      </c>
      <c r="K124" s="126" t="str">
        <f t="shared" si="9"/>
        <v>-</v>
      </c>
    </row>
    <row r="125" spans="1:11" x14ac:dyDescent="0.25">
      <c r="A125" s="137"/>
      <c r="B125" s="40"/>
      <c r="D125" s="40"/>
      <c r="E125" s="44"/>
      <c r="F125" s="138"/>
      <c r="H125" s="40"/>
      <c r="I125" s="44"/>
      <c r="J125" s="43"/>
      <c r="K125" s="44"/>
    </row>
    <row r="126" spans="1:11" s="52" customFormat="1" ht="13" x14ac:dyDescent="0.3">
      <c r="A126" s="139" t="s">
        <v>265</v>
      </c>
      <c r="B126" s="46">
        <f>SUM(B111:B125)</f>
        <v>114</v>
      </c>
      <c r="C126" s="140">
        <f>B126/16272</f>
        <v>7.0058997050147492E-3</v>
      </c>
      <c r="D126" s="46">
        <f>SUM(D111:D125)</f>
        <v>265</v>
      </c>
      <c r="E126" s="141">
        <f>D126/20402</f>
        <v>1.2988922654641702E-2</v>
      </c>
      <c r="F126" s="128">
        <f>SUM(F111:F125)</f>
        <v>361</v>
      </c>
      <c r="G126" s="142">
        <f>F126/46275</f>
        <v>7.8011885467314966E-3</v>
      </c>
      <c r="H126" s="46">
        <f>SUM(H111:H125)</f>
        <v>674</v>
      </c>
      <c r="I126" s="141">
        <f>H126/53980</f>
        <v>1.2486105965172287E-2</v>
      </c>
      <c r="J126" s="49">
        <f>IF(D126=0, "-", IF((B126-D126)/D126&lt;10, (B126-D126)/D126, "&gt;999%"))</f>
        <v>-0.56981132075471697</v>
      </c>
      <c r="K126" s="50">
        <f>IF(H126=0, "-", IF((F126-H126)/H126&lt;10, (F126-H126)/H126, "&gt;999%"))</f>
        <v>-0.46439169139465875</v>
      </c>
    </row>
    <row r="127" spans="1:11" x14ac:dyDescent="0.25">
      <c r="B127" s="138"/>
      <c r="D127" s="138"/>
      <c r="F127" s="138"/>
      <c r="H127" s="138"/>
    </row>
    <row r="128" spans="1:11" s="52" customFormat="1" ht="13" x14ac:dyDescent="0.3">
      <c r="A128" s="139" t="s">
        <v>266</v>
      </c>
      <c r="B128" s="46">
        <v>444</v>
      </c>
      <c r="C128" s="140">
        <f>B128/16272</f>
        <v>2.7286135693215339E-2</v>
      </c>
      <c r="D128" s="46">
        <v>618</v>
      </c>
      <c r="E128" s="141">
        <f>D128/20402</f>
        <v>3.0291147926673857E-2</v>
      </c>
      <c r="F128" s="128">
        <v>1264</v>
      </c>
      <c r="G128" s="142">
        <f>F128/46275</f>
        <v>2.7314964883846569E-2</v>
      </c>
      <c r="H128" s="46">
        <v>1644</v>
      </c>
      <c r="I128" s="141">
        <f>H128/53980</f>
        <v>3.0455724342349017E-2</v>
      </c>
      <c r="J128" s="49">
        <f>IF(D128=0, "-", IF((B128-D128)/D128&lt;10, (B128-D128)/D128, "&gt;999%"))</f>
        <v>-0.28155339805825241</v>
      </c>
      <c r="K128" s="50">
        <f>IF(H128=0, "-", IF((F128-H128)/H128&lt;10, (F128-H128)/H128, "&gt;999%"))</f>
        <v>-0.23114355231143552</v>
      </c>
    </row>
    <row r="129" spans="1:11" x14ac:dyDescent="0.25">
      <c r="B129" s="138"/>
      <c r="D129" s="138"/>
      <c r="F129" s="138"/>
      <c r="H129" s="138"/>
    </row>
    <row r="130" spans="1:11" ht="15.5" x14ac:dyDescent="0.35">
      <c r="A130" s="129" t="s">
        <v>31</v>
      </c>
      <c r="B130" s="22" t="s">
        <v>4</v>
      </c>
      <c r="C130" s="25"/>
      <c r="D130" s="25"/>
      <c r="E130" s="23"/>
      <c r="F130" s="22" t="s">
        <v>165</v>
      </c>
      <c r="G130" s="25"/>
      <c r="H130" s="25"/>
      <c r="I130" s="23"/>
      <c r="J130" s="22" t="s">
        <v>166</v>
      </c>
      <c r="K130" s="23"/>
    </row>
    <row r="131" spans="1:11" ht="13" x14ac:dyDescent="0.3">
      <c r="A131" s="30"/>
      <c r="B131" s="22">
        <f>VALUE(RIGHT($B$2, 4))</f>
        <v>2020</v>
      </c>
      <c r="C131" s="23"/>
      <c r="D131" s="22">
        <f>B131-1</f>
        <v>2019</v>
      </c>
      <c r="E131" s="130"/>
      <c r="F131" s="22">
        <f>B131</f>
        <v>2020</v>
      </c>
      <c r="G131" s="130"/>
      <c r="H131" s="22">
        <f>D131</f>
        <v>2019</v>
      </c>
      <c r="I131" s="130"/>
      <c r="J131" s="27" t="s">
        <v>8</v>
      </c>
      <c r="K131" s="28" t="s">
        <v>5</v>
      </c>
    </row>
    <row r="132" spans="1:11" ht="13" x14ac:dyDescent="0.3">
      <c r="A132" s="131" t="s">
        <v>267</v>
      </c>
      <c r="B132" s="132" t="s">
        <v>167</v>
      </c>
      <c r="C132" s="133" t="s">
        <v>168</v>
      </c>
      <c r="D132" s="132" t="s">
        <v>167</v>
      </c>
      <c r="E132" s="134" t="s">
        <v>168</v>
      </c>
      <c r="F132" s="133" t="s">
        <v>167</v>
      </c>
      <c r="G132" s="133" t="s">
        <v>168</v>
      </c>
      <c r="H132" s="132" t="s">
        <v>167</v>
      </c>
      <c r="I132" s="134" t="s">
        <v>168</v>
      </c>
      <c r="J132" s="132"/>
      <c r="K132" s="134"/>
    </row>
    <row r="133" spans="1:11" ht="14.5" x14ac:dyDescent="0.35">
      <c r="A133" s="34" t="s">
        <v>268</v>
      </c>
      <c r="B133" s="35">
        <v>7</v>
      </c>
      <c r="C133" s="135">
        <f>IF(B137=0, "-", B133/B137)</f>
        <v>0.16279069767441862</v>
      </c>
      <c r="D133" s="35">
        <v>36</v>
      </c>
      <c r="E133" s="126">
        <f>IF(D137=0, "-", D133/D137)</f>
        <v>0.40909090909090912</v>
      </c>
      <c r="F133" s="136">
        <v>26</v>
      </c>
      <c r="G133" s="135">
        <f>IF(F137=0, "-", F133/F137)</f>
        <v>0.19548872180451127</v>
      </c>
      <c r="H133" s="35">
        <v>94</v>
      </c>
      <c r="I133" s="126">
        <f>IF(H137=0, "-", H133/H137)</f>
        <v>0.40869565217391307</v>
      </c>
      <c r="J133" s="125">
        <f>IF(D133=0, "-", IF((B133-D133)/D133&lt;10, (B133-D133)/D133, "&gt;999%"))</f>
        <v>-0.80555555555555558</v>
      </c>
      <c r="K133" s="126">
        <f>IF(H133=0, "-", IF((F133-H133)/H133&lt;10, (F133-H133)/H133, "&gt;999%"))</f>
        <v>-0.72340425531914898</v>
      </c>
    </row>
    <row r="134" spans="1:11" ht="14.5" x14ac:dyDescent="0.35">
      <c r="A134" s="34" t="s">
        <v>269</v>
      </c>
      <c r="B134" s="35">
        <v>36</v>
      </c>
      <c r="C134" s="135">
        <f>IF(B137=0, "-", B134/B137)</f>
        <v>0.83720930232558144</v>
      </c>
      <c r="D134" s="35">
        <v>41</v>
      </c>
      <c r="E134" s="126">
        <f>IF(D137=0, "-", D134/D137)</f>
        <v>0.46590909090909088</v>
      </c>
      <c r="F134" s="136">
        <v>103</v>
      </c>
      <c r="G134" s="135">
        <f>IF(F137=0, "-", F134/F137)</f>
        <v>0.77443609022556392</v>
      </c>
      <c r="H134" s="35">
        <v>115</v>
      </c>
      <c r="I134" s="126">
        <f>IF(H137=0, "-", H134/H137)</f>
        <v>0.5</v>
      </c>
      <c r="J134" s="125">
        <f>IF(D134=0, "-", IF((B134-D134)/D134&lt;10, (B134-D134)/D134, "&gt;999%"))</f>
        <v>-0.12195121951219512</v>
      </c>
      <c r="K134" s="126">
        <f>IF(H134=0, "-", IF((F134-H134)/H134&lt;10, (F134-H134)/H134, "&gt;999%"))</f>
        <v>-0.10434782608695652</v>
      </c>
    </row>
    <row r="135" spans="1:11" ht="14.5" x14ac:dyDescent="0.35">
      <c r="A135" s="34" t="s">
        <v>270</v>
      </c>
      <c r="B135" s="35">
        <v>0</v>
      </c>
      <c r="C135" s="135">
        <f>IF(B137=0, "-", B135/B137)</f>
        <v>0</v>
      </c>
      <c r="D135" s="35">
        <v>11</v>
      </c>
      <c r="E135" s="126">
        <f>IF(D137=0, "-", D135/D137)</f>
        <v>0.125</v>
      </c>
      <c r="F135" s="136">
        <v>4</v>
      </c>
      <c r="G135" s="135">
        <f>IF(F137=0, "-", F135/F137)</f>
        <v>3.007518796992481E-2</v>
      </c>
      <c r="H135" s="35">
        <v>21</v>
      </c>
      <c r="I135" s="126">
        <f>IF(H137=0, "-", H135/H137)</f>
        <v>9.1304347826086957E-2</v>
      </c>
      <c r="J135" s="125">
        <f>IF(D135=0, "-", IF((B135-D135)/D135&lt;10, (B135-D135)/D135, "&gt;999%"))</f>
        <v>-1</v>
      </c>
      <c r="K135" s="126">
        <f>IF(H135=0, "-", IF((F135-H135)/H135&lt;10, (F135-H135)/H135, "&gt;999%"))</f>
        <v>-0.80952380952380953</v>
      </c>
    </row>
    <row r="136" spans="1:11" x14ac:dyDescent="0.25">
      <c r="A136" s="137"/>
      <c r="B136" s="40"/>
      <c r="D136" s="40"/>
      <c r="E136" s="44"/>
      <c r="F136" s="138"/>
      <c r="H136" s="40"/>
      <c r="I136" s="44"/>
      <c r="J136" s="43"/>
      <c r="K136" s="44"/>
    </row>
    <row r="137" spans="1:11" s="52" customFormat="1" ht="13" x14ac:dyDescent="0.3">
      <c r="A137" s="139" t="s">
        <v>271</v>
      </c>
      <c r="B137" s="46">
        <f>SUM(B133:B136)</f>
        <v>43</v>
      </c>
      <c r="C137" s="140">
        <f>B137/16272</f>
        <v>2.642576204523107E-3</v>
      </c>
      <c r="D137" s="46">
        <f>SUM(D133:D136)</f>
        <v>88</v>
      </c>
      <c r="E137" s="141">
        <f>D137/20402</f>
        <v>4.3133026173904519E-3</v>
      </c>
      <c r="F137" s="128">
        <f>SUM(F133:F136)</f>
        <v>133</v>
      </c>
      <c r="G137" s="142">
        <f>F137/46275</f>
        <v>2.8741220961642357E-3</v>
      </c>
      <c r="H137" s="46">
        <f>SUM(H133:H136)</f>
        <v>230</v>
      </c>
      <c r="I137" s="141">
        <f>H137/53980</f>
        <v>4.2608373471656165E-3</v>
      </c>
      <c r="J137" s="49">
        <f>IF(D137=0, "-", IF((B137-D137)/D137&lt;10, (B137-D137)/D137, "&gt;999%"))</f>
        <v>-0.51136363636363635</v>
      </c>
      <c r="K137" s="50">
        <f>IF(H137=0, "-", IF((F137-H137)/H137&lt;10, (F137-H137)/H137, "&gt;999%"))</f>
        <v>-0.42173913043478262</v>
      </c>
    </row>
    <row r="138" spans="1:11" x14ac:dyDescent="0.25">
      <c r="B138" s="138"/>
      <c r="D138" s="138"/>
      <c r="F138" s="138"/>
      <c r="H138" s="138"/>
    </row>
    <row r="139" spans="1:11" ht="13" x14ac:dyDescent="0.3">
      <c r="A139" s="131" t="s">
        <v>272</v>
      </c>
      <c r="B139" s="132" t="s">
        <v>167</v>
      </c>
      <c r="C139" s="133" t="s">
        <v>168</v>
      </c>
      <c r="D139" s="132" t="s">
        <v>167</v>
      </c>
      <c r="E139" s="134" t="s">
        <v>168</v>
      </c>
      <c r="F139" s="133" t="s">
        <v>167</v>
      </c>
      <c r="G139" s="133" t="s">
        <v>168</v>
      </c>
      <c r="H139" s="132" t="s">
        <v>167</v>
      </c>
      <c r="I139" s="134" t="s">
        <v>168</v>
      </c>
      <c r="J139" s="132"/>
      <c r="K139" s="134"/>
    </row>
    <row r="140" spans="1:11" ht="14.5" x14ac:dyDescent="0.35">
      <c r="A140" s="34" t="s">
        <v>273</v>
      </c>
      <c r="B140" s="35">
        <v>2</v>
      </c>
      <c r="C140" s="135">
        <f>IF(B149=0, "-", B140/B149)</f>
        <v>0.15384615384615385</v>
      </c>
      <c r="D140" s="35">
        <v>0</v>
      </c>
      <c r="E140" s="126">
        <f>IF(D149=0, "-", D140/D149)</f>
        <v>0</v>
      </c>
      <c r="F140" s="136">
        <v>4</v>
      </c>
      <c r="G140" s="135">
        <f>IF(F149=0, "-", F140/F149)</f>
        <v>0.1111111111111111</v>
      </c>
      <c r="H140" s="35">
        <v>0</v>
      </c>
      <c r="I140" s="126">
        <f>IF(H149=0, "-", H140/H149)</f>
        <v>0</v>
      </c>
      <c r="J140" s="125" t="str">
        <f t="shared" ref="J140:J147" si="10">IF(D140=0, "-", IF((B140-D140)/D140&lt;10, (B140-D140)/D140, "&gt;999%"))</f>
        <v>-</v>
      </c>
      <c r="K140" s="126" t="str">
        <f t="shared" ref="K140:K147" si="11">IF(H140=0, "-", IF((F140-H140)/H140&lt;10, (F140-H140)/H140, "&gt;999%"))</f>
        <v>-</v>
      </c>
    </row>
    <row r="141" spans="1:11" ht="14.5" x14ac:dyDescent="0.35">
      <c r="A141" s="34" t="s">
        <v>274</v>
      </c>
      <c r="B141" s="35">
        <v>1</v>
      </c>
      <c r="C141" s="135">
        <f>IF(B149=0, "-", B141/B149)</f>
        <v>7.6923076923076927E-2</v>
      </c>
      <c r="D141" s="35">
        <v>1</v>
      </c>
      <c r="E141" s="126">
        <f>IF(D149=0, "-", D141/D149)</f>
        <v>1.3888888888888888E-2</v>
      </c>
      <c r="F141" s="136">
        <v>3</v>
      </c>
      <c r="G141" s="135">
        <f>IF(F149=0, "-", F141/F149)</f>
        <v>8.3333333333333329E-2</v>
      </c>
      <c r="H141" s="35">
        <v>2</v>
      </c>
      <c r="I141" s="126">
        <f>IF(H149=0, "-", H141/H149)</f>
        <v>1.6129032258064516E-2</v>
      </c>
      <c r="J141" s="125">
        <f t="shared" si="10"/>
        <v>0</v>
      </c>
      <c r="K141" s="126">
        <f t="shared" si="11"/>
        <v>0.5</v>
      </c>
    </row>
    <row r="142" spans="1:11" ht="14.5" x14ac:dyDescent="0.35">
      <c r="A142" s="34" t="s">
        <v>275</v>
      </c>
      <c r="B142" s="35">
        <v>4</v>
      </c>
      <c r="C142" s="135">
        <f>IF(B149=0, "-", B142/B149)</f>
        <v>0.30769230769230771</v>
      </c>
      <c r="D142" s="35">
        <v>44</v>
      </c>
      <c r="E142" s="126">
        <f>IF(D149=0, "-", D142/D149)</f>
        <v>0.61111111111111116</v>
      </c>
      <c r="F142" s="136">
        <v>9</v>
      </c>
      <c r="G142" s="135">
        <f>IF(F149=0, "-", F142/F149)</f>
        <v>0.25</v>
      </c>
      <c r="H142" s="35">
        <v>65</v>
      </c>
      <c r="I142" s="126">
        <f>IF(H149=0, "-", H142/H149)</f>
        <v>0.52419354838709675</v>
      </c>
      <c r="J142" s="125">
        <f t="shared" si="10"/>
        <v>-0.90909090909090906</v>
      </c>
      <c r="K142" s="126">
        <f t="shared" si="11"/>
        <v>-0.86153846153846159</v>
      </c>
    </row>
    <row r="143" spans="1:11" ht="14.5" x14ac:dyDescent="0.35">
      <c r="A143" s="34" t="s">
        <v>276</v>
      </c>
      <c r="B143" s="35">
        <v>0</v>
      </c>
      <c r="C143" s="135">
        <f>IF(B149=0, "-", B143/B149)</f>
        <v>0</v>
      </c>
      <c r="D143" s="35">
        <v>1</v>
      </c>
      <c r="E143" s="126">
        <f>IF(D149=0, "-", D143/D149)</f>
        <v>1.3888888888888888E-2</v>
      </c>
      <c r="F143" s="136">
        <v>1</v>
      </c>
      <c r="G143" s="135">
        <f>IF(F149=0, "-", F143/F149)</f>
        <v>2.7777777777777776E-2</v>
      </c>
      <c r="H143" s="35">
        <v>3</v>
      </c>
      <c r="I143" s="126">
        <f>IF(H149=0, "-", H143/H149)</f>
        <v>2.4193548387096774E-2</v>
      </c>
      <c r="J143" s="125">
        <f t="shared" si="10"/>
        <v>-1</v>
      </c>
      <c r="K143" s="126">
        <f t="shared" si="11"/>
        <v>-0.66666666666666663</v>
      </c>
    </row>
    <row r="144" spans="1:11" ht="14.5" x14ac:dyDescent="0.35">
      <c r="A144" s="34" t="s">
        <v>277</v>
      </c>
      <c r="B144" s="35">
        <v>0</v>
      </c>
      <c r="C144" s="135">
        <f>IF(B149=0, "-", B144/B149)</f>
        <v>0</v>
      </c>
      <c r="D144" s="35">
        <v>1</v>
      </c>
      <c r="E144" s="126">
        <f>IF(D149=0, "-", D144/D149)</f>
        <v>1.3888888888888888E-2</v>
      </c>
      <c r="F144" s="136">
        <v>1</v>
      </c>
      <c r="G144" s="135">
        <f>IF(F149=0, "-", F144/F149)</f>
        <v>2.7777777777777776E-2</v>
      </c>
      <c r="H144" s="35">
        <v>1</v>
      </c>
      <c r="I144" s="126">
        <f>IF(H149=0, "-", H144/H149)</f>
        <v>8.0645161290322578E-3</v>
      </c>
      <c r="J144" s="125">
        <f t="shared" si="10"/>
        <v>-1</v>
      </c>
      <c r="K144" s="126">
        <f t="shared" si="11"/>
        <v>0</v>
      </c>
    </row>
    <row r="145" spans="1:11" ht="14.5" x14ac:dyDescent="0.35">
      <c r="A145" s="34" t="s">
        <v>278</v>
      </c>
      <c r="B145" s="35">
        <v>0</v>
      </c>
      <c r="C145" s="135">
        <f>IF(B149=0, "-", B145/B149)</f>
        <v>0</v>
      </c>
      <c r="D145" s="35">
        <v>2</v>
      </c>
      <c r="E145" s="126">
        <f>IF(D149=0, "-", D145/D149)</f>
        <v>2.7777777777777776E-2</v>
      </c>
      <c r="F145" s="136">
        <v>1</v>
      </c>
      <c r="G145" s="135">
        <f>IF(F149=0, "-", F145/F149)</f>
        <v>2.7777777777777776E-2</v>
      </c>
      <c r="H145" s="35">
        <v>8</v>
      </c>
      <c r="I145" s="126">
        <f>IF(H149=0, "-", H145/H149)</f>
        <v>6.4516129032258063E-2</v>
      </c>
      <c r="J145" s="125">
        <f t="shared" si="10"/>
        <v>-1</v>
      </c>
      <c r="K145" s="126">
        <f t="shared" si="11"/>
        <v>-0.875</v>
      </c>
    </row>
    <row r="146" spans="1:11" ht="14.5" x14ac:dyDescent="0.35">
      <c r="A146" s="34" t="s">
        <v>279</v>
      </c>
      <c r="B146" s="35">
        <v>1</v>
      </c>
      <c r="C146" s="135">
        <f>IF(B149=0, "-", B146/B149)</f>
        <v>7.6923076923076927E-2</v>
      </c>
      <c r="D146" s="35">
        <v>7</v>
      </c>
      <c r="E146" s="126">
        <f>IF(D149=0, "-", D146/D149)</f>
        <v>9.7222222222222224E-2</v>
      </c>
      <c r="F146" s="136">
        <v>3</v>
      </c>
      <c r="G146" s="135">
        <f>IF(F149=0, "-", F146/F149)</f>
        <v>8.3333333333333329E-2</v>
      </c>
      <c r="H146" s="35">
        <v>13</v>
      </c>
      <c r="I146" s="126">
        <f>IF(H149=0, "-", H146/H149)</f>
        <v>0.10483870967741936</v>
      </c>
      <c r="J146" s="125">
        <f t="shared" si="10"/>
        <v>-0.8571428571428571</v>
      </c>
      <c r="K146" s="126">
        <f t="shared" si="11"/>
        <v>-0.76923076923076927</v>
      </c>
    </row>
    <row r="147" spans="1:11" ht="14.5" x14ac:dyDescent="0.35">
      <c r="A147" s="34" t="s">
        <v>280</v>
      </c>
      <c r="B147" s="35">
        <v>5</v>
      </c>
      <c r="C147" s="135">
        <f>IF(B149=0, "-", B147/B149)</f>
        <v>0.38461538461538464</v>
      </c>
      <c r="D147" s="35">
        <v>16</v>
      </c>
      <c r="E147" s="126">
        <f>IF(D149=0, "-", D147/D149)</f>
        <v>0.22222222222222221</v>
      </c>
      <c r="F147" s="136">
        <v>14</v>
      </c>
      <c r="G147" s="135">
        <f>IF(F149=0, "-", F147/F149)</f>
        <v>0.3888888888888889</v>
      </c>
      <c r="H147" s="35">
        <v>32</v>
      </c>
      <c r="I147" s="126">
        <f>IF(H149=0, "-", H147/H149)</f>
        <v>0.25806451612903225</v>
      </c>
      <c r="J147" s="125">
        <f t="shared" si="10"/>
        <v>-0.6875</v>
      </c>
      <c r="K147" s="126">
        <f t="shared" si="11"/>
        <v>-0.5625</v>
      </c>
    </row>
    <row r="148" spans="1:11" x14ac:dyDescent="0.25">
      <c r="A148" s="137"/>
      <c r="B148" s="40"/>
      <c r="D148" s="40"/>
      <c r="E148" s="44"/>
      <c r="F148" s="138"/>
      <c r="H148" s="40"/>
      <c r="I148" s="44"/>
      <c r="J148" s="43"/>
      <c r="K148" s="44"/>
    </row>
    <row r="149" spans="1:11" s="52" customFormat="1" ht="13" x14ac:dyDescent="0.3">
      <c r="A149" s="139" t="s">
        <v>281</v>
      </c>
      <c r="B149" s="46">
        <f>SUM(B140:B148)</f>
        <v>13</v>
      </c>
      <c r="C149" s="140">
        <f>B149/16272</f>
        <v>7.9891838741396259E-4</v>
      </c>
      <c r="D149" s="46">
        <f>SUM(D140:D148)</f>
        <v>72</v>
      </c>
      <c r="E149" s="141">
        <f>D149/20402</f>
        <v>3.5290657778649153E-3</v>
      </c>
      <c r="F149" s="128">
        <f>SUM(F140:F148)</f>
        <v>36</v>
      </c>
      <c r="G149" s="142">
        <f>F149/46275</f>
        <v>7.7795786061588326E-4</v>
      </c>
      <c r="H149" s="46">
        <f>SUM(H140:H148)</f>
        <v>124</v>
      </c>
      <c r="I149" s="141">
        <f>H149/53980</f>
        <v>2.2971470915153763E-3</v>
      </c>
      <c r="J149" s="49">
        <f>IF(D149=0, "-", IF((B149-D149)/D149&lt;10, (B149-D149)/D149, "&gt;999%"))</f>
        <v>-0.81944444444444442</v>
      </c>
      <c r="K149" s="50">
        <f>IF(H149=0, "-", IF((F149-H149)/H149&lt;10, (F149-H149)/H149, "&gt;999%"))</f>
        <v>-0.70967741935483875</v>
      </c>
    </row>
    <row r="150" spans="1:11" x14ac:dyDescent="0.25">
      <c r="B150" s="138"/>
      <c r="D150" s="138"/>
      <c r="F150" s="138"/>
      <c r="H150" s="138"/>
    </row>
    <row r="151" spans="1:11" s="52" customFormat="1" ht="13" x14ac:dyDescent="0.3">
      <c r="A151" s="139" t="s">
        <v>282</v>
      </c>
      <c r="B151" s="46">
        <v>56</v>
      </c>
      <c r="C151" s="140">
        <f>B151/16272</f>
        <v>3.4414945919370699E-3</v>
      </c>
      <c r="D151" s="46">
        <v>160</v>
      </c>
      <c r="E151" s="141">
        <f>D151/20402</f>
        <v>7.8423683952553672E-3</v>
      </c>
      <c r="F151" s="128">
        <v>169</v>
      </c>
      <c r="G151" s="142">
        <f>F151/46275</f>
        <v>3.652079956780119E-3</v>
      </c>
      <c r="H151" s="46">
        <v>354</v>
      </c>
      <c r="I151" s="141">
        <f>H151/53980</f>
        <v>6.5579844386809928E-3</v>
      </c>
      <c r="J151" s="49">
        <f>IF(D151=0, "-", IF((B151-D151)/D151&lt;10, (B151-D151)/D151, "&gt;999%"))</f>
        <v>-0.65</v>
      </c>
      <c r="K151" s="50">
        <f>IF(H151=0, "-", IF((F151-H151)/H151&lt;10, (F151-H151)/H151, "&gt;999%"))</f>
        <v>-0.52259887005649719</v>
      </c>
    </row>
    <row r="152" spans="1:11" x14ac:dyDescent="0.25">
      <c r="B152" s="138"/>
      <c r="D152" s="138"/>
      <c r="F152" s="138"/>
      <c r="H152" s="138"/>
    </row>
    <row r="153" spans="1:11" ht="15.5" x14ac:dyDescent="0.35">
      <c r="A153" s="129" t="s">
        <v>32</v>
      </c>
      <c r="B153" s="22" t="s">
        <v>4</v>
      </c>
      <c r="C153" s="25"/>
      <c r="D153" s="25"/>
      <c r="E153" s="23"/>
      <c r="F153" s="22" t="s">
        <v>165</v>
      </c>
      <c r="G153" s="25"/>
      <c r="H153" s="25"/>
      <c r="I153" s="23"/>
      <c r="J153" s="22" t="s">
        <v>166</v>
      </c>
      <c r="K153" s="23"/>
    </row>
    <row r="154" spans="1:11" ht="13" x14ac:dyDescent="0.3">
      <c r="A154" s="30"/>
      <c r="B154" s="22">
        <f>VALUE(RIGHT($B$2, 4))</f>
        <v>2020</v>
      </c>
      <c r="C154" s="23"/>
      <c r="D154" s="22">
        <f>B154-1</f>
        <v>2019</v>
      </c>
      <c r="E154" s="130"/>
      <c r="F154" s="22">
        <f>B154</f>
        <v>2020</v>
      </c>
      <c r="G154" s="130"/>
      <c r="H154" s="22">
        <f>D154</f>
        <v>2019</v>
      </c>
      <c r="I154" s="130"/>
      <c r="J154" s="27" t="s">
        <v>8</v>
      </c>
      <c r="K154" s="28" t="s">
        <v>5</v>
      </c>
    </row>
    <row r="155" spans="1:11" ht="13" x14ac:dyDescent="0.3">
      <c r="A155" s="131" t="s">
        <v>283</v>
      </c>
      <c r="B155" s="132" t="s">
        <v>167</v>
      </c>
      <c r="C155" s="133" t="s">
        <v>168</v>
      </c>
      <c r="D155" s="132" t="s">
        <v>167</v>
      </c>
      <c r="E155" s="134" t="s">
        <v>168</v>
      </c>
      <c r="F155" s="133" t="s">
        <v>167</v>
      </c>
      <c r="G155" s="133" t="s">
        <v>168</v>
      </c>
      <c r="H155" s="132" t="s">
        <v>167</v>
      </c>
      <c r="I155" s="134" t="s">
        <v>168</v>
      </c>
      <c r="J155" s="132"/>
      <c r="K155" s="134"/>
    </row>
    <row r="156" spans="1:11" ht="14.5" x14ac:dyDescent="0.35">
      <c r="A156" s="34" t="s">
        <v>284</v>
      </c>
      <c r="B156" s="35">
        <v>1</v>
      </c>
      <c r="C156" s="135">
        <f>IF(B158=0, "-", B156/B158)</f>
        <v>1</v>
      </c>
      <c r="D156" s="35">
        <v>3</v>
      </c>
      <c r="E156" s="126">
        <f>IF(D158=0, "-", D156/D158)</f>
        <v>1</v>
      </c>
      <c r="F156" s="136">
        <v>10</v>
      </c>
      <c r="G156" s="135">
        <f>IF(F158=0, "-", F156/F158)</f>
        <v>1</v>
      </c>
      <c r="H156" s="35">
        <v>13</v>
      </c>
      <c r="I156" s="126">
        <f>IF(H158=0, "-", H156/H158)</f>
        <v>1</v>
      </c>
      <c r="J156" s="125">
        <f>IF(D156=0, "-", IF((B156-D156)/D156&lt;10, (B156-D156)/D156, "&gt;999%"))</f>
        <v>-0.66666666666666663</v>
      </c>
      <c r="K156" s="126">
        <f>IF(H156=0, "-", IF((F156-H156)/H156&lt;10, (F156-H156)/H156, "&gt;999%"))</f>
        <v>-0.23076923076923078</v>
      </c>
    </row>
    <row r="157" spans="1:11" x14ac:dyDescent="0.25">
      <c r="A157" s="137"/>
      <c r="B157" s="40"/>
      <c r="D157" s="40"/>
      <c r="E157" s="44"/>
      <c r="F157" s="138"/>
      <c r="H157" s="40"/>
      <c r="I157" s="44"/>
      <c r="J157" s="43"/>
      <c r="K157" s="44"/>
    </row>
    <row r="158" spans="1:11" s="52" customFormat="1" ht="13" x14ac:dyDescent="0.3">
      <c r="A158" s="139" t="s">
        <v>285</v>
      </c>
      <c r="B158" s="46">
        <f>SUM(B156:B157)</f>
        <v>1</v>
      </c>
      <c r="C158" s="140">
        <f>B158/16272</f>
        <v>6.1455260570304822E-5</v>
      </c>
      <c r="D158" s="46">
        <f>SUM(D156:D157)</f>
        <v>3</v>
      </c>
      <c r="E158" s="141">
        <f>D158/20402</f>
        <v>1.4704440741103813E-4</v>
      </c>
      <c r="F158" s="128">
        <f>SUM(F156:F157)</f>
        <v>10</v>
      </c>
      <c r="G158" s="142">
        <f>F158/46275</f>
        <v>2.1609940572663426E-4</v>
      </c>
      <c r="H158" s="46">
        <f>SUM(H156:H157)</f>
        <v>13</v>
      </c>
      <c r="I158" s="141">
        <f>H158/53980</f>
        <v>2.4082993701370878E-4</v>
      </c>
      <c r="J158" s="49">
        <f>IF(D158=0, "-", IF((B158-D158)/D158&lt;10, (B158-D158)/D158, "&gt;999%"))</f>
        <v>-0.66666666666666663</v>
      </c>
      <c r="K158" s="50">
        <f>IF(H158=0, "-", IF((F158-H158)/H158&lt;10, (F158-H158)/H158, "&gt;999%"))</f>
        <v>-0.23076923076923078</v>
      </c>
    </row>
    <row r="159" spans="1:11" x14ac:dyDescent="0.25">
      <c r="B159" s="138"/>
      <c r="D159" s="138"/>
      <c r="F159" s="138"/>
      <c r="H159" s="138"/>
    </row>
    <row r="160" spans="1:11" ht="13" x14ac:dyDescent="0.3">
      <c r="A160" s="131" t="s">
        <v>286</v>
      </c>
      <c r="B160" s="132" t="s">
        <v>167</v>
      </c>
      <c r="C160" s="133" t="s">
        <v>168</v>
      </c>
      <c r="D160" s="132" t="s">
        <v>167</v>
      </c>
      <c r="E160" s="134" t="s">
        <v>168</v>
      </c>
      <c r="F160" s="133" t="s">
        <v>167</v>
      </c>
      <c r="G160" s="133" t="s">
        <v>168</v>
      </c>
      <c r="H160" s="132" t="s">
        <v>167</v>
      </c>
      <c r="I160" s="134" t="s">
        <v>168</v>
      </c>
      <c r="J160" s="132"/>
      <c r="K160" s="134"/>
    </row>
    <row r="161" spans="1:11" ht="14.5" x14ac:dyDescent="0.35">
      <c r="A161" s="34" t="s">
        <v>287</v>
      </c>
      <c r="B161" s="35">
        <v>0</v>
      </c>
      <c r="C161" s="135">
        <f>IF(B174=0, "-", B161/B174)</f>
        <v>0</v>
      </c>
      <c r="D161" s="35">
        <v>1</v>
      </c>
      <c r="E161" s="126">
        <f>IF(D174=0, "-", D161/D174)</f>
        <v>0.2</v>
      </c>
      <c r="F161" s="136">
        <v>1</v>
      </c>
      <c r="G161" s="135">
        <f>IF(F174=0, "-", F161/F174)</f>
        <v>0.04</v>
      </c>
      <c r="H161" s="35">
        <v>1</v>
      </c>
      <c r="I161" s="126">
        <f>IF(H174=0, "-", H161/H174)</f>
        <v>5.8823529411764705E-2</v>
      </c>
      <c r="J161" s="125">
        <f t="shared" ref="J161:J172" si="12">IF(D161=0, "-", IF((B161-D161)/D161&lt;10, (B161-D161)/D161, "&gt;999%"))</f>
        <v>-1</v>
      </c>
      <c r="K161" s="126">
        <f t="shared" ref="K161:K172" si="13">IF(H161=0, "-", IF((F161-H161)/H161&lt;10, (F161-H161)/H161, "&gt;999%"))</f>
        <v>0</v>
      </c>
    </row>
    <row r="162" spans="1:11" ht="14.5" x14ac:dyDescent="0.35">
      <c r="A162" s="34" t="s">
        <v>288</v>
      </c>
      <c r="B162" s="35">
        <v>1</v>
      </c>
      <c r="C162" s="135">
        <f>IF(B174=0, "-", B162/B174)</f>
        <v>0.16666666666666666</v>
      </c>
      <c r="D162" s="35">
        <v>0</v>
      </c>
      <c r="E162" s="126">
        <f>IF(D174=0, "-", D162/D174)</f>
        <v>0</v>
      </c>
      <c r="F162" s="136">
        <v>1</v>
      </c>
      <c r="G162" s="135">
        <f>IF(F174=0, "-", F162/F174)</f>
        <v>0.04</v>
      </c>
      <c r="H162" s="35">
        <v>0</v>
      </c>
      <c r="I162" s="126">
        <f>IF(H174=0, "-", H162/H174)</f>
        <v>0</v>
      </c>
      <c r="J162" s="125" t="str">
        <f t="shared" si="12"/>
        <v>-</v>
      </c>
      <c r="K162" s="126" t="str">
        <f t="shared" si="13"/>
        <v>-</v>
      </c>
    </row>
    <row r="163" spans="1:11" ht="14.5" x14ac:dyDescent="0.35">
      <c r="A163" s="34" t="s">
        <v>289</v>
      </c>
      <c r="B163" s="35">
        <v>0</v>
      </c>
      <c r="C163" s="135">
        <f>IF(B174=0, "-", B163/B174)</f>
        <v>0</v>
      </c>
      <c r="D163" s="35">
        <v>0</v>
      </c>
      <c r="E163" s="126">
        <f>IF(D174=0, "-", D163/D174)</f>
        <v>0</v>
      </c>
      <c r="F163" s="136">
        <v>5</v>
      </c>
      <c r="G163" s="135">
        <f>IF(F174=0, "-", F163/F174)</f>
        <v>0.2</v>
      </c>
      <c r="H163" s="35">
        <v>0</v>
      </c>
      <c r="I163" s="126">
        <f>IF(H174=0, "-", H163/H174)</f>
        <v>0</v>
      </c>
      <c r="J163" s="125" t="str">
        <f t="shared" si="12"/>
        <v>-</v>
      </c>
      <c r="K163" s="126" t="str">
        <f t="shared" si="13"/>
        <v>-</v>
      </c>
    </row>
    <row r="164" spans="1:11" ht="14.5" x14ac:dyDescent="0.35">
      <c r="A164" s="34" t="s">
        <v>290</v>
      </c>
      <c r="B164" s="35">
        <v>2</v>
      </c>
      <c r="C164" s="135">
        <f>IF(B174=0, "-", B164/B174)</f>
        <v>0.33333333333333331</v>
      </c>
      <c r="D164" s="35">
        <v>1</v>
      </c>
      <c r="E164" s="126">
        <f>IF(D174=0, "-", D164/D174)</f>
        <v>0.2</v>
      </c>
      <c r="F164" s="136">
        <v>2</v>
      </c>
      <c r="G164" s="135">
        <f>IF(F174=0, "-", F164/F174)</f>
        <v>0.08</v>
      </c>
      <c r="H164" s="35">
        <v>8</v>
      </c>
      <c r="I164" s="126">
        <f>IF(H174=0, "-", H164/H174)</f>
        <v>0.47058823529411764</v>
      </c>
      <c r="J164" s="125">
        <f t="shared" si="12"/>
        <v>1</v>
      </c>
      <c r="K164" s="126">
        <f t="shared" si="13"/>
        <v>-0.75</v>
      </c>
    </row>
    <row r="165" spans="1:11" ht="14.5" x14ac:dyDescent="0.35">
      <c r="A165" s="34" t="s">
        <v>291</v>
      </c>
      <c r="B165" s="35">
        <v>0</v>
      </c>
      <c r="C165" s="135">
        <f>IF(B174=0, "-", B165/B174)</f>
        <v>0</v>
      </c>
      <c r="D165" s="35">
        <v>0</v>
      </c>
      <c r="E165" s="126">
        <f>IF(D174=0, "-", D165/D174)</f>
        <v>0</v>
      </c>
      <c r="F165" s="136">
        <v>3</v>
      </c>
      <c r="G165" s="135">
        <f>IF(F174=0, "-", F165/F174)</f>
        <v>0.12</v>
      </c>
      <c r="H165" s="35">
        <v>0</v>
      </c>
      <c r="I165" s="126">
        <f>IF(H174=0, "-", H165/H174)</f>
        <v>0</v>
      </c>
      <c r="J165" s="125" t="str">
        <f t="shared" si="12"/>
        <v>-</v>
      </c>
      <c r="K165" s="126" t="str">
        <f t="shared" si="13"/>
        <v>-</v>
      </c>
    </row>
    <row r="166" spans="1:11" ht="14.5" x14ac:dyDescent="0.35">
      <c r="A166" s="34" t="s">
        <v>292</v>
      </c>
      <c r="B166" s="35">
        <v>0</v>
      </c>
      <c r="C166" s="135">
        <f>IF(B174=0, "-", B166/B174)</f>
        <v>0</v>
      </c>
      <c r="D166" s="35">
        <v>0</v>
      </c>
      <c r="E166" s="126">
        <f>IF(D174=0, "-", D166/D174)</f>
        <v>0</v>
      </c>
      <c r="F166" s="136">
        <v>1</v>
      </c>
      <c r="G166" s="135">
        <f>IF(F174=0, "-", F166/F174)</f>
        <v>0.04</v>
      </c>
      <c r="H166" s="35">
        <v>0</v>
      </c>
      <c r="I166" s="126">
        <f>IF(H174=0, "-", H166/H174)</f>
        <v>0</v>
      </c>
      <c r="J166" s="125" t="str">
        <f t="shared" si="12"/>
        <v>-</v>
      </c>
      <c r="K166" s="126" t="str">
        <f t="shared" si="13"/>
        <v>-</v>
      </c>
    </row>
    <row r="167" spans="1:11" ht="14.5" x14ac:dyDescent="0.35">
      <c r="A167" s="34" t="s">
        <v>293</v>
      </c>
      <c r="B167" s="35">
        <v>0</v>
      </c>
      <c r="C167" s="135">
        <f>IF(B174=0, "-", B167/B174)</f>
        <v>0</v>
      </c>
      <c r="D167" s="35">
        <v>1</v>
      </c>
      <c r="E167" s="126">
        <f>IF(D174=0, "-", D167/D174)</f>
        <v>0.2</v>
      </c>
      <c r="F167" s="136">
        <v>1</v>
      </c>
      <c r="G167" s="135">
        <f>IF(F174=0, "-", F167/F174)</f>
        <v>0.04</v>
      </c>
      <c r="H167" s="35">
        <v>2</v>
      </c>
      <c r="I167" s="126">
        <f>IF(H174=0, "-", H167/H174)</f>
        <v>0.11764705882352941</v>
      </c>
      <c r="J167" s="125">
        <f t="shared" si="12"/>
        <v>-1</v>
      </c>
      <c r="K167" s="126">
        <f t="shared" si="13"/>
        <v>-0.5</v>
      </c>
    </row>
    <row r="168" spans="1:11" ht="14.5" x14ac:dyDescent="0.35">
      <c r="A168" s="34" t="s">
        <v>294</v>
      </c>
      <c r="B168" s="35">
        <v>0</v>
      </c>
      <c r="C168" s="135">
        <f>IF(B174=0, "-", B168/B174)</f>
        <v>0</v>
      </c>
      <c r="D168" s="35">
        <v>0</v>
      </c>
      <c r="E168" s="126">
        <f>IF(D174=0, "-", D168/D174)</f>
        <v>0</v>
      </c>
      <c r="F168" s="136">
        <v>1</v>
      </c>
      <c r="G168" s="135">
        <f>IF(F174=0, "-", F168/F174)</f>
        <v>0.04</v>
      </c>
      <c r="H168" s="35">
        <v>0</v>
      </c>
      <c r="I168" s="126">
        <f>IF(H174=0, "-", H168/H174)</f>
        <v>0</v>
      </c>
      <c r="J168" s="125" t="str">
        <f t="shared" si="12"/>
        <v>-</v>
      </c>
      <c r="K168" s="126" t="str">
        <f t="shared" si="13"/>
        <v>-</v>
      </c>
    </row>
    <row r="169" spans="1:11" ht="14.5" x14ac:dyDescent="0.35">
      <c r="A169" s="34" t="s">
        <v>295</v>
      </c>
      <c r="B169" s="35">
        <v>1</v>
      </c>
      <c r="C169" s="135">
        <f>IF(B174=0, "-", B169/B174)</f>
        <v>0.16666666666666666</v>
      </c>
      <c r="D169" s="35">
        <v>0</v>
      </c>
      <c r="E169" s="126">
        <f>IF(D174=0, "-", D169/D174)</f>
        <v>0</v>
      </c>
      <c r="F169" s="136">
        <v>5</v>
      </c>
      <c r="G169" s="135">
        <f>IF(F174=0, "-", F169/F174)</f>
        <v>0.2</v>
      </c>
      <c r="H169" s="35">
        <v>0</v>
      </c>
      <c r="I169" s="126">
        <f>IF(H174=0, "-", H169/H174)</f>
        <v>0</v>
      </c>
      <c r="J169" s="125" t="str">
        <f t="shared" si="12"/>
        <v>-</v>
      </c>
      <c r="K169" s="126" t="str">
        <f t="shared" si="13"/>
        <v>-</v>
      </c>
    </row>
    <row r="170" spans="1:11" ht="14.5" x14ac:dyDescent="0.35">
      <c r="A170" s="34" t="s">
        <v>296</v>
      </c>
      <c r="B170" s="35">
        <v>1</v>
      </c>
      <c r="C170" s="135">
        <f>IF(B174=0, "-", B170/B174)</f>
        <v>0.16666666666666666</v>
      </c>
      <c r="D170" s="35">
        <v>1</v>
      </c>
      <c r="E170" s="126">
        <f>IF(D174=0, "-", D170/D174)</f>
        <v>0.2</v>
      </c>
      <c r="F170" s="136">
        <v>3</v>
      </c>
      <c r="G170" s="135">
        <f>IF(F174=0, "-", F170/F174)</f>
        <v>0.12</v>
      </c>
      <c r="H170" s="35">
        <v>5</v>
      </c>
      <c r="I170" s="126">
        <f>IF(H174=0, "-", H170/H174)</f>
        <v>0.29411764705882354</v>
      </c>
      <c r="J170" s="125">
        <f t="shared" si="12"/>
        <v>0</v>
      </c>
      <c r="K170" s="126">
        <f t="shared" si="13"/>
        <v>-0.4</v>
      </c>
    </row>
    <row r="171" spans="1:11" ht="14.5" x14ac:dyDescent="0.35">
      <c r="A171" s="34" t="s">
        <v>297</v>
      </c>
      <c r="B171" s="35">
        <v>0</v>
      </c>
      <c r="C171" s="135">
        <f>IF(B174=0, "-", B171/B174)</f>
        <v>0</v>
      </c>
      <c r="D171" s="35">
        <v>1</v>
      </c>
      <c r="E171" s="126">
        <f>IF(D174=0, "-", D171/D174)</f>
        <v>0.2</v>
      </c>
      <c r="F171" s="136">
        <v>1</v>
      </c>
      <c r="G171" s="135">
        <f>IF(F174=0, "-", F171/F174)</f>
        <v>0.04</v>
      </c>
      <c r="H171" s="35">
        <v>1</v>
      </c>
      <c r="I171" s="126">
        <f>IF(H174=0, "-", H171/H174)</f>
        <v>5.8823529411764705E-2</v>
      </c>
      <c r="J171" s="125">
        <f t="shared" si="12"/>
        <v>-1</v>
      </c>
      <c r="K171" s="126">
        <f t="shared" si="13"/>
        <v>0</v>
      </c>
    </row>
    <row r="172" spans="1:11" ht="14.5" x14ac:dyDescent="0.35">
      <c r="A172" s="34" t="s">
        <v>298</v>
      </c>
      <c r="B172" s="35">
        <v>1</v>
      </c>
      <c r="C172" s="135">
        <f>IF(B174=0, "-", B172/B174)</f>
        <v>0.16666666666666666</v>
      </c>
      <c r="D172" s="35">
        <v>0</v>
      </c>
      <c r="E172" s="126">
        <f>IF(D174=0, "-", D172/D174)</f>
        <v>0</v>
      </c>
      <c r="F172" s="136">
        <v>1</v>
      </c>
      <c r="G172" s="135">
        <f>IF(F174=0, "-", F172/F174)</f>
        <v>0.04</v>
      </c>
      <c r="H172" s="35">
        <v>0</v>
      </c>
      <c r="I172" s="126">
        <f>IF(H174=0, "-", H172/H174)</f>
        <v>0</v>
      </c>
      <c r="J172" s="125" t="str">
        <f t="shared" si="12"/>
        <v>-</v>
      </c>
      <c r="K172" s="126" t="str">
        <f t="shared" si="13"/>
        <v>-</v>
      </c>
    </row>
    <row r="173" spans="1:11" x14ac:dyDescent="0.25">
      <c r="A173" s="137"/>
      <c r="B173" s="40"/>
      <c r="D173" s="40"/>
      <c r="E173" s="44"/>
      <c r="F173" s="138"/>
      <c r="H173" s="40"/>
      <c r="I173" s="44"/>
      <c r="J173" s="43"/>
      <c r="K173" s="44"/>
    </row>
    <row r="174" spans="1:11" s="52" customFormat="1" ht="13" x14ac:dyDescent="0.3">
      <c r="A174" s="139" t="s">
        <v>299</v>
      </c>
      <c r="B174" s="46">
        <f>SUM(B161:B173)</f>
        <v>6</v>
      </c>
      <c r="C174" s="140">
        <f>B174/16272</f>
        <v>3.687315634218289E-4</v>
      </c>
      <c r="D174" s="46">
        <f>SUM(D161:D173)</f>
        <v>5</v>
      </c>
      <c r="E174" s="141">
        <f>D174/20402</f>
        <v>2.4507401235173023E-4</v>
      </c>
      <c r="F174" s="128">
        <f>SUM(F161:F173)</f>
        <v>25</v>
      </c>
      <c r="G174" s="142">
        <f>F174/46275</f>
        <v>5.4024851431658564E-4</v>
      </c>
      <c r="H174" s="46">
        <f>SUM(H161:H173)</f>
        <v>17</v>
      </c>
      <c r="I174" s="141">
        <f>H174/53980</f>
        <v>3.1493145609484994E-4</v>
      </c>
      <c r="J174" s="49">
        <f>IF(D174=0, "-", IF((B174-D174)/D174&lt;10, (B174-D174)/D174, "&gt;999%"))</f>
        <v>0.2</v>
      </c>
      <c r="K174" s="50">
        <f>IF(H174=0, "-", IF((F174-H174)/H174&lt;10, (F174-H174)/H174, "&gt;999%"))</f>
        <v>0.47058823529411764</v>
      </c>
    </row>
    <row r="175" spans="1:11" x14ac:dyDescent="0.25">
      <c r="B175" s="138"/>
      <c r="D175" s="138"/>
      <c r="F175" s="138"/>
      <c r="H175" s="138"/>
    </row>
    <row r="176" spans="1:11" s="52" customFormat="1" ht="13" x14ac:dyDescent="0.3">
      <c r="A176" s="139" t="s">
        <v>300</v>
      </c>
      <c r="B176" s="46">
        <v>7</v>
      </c>
      <c r="C176" s="140">
        <f>B176/16272</f>
        <v>4.3018682399213374E-4</v>
      </c>
      <c r="D176" s="46">
        <v>8</v>
      </c>
      <c r="E176" s="141">
        <f>D176/20402</f>
        <v>3.9211841976276833E-4</v>
      </c>
      <c r="F176" s="128">
        <v>35</v>
      </c>
      <c r="G176" s="142">
        <f>F176/46275</f>
        <v>7.5634792004321987E-4</v>
      </c>
      <c r="H176" s="46">
        <v>30</v>
      </c>
      <c r="I176" s="141">
        <f>H176/53980</f>
        <v>5.5576139310855872E-4</v>
      </c>
      <c r="J176" s="49">
        <f>IF(D176=0, "-", IF((B176-D176)/D176&lt;10, (B176-D176)/D176, "&gt;999%"))</f>
        <v>-0.125</v>
      </c>
      <c r="K176" s="50">
        <f>IF(H176=0, "-", IF((F176-H176)/H176&lt;10, (F176-H176)/H176, "&gt;999%"))</f>
        <v>0.16666666666666666</v>
      </c>
    </row>
    <row r="177" spans="1:11" x14ac:dyDescent="0.25">
      <c r="B177" s="138"/>
      <c r="D177" s="138"/>
      <c r="F177" s="138"/>
      <c r="H177" s="138"/>
    </row>
    <row r="178" spans="1:11" ht="15.5" x14ac:dyDescent="0.35">
      <c r="A178" s="129" t="s">
        <v>33</v>
      </c>
      <c r="B178" s="22" t="s">
        <v>4</v>
      </c>
      <c r="C178" s="25"/>
      <c r="D178" s="25"/>
      <c r="E178" s="23"/>
      <c r="F178" s="22" t="s">
        <v>165</v>
      </c>
      <c r="G178" s="25"/>
      <c r="H178" s="25"/>
      <c r="I178" s="23"/>
      <c r="J178" s="22" t="s">
        <v>166</v>
      </c>
      <c r="K178" s="23"/>
    </row>
    <row r="179" spans="1:11" ht="13" x14ac:dyDescent="0.3">
      <c r="A179" s="30"/>
      <c r="B179" s="22">
        <f>VALUE(RIGHT($B$2, 4))</f>
        <v>2020</v>
      </c>
      <c r="C179" s="23"/>
      <c r="D179" s="22">
        <f>B179-1</f>
        <v>2019</v>
      </c>
      <c r="E179" s="130"/>
      <c r="F179" s="22">
        <f>B179</f>
        <v>2020</v>
      </c>
      <c r="G179" s="130"/>
      <c r="H179" s="22">
        <f>D179</f>
        <v>2019</v>
      </c>
      <c r="I179" s="130"/>
      <c r="J179" s="27" t="s">
        <v>8</v>
      </c>
      <c r="K179" s="28" t="s">
        <v>5</v>
      </c>
    </row>
    <row r="180" spans="1:11" ht="13" x14ac:dyDescent="0.3">
      <c r="A180" s="131" t="s">
        <v>301</v>
      </c>
      <c r="B180" s="132" t="s">
        <v>167</v>
      </c>
      <c r="C180" s="133" t="s">
        <v>168</v>
      </c>
      <c r="D180" s="132" t="s">
        <v>167</v>
      </c>
      <c r="E180" s="134" t="s">
        <v>168</v>
      </c>
      <c r="F180" s="133" t="s">
        <v>167</v>
      </c>
      <c r="G180" s="133" t="s">
        <v>168</v>
      </c>
      <c r="H180" s="132" t="s">
        <v>167</v>
      </c>
      <c r="I180" s="134" t="s">
        <v>168</v>
      </c>
      <c r="J180" s="132"/>
      <c r="K180" s="134"/>
    </row>
    <row r="181" spans="1:11" ht="14.5" x14ac:dyDescent="0.35">
      <c r="A181" s="34" t="s">
        <v>302</v>
      </c>
      <c r="B181" s="35">
        <v>26</v>
      </c>
      <c r="C181" s="135">
        <f>IF(B190=0, "-", B181/B190)</f>
        <v>0.23214285714285715</v>
      </c>
      <c r="D181" s="35">
        <v>28</v>
      </c>
      <c r="E181" s="126">
        <f>IF(D190=0, "-", D181/D190)</f>
        <v>0.18181818181818182</v>
      </c>
      <c r="F181" s="136">
        <v>67</v>
      </c>
      <c r="G181" s="135">
        <f>IF(F190=0, "-", F181/F190)</f>
        <v>0.20180722891566266</v>
      </c>
      <c r="H181" s="35">
        <v>81</v>
      </c>
      <c r="I181" s="126">
        <f>IF(H190=0, "-", H181/H190)</f>
        <v>0.1875</v>
      </c>
      <c r="J181" s="125">
        <f t="shared" ref="J181:J188" si="14">IF(D181=0, "-", IF((B181-D181)/D181&lt;10, (B181-D181)/D181, "&gt;999%"))</f>
        <v>-7.1428571428571425E-2</v>
      </c>
      <c r="K181" s="126">
        <f t="shared" ref="K181:K188" si="15">IF(H181=0, "-", IF((F181-H181)/H181&lt;10, (F181-H181)/H181, "&gt;999%"))</f>
        <v>-0.1728395061728395</v>
      </c>
    </row>
    <row r="182" spans="1:11" ht="14.5" x14ac:dyDescent="0.35">
      <c r="A182" s="34" t="s">
        <v>303</v>
      </c>
      <c r="B182" s="35">
        <v>8</v>
      </c>
      <c r="C182" s="135">
        <f>IF(B190=0, "-", B182/B190)</f>
        <v>7.1428571428571425E-2</v>
      </c>
      <c r="D182" s="35">
        <v>16</v>
      </c>
      <c r="E182" s="126">
        <f>IF(D190=0, "-", D182/D190)</f>
        <v>0.1038961038961039</v>
      </c>
      <c r="F182" s="136">
        <v>26</v>
      </c>
      <c r="G182" s="135">
        <f>IF(F190=0, "-", F182/F190)</f>
        <v>7.8313253012048195E-2</v>
      </c>
      <c r="H182" s="35">
        <v>38</v>
      </c>
      <c r="I182" s="126">
        <f>IF(H190=0, "-", H182/H190)</f>
        <v>8.7962962962962965E-2</v>
      </c>
      <c r="J182" s="125">
        <f t="shared" si="14"/>
        <v>-0.5</v>
      </c>
      <c r="K182" s="126">
        <f t="shared" si="15"/>
        <v>-0.31578947368421051</v>
      </c>
    </row>
    <row r="183" spans="1:11" ht="14.5" x14ac:dyDescent="0.35">
      <c r="A183" s="34" t="s">
        <v>304</v>
      </c>
      <c r="B183" s="35">
        <v>63</v>
      </c>
      <c r="C183" s="135">
        <f>IF(B190=0, "-", B183/B190)</f>
        <v>0.5625</v>
      </c>
      <c r="D183" s="35">
        <v>57</v>
      </c>
      <c r="E183" s="126">
        <f>IF(D190=0, "-", D183/D190)</f>
        <v>0.37012987012987014</v>
      </c>
      <c r="F183" s="136">
        <v>170</v>
      </c>
      <c r="G183" s="135">
        <f>IF(F190=0, "-", F183/F190)</f>
        <v>0.51204819277108438</v>
      </c>
      <c r="H183" s="35">
        <v>172</v>
      </c>
      <c r="I183" s="126">
        <f>IF(H190=0, "-", H183/H190)</f>
        <v>0.39814814814814814</v>
      </c>
      <c r="J183" s="125">
        <f t="shared" si="14"/>
        <v>0.10526315789473684</v>
      </c>
      <c r="K183" s="126">
        <f t="shared" si="15"/>
        <v>-1.1627906976744186E-2</v>
      </c>
    </row>
    <row r="184" spans="1:11" ht="14.5" x14ac:dyDescent="0.35">
      <c r="A184" s="34" t="s">
        <v>305</v>
      </c>
      <c r="B184" s="35">
        <v>11</v>
      </c>
      <c r="C184" s="135">
        <f>IF(B190=0, "-", B184/B190)</f>
        <v>9.8214285714285712E-2</v>
      </c>
      <c r="D184" s="35">
        <v>16</v>
      </c>
      <c r="E184" s="126">
        <f>IF(D190=0, "-", D184/D190)</f>
        <v>0.1038961038961039</v>
      </c>
      <c r="F184" s="136">
        <v>36</v>
      </c>
      <c r="G184" s="135">
        <f>IF(F190=0, "-", F184/F190)</f>
        <v>0.10843373493975904</v>
      </c>
      <c r="H184" s="35">
        <v>46</v>
      </c>
      <c r="I184" s="126">
        <f>IF(H190=0, "-", H184/H190)</f>
        <v>0.10648148148148148</v>
      </c>
      <c r="J184" s="125">
        <f t="shared" si="14"/>
        <v>-0.3125</v>
      </c>
      <c r="K184" s="126">
        <f t="shared" si="15"/>
        <v>-0.21739130434782608</v>
      </c>
    </row>
    <row r="185" spans="1:11" ht="14.5" x14ac:dyDescent="0.35">
      <c r="A185" s="34" t="s">
        <v>306</v>
      </c>
      <c r="B185" s="35">
        <v>0</v>
      </c>
      <c r="C185" s="135">
        <f>IF(B190=0, "-", B185/B190)</f>
        <v>0</v>
      </c>
      <c r="D185" s="35">
        <v>16</v>
      </c>
      <c r="E185" s="126">
        <f>IF(D190=0, "-", D185/D190)</f>
        <v>0.1038961038961039</v>
      </c>
      <c r="F185" s="136">
        <v>6</v>
      </c>
      <c r="G185" s="135">
        <f>IF(F190=0, "-", F185/F190)</f>
        <v>1.8072289156626505E-2</v>
      </c>
      <c r="H185" s="35">
        <v>45</v>
      </c>
      <c r="I185" s="126">
        <f>IF(H190=0, "-", H185/H190)</f>
        <v>0.10416666666666667</v>
      </c>
      <c r="J185" s="125">
        <f t="shared" si="14"/>
        <v>-1</v>
      </c>
      <c r="K185" s="126">
        <f t="shared" si="15"/>
        <v>-0.8666666666666667</v>
      </c>
    </row>
    <row r="186" spans="1:11" ht="14.5" x14ac:dyDescent="0.35">
      <c r="A186" s="34" t="s">
        <v>307</v>
      </c>
      <c r="B186" s="35">
        <v>3</v>
      </c>
      <c r="C186" s="135">
        <f>IF(B190=0, "-", B186/B190)</f>
        <v>2.6785714285714284E-2</v>
      </c>
      <c r="D186" s="35">
        <v>4</v>
      </c>
      <c r="E186" s="126">
        <f>IF(D190=0, "-", D186/D190)</f>
        <v>2.5974025974025976E-2</v>
      </c>
      <c r="F186" s="136">
        <v>6</v>
      </c>
      <c r="G186" s="135">
        <f>IF(F190=0, "-", F186/F190)</f>
        <v>1.8072289156626505E-2</v>
      </c>
      <c r="H186" s="35">
        <v>10</v>
      </c>
      <c r="I186" s="126">
        <f>IF(H190=0, "-", H186/H190)</f>
        <v>2.3148148148148147E-2</v>
      </c>
      <c r="J186" s="125">
        <f t="shared" si="14"/>
        <v>-0.25</v>
      </c>
      <c r="K186" s="126">
        <f t="shared" si="15"/>
        <v>-0.4</v>
      </c>
    </row>
    <row r="187" spans="1:11" ht="14.5" x14ac:dyDescent="0.35">
      <c r="A187" s="34" t="s">
        <v>308</v>
      </c>
      <c r="B187" s="35">
        <v>0</v>
      </c>
      <c r="C187" s="135">
        <f>IF(B190=0, "-", B187/B190)</f>
        <v>0</v>
      </c>
      <c r="D187" s="35">
        <v>1</v>
      </c>
      <c r="E187" s="126">
        <f>IF(D190=0, "-", D187/D190)</f>
        <v>6.4935064935064939E-3</v>
      </c>
      <c r="F187" s="136">
        <v>4</v>
      </c>
      <c r="G187" s="135">
        <f>IF(F190=0, "-", F187/F190)</f>
        <v>1.2048192771084338E-2</v>
      </c>
      <c r="H187" s="35">
        <v>2</v>
      </c>
      <c r="I187" s="126">
        <f>IF(H190=0, "-", H187/H190)</f>
        <v>4.6296296296296294E-3</v>
      </c>
      <c r="J187" s="125">
        <f t="shared" si="14"/>
        <v>-1</v>
      </c>
      <c r="K187" s="126">
        <f t="shared" si="15"/>
        <v>1</v>
      </c>
    </row>
    <row r="188" spans="1:11" ht="14.5" x14ac:dyDescent="0.35">
      <c r="A188" s="34" t="s">
        <v>309</v>
      </c>
      <c r="B188" s="35">
        <v>1</v>
      </c>
      <c r="C188" s="135">
        <f>IF(B190=0, "-", B188/B190)</f>
        <v>8.9285714285714281E-3</v>
      </c>
      <c r="D188" s="35">
        <v>16</v>
      </c>
      <c r="E188" s="126">
        <f>IF(D190=0, "-", D188/D190)</f>
        <v>0.1038961038961039</v>
      </c>
      <c r="F188" s="136">
        <v>17</v>
      </c>
      <c r="G188" s="135">
        <f>IF(F190=0, "-", F188/F190)</f>
        <v>5.1204819277108432E-2</v>
      </c>
      <c r="H188" s="35">
        <v>38</v>
      </c>
      <c r="I188" s="126">
        <f>IF(H190=0, "-", H188/H190)</f>
        <v>8.7962962962962965E-2</v>
      </c>
      <c r="J188" s="125">
        <f t="shared" si="14"/>
        <v>-0.9375</v>
      </c>
      <c r="K188" s="126">
        <f t="shared" si="15"/>
        <v>-0.55263157894736847</v>
      </c>
    </row>
    <row r="189" spans="1:11" x14ac:dyDescent="0.25">
      <c r="A189" s="137"/>
      <c r="B189" s="40"/>
      <c r="D189" s="40"/>
      <c r="E189" s="44"/>
      <c r="F189" s="138"/>
      <c r="H189" s="40"/>
      <c r="I189" s="44"/>
      <c r="J189" s="43"/>
      <c r="K189" s="44"/>
    </row>
    <row r="190" spans="1:11" s="52" customFormat="1" ht="13" x14ac:dyDescent="0.3">
      <c r="A190" s="139" t="s">
        <v>310</v>
      </c>
      <c r="B190" s="46">
        <f>SUM(B181:B189)</f>
        <v>112</v>
      </c>
      <c r="C190" s="140">
        <f>B190/16272</f>
        <v>6.8829891838741398E-3</v>
      </c>
      <c r="D190" s="46">
        <f>SUM(D181:D189)</f>
        <v>154</v>
      </c>
      <c r="E190" s="141">
        <f>D190/20402</f>
        <v>7.5482795804332906E-3</v>
      </c>
      <c r="F190" s="128">
        <f>SUM(F181:F189)</f>
        <v>332</v>
      </c>
      <c r="G190" s="142">
        <f>F190/46275</f>
        <v>7.1745002701242575E-3</v>
      </c>
      <c r="H190" s="46">
        <f>SUM(H181:H189)</f>
        <v>432</v>
      </c>
      <c r="I190" s="141">
        <f>H190/53980</f>
        <v>8.0029640607632464E-3</v>
      </c>
      <c r="J190" s="49">
        <f>IF(D190=0, "-", IF((B190-D190)/D190&lt;10, (B190-D190)/D190, "&gt;999%"))</f>
        <v>-0.27272727272727271</v>
      </c>
      <c r="K190" s="50">
        <f>IF(H190=0, "-", IF((F190-H190)/H190&lt;10, (F190-H190)/H190, "&gt;999%"))</f>
        <v>-0.23148148148148148</v>
      </c>
    </row>
    <row r="191" spans="1:11" x14ac:dyDescent="0.25">
      <c r="B191" s="138"/>
      <c r="D191" s="138"/>
      <c r="F191" s="138"/>
      <c r="H191" s="138"/>
    </row>
    <row r="192" spans="1:11" ht="13" x14ac:dyDescent="0.3">
      <c r="A192" s="131" t="s">
        <v>311</v>
      </c>
      <c r="B192" s="132" t="s">
        <v>167</v>
      </c>
      <c r="C192" s="133" t="s">
        <v>168</v>
      </c>
      <c r="D192" s="132" t="s">
        <v>167</v>
      </c>
      <c r="E192" s="134" t="s">
        <v>168</v>
      </c>
      <c r="F192" s="133" t="s">
        <v>167</v>
      </c>
      <c r="G192" s="133" t="s">
        <v>168</v>
      </c>
      <c r="H192" s="132" t="s">
        <v>167</v>
      </c>
      <c r="I192" s="134" t="s">
        <v>168</v>
      </c>
      <c r="J192" s="132"/>
      <c r="K192" s="134"/>
    </row>
    <row r="193" spans="1:11" ht="14.5" x14ac:dyDescent="0.35">
      <c r="A193" s="34" t="s">
        <v>312</v>
      </c>
      <c r="B193" s="35">
        <v>0</v>
      </c>
      <c r="C193" s="135">
        <f>IF(B198=0, "-", B193/B198)</f>
        <v>0</v>
      </c>
      <c r="D193" s="35">
        <v>0</v>
      </c>
      <c r="E193" s="126">
        <f>IF(D198=0, "-", D193/D198)</f>
        <v>0</v>
      </c>
      <c r="F193" s="136">
        <v>0</v>
      </c>
      <c r="G193" s="135">
        <f>IF(F198=0, "-", F193/F198)</f>
        <v>0</v>
      </c>
      <c r="H193" s="35">
        <v>1</v>
      </c>
      <c r="I193" s="126">
        <f>IF(H198=0, "-", H193/H198)</f>
        <v>2.2727272727272728E-2</v>
      </c>
      <c r="J193" s="125" t="str">
        <f>IF(D193=0, "-", IF((B193-D193)/D193&lt;10, (B193-D193)/D193, "&gt;999%"))</f>
        <v>-</v>
      </c>
      <c r="K193" s="126">
        <f>IF(H193=0, "-", IF((F193-H193)/H193&lt;10, (F193-H193)/H193, "&gt;999%"))</f>
        <v>-1</v>
      </c>
    </row>
    <row r="194" spans="1:11" ht="14.5" x14ac:dyDescent="0.35">
      <c r="A194" s="34" t="s">
        <v>313</v>
      </c>
      <c r="B194" s="35">
        <v>1</v>
      </c>
      <c r="C194" s="135">
        <f>IF(B198=0, "-", B194/B198)</f>
        <v>8.3333333333333329E-2</v>
      </c>
      <c r="D194" s="35">
        <v>5</v>
      </c>
      <c r="E194" s="126">
        <f>IF(D198=0, "-", D194/D198)</f>
        <v>0.26315789473684209</v>
      </c>
      <c r="F194" s="136">
        <v>6</v>
      </c>
      <c r="G194" s="135">
        <f>IF(F198=0, "-", F194/F198)</f>
        <v>0.14285714285714285</v>
      </c>
      <c r="H194" s="35">
        <v>15</v>
      </c>
      <c r="I194" s="126">
        <f>IF(H198=0, "-", H194/H198)</f>
        <v>0.34090909090909088</v>
      </c>
      <c r="J194" s="125">
        <f>IF(D194=0, "-", IF((B194-D194)/D194&lt;10, (B194-D194)/D194, "&gt;999%"))</f>
        <v>-0.8</v>
      </c>
      <c r="K194" s="126">
        <f>IF(H194=0, "-", IF((F194-H194)/H194&lt;10, (F194-H194)/H194, "&gt;999%"))</f>
        <v>-0.6</v>
      </c>
    </row>
    <row r="195" spans="1:11" ht="14.5" x14ac:dyDescent="0.35">
      <c r="A195" s="34" t="s">
        <v>314</v>
      </c>
      <c r="B195" s="35">
        <v>5</v>
      </c>
      <c r="C195" s="135">
        <f>IF(B198=0, "-", B195/B198)</f>
        <v>0.41666666666666669</v>
      </c>
      <c r="D195" s="35">
        <v>14</v>
      </c>
      <c r="E195" s="126">
        <f>IF(D198=0, "-", D195/D198)</f>
        <v>0.73684210526315785</v>
      </c>
      <c r="F195" s="136">
        <v>21</v>
      </c>
      <c r="G195" s="135">
        <f>IF(F198=0, "-", F195/F198)</f>
        <v>0.5</v>
      </c>
      <c r="H195" s="35">
        <v>28</v>
      </c>
      <c r="I195" s="126">
        <f>IF(H198=0, "-", H195/H198)</f>
        <v>0.63636363636363635</v>
      </c>
      <c r="J195" s="125">
        <f>IF(D195=0, "-", IF((B195-D195)/D195&lt;10, (B195-D195)/D195, "&gt;999%"))</f>
        <v>-0.6428571428571429</v>
      </c>
      <c r="K195" s="126">
        <f>IF(H195=0, "-", IF((F195-H195)/H195&lt;10, (F195-H195)/H195, "&gt;999%"))</f>
        <v>-0.25</v>
      </c>
    </row>
    <row r="196" spans="1:11" ht="14.5" x14ac:dyDescent="0.35">
      <c r="A196" s="34" t="s">
        <v>315</v>
      </c>
      <c r="B196" s="35">
        <v>6</v>
      </c>
      <c r="C196" s="135">
        <f>IF(B198=0, "-", B196/B198)</f>
        <v>0.5</v>
      </c>
      <c r="D196" s="35">
        <v>0</v>
      </c>
      <c r="E196" s="126">
        <f>IF(D198=0, "-", D196/D198)</f>
        <v>0</v>
      </c>
      <c r="F196" s="136">
        <v>15</v>
      </c>
      <c r="G196" s="135">
        <f>IF(F198=0, "-", F196/F198)</f>
        <v>0.35714285714285715</v>
      </c>
      <c r="H196" s="35">
        <v>0</v>
      </c>
      <c r="I196" s="126">
        <f>IF(H198=0, "-", H196/H198)</f>
        <v>0</v>
      </c>
      <c r="J196" s="125" t="str">
        <f>IF(D196=0, "-", IF((B196-D196)/D196&lt;10, (B196-D196)/D196, "&gt;999%"))</f>
        <v>-</v>
      </c>
      <c r="K196" s="126" t="str">
        <f>IF(H196=0, "-", IF((F196-H196)/H196&lt;10, (F196-H196)/H196, "&gt;999%"))</f>
        <v>-</v>
      </c>
    </row>
    <row r="197" spans="1:11" x14ac:dyDescent="0.25">
      <c r="A197" s="137"/>
      <c r="B197" s="40"/>
      <c r="D197" s="40"/>
      <c r="E197" s="44"/>
      <c r="F197" s="138"/>
      <c r="H197" s="40"/>
      <c r="I197" s="44"/>
      <c r="J197" s="43"/>
      <c r="K197" s="44"/>
    </row>
    <row r="198" spans="1:11" s="52" customFormat="1" ht="13" x14ac:dyDescent="0.3">
      <c r="A198" s="139" t="s">
        <v>316</v>
      </c>
      <c r="B198" s="46">
        <f>SUM(B193:B197)</f>
        <v>12</v>
      </c>
      <c r="C198" s="140">
        <f>B198/16272</f>
        <v>7.3746312684365781E-4</v>
      </c>
      <c r="D198" s="46">
        <f>SUM(D193:D197)</f>
        <v>19</v>
      </c>
      <c r="E198" s="141">
        <f>D198/20402</f>
        <v>9.3128124693657487E-4</v>
      </c>
      <c r="F198" s="128">
        <f>SUM(F193:F197)</f>
        <v>42</v>
      </c>
      <c r="G198" s="142">
        <f>F198/46275</f>
        <v>9.0761750405186383E-4</v>
      </c>
      <c r="H198" s="46">
        <f>SUM(H193:H197)</f>
        <v>44</v>
      </c>
      <c r="I198" s="141">
        <f>H198/53980</f>
        <v>8.1511670989255279E-4</v>
      </c>
      <c r="J198" s="49">
        <f>IF(D198=0, "-", IF((B198-D198)/D198&lt;10, (B198-D198)/D198, "&gt;999%"))</f>
        <v>-0.36842105263157893</v>
      </c>
      <c r="K198" s="50">
        <f>IF(H198=0, "-", IF((F198-H198)/H198&lt;10, (F198-H198)/H198, "&gt;999%"))</f>
        <v>-4.5454545454545456E-2</v>
      </c>
    </row>
    <row r="199" spans="1:11" x14ac:dyDescent="0.25">
      <c r="B199" s="138"/>
      <c r="D199" s="138"/>
      <c r="F199" s="138"/>
      <c r="H199" s="138"/>
    </row>
    <row r="200" spans="1:11" s="52" customFormat="1" ht="13" x14ac:dyDescent="0.3">
      <c r="A200" s="139" t="s">
        <v>317</v>
      </c>
      <c r="B200" s="46">
        <v>124</v>
      </c>
      <c r="C200" s="140">
        <f>B200/16272</f>
        <v>7.6204523107177976E-3</v>
      </c>
      <c r="D200" s="46">
        <v>173</v>
      </c>
      <c r="E200" s="141">
        <f>D200/20402</f>
        <v>8.4795608273698659E-3</v>
      </c>
      <c r="F200" s="128">
        <v>374</v>
      </c>
      <c r="G200" s="142">
        <f>F200/46275</f>
        <v>8.0821177741761206E-3</v>
      </c>
      <c r="H200" s="46">
        <v>476</v>
      </c>
      <c r="I200" s="141">
        <f>H200/53980</f>
        <v>8.8180807706557986E-3</v>
      </c>
      <c r="J200" s="49">
        <f>IF(D200=0, "-", IF((B200-D200)/D200&lt;10, (B200-D200)/D200, "&gt;999%"))</f>
        <v>-0.2832369942196532</v>
      </c>
      <c r="K200" s="50">
        <f>IF(H200=0, "-", IF((F200-H200)/H200&lt;10, (F200-H200)/H200, "&gt;999%"))</f>
        <v>-0.21428571428571427</v>
      </c>
    </row>
    <row r="201" spans="1:11" x14ac:dyDescent="0.25">
      <c r="B201" s="138"/>
      <c r="D201" s="138"/>
      <c r="F201" s="138"/>
      <c r="H201" s="138"/>
    </row>
    <row r="202" spans="1:11" ht="15.5" x14ac:dyDescent="0.35">
      <c r="A202" s="129" t="s">
        <v>34</v>
      </c>
      <c r="B202" s="22" t="s">
        <v>4</v>
      </c>
      <c r="C202" s="25"/>
      <c r="D202" s="25"/>
      <c r="E202" s="23"/>
      <c r="F202" s="22" t="s">
        <v>165</v>
      </c>
      <c r="G202" s="25"/>
      <c r="H202" s="25"/>
      <c r="I202" s="23"/>
      <c r="J202" s="22" t="s">
        <v>166</v>
      </c>
      <c r="K202" s="23"/>
    </row>
    <row r="203" spans="1:11" ht="13" x14ac:dyDescent="0.3">
      <c r="A203" s="30"/>
      <c r="B203" s="22">
        <f>VALUE(RIGHT($B$2, 4))</f>
        <v>2020</v>
      </c>
      <c r="C203" s="23"/>
      <c r="D203" s="22">
        <f>B203-1</f>
        <v>2019</v>
      </c>
      <c r="E203" s="130"/>
      <c r="F203" s="22">
        <f>B203</f>
        <v>2020</v>
      </c>
      <c r="G203" s="130"/>
      <c r="H203" s="22">
        <f>D203</f>
        <v>2019</v>
      </c>
      <c r="I203" s="130"/>
      <c r="J203" s="27" t="s">
        <v>8</v>
      </c>
      <c r="K203" s="28" t="s">
        <v>5</v>
      </c>
    </row>
    <row r="204" spans="1:11" ht="13" x14ac:dyDescent="0.3">
      <c r="A204" s="131" t="s">
        <v>318</v>
      </c>
      <c r="B204" s="132" t="s">
        <v>167</v>
      </c>
      <c r="C204" s="133" t="s">
        <v>168</v>
      </c>
      <c r="D204" s="132" t="s">
        <v>167</v>
      </c>
      <c r="E204" s="134" t="s">
        <v>168</v>
      </c>
      <c r="F204" s="133" t="s">
        <v>167</v>
      </c>
      <c r="G204" s="133" t="s">
        <v>168</v>
      </c>
      <c r="H204" s="132" t="s">
        <v>167</v>
      </c>
      <c r="I204" s="134" t="s">
        <v>168</v>
      </c>
      <c r="J204" s="132"/>
      <c r="K204" s="134"/>
    </row>
    <row r="205" spans="1:11" ht="14.5" x14ac:dyDescent="0.35">
      <c r="A205" s="34" t="s">
        <v>319</v>
      </c>
      <c r="B205" s="35">
        <v>1</v>
      </c>
      <c r="C205" s="135">
        <f>IF(B216=0, "-", B205/B216)</f>
        <v>1.0752688172043012E-2</v>
      </c>
      <c r="D205" s="35">
        <v>2</v>
      </c>
      <c r="E205" s="126">
        <f>IF(D216=0, "-", D205/D216)</f>
        <v>1.5503875968992248E-2</v>
      </c>
      <c r="F205" s="136">
        <v>2</v>
      </c>
      <c r="G205" s="135">
        <f>IF(F216=0, "-", F205/F216)</f>
        <v>6.7567567567567571E-3</v>
      </c>
      <c r="H205" s="35">
        <v>3</v>
      </c>
      <c r="I205" s="126">
        <f>IF(H216=0, "-", H205/H216)</f>
        <v>8.0213903743315516E-3</v>
      </c>
      <c r="J205" s="125">
        <f t="shared" ref="J205:J214" si="16">IF(D205=0, "-", IF((B205-D205)/D205&lt;10, (B205-D205)/D205, "&gt;999%"))</f>
        <v>-0.5</v>
      </c>
      <c r="K205" s="126">
        <f t="shared" ref="K205:K214" si="17">IF(H205=0, "-", IF((F205-H205)/H205&lt;10, (F205-H205)/H205, "&gt;999%"))</f>
        <v>-0.33333333333333331</v>
      </c>
    </row>
    <row r="206" spans="1:11" ht="14.5" x14ac:dyDescent="0.35">
      <c r="A206" s="34" t="s">
        <v>320</v>
      </c>
      <c r="B206" s="35">
        <v>1</v>
      </c>
      <c r="C206" s="135">
        <f>IF(B216=0, "-", B206/B216)</f>
        <v>1.0752688172043012E-2</v>
      </c>
      <c r="D206" s="35">
        <v>4</v>
      </c>
      <c r="E206" s="126">
        <f>IF(D216=0, "-", D206/D216)</f>
        <v>3.1007751937984496E-2</v>
      </c>
      <c r="F206" s="136">
        <v>3</v>
      </c>
      <c r="G206" s="135">
        <f>IF(F216=0, "-", F206/F216)</f>
        <v>1.0135135135135136E-2</v>
      </c>
      <c r="H206" s="35">
        <v>11</v>
      </c>
      <c r="I206" s="126">
        <f>IF(H216=0, "-", H206/H216)</f>
        <v>2.9411764705882353E-2</v>
      </c>
      <c r="J206" s="125">
        <f t="shared" si="16"/>
        <v>-0.75</v>
      </c>
      <c r="K206" s="126">
        <f t="shared" si="17"/>
        <v>-0.72727272727272729</v>
      </c>
    </row>
    <row r="207" spans="1:11" ht="14.5" x14ac:dyDescent="0.35">
      <c r="A207" s="34" t="s">
        <v>321</v>
      </c>
      <c r="B207" s="35">
        <v>7</v>
      </c>
      <c r="C207" s="135">
        <f>IF(B216=0, "-", B207/B216)</f>
        <v>7.5268817204301078E-2</v>
      </c>
      <c r="D207" s="35">
        <v>2</v>
      </c>
      <c r="E207" s="126">
        <f>IF(D216=0, "-", D207/D216)</f>
        <v>1.5503875968992248E-2</v>
      </c>
      <c r="F207" s="136">
        <v>42</v>
      </c>
      <c r="G207" s="135">
        <f>IF(F216=0, "-", F207/F216)</f>
        <v>0.14189189189189189</v>
      </c>
      <c r="H207" s="35">
        <v>31</v>
      </c>
      <c r="I207" s="126">
        <f>IF(H216=0, "-", H207/H216)</f>
        <v>8.2887700534759357E-2</v>
      </c>
      <c r="J207" s="125">
        <f t="shared" si="16"/>
        <v>2.5</v>
      </c>
      <c r="K207" s="126">
        <f t="shared" si="17"/>
        <v>0.35483870967741937</v>
      </c>
    </row>
    <row r="208" spans="1:11" ht="14.5" x14ac:dyDescent="0.35">
      <c r="A208" s="34" t="s">
        <v>322</v>
      </c>
      <c r="B208" s="35">
        <v>59</v>
      </c>
      <c r="C208" s="135">
        <f>IF(B216=0, "-", B208/B216)</f>
        <v>0.63440860215053763</v>
      </c>
      <c r="D208" s="35">
        <v>77</v>
      </c>
      <c r="E208" s="126">
        <f>IF(D216=0, "-", D208/D216)</f>
        <v>0.5968992248062015</v>
      </c>
      <c r="F208" s="136">
        <v>144</v>
      </c>
      <c r="G208" s="135">
        <f>IF(F216=0, "-", F208/F216)</f>
        <v>0.48648648648648651</v>
      </c>
      <c r="H208" s="35">
        <v>214</v>
      </c>
      <c r="I208" s="126">
        <f>IF(H216=0, "-", H208/H216)</f>
        <v>0.57219251336898391</v>
      </c>
      <c r="J208" s="125">
        <f t="shared" si="16"/>
        <v>-0.23376623376623376</v>
      </c>
      <c r="K208" s="126">
        <f t="shared" si="17"/>
        <v>-0.32710280373831774</v>
      </c>
    </row>
    <row r="209" spans="1:11" ht="14.5" x14ac:dyDescent="0.35">
      <c r="A209" s="34" t="s">
        <v>323</v>
      </c>
      <c r="B209" s="35">
        <v>3</v>
      </c>
      <c r="C209" s="135">
        <f>IF(B216=0, "-", B209/B216)</f>
        <v>3.2258064516129031E-2</v>
      </c>
      <c r="D209" s="35">
        <v>0</v>
      </c>
      <c r="E209" s="126">
        <f>IF(D216=0, "-", D209/D216)</f>
        <v>0</v>
      </c>
      <c r="F209" s="136">
        <v>29</v>
      </c>
      <c r="G209" s="135">
        <f>IF(F216=0, "-", F209/F216)</f>
        <v>9.7972972972972971E-2</v>
      </c>
      <c r="H209" s="35">
        <v>0</v>
      </c>
      <c r="I209" s="126">
        <f>IF(H216=0, "-", H209/H216)</f>
        <v>0</v>
      </c>
      <c r="J209" s="125" t="str">
        <f t="shared" si="16"/>
        <v>-</v>
      </c>
      <c r="K209" s="126" t="str">
        <f t="shared" si="17"/>
        <v>-</v>
      </c>
    </row>
    <row r="210" spans="1:11" ht="14.5" x14ac:dyDescent="0.35">
      <c r="A210" s="34" t="s">
        <v>324</v>
      </c>
      <c r="B210" s="35">
        <v>2</v>
      </c>
      <c r="C210" s="135">
        <f>IF(B216=0, "-", B210/B216)</f>
        <v>2.1505376344086023E-2</v>
      </c>
      <c r="D210" s="35">
        <v>14</v>
      </c>
      <c r="E210" s="126">
        <f>IF(D216=0, "-", D210/D216)</f>
        <v>0.10852713178294573</v>
      </c>
      <c r="F210" s="136">
        <v>21</v>
      </c>
      <c r="G210" s="135">
        <f>IF(F216=0, "-", F210/F216)</f>
        <v>7.0945945945945943E-2</v>
      </c>
      <c r="H210" s="35">
        <v>29</v>
      </c>
      <c r="I210" s="126">
        <f>IF(H216=0, "-", H210/H216)</f>
        <v>7.7540106951871662E-2</v>
      </c>
      <c r="J210" s="125">
        <f t="shared" si="16"/>
        <v>-0.8571428571428571</v>
      </c>
      <c r="K210" s="126">
        <f t="shared" si="17"/>
        <v>-0.27586206896551724</v>
      </c>
    </row>
    <row r="211" spans="1:11" ht="14.5" x14ac:dyDescent="0.35">
      <c r="A211" s="34" t="s">
        <v>325</v>
      </c>
      <c r="B211" s="35">
        <v>3</v>
      </c>
      <c r="C211" s="135">
        <f>IF(B216=0, "-", B211/B216)</f>
        <v>3.2258064516129031E-2</v>
      </c>
      <c r="D211" s="35">
        <v>8</v>
      </c>
      <c r="E211" s="126">
        <f>IF(D216=0, "-", D211/D216)</f>
        <v>6.2015503875968991E-2</v>
      </c>
      <c r="F211" s="136">
        <v>8</v>
      </c>
      <c r="G211" s="135">
        <f>IF(F216=0, "-", F211/F216)</f>
        <v>2.7027027027027029E-2</v>
      </c>
      <c r="H211" s="35">
        <v>18</v>
      </c>
      <c r="I211" s="126">
        <f>IF(H216=0, "-", H211/H216)</f>
        <v>4.8128342245989303E-2</v>
      </c>
      <c r="J211" s="125">
        <f t="shared" si="16"/>
        <v>-0.625</v>
      </c>
      <c r="K211" s="126">
        <f t="shared" si="17"/>
        <v>-0.55555555555555558</v>
      </c>
    </row>
    <row r="212" spans="1:11" ht="14.5" x14ac:dyDescent="0.35">
      <c r="A212" s="34" t="s">
        <v>326</v>
      </c>
      <c r="B212" s="35">
        <v>1</v>
      </c>
      <c r="C212" s="135">
        <f>IF(B216=0, "-", B212/B216)</f>
        <v>1.0752688172043012E-2</v>
      </c>
      <c r="D212" s="35">
        <v>8</v>
      </c>
      <c r="E212" s="126">
        <f>IF(D216=0, "-", D212/D216)</f>
        <v>6.2015503875968991E-2</v>
      </c>
      <c r="F212" s="136">
        <v>4</v>
      </c>
      <c r="G212" s="135">
        <f>IF(F216=0, "-", F212/F216)</f>
        <v>1.3513513513513514E-2</v>
      </c>
      <c r="H212" s="35">
        <v>12</v>
      </c>
      <c r="I212" s="126">
        <f>IF(H216=0, "-", H212/H216)</f>
        <v>3.2085561497326207E-2</v>
      </c>
      <c r="J212" s="125">
        <f t="shared" si="16"/>
        <v>-0.875</v>
      </c>
      <c r="K212" s="126">
        <f t="shared" si="17"/>
        <v>-0.66666666666666663</v>
      </c>
    </row>
    <row r="213" spans="1:11" ht="14.5" x14ac:dyDescent="0.35">
      <c r="A213" s="34" t="s">
        <v>327</v>
      </c>
      <c r="B213" s="35">
        <v>7</v>
      </c>
      <c r="C213" s="135">
        <f>IF(B216=0, "-", B213/B216)</f>
        <v>7.5268817204301078E-2</v>
      </c>
      <c r="D213" s="35">
        <v>8</v>
      </c>
      <c r="E213" s="126">
        <f>IF(D216=0, "-", D213/D216)</f>
        <v>6.2015503875968991E-2</v>
      </c>
      <c r="F213" s="136">
        <v>25</v>
      </c>
      <c r="G213" s="135">
        <f>IF(F216=0, "-", F213/F216)</f>
        <v>8.4459459459459457E-2</v>
      </c>
      <c r="H213" s="35">
        <v>25</v>
      </c>
      <c r="I213" s="126">
        <f>IF(H216=0, "-", H213/H216)</f>
        <v>6.684491978609626E-2</v>
      </c>
      <c r="J213" s="125">
        <f t="shared" si="16"/>
        <v>-0.125</v>
      </c>
      <c r="K213" s="126">
        <f t="shared" si="17"/>
        <v>0</v>
      </c>
    </row>
    <row r="214" spans="1:11" ht="14.5" x14ac:dyDescent="0.35">
      <c r="A214" s="34" t="s">
        <v>328</v>
      </c>
      <c r="B214" s="35">
        <v>9</v>
      </c>
      <c r="C214" s="135">
        <f>IF(B216=0, "-", B214/B216)</f>
        <v>9.6774193548387094E-2</v>
      </c>
      <c r="D214" s="35">
        <v>6</v>
      </c>
      <c r="E214" s="126">
        <f>IF(D216=0, "-", D214/D216)</f>
        <v>4.6511627906976744E-2</v>
      </c>
      <c r="F214" s="136">
        <v>18</v>
      </c>
      <c r="G214" s="135">
        <f>IF(F216=0, "-", F214/F216)</f>
        <v>6.0810810810810814E-2</v>
      </c>
      <c r="H214" s="35">
        <v>31</v>
      </c>
      <c r="I214" s="126">
        <f>IF(H216=0, "-", H214/H216)</f>
        <v>8.2887700534759357E-2</v>
      </c>
      <c r="J214" s="125">
        <f t="shared" si="16"/>
        <v>0.5</v>
      </c>
      <c r="K214" s="126">
        <f t="shared" si="17"/>
        <v>-0.41935483870967744</v>
      </c>
    </row>
    <row r="215" spans="1:11" x14ac:dyDescent="0.25">
      <c r="A215" s="137"/>
      <c r="B215" s="40"/>
      <c r="D215" s="40"/>
      <c r="E215" s="44"/>
      <c r="F215" s="138"/>
      <c r="H215" s="40"/>
      <c r="I215" s="44"/>
      <c r="J215" s="43"/>
      <c r="K215" s="44"/>
    </row>
    <row r="216" spans="1:11" s="52" customFormat="1" ht="13" x14ac:dyDescent="0.3">
      <c r="A216" s="139" t="s">
        <v>329</v>
      </c>
      <c r="B216" s="46">
        <f>SUM(B205:B215)</f>
        <v>93</v>
      </c>
      <c r="C216" s="140">
        <f>B216/16272</f>
        <v>5.715339233038348E-3</v>
      </c>
      <c r="D216" s="46">
        <f>SUM(D205:D215)</f>
        <v>129</v>
      </c>
      <c r="E216" s="141">
        <f>D216/20402</f>
        <v>6.3229095186746395E-3</v>
      </c>
      <c r="F216" s="128">
        <f>SUM(F205:F215)</f>
        <v>296</v>
      </c>
      <c r="G216" s="142">
        <f>F216/46275</f>
        <v>6.3965424095083741E-3</v>
      </c>
      <c r="H216" s="46">
        <f>SUM(H205:H215)</f>
        <v>374</v>
      </c>
      <c r="I216" s="141">
        <f>H216/53980</f>
        <v>6.9284920340866984E-3</v>
      </c>
      <c r="J216" s="49">
        <f>IF(D216=0, "-", IF((B216-D216)/D216&lt;10, (B216-D216)/D216, "&gt;999%"))</f>
        <v>-0.27906976744186046</v>
      </c>
      <c r="K216" s="50">
        <f>IF(H216=0, "-", IF((F216-H216)/H216&lt;10, (F216-H216)/H216, "&gt;999%"))</f>
        <v>-0.20855614973262032</v>
      </c>
    </row>
    <row r="217" spans="1:11" x14ac:dyDescent="0.25">
      <c r="B217" s="138"/>
      <c r="D217" s="138"/>
      <c r="F217" s="138"/>
      <c r="H217" s="138"/>
    </row>
    <row r="218" spans="1:11" ht="13" x14ac:dyDescent="0.3">
      <c r="A218" s="131" t="s">
        <v>330</v>
      </c>
      <c r="B218" s="132" t="s">
        <v>167</v>
      </c>
      <c r="C218" s="133" t="s">
        <v>168</v>
      </c>
      <c r="D218" s="132" t="s">
        <v>167</v>
      </c>
      <c r="E218" s="134" t="s">
        <v>168</v>
      </c>
      <c r="F218" s="133" t="s">
        <v>167</v>
      </c>
      <c r="G218" s="133" t="s">
        <v>168</v>
      </c>
      <c r="H218" s="132" t="s">
        <v>167</v>
      </c>
      <c r="I218" s="134" t="s">
        <v>168</v>
      </c>
      <c r="J218" s="132"/>
      <c r="K218" s="134"/>
    </row>
    <row r="219" spans="1:11" ht="14.5" x14ac:dyDescent="0.35">
      <c r="A219" s="34" t="s">
        <v>331</v>
      </c>
      <c r="B219" s="35">
        <v>0</v>
      </c>
      <c r="C219" s="135">
        <f>IF(B237=0, "-", B219/B237)</f>
        <v>0</v>
      </c>
      <c r="D219" s="35">
        <v>0</v>
      </c>
      <c r="E219" s="126">
        <f>IF(D237=0, "-", D219/D237)</f>
        <v>0</v>
      </c>
      <c r="F219" s="136">
        <v>0</v>
      </c>
      <c r="G219" s="135">
        <f>IF(F237=0, "-", F219/F237)</f>
        <v>0</v>
      </c>
      <c r="H219" s="35">
        <v>2</v>
      </c>
      <c r="I219" s="126">
        <f>IF(H237=0, "-", H219/H237)</f>
        <v>1.1363636363636364E-2</v>
      </c>
      <c r="J219" s="125" t="str">
        <f t="shared" ref="J219:J235" si="18">IF(D219=0, "-", IF((B219-D219)/D219&lt;10, (B219-D219)/D219, "&gt;999%"))</f>
        <v>-</v>
      </c>
      <c r="K219" s="126">
        <f t="shared" ref="K219:K235" si="19">IF(H219=0, "-", IF((F219-H219)/H219&lt;10, (F219-H219)/H219, "&gt;999%"))</f>
        <v>-1</v>
      </c>
    </row>
    <row r="220" spans="1:11" ht="14.5" x14ac:dyDescent="0.35">
      <c r="A220" s="34" t="s">
        <v>332</v>
      </c>
      <c r="B220" s="35">
        <v>3</v>
      </c>
      <c r="C220" s="135">
        <f>IF(B237=0, "-", B220/B237)</f>
        <v>7.6923076923076927E-2</v>
      </c>
      <c r="D220" s="35">
        <v>3</v>
      </c>
      <c r="E220" s="126">
        <f>IF(D237=0, "-", D220/D237)</f>
        <v>3.614457831325301E-2</v>
      </c>
      <c r="F220" s="136">
        <v>11</v>
      </c>
      <c r="G220" s="135">
        <f>IF(F237=0, "-", F220/F237)</f>
        <v>8.7999999999999995E-2</v>
      </c>
      <c r="H220" s="35">
        <v>8</v>
      </c>
      <c r="I220" s="126">
        <f>IF(H237=0, "-", H220/H237)</f>
        <v>4.5454545454545456E-2</v>
      </c>
      <c r="J220" s="125">
        <f t="shared" si="18"/>
        <v>0</v>
      </c>
      <c r="K220" s="126">
        <f t="shared" si="19"/>
        <v>0.375</v>
      </c>
    </row>
    <row r="221" spans="1:11" ht="14.5" x14ac:dyDescent="0.35">
      <c r="A221" s="34" t="s">
        <v>333</v>
      </c>
      <c r="B221" s="35">
        <v>0</v>
      </c>
      <c r="C221" s="135">
        <f>IF(B237=0, "-", B221/B237)</f>
        <v>0</v>
      </c>
      <c r="D221" s="35">
        <v>0</v>
      </c>
      <c r="E221" s="126">
        <f>IF(D237=0, "-", D221/D237)</f>
        <v>0</v>
      </c>
      <c r="F221" s="136">
        <v>3</v>
      </c>
      <c r="G221" s="135">
        <f>IF(F237=0, "-", F221/F237)</f>
        <v>2.4E-2</v>
      </c>
      <c r="H221" s="35">
        <v>0</v>
      </c>
      <c r="I221" s="126">
        <f>IF(H237=0, "-", H221/H237)</f>
        <v>0</v>
      </c>
      <c r="J221" s="125" t="str">
        <f t="shared" si="18"/>
        <v>-</v>
      </c>
      <c r="K221" s="126" t="str">
        <f t="shared" si="19"/>
        <v>-</v>
      </c>
    </row>
    <row r="222" spans="1:11" ht="14.5" x14ac:dyDescent="0.35">
      <c r="A222" s="34" t="s">
        <v>334</v>
      </c>
      <c r="B222" s="35">
        <v>2</v>
      </c>
      <c r="C222" s="135">
        <f>IF(B237=0, "-", B222/B237)</f>
        <v>5.128205128205128E-2</v>
      </c>
      <c r="D222" s="35">
        <v>3</v>
      </c>
      <c r="E222" s="126">
        <f>IF(D237=0, "-", D222/D237)</f>
        <v>3.614457831325301E-2</v>
      </c>
      <c r="F222" s="136">
        <v>15</v>
      </c>
      <c r="G222" s="135">
        <f>IF(F237=0, "-", F222/F237)</f>
        <v>0.12</v>
      </c>
      <c r="H222" s="35">
        <v>15</v>
      </c>
      <c r="I222" s="126">
        <f>IF(H237=0, "-", H222/H237)</f>
        <v>8.5227272727272721E-2</v>
      </c>
      <c r="J222" s="125">
        <f t="shared" si="18"/>
        <v>-0.33333333333333331</v>
      </c>
      <c r="K222" s="126">
        <f t="shared" si="19"/>
        <v>0</v>
      </c>
    </row>
    <row r="223" spans="1:11" ht="14.5" x14ac:dyDescent="0.35">
      <c r="A223" s="34" t="s">
        <v>335</v>
      </c>
      <c r="B223" s="35">
        <v>0</v>
      </c>
      <c r="C223" s="135">
        <f>IF(B237=0, "-", B223/B237)</f>
        <v>0</v>
      </c>
      <c r="D223" s="35">
        <v>3</v>
      </c>
      <c r="E223" s="126">
        <f>IF(D237=0, "-", D223/D237)</f>
        <v>3.614457831325301E-2</v>
      </c>
      <c r="F223" s="136">
        <v>5</v>
      </c>
      <c r="G223" s="135">
        <f>IF(F237=0, "-", F223/F237)</f>
        <v>0.04</v>
      </c>
      <c r="H223" s="35">
        <v>3</v>
      </c>
      <c r="I223" s="126">
        <f>IF(H237=0, "-", H223/H237)</f>
        <v>1.7045454545454544E-2</v>
      </c>
      <c r="J223" s="125">
        <f t="shared" si="18"/>
        <v>-1</v>
      </c>
      <c r="K223" s="126">
        <f t="shared" si="19"/>
        <v>0.66666666666666663</v>
      </c>
    </row>
    <row r="224" spans="1:11" ht="14.5" x14ac:dyDescent="0.35">
      <c r="A224" s="34" t="s">
        <v>336</v>
      </c>
      <c r="B224" s="35">
        <v>0</v>
      </c>
      <c r="C224" s="135">
        <f>IF(B237=0, "-", B224/B237)</f>
        <v>0</v>
      </c>
      <c r="D224" s="35">
        <v>0</v>
      </c>
      <c r="E224" s="126">
        <f>IF(D237=0, "-", D224/D237)</f>
        <v>0</v>
      </c>
      <c r="F224" s="136">
        <v>1</v>
      </c>
      <c r="G224" s="135">
        <f>IF(F237=0, "-", F224/F237)</f>
        <v>8.0000000000000002E-3</v>
      </c>
      <c r="H224" s="35">
        <v>2</v>
      </c>
      <c r="I224" s="126">
        <f>IF(H237=0, "-", H224/H237)</f>
        <v>1.1363636363636364E-2</v>
      </c>
      <c r="J224" s="125" t="str">
        <f t="shared" si="18"/>
        <v>-</v>
      </c>
      <c r="K224" s="126">
        <f t="shared" si="19"/>
        <v>-0.5</v>
      </c>
    </row>
    <row r="225" spans="1:11" ht="14.5" x14ac:dyDescent="0.35">
      <c r="A225" s="34" t="s">
        <v>337</v>
      </c>
      <c r="B225" s="35">
        <v>0</v>
      </c>
      <c r="C225" s="135">
        <f>IF(B237=0, "-", B225/B237)</f>
        <v>0</v>
      </c>
      <c r="D225" s="35">
        <v>1</v>
      </c>
      <c r="E225" s="126">
        <f>IF(D237=0, "-", D225/D237)</f>
        <v>1.2048192771084338E-2</v>
      </c>
      <c r="F225" s="136">
        <v>1</v>
      </c>
      <c r="G225" s="135">
        <f>IF(F237=0, "-", F225/F237)</f>
        <v>8.0000000000000002E-3</v>
      </c>
      <c r="H225" s="35">
        <v>1</v>
      </c>
      <c r="I225" s="126">
        <f>IF(H237=0, "-", H225/H237)</f>
        <v>5.681818181818182E-3</v>
      </c>
      <c r="J225" s="125">
        <f t="shared" si="18"/>
        <v>-1</v>
      </c>
      <c r="K225" s="126">
        <f t="shared" si="19"/>
        <v>0</v>
      </c>
    </row>
    <row r="226" spans="1:11" ht="14.5" x14ac:dyDescent="0.35">
      <c r="A226" s="34" t="s">
        <v>338</v>
      </c>
      <c r="B226" s="35">
        <v>8</v>
      </c>
      <c r="C226" s="135">
        <f>IF(B237=0, "-", B226/B237)</f>
        <v>0.20512820512820512</v>
      </c>
      <c r="D226" s="35">
        <v>5</v>
      </c>
      <c r="E226" s="126">
        <f>IF(D237=0, "-", D226/D237)</f>
        <v>6.0240963855421686E-2</v>
      </c>
      <c r="F226" s="136">
        <v>13</v>
      </c>
      <c r="G226" s="135">
        <f>IF(F237=0, "-", F226/F237)</f>
        <v>0.104</v>
      </c>
      <c r="H226" s="35">
        <v>8</v>
      </c>
      <c r="I226" s="126">
        <f>IF(H237=0, "-", H226/H237)</f>
        <v>4.5454545454545456E-2</v>
      </c>
      <c r="J226" s="125">
        <f t="shared" si="18"/>
        <v>0.6</v>
      </c>
      <c r="K226" s="126">
        <f t="shared" si="19"/>
        <v>0.625</v>
      </c>
    </row>
    <row r="227" spans="1:11" ht="14.5" x14ac:dyDescent="0.35">
      <c r="A227" s="34" t="s">
        <v>339</v>
      </c>
      <c r="B227" s="35">
        <v>0</v>
      </c>
      <c r="C227" s="135">
        <f>IF(B237=0, "-", B227/B237)</f>
        <v>0</v>
      </c>
      <c r="D227" s="35">
        <v>1</v>
      </c>
      <c r="E227" s="126">
        <f>IF(D237=0, "-", D227/D237)</f>
        <v>1.2048192771084338E-2</v>
      </c>
      <c r="F227" s="136">
        <v>1</v>
      </c>
      <c r="G227" s="135">
        <f>IF(F237=0, "-", F227/F237)</f>
        <v>8.0000000000000002E-3</v>
      </c>
      <c r="H227" s="35">
        <v>1</v>
      </c>
      <c r="I227" s="126">
        <f>IF(H237=0, "-", H227/H237)</f>
        <v>5.681818181818182E-3</v>
      </c>
      <c r="J227" s="125">
        <f t="shared" si="18"/>
        <v>-1</v>
      </c>
      <c r="K227" s="126">
        <f t="shared" si="19"/>
        <v>0</v>
      </c>
    </row>
    <row r="228" spans="1:11" ht="14.5" x14ac:dyDescent="0.35">
      <c r="A228" s="34" t="s">
        <v>340</v>
      </c>
      <c r="B228" s="35">
        <v>1</v>
      </c>
      <c r="C228" s="135">
        <f>IF(B237=0, "-", B228/B237)</f>
        <v>2.564102564102564E-2</v>
      </c>
      <c r="D228" s="35">
        <v>0</v>
      </c>
      <c r="E228" s="126">
        <f>IF(D237=0, "-", D228/D237)</f>
        <v>0</v>
      </c>
      <c r="F228" s="136">
        <v>2</v>
      </c>
      <c r="G228" s="135">
        <f>IF(F237=0, "-", F228/F237)</f>
        <v>1.6E-2</v>
      </c>
      <c r="H228" s="35">
        <v>1</v>
      </c>
      <c r="I228" s="126">
        <f>IF(H237=0, "-", H228/H237)</f>
        <v>5.681818181818182E-3</v>
      </c>
      <c r="J228" s="125" t="str">
        <f t="shared" si="18"/>
        <v>-</v>
      </c>
      <c r="K228" s="126">
        <f t="shared" si="19"/>
        <v>1</v>
      </c>
    </row>
    <row r="229" spans="1:11" ht="14.5" x14ac:dyDescent="0.35">
      <c r="A229" s="34" t="s">
        <v>341</v>
      </c>
      <c r="B229" s="35">
        <v>21</v>
      </c>
      <c r="C229" s="135">
        <f>IF(B237=0, "-", B229/B237)</f>
        <v>0.53846153846153844</v>
      </c>
      <c r="D229" s="35">
        <v>48</v>
      </c>
      <c r="E229" s="126">
        <f>IF(D237=0, "-", D229/D237)</f>
        <v>0.57831325301204817</v>
      </c>
      <c r="F229" s="136">
        <v>53</v>
      </c>
      <c r="G229" s="135">
        <f>IF(F237=0, "-", F229/F237)</f>
        <v>0.42399999999999999</v>
      </c>
      <c r="H229" s="35">
        <v>96</v>
      </c>
      <c r="I229" s="126">
        <f>IF(H237=0, "-", H229/H237)</f>
        <v>0.54545454545454541</v>
      </c>
      <c r="J229" s="125">
        <f t="shared" si="18"/>
        <v>-0.5625</v>
      </c>
      <c r="K229" s="126">
        <f t="shared" si="19"/>
        <v>-0.44791666666666669</v>
      </c>
    </row>
    <row r="230" spans="1:11" ht="14.5" x14ac:dyDescent="0.35">
      <c r="A230" s="34" t="s">
        <v>342</v>
      </c>
      <c r="B230" s="35">
        <v>0</v>
      </c>
      <c r="C230" s="135">
        <f>IF(B237=0, "-", B230/B237)</f>
        <v>0</v>
      </c>
      <c r="D230" s="35">
        <v>13</v>
      </c>
      <c r="E230" s="126">
        <f>IF(D237=0, "-", D230/D237)</f>
        <v>0.15662650602409639</v>
      </c>
      <c r="F230" s="136">
        <v>4</v>
      </c>
      <c r="G230" s="135">
        <f>IF(F237=0, "-", F230/F237)</f>
        <v>3.2000000000000001E-2</v>
      </c>
      <c r="H230" s="35">
        <v>26</v>
      </c>
      <c r="I230" s="126">
        <f>IF(H237=0, "-", H230/H237)</f>
        <v>0.14772727272727273</v>
      </c>
      <c r="J230" s="125">
        <f t="shared" si="18"/>
        <v>-1</v>
      </c>
      <c r="K230" s="126">
        <f t="shared" si="19"/>
        <v>-0.84615384615384615</v>
      </c>
    </row>
    <row r="231" spans="1:11" ht="14.5" x14ac:dyDescent="0.35">
      <c r="A231" s="34" t="s">
        <v>343</v>
      </c>
      <c r="B231" s="35">
        <v>0</v>
      </c>
      <c r="C231" s="135">
        <f>IF(B237=0, "-", B231/B237)</f>
        <v>0</v>
      </c>
      <c r="D231" s="35">
        <v>2</v>
      </c>
      <c r="E231" s="126">
        <f>IF(D237=0, "-", D231/D237)</f>
        <v>2.4096385542168676E-2</v>
      </c>
      <c r="F231" s="136">
        <v>1</v>
      </c>
      <c r="G231" s="135">
        <f>IF(F237=0, "-", F231/F237)</f>
        <v>8.0000000000000002E-3</v>
      </c>
      <c r="H231" s="35">
        <v>5</v>
      </c>
      <c r="I231" s="126">
        <f>IF(H237=0, "-", H231/H237)</f>
        <v>2.8409090909090908E-2</v>
      </c>
      <c r="J231" s="125">
        <f t="shared" si="18"/>
        <v>-1</v>
      </c>
      <c r="K231" s="126">
        <f t="shared" si="19"/>
        <v>-0.8</v>
      </c>
    </row>
    <row r="232" spans="1:11" ht="14.5" x14ac:dyDescent="0.35">
      <c r="A232" s="34" t="s">
        <v>344</v>
      </c>
      <c r="B232" s="35">
        <v>0</v>
      </c>
      <c r="C232" s="135">
        <f>IF(B237=0, "-", B232/B237)</f>
        <v>0</v>
      </c>
      <c r="D232" s="35">
        <v>0</v>
      </c>
      <c r="E232" s="126">
        <f>IF(D237=0, "-", D232/D237)</f>
        <v>0</v>
      </c>
      <c r="F232" s="136">
        <v>0</v>
      </c>
      <c r="G232" s="135">
        <f>IF(F237=0, "-", F232/F237)</f>
        <v>0</v>
      </c>
      <c r="H232" s="35">
        <v>1</v>
      </c>
      <c r="I232" s="126">
        <f>IF(H237=0, "-", H232/H237)</f>
        <v>5.681818181818182E-3</v>
      </c>
      <c r="J232" s="125" t="str">
        <f t="shared" si="18"/>
        <v>-</v>
      </c>
      <c r="K232" s="126">
        <f t="shared" si="19"/>
        <v>-1</v>
      </c>
    </row>
    <row r="233" spans="1:11" ht="14.5" x14ac:dyDescent="0.35">
      <c r="A233" s="34" t="s">
        <v>345</v>
      </c>
      <c r="B233" s="35">
        <v>0</v>
      </c>
      <c r="C233" s="135">
        <f>IF(B237=0, "-", B233/B237)</f>
        <v>0</v>
      </c>
      <c r="D233" s="35">
        <v>1</v>
      </c>
      <c r="E233" s="126">
        <f>IF(D237=0, "-", D233/D237)</f>
        <v>1.2048192771084338E-2</v>
      </c>
      <c r="F233" s="136">
        <v>2</v>
      </c>
      <c r="G233" s="135">
        <f>IF(F237=0, "-", F233/F237)</f>
        <v>1.6E-2</v>
      </c>
      <c r="H233" s="35">
        <v>3</v>
      </c>
      <c r="I233" s="126">
        <f>IF(H237=0, "-", H233/H237)</f>
        <v>1.7045454545454544E-2</v>
      </c>
      <c r="J233" s="125">
        <f t="shared" si="18"/>
        <v>-1</v>
      </c>
      <c r="K233" s="126">
        <f t="shared" si="19"/>
        <v>-0.33333333333333331</v>
      </c>
    </row>
    <row r="234" spans="1:11" ht="14.5" x14ac:dyDescent="0.35">
      <c r="A234" s="34" t="s">
        <v>346</v>
      </c>
      <c r="B234" s="35">
        <v>3</v>
      </c>
      <c r="C234" s="135">
        <f>IF(B237=0, "-", B234/B237)</f>
        <v>7.6923076923076927E-2</v>
      </c>
      <c r="D234" s="35">
        <v>3</v>
      </c>
      <c r="E234" s="126">
        <f>IF(D237=0, "-", D234/D237)</f>
        <v>3.614457831325301E-2</v>
      </c>
      <c r="F234" s="136">
        <v>4</v>
      </c>
      <c r="G234" s="135">
        <f>IF(F237=0, "-", F234/F237)</f>
        <v>3.2000000000000001E-2</v>
      </c>
      <c r="H234" s="35">
        <v>4</v>
      </c>
      <c r="I234" s="126">
        <f>IF(H237=0, "-", H234/H237)</f>
        <v>2.2727272727272728E-2</v>
      </c>
      <c r="J234" s="125">
        <f t="shared" si="18"/>
        <v>0</v>
      </c>
      <c r="K234" s="126">
        <f t="shared" si="19"/>
        <v>0</v>
      </c>
    </row>
    <row r="235" spans="1:11" ht="14.5" x14ac:dyDescent="0.35">
      <c r="A235" s="34" t="s">
        <v>347</v>
      </c>
      <c r="B235" s="35">
        <v>1</v>
      </c>
      <c r="C235" s="135">
        <f>IF(B237=0, "-", B235/B237)</f>
        <v>2.564102564102564E-2</v>
      </c>
      <c r="D235" s="35">
        <v>0</v>
      </c>
      <c r="E235" s="126">
        <f>IF(D237=0, "-", D235/D237)</f>
        <v>0</v>
      </c>
      <c r="F235" s="136">
        <v>9</v>
      </c>
      <c r="G235" s="135">
        <f>IF(F237=0, "-", F235/F237)</f>
        <v>7.1999999999999995E-2</v>
      </c>
      <c r="H235" s="35">
        <v>0</v>
      </c>
      <c r="I235" s="126">
        <f>IF(H237=0, "-", H235/H237)</f>
        <v>0</v>
      </c>
      <c r="J235" s="125" t="str">
        <f t="shared" si="18"/>
        <v>-</v>
      </c>
      <c r="K235" s="126" t="str">
        <f t="shared" si="19"/>
        <v>-</v>
      </c>
    </row>
    <row r="236" spans="1:11" x14ac:dyDescent="0.25">
      <c r="A236" s="137"/>
      <c r="B236" s="40"/>
      <c r="D236" s="40"/>
      <c r="E236" s="44"/>
      <c r="F236" s="138"/>
      <c r="H236" s="40"/>
      <c r="I236" s="44"/>
      <c r="J236" s="43"/>
      <c r="K236" s="44"/>
    </row>
    <row r="237" spans="1:11" s="52" customFormat="1" ht="13" x14ac:dyDescent="0.3">
      <c r="A237" s="139" t="s">
        <v>348</v>
      </c>
      <c r="B237" s="46">
        <f>SUM(B219:B236)</f>
        <v>39</v>
      </c>
      <c r="C237" s="140">
        <f>B237/16272</f>
        <v>2.3967551622418879E-3</v>
      </c>
      <c r="D237" s="46">
        <f>SUM(D219:D236)</f>
        <v>83</v>
      </c>
      <c r="E237" s="141">
        <f>D237/20402</f>
        <v>4.0682286050387215E-3</v>
      </c>
      <c r="F237" s="128">
        <f>SUM(F219:F236)</f>
        <v>125</v>
      </c>
      <c r="G237" s="142">
        <f>F237/46275</f>
        <v>2.7012425715829281E-3</v>
      </c>
      <c r="H237" s="46">
        <f>SUM(H219:H236)</f>
        <v>176</v>
      </c>
      <c r="I237" s="141">
        <f>H237/53980</f>
        <v>3.2604668395702112E-3</v>
      </c>
      <c r="J237" s="49">
        <f>IF(D237=0, "-", IF((B237-D237)/D237&lt;10, (B237-D237)/D237, "&gt;999%"))</f>
        <v>-0.53012048192771088</v>
      </c>
      <c r="K237" s="50">
        <f>IF(H237=0, "-", IF((F237-H237)/H237&lt;10, (F237-H237)/H237, "&gt;999%"))</f>
        <v>-0.28977272727272729</v>
      </c>
    </row>
    <row r="238" spans="1:11" x14ac:dyDescent="0.25">
      <c r="B238" s="138"/>
      <c r="D238" s="138"/>
      <c r="F238" s="138"/>
      <c r="H238" s="138"/>
    </row>
    <row r="239" spans="1:11" ht="13" x14ac:dyDescent="0.3">
      <c r="A239" s="131" t="s">
        <v>349</v>
      </c>
      <c r="B239" s="132" t="s">
        <v>167</v>
      </c>
      <c r="C239" s="133" t="s">
        <v>168</v>
      </c>
      <c r="D239" s="132" t="s">
        <v>167</v>
      </c>
      <c r="E239" s="134" t="s">
        <v>168</v>
      </c>
      <c r="F239" s="133" t="s">
        <v>167</v>
      </c>
      <c r="G239" s="133" t="s">
        <v>168</v>
      </c>
      <c r="H239" s="132" t="s">
        <v>167</v>
      </c>
      <c r="I239" s="134" t="s">
        <v>168</v>
      </c>
      <c r="J239" s="132"/>
      <c r="K239" s="134"/>
    </row>
    <row r="240" spans="1:11" ht="14.5" x14ac:dyDescent="0.35">
      <c r="A240" s="34" t="s">
        <v>350</v>
      </c>
      <c r="B240" s="35">
        <v>0</v>
      </c>
      <c r="C240" s="135">
        <f>IF(B254=0, "-", B240/B254)</f>
        <v>0</v>
      </c>
      <c r="D240" s="35">
        <v>2</v>
      </c>
      <c r="E240" s="126">
        <f>IF(D254=0, "-", D240/D254)</f>
        <v>6.8965517241379309E-2</v>
      </c>
      <c r="F240" s="136">
        <v>2</v>
      </c>
      <c r="G240" s="135">
        <f>IF(F254=0, "-", F240/F254)</f>
        <v>3.6363636363636362E-2</v>
      </c>
      <c r="H240" s="35">
        <v>4</v>
      </c>
      <c r="I240" s="126">
        <f>IF(H254=0, "-", H240/H254)</f>
        <v>5.5555555555555552E-2</v>
      </c>
      <c r="J240" s="125">
        <f t="shared" ref="J240:J252" si="20">IF(D240=0, "-", IF((B240-D240)/D240&lt;10, (B240-D240)/D240, "&gt;999%"))</f>
        <v>-1</v>
      </c>
      <c r="K240" s="126">
        <f t="shared" ref="K240:K252" si="21">IF(H240=0, "-", IF((F240-H240)/H240&lt;10, (F240-H240)/H240, "&gt;999%"))</f>
        <v>-0.5</v>
      </c>
    </row>
    <row r="241" spans="1:11" ht="14.5" x14ac:dyDescent="0.35">
      <c r="A241" s="34" t="s">
        <v>351</v>
      </c>
      <c r="B241" s="35">
        <v>6</v>
      </c>
      <c r="C241" s="135">
        <f>IF(B254=0, "-", B241/B254)</f>
        <v>0.35294117647058826</v>
      </c>
      <c r="D241" s="35">
        <v>3</v>
      </c>
      <c r="E241" s="126">
        <f>IF(D254=0, "-", D241/D254)</f>
        <v>0.10344827586206896</v>
      </c>
      <c r="F241" s="136">
        <v>9</v>
      </c>
      <c r="G241" s="135">
        <f>IF(F254=0, "-", F241/F254)</f>
        <v>0.16363636363636364</v>
      </c>
      <c r="H241" s="35">
        <v>8</v>
      </c>
      <c r="I241" s="126">
        <f>IF(H254=0, "-", H241/H254)</f>
        <v>0.1111111111111111</v>
      </c>
      <c r="J241" s="125">
        <f t="shared" si="20"/>
        <v>1</v>
      </c>
      <c r="K241" s="126">
        <f t="shared" si="21"/>
        <v>0.125</v>
      </c>
    </row>
    <row r="242" spans="1:11" ht="14.5" x14ac:dyDescent="0.35">
      <c r="A242" s="34" t="s">
        <v>352</v>
      </c>
      <c r="B242" s="35">
        <v>1</v>
      </c>
      <c r="C242" s="135">
        <f>IF(B254=0, "-", B242/B254)</f>
        <v>5.8823529411764705E-2</v>
      </c>
      <c r="D242" s="35">
        <v>1</v>
      </c>
      <c r="E242" s="126">
        <f>IF(D254=0, "-", D242/D254)</f>
        <v>3.4482758620689655E-2</v>
      </c>
      <c r="F242" s="136">
        <v>5</v>
      </c>
      <c r="G242" s="135">
        <f>IF(F254=0, "-", F242/F254)</f>
        <v>9.0909090909090912E-2</v>
      </c>
      <c r="H242" s="35">
        <v>2</v>
      </c>
      <c r="I242" s="126">
        <f>IF(H254=0, "-", H242/H254)</f>
        <v>2.7777777777777776E-2</v>
      </c>
      <c r="J242" s="125">
        <f t="shared" si="20"/>
        <v>0</v>
      </c>
      <c r="K242" s="126">
        <f t="shared" si="21"/>
        <v>1.5</v>
      </c>
    </row>
    <row r="243" spans="1:11" ht="14.5" x14ac:dyDescent="0.35">
      <c r="A243" s="34" t="s">
        <v>353</v>
      </c>
      <c r="B243" s="35">
        <v>0</v>
      </c>
      <c r="C243" s="135">
        <f>IF(B254=0, "-", B243/B254)</f>
        <v>0</v>
      </c>
      <c r="D243" s="35">
        <v>0</v>
      </c>
      <c r="E243" s="126">
        <f>IF(D254=0, "-", D243/D254)</f>
        <v>0</v>
      </c>
      <c r="F243" s="136">
        <v>1</v>
      </c>
      <c r="G243" s="135">
        <f>IF(F254=0, "-", F243/F254)</f>
        <v>1.8181818181818181E-2</v>
      </c>
      <c r="H243" s="35">
        <v>0</v>
      </c>
      <c r="I243" s="126">
        <f>IF(H254=0, "-", H243/H254)</f>
        <v>0</v>
      </c>
      <c r="J243" s="125" t="str">
        <f t="shared" si="20"/>
        <v>-</v>
      </c>
      <c r="K243" s="126" t="str">
        <f t="shared" si="21"/>
        <v>-</v>
      </c>
    </row>
    <row r="244" spans="1:11" ht="14.5" x14ac:dyDescent="0.35">
      <c r="A244" s="34" t="s">
        <v>354</v>
      </c>
      <c r="B244" s="35">
        <v>2</v>
      </c>
      <c r="C244" s="135">
        <f>IF(B254=0, "-", B244/B254)</f>
        <v>0.11764705882352941</v>
      </c>
      <c r="D244" s="35">
        <v>3</v>
      </c>
      <c r="E244" s="126">
        <f>IF(D254=0, "-", D244/D254)</f>
        <v>0.10344827586206896</v>
      </c>
      <c r="F244" s="136">
        <v>22</v>
      </c>
      <c r="G244" s="135">
        <f>IF(F254=0, "-", F244/F254)</f>
        <v>0.4</v>
      </c>
      <c r="H244" s="35">
        <v>15</v>
      </c>
      <c r="I244" s="126">
        <f>IF(H254=0, "-", H244/H254)</f>
        <v>0.20833333333333334</v>
      </c>
      <c r="J244" s="125">
        <f t="shared" si="20"/>
        <v>-0.33333333333333331</v>
      </c>
      <c r="K244" s="126">
        <f t="shared" si="21"/>
        <v>0.46666666666666667</v>
      </c>
    </row>
    <row r="245" spans="1:11" ht="14.5" x14ac:dyDescent="0.35">
      <c r="A245" s="34" t="s">
        <v>355</v>
      </c>
      <c r="B245" s="35">
        <v>0</v>
      </c>
      <c r="C245" s="135">
        <f>IF(B254=0, "-", B245/B254)</f>
        <v>0</v>
      </c>
      <c r="D245" s="35">
        <v>0</v>
      </c>
      <c r="E245" s="126">
        <f>IF(D254=0, "-", D245/D254)</f>
        <v>0</v>
      </c>
      <c r="F245" s="136">
        <v>0</v>
      </c>
      <c r="G245" s="135">
        <f>IF(F254=0, "-", F245/F254)</f>
        <v>0</v>
      </c>
      <c r="H245" s="35">
        <v>2</v>
      </c>
      <c r="I245" s="126">
        <f>IF(H254=0, "-", H245/H254)</f>
        <v>2.7777777777777776E-2</v>
      </c>
      <c r="J245" s="125" t="str">
        <f t="shared" si="20"/>
        <v>-</v>
      </c>
      <c r="K245" s="126">
        <f t="shared" si="21"/>
        <v>-1</v>
      </c>
    </row>
    <row r="246" spans="1:11" ht="14.5" x14ac:dyDescent="0.35">
      <c r="A246" s="34" t="s">
        <v>356</v>
      </c>
      <c r="B246" s="35">
        <v>1</v>
      </c>
      <c r="C246" s="135">
        <f>IF(B254=0, "-", B246/B254)</f>
        <v>5.8823529411764705E-2</v>
      </c>
      <c r="D246" s="35">
        <v>3</v>
      </c>
      <c r="E246" s="126">
        <f>IF(D254=0, "-", D246/D254)</f>
        <v>0.10344827586206896</v>
      </c>
      <c r="F246" s="136">
        <v>1</v>
      </c>
      <c r="G246" s="135">
        <f>IF(F254=0, "-", F246/F254)</f>
        <v>1.8181818181818181E-2</v>
      </c>
      <c r="H246" s="35">
        <v>3</v>
      </c>
      <c r="I246" s="126">
        <f>IF(H254=0, "-", H246/H254)</f>
        <v>4.1666666666666664E-2</v>
      </c>
      <c r="J246" s="125">
        <f t="shared" si="20"/>
        <v>-0.66666666666666663</v>
      </c>
      <c r="K246" s="126">
        <f t="shared" si="21"/>
        <v>-0.66666666666666663</v>
      </c>
    </row>
    <row r="247" spans="1:11" ht="14.5" x14ac:dyDescent="0.35">
      <c r="A247" s="34" t="s">
        <v>357</v>
      </c>
      <c r="B247" s="35">
        <v>0</v>
      </c>
      <c r="C247" s="135">
        <f>IF(B254=0, "-", B247/B254)</f>
        <v>0</v>
      </c>
      <c r="D247" s="35">
        <v>2</v>
      </c>
      <c r="E247" s="126">
        <f>IF(D254=0, "-", D247/D254)</f>
        <v>6.8965517241379309E-2</v>
      </c>
      <c r="F247" s="136">
        <v>0</v>
      </c>
      <c r="G247" s="135">
        <f>IF(F254=0, "-", F247/F254)</f>
        <v>0</v>
      </c>
      <c r="H247" s="35">
        <v>4</v>
      </c>
      <c r="I247" s="126">
        <f>IF(H254=0, "-", H247/H254)</f>
        <v>5.5555555555555552E-2</v>
      </c>
      <c r="J247" s="125">
        <f t="shared" si="20"/>
        <v>-1</v>
      </c>
      <c r="K247" s="126">
        <f t="shared" si="21"/>
        <v>-1</v>
      </c>
    </row>
    <row r="248" spans="1:11" ht="14.5" x14ac:dyDescent="0.35">
      <c r="A248" s="34" t="s">
        <v>358</v>
      </c>
      <c r="B248" s="35">
        <v>0</v>
      </c>
      <c r="C248" s="135">
        <f>IF(B254=0, "-", B248/B254)</f>
        <v>0</v>
      </c>
      <c r="D248" s="35">
        <v>2</v>
      </c>
      <c r="E248" s="126">
        <f>IF(D254=0, "-", D248/D254)</f>
        <v>6.8965517241379309E-2</v>
      </c>
      <c r="F248" s="136">
        <v>0</v>
      </c>
      <c r="G248" s="135">
        <f>IF(F254=0, "-", F248/F254)</f>
        <v>0</v>
      </c>
      <c r="H248" s="35">
        <v>3</v>
      </c>
      <c r="I248" s="126">
        <f>IF(H254=0, "-", H248/H254)</f>
        <v>4.1666666666666664E-2</v>
      </c>
      <c r="J248" s="125">
        <f t="shared" si="20"/>
        <v>-1</v>
      </c>
      <c r="K248" s="126">
        <f t="shared" si="21"/>
        <v>-1</v>
      </c>
    </row>
    <row r="249" spans="1:11" ht="14.5" x14ac:dyDescent="0.35">
      <c r="A249" s="34" t="s">
        <v>359</v>
      </c>
      <c r="B249" s="35">
        <v>0</v>
      </c>
      <c r="C249" s="135">
        <f>IF(B254=0, "-", B249/B254)</f>
        <v>0</v>
      </c>
      <c r="D249" s="35">
        <v>1</v>
      </c>
      <c r="E249" s="126">
        <f>IF(D254=0, "-", D249/D254)</f>
        <v>3.4482758620689655E-2</v>
      </c>
      <c r="F249" s="136">
        <v>0</v>
      </c>
      <c r="G249" s="135">
        <f>IF(F254=0, "-", F249/F254)</f>
        <v>0</v>
      </c>
      <c r="H249" s="35">
        <v>1</v>
      </c>
      <c r="I249" s="126">
        <f>IF(H254=0, "-", H249/H254)</f>
        <v>1.3888888888888888E-2</v>
      </c>
      <c r="J249" s="125">
        <f t="shared" si="20"/>
        <v>-1</v>
      </c>
      <c r="K249" s="126">
        <f t="shared" si="21"/>
        <v>-1</v>
      </c>
    </row>
    <row r="250" spans="1:11" ht="14.5" x14ac:dyDescent="0.35">
      <c r="A250" s="34" t="s">
        <v>360</v>
      </c>
      <c r="B250" s="35">
        <v>0</v>
      </c>
      <c r="C250" s="135">
        <f>IF(B254=0, "-", B250/B254)</f>
        <v>0</v>
      </c>
      <c r="D250" s="35">
        <v>0</v>
      </c>
      <c r="E250" s="126">
        <f>IF(D254=0, "-", D250/D254)</f>
        <v>0</v>
      </c>
      <c r="F250" s="136">
        <v>0</v>
      </c>
      <c r="G250" s="135">
        <f>IF(F254=0, "-", F250/F254)</f>
        <v>0</v>
      </c>
      <c r="H250" s="35">
        <v>3</v>
      </c>
      <c r="I250" s="126">
        <f>IF(H254=0, "-", H250/H254)</f>
        <v>4.1666666666666664E-2</v>
      </c>
      <c r="J250" s="125" t="str">
        <f t="shared" si="20"/>
        <v>-</v>
      </c>
      <c r="K250" s="126">
        <f t="shared" si="21"/>
        <v>-1</v>
      </c>
    </row>
    <row r="251" spans="1:11" ht="14.5" x14ac:dyDescent="0.35">
      <c r="A251" s="34" t="s">
        <v>361</v>
      </c>
      <c r="B251" s="35">
        <v>4</v>
      </c>
      <c r="C251" s="135">
        <f>IF(B254=0, "-", B251/B254)</f>
        <v>0.23529411764705882</v>
      </c>
      <c r="D251" s="35">
        <v>11</v>
      </c>
      <c r="E251" s="126">
        <f>IF(D254=0, "-", D251/D254)</f>
        <v>0.37931034482758619</v>
      </c>
      <c r="F251" s="136">
        <v>12</v>
      </c>
      <c r="G251" s="135">
        <f>IF(F254=0, "-", F251/F254)</f>
        <v>0.21818181818181817</v>
      </c>
      <c r="H251" s="35">
        <v>26</v>
      </c>
      <c r="I251" s="126">
        <f>IF(H254=0, "-", H251/H254)</f>
        <v>0.3611111111111111</v>
      </c>
      <c r="J251" s="125">
        <f t="shared" si="20"/>
        <v>-0.63636363636363635</v>
      </c>
      <c r="K251" s="126">
        <f t="shared" si="21"/>
        <v>-0.53846153846153844</v>
      </c>
    </row>
    <row r="252" spans="1:11" ht="14.5" x14ac:dyDescent="0.35">
      <c r="A252" s="34" t="s">
        <v>362</v>
      </c>
      <c r="B252" s="35">
        <v>3</v>
      </c>
      <c r="C252" s="135">
        <f>IF(B254=0, "-", B252/B254)</f>
        <v>0.17647058823529413</v>
      </c>
      <c r="D252" s="35">
        <v>1</v>
      </c>
      <c r="E252" s="126">
        <f>IF(D254=0, "-", D252/D254)</f>
        <v>3.4482758620689655E-2</v>
      </c>
      <c r="F252" s="136">
        <v>3</v>
      </c>
      <c r="G252" s="135">
        <f>IF(F254=0, "-", F252/F254)</f>
        <v>5.4545454545454543E-2</v>
      </c>
      <c r="H252" s="35">
        <v>1</v>
      </c>
      <c r="I252" s="126">
        <f>IF(H254=0, "-", H252/H254)</f>
        <v>1.3888888888888888E-2</v>
      </c>
      <c r="J252" s="125">
        <f t="shared" si="20"/>
        <v>2</v>
      </c>
      <c r="K252" s="126">
        <f t="shared" si="21"/>
        <v>2</v>
      </c>
    </row>
    <row r="253" spans="1:11" x14ac:dyDescent="0.25">
      <c r="A253" s="137"/>
      <c r="B253" s="40"/>
      <c r="D253" s="40"/>
      <c r="E253" s="44"/>
      <c r="F253" s="138"/>
      <c r="H253" s="40"/>
      <c r="I253" s="44"/>
      <c r="J253" s="43"/>
      <c r="K253" s="44"/>
    </row>
    <row r="254" spans="1:11" s="52" customFormat="1" ht="13" x14ac:dyDescent="0.3">
      <c r="A254" s="139" t="s">
        <v>363</v>
      </c>
      <c r="B254" s="46">
        <f>SUM(B240:B253)</f>
        <v>17</v>
      </c>
      <c r="C254" s="140">
        <f>B254/16272</f>
        <v>1.0447394296951818E-3</v>
      </c>
      <c r="D254" s="46">
        <f>SUM(D240:D253)</f>
        <v>29</v>
      </c>
      <c r="E254" s="141">
        <f>D254/20402</f>
        <v>1.4214292716400352E-3</v>
      </c>
      <c r="F254" s="128">
        <f>SUM(F240:F253)</f>
        <v>55</v>
      </c>
      <c r="G254" s="142">
        <f>F254/46275</f>
        <v>1.1885467314964883E-3</v>
      </c>
      <c r="H254" s="46">
        <f>SUM(H240:H253)</f>
        <v>72</v>
      </c>
      <c r="I254" s="141">
        <f>H254/53980</f>
        <v>1.3338273434605409E-3</v>
      </c>
      <c r="J254" s="49">
        <f>IF(D254=0, "-", IF((B254-D254)/D254&lt;10, (B254-D254)/D254, "&gt;999%"))</f>
        <v>-0.41379310344827586</v>
      </c>
      <c r="K254" s="50">
        <f>IF(H254=0, "-", IF((F254-H254)/H254&lt;10, (F254-H254)/H254, "&gt;999%"))</f>
        <v>-0.2361111111111111</v>
      </c>
    </row>
    <row r="255" spans="1:11" x14ac:dyDescent="0.25">
      <c r="B255" s="138"/>
      <c r="D255" s="138"/>
      <c r="F255" s="138"/>
      <c r="H255" s="138"/>
    </row>
    <row r="256" spans="1:11" s="52" customFormat="1" ht="13" x14ac:dyDescent="0.3">
      <c r="A256" s="139" t="s">
        <v>364</v>
      </c>
      <c r="B256" s="46">
        <v>149</v>
      </c>
      <c r="C256" s="140">
        <f>B256/16272</f>
        <v>9.1568338249754175E-3</v>
      </c>
      <c r="D256" s="46">
        <v>241</v>
      </c>
      <c r="E256" s="141">
        <f>D256/20402</f>
        <v>1.1812567395353397E-2</v>
      </c>
      <c r="F256" s="128">
        <v>476</v>
      </c>
      <c r="G256" s="142">
        <f>F256/46275</f>
        <v>1.028633171258779E-2</v>
      </c>
      <c r="H256" s="46">
        <v>622</v>
      </c>
      <c r="I256" s="141">
        <f>H256/53980</f>
        <v>1.1522786217117451E-2</v>
      </c>
      <c r="J256" s="49">
        <f>IF(D256=0, "-", IF((B256-D256)/D256&lt;10, (B256-D256)/D256, "&gt;999%"))</f>
        <v>-0.38174273858921159</v>
      </c>
      <c r="K256" s="50">
        <f>IF(H256=0, "-", IF((F256-H256)/H256&lt;10, (F256-H256)/H256, "&gt;999%"))</f>
        <v>-0.2347266881028939</v>
      </c>
    </row>
    <row r="257" spans="1:11" x14ac:dyDescent="0.25">
      <c r="B257" s="138"/>
      <c r="D257" s="138"/>
      <c r="F257" s="138"/>
      <c r="H257" s="138"/>
    </row>
    <row r="258" spans="1:11" ht="13" x14ac:dyDescent="0.3">
      <c r="A258" s="26" t="s">
        <v>365</v>
      </c>
      <c r="B258" s="46">
        <f>B262-B260</f>
        <v>3323</v>
      </c>
      <c r="C258" s="140">
        <f>B258/16272</f>
        <v>0.20421583087512291</v>
      </c>
      <c r="D258" s="46">
        <f>D262-D260</f>
        <v>4812</v>
      </c>
      <c r="E258" s="141">
        <f>D258/20402</f>
        <v>0.23585922948730517</v>
      </c>
      <c r="F258" s="128">
        <f>F262-F260</f>
        <v>10071</v>
      </c>
      <c r="G258" s="142">
        <f>F258/46275</f>
        <v>0.21763371150729335</v>
      </c>
      <c r="H258" s="46">
        <f>H262-H260</f>
        <v>13304</v>
      </c>
      <c r="I258" s="141">
        <f>H258/53980</f>
        <v>0.2464616524638755</v>
      </c>
      <c r="J258" s="49">
        <f>IF(D258=0, "-", IF((B258-D258)/D258&lt;10, (B258-D258)/D258, "&gt;999%"))</f>
        <v>-0.3094347464671654</v>
      </c>
      <c r="K258" s="50">
        <f>IF(H258=0, "-", IF((F258-H258)/H258&lt;10, (F258-H258)/H258, "&gt;999%"))</f>
        <v>-0.24300962116656644</v>
      </c>
    </row>
    <row r="259" spans="1:11" ht="13" x14ac:dyDescent="0.3">
      <c r="A259" s="26"/>
      <c r="B259" s="46"/>
      <c r="C259" s="140"/>
      <c r="D259" s="46"/>
      <c r="E259" s="141"/>
      <c r="F259" s="128"/>
      <c r="G259" s="142"/>
      <c r="H259" s="46"/>
      <c r="I259" s="141"/>
      <c r="J259" s="49"/>
      <c r="K259" s="50"/>
    </row>
    <row r="260" spans="1:11" ht="13" x14ac:dyDescent="0.3">
      <c r="A260" s="26" t="s">
        <v>366</v>
      </c>
      <c r="B260" s="46">
        <v>407</v>
      </c>
      <c r="C260" s="140">
        <f>B260/16272</f>
        <v>2.5012291052114062E-2</v>
      </c>
      <c r="D260" s="46">
        <v>692</v>
      </c>
      <c r="E260" s="141">
        <f>D260/20402</f>
        <v>3.3918243309479464E-2</v>
      </c>
      <c r="F260" s="128">
        <v>1318</v>
      </c>
      <c r="G260" s="142">
        <f>F260/46275</f>
        <v>2.8481901674770393E-2</v>
      </c>
      <c r="H260" s="46">
        <v>1752</v>
      </c>
      <c r="I260" s="141">
        <f>H260/53980</f>
        <v>3.2456465357539828E-2</v>
      </c>
      <c r="J260" s="49">
        <f>IF(D260=0, "-", IF((B260-D260)/D260&lt;10, (B260-D260)/D260, "&gt;999%"))</f>
        <v>-0.41184971098265893</v>
      </c>
      <c r="K260" s="50">
        <f>IF(H260=0, "-", IF((F260-H260)/H260&lt;10, (F260-H260)/H260, "&gt;999%"))</f>
        <v>-0.24771689497716895</v>
      </c>
    </row>
    <row r="261" spans="1:11" ht="13" x14ac:dyDescent="0.3">
      <c r="A261" s="26"/>
      <c r="B261" s="46"/>
      <c r="C261" s="140"/>
      <c r="D261" s="46"/>
      <c r="E261" s="141"/>
      <c r="F261" s="128"/>
      <c r="G261" s="142"/>
      <c r="H261" s="46"/>
      <c r="I261" s="141"/>
      <c r="J261" s="49"/>
      <c r="K261" s="50"/>
    </row>
    <row r="262" spans="1:11" ht="13" x14ac:dyDescent="0.3">
      <c r="A262" s="26" t="s">
        <v>367</v>
      </c>
      <c r="B262" s="46">
        <v>3730</v>
      </c>
      <c r="C262" s="140">
        <f>B262/16272</f>
        <v>0.22922812192723696</v>
      </c>
      <c r="D262" s="46">
        <v>5504</v>
      </c>
      <c r="E262" s="141">
        <f>D262/20402</f>
        <v>0.26977747279678466</v>
      </c>
      <c r="F262" s="128">
        <v>11389</v>
      </c>
      <c r="G262" s="142">
        <f>F262/46275</f>
        <v>0.24611561318206374</v>
      </c>
      <c r="H262" s="46">
        <v>15056</v>
      </c>
      <c r="I262" s="141">
        <f>H262/53980</f>
        <v>0.27891811782141535</v>
      </c>
      <c r="J262" s="49">
        <f>IF(D262=0, "-", IF((B262-D262)/D262&lt;10, (B262-D262)/D262, "&gt;999%"))</f>
        <v>-0.3223110465116279</v>
      </c>
      <c r="K262" s="50">
        <f>IF(H262=0, "-", IF((F262-H262)/H262&lt;10, (F262-H262)/H262, "&gt;999%"))</f>
        <v>-0.24355738575982996</v>
      </c>
    </row>
  </sheetData>
  <mergeCells count="58">
    <mergeCell ref="B202:E202"/>
    <mergeCell ref="F202:I202"/>
    <mergeCell ref="J202:K202"/>
    <mergeCell ref="B203:C203"/>
    <mergeCell ref="D203:E203"/>
    <mergeCell ref="F203:G203"/>
    <mergeCell ref="H203:I203"/>
    <mergeCell ref="B178:E178"/>
    <mergeCell ref="F178:I178"/>
    <mergeCell ref="J178:K178"/>
    <mergeCell ref="B179:C179"/>
    <mergeCell ref="D179:E179"/>
    <mergeCell ref="F179:G179"/>
    <mergeCell ref="H179:I179"/>
    <mergeCell ref="B153:E153"/>
    <mergeCell ref="F153:I153"/>
    <mergeCell ref="J153:K153"/>
    <mergeCell ref="B154:C154"/>
    <mergeCell ref="D154:E154"/>
    <mergeCell ref="F154:G154"/>
    <mergeCell ref="H154:I154"/>
    <mergeCell ref="B130:E130"/>
    <mergeCell ref="F130:I130"/>
    <mergeCell ref="J130:K130"/>
    <mergeCell ref="B131:C131"/>
    <mergeCell ref="D131:E131"/>
    <mergeCell ref="F131:G131"/>
    <mergeCell ref="H131:I131"/>
    <mergeCell ref="B92:E92"/>
    <mergeCell ref="F92:I92"/>
    <mergeCell ref="J92:K92"/>
    <mergeCell ref="B93:C93"/>
    <mergeCell ref="D93:E93"/>
    <mergeCell ref="F93:G93"/>
    <mergeCell ref="H93:I93"/>
    <mergeCell ref="B48:E48"/>
    <mergeCell ref="F48:I48"/>
    <mergeCell ref="J48:K48"/>
    <mergeCell ref="B49:C49"/>
    <mergeCell ref="D49:E49"/>
    <mergeCell ref="F49:G49"/>
    <mergeCell ref="H49:I49"/>
    <mergeCell ref="B16:E16"/>
    <mergeCell ref="F16:I16"/>
    <mergeCell ref="J16:K16"/>
    <mergeCell ref="B17:C17"/>
    <mergeCell ref="D17:E17"/>
    <mergeCell ref="F17:G17"/>
    <mergeCell ref="H17:I17"/>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7" max="16383" man="1"/>
    <brk id="91" max="16383" man="1"/>
    <brk id="129" max="16383" man="1"/>
    <brk id="177" max="16383" man="1"/>
    <brk id="201" max="16383" man="1"/>
    <brk id="2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015E-5F17-417A-92E8-E1E2AD38A41E}">
  <sheetPr>
    <pageSetUpPr fitToPage="1"/>
  </sheetPr>
  <dimension ref="A1:K49"/>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368</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165</v>
      </c>
      <c r="G4" s="25"/>
      <c r="H4" s="25"/>
      <c r="I4" s="23"/>
      <c r="J4" s="22" t="s">
        <v>166</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167</v>
      </c>
      <c r="C6" s="133" t="s">
        <v>168</v>
      </c>
      <c r="D6" s="132" t="s">
        <v>167</v>
      </c>
      <c r="E6" s="134" t="s">
        <v>168</v>
      </c>
      <c r="F6" s="144" t="s">
        <v>167</v>
      </c>
      <c r="G6" s="133" t="s">
        <v>168</v>
      </c>
      <c r="H6" s="145" t="s">
        <v>167</v>
      </c>
      <c r="I6" s="134" t="s">
        <v>168</v>
      </c>
      <c r="J6" s="132"/>
      <c r="K6" s="134"/>
    </row>
    <row r="7" spans="1:11" x14ac:dyDescent="0.25">
      <c r="A7" s="34" t="s">
        <v>49</v>
      </c>
      <c r="B7" s="35">
        <v>0</v>
      </c>
      <c r="C7" s="146">
        <f>IF(B49=0, "-", B7/B49)</f>
        <v>0</v>
      </c>
      <c r="D7" s="35">
        <v>2</v>
      </c>
      <c r="E7" s="39">
        <f>IF(D49=0, "-", D7/D49)</f>
        <v>3.6337209302325581E-4</v>
      </c>
      <c r="F7" s="136">
        <v>2</v>
      </c>
      <c r="G7" s="146">
        <f>IF(F49=0, "-", F7/F49)</f>
        <v>1.7560804284836245E-4</v>
      </c>
      <c r="H7" s="35">
        <v>9</v>
      </c>
      <c r="I7" s="39">
        <f>IF(H49=0, "-", H7/H49)</f>
        <v>5.9776833156216795E-4</v>
      </c>
      <c r="J7" s="38">
        <f t="shared" ref="J7:J47" si="0">IF(D7=0, "-", IF((B7-D7)/D7&lt;10, (B7-D7)/D7, "&gt;999%"))</f>
        <v>-1</v>
      </c>
      <c r="K7" s="39">
        <f t="shared" ref="K7:K47" si="1">IF(H7=0, "-", IF((F7-H7)/H7&lt;10, (F7-H7)/H7, "&gt;999%"))</f>
        <v>-0.77777777777777779</v>
      </c>
    </row>
    <row r="8" spans="1:11" x14ac:dyDescent="0.25">
      <c r="A8" s="34" t="s">
        <v>50</v>
      </c>
      <c r="B8" s="35">
        <v>0</v>
      </c>
      <c r="C8" s="146">
        <f>IF(B49=0, "-", B8/B49)</f>
        <v>0</v>
      </c>
      <c r="D8" s="35">
        <v>0</v>
      </c>
      <c r="E8" s="39">
        <f>IF(D49=0, "-", D8/D49)</f>
        <v>0</v>
      </c>
      <c r="F8" s="136">
        <v>0</v>
      </c>
      <c r="G8" s="146">
        <f>IF(F49=0, "-", F8/F49)</f>
        <v>0</v>
      </c>
      <c r="H8" s="35">
        <v>2</v>
      </c>
      <c r="I8" s="39">
        <f>IF(H49=0, "-", H8/H49)</f>
        <v>1.3283740701381508E-4</v>
      </c>
      <c r="J8" s="38" t="str">
        <f t="shared" si="0"/>
        <v>-</v>
      </c>
      <c r="K8" s="39">
        <f t="shared" si="1"/>
        <v>-1</v>
      </c>
    </row>
    <row r="9" spans="1:11" x14ac:dyDescent="0.25">
      <c r="A9" s="34" t="s">
        <v>51</v>
      </c>
      <c r="B9" s="35">
        <v>0</v>
      </c>
      <c r="C9" s="146">
        <f>IF(B49=0, "-", B9/B49)</f>
        <v>0</v>
      </c>
      <c r="D9" s="35">
        <v>2</v>
      </c>
      <c r="E9" s="39">
        <f>IF(D49=0, "-", D9/D49)</f>
        <v>3.6337209302325581E-4</v>
      </c>
      <c r="F9" s="136">
        <v>2</v>
      </c>
      <c r="G9" s="146">
        <f>IF(F49=0, "-", F9/F49)</f>
        <v>1.7560804284836245E-4</v>
      </c>
      <c r="H9" s="35">
        <v>4</v>
      </c>
      <c r="I9" s="39">
        <f>IF(H49=0, "-", H9/H49)</f>
        <v>2.6567481402763017E-4</v>
      </c>
      <c r="J9" s="38">
        <f t="shared" si="0"/>
        <v>-1</v>
      </c>
      <c r="K9" s="39">
        <f t="shared" si="1"/>
        <v>-0.5</v>
      </c>
    </row>
    <row r="10" spans="1:11" x14ac:dyDescent="0.25">
      <c r="A10" s="34" t="s">
        <v>52</v>
      </c>
      <c r="B10" s="35">
        <v>41</v>
      </c>
      <c r="C10" s="146">
        <f>IF(B49=0, "-", B10/B49)</f>
        <v>1.099195710455764E-2</v>
      </c>
      <c r="D10" s="35">
        <v>119</v>
      </c>
      <c r="E10" s="39">
        <f>IF(D49=0, "-", D10/D49)</f>
        <v>2.1620639534883721E-2</v>
      </c>
      <c r="F10" s="136">
        <v>196</v>
      </c>
      <c r="G10" s="146">
        <f>IF(F49=0, "-", F10/F49)</f>
        <v>1.7209588199139522E-2</v>
      </c>
      <c r="H10" s="35">
        <v>346</v>
      </c>
      <c r="I10" s="39">
        <f>IF(H49=0, "-", H10/H49)</f>
        <v>2.298087141339001E-2</v>
      </c>
      <c r="J10" s="38">
        <f t="shared" si="0"/>
        <v>-0.65546218487394958</v>
      </c>
      <c r="K10" s="39">
        <f t="shared" si="1"/>
        <v>-0.43352601156069365</v>
      </c>
    </row>
    <row r="11" spans="1:11" x14ac:dyDescent="0.25">
      <c r="A11" s="34" t="s">
        <v>53</v>
      </c>
      <c r="B11" s="35">
        <v>7</v>
      </c>
      <c r="C11" s="146">
        <f>IF(B49=0, "-", B11/B49)</f>
        <v>1.8766756032171583E-3</v>
      </c>
      <c r="D11" s="35">
        <v>3</v>
      </c>
      <c r="E11" s="39">
        <f>IF(D49=0, "-", D11/D49)</f>
        <v>5.4505813953488371E-4</v>
      </c>
      <c r="F11" s="136">
        <v>10</v>
      </c>
      <c r="G11" s="146">
        <f>IF(F49=0, "-", F11/F49)</f>
        <v>8.780402142418123E-4</v>
      </c>
      <c r="H11" s="35">
        <v>8</v>
      </c>
      <c r="I11" s="39">
        <f>IF(H49=0, "-", H11/H49)</f>
        <v>5.3134962805526033E-4</v>
      </c>
      <c r="J11" s="38">
        <f t="shared" si="0"/>
        <v>1.3333333333333333</v>
      </c>
      <c r="K11" s="39">
        <f t="shared" si="1"/>
        <v>0.25</v>
      </c>
    </row>
    <row r="12" spans="1:11" x14ac:dyDescent="0.25">
      <c r="A12" s="34" t="s">
        <v>54</v>
      </c>
      <c r="B12" s="35">
        <v>70</v>
      </c>
      <c r="C12" s="146">
        <f>IF(B49=0, "-", B12/B49)</f>
        <v>1.876675603217158E-2</v>
      </c>
      <c r="D12" s="35">
        <v>149</v>
      </c>
      <c r="E12" s="39">
        <f>IF(D49=0, "-", D12/D49)</f>
        <v>2.7071220930232558E-2</v>
      </c>
      <c r="F12" s="136">
        <v>305</v>
      </c>
      <c r="G12" s="146">
        <f>IF(F49=0, "-", F12/F49)</f>
        <v>2.6780226534375274E-2</v>
      </c>
      <c r="H12" s="35">
        <v>341</v>
      </c>
      <c r="I12" s="39">
        <f>IF(H49=0, "-", H12/H49)</f>
        <v>2.2648777895855472E-2</v>
      </c>
      <c r="J12" s="38">
        <f t="shared" si="0"/>
        <v>-0.53020134228187921</v>
      </c>
      <c r="K12" s="39">
        <f t="shared" si="1"/>
        <v>-0.10557184750733138</v>
      </c>
    </row>
    <row r="13" spans="1:11" x14ac:dyDescent="0.25">
      <c r="A13" s="34" t="s">
        <v>55</v>
      </c>
      <c r="B13" s="35">
        <v>1</v>
      </c>
      <c r="C13" s="146">
        <f>IF(B49=0, "-", B13/B49)</f>
        <v>2.6809651474530834E-4</v>
      </c>
      <c r="D13" s="35">
        <v>3</v>
      </c>
      <c r="E13" s="39">
        <f>IF(D49=0, "-", D13/D49)</f>
        <v>5.4505813953488371E-4</v>
      </c>
      <c r="F13" s="136">
        <v>10</v>
      </c>
      <c r="G13" s="146">
        <f>IF(F49=0, "-", F13/F49)</f>
        <v>8.780402142418123E-4</v>
      </c>
      <c r="H13" s="35">
        <v>13</v>
      </c>
      <c r="I13" s="39">
        <f>IF(H49=0, "-", H13/H49)</f>
        <v>8.6344314558979812E-4</v>
      </c>
      <c r="J13" s="38">
        <f t="shared" si="0"/>
        <v>-0.66666666666666663</v>
      </c>
      <c r="K13" s="39">
        <f t="shared" si="1"/>
        <v>-0.23076923076923078</v>
      </c>
    </row>
    <row r="14" spans="1:11" x14ac:dyDescent="0.25">
      <c r="A14" s="34" t="s">
        <v>56</v>
      </c>
      <c r="B14" s="35">
        <v>0</v>
      </c>
      <c r="C14" s="146">
        <f>IF(B49=0, "-", B14/B49)</f>
        <v>0</v>
      </c>
      <c r="D14" s="35">
        <v>1</v>
      </c>
      <c r="E14" s="39">
        <f>IF(D49=0, "-", D14/D49)</f>
        <v>1.816860465116279E-4</v>
      </c>
      <c r="F14" s="136">
        <v>2</v>
      </c>
      <c r="G14" s="146">
        <f>IF(F49=0, "-", F14/F49)</f>
        <v>1.7560804284836245E-4</v>
      </c>
      <c r="H14" s="35">
        <v>2</v>
      </c>
      <c r="I14" s="39">
        <f>IF(H49=0, "-", H14/H49)</f>
        <v>1.3283740701381508E-4</v>
      </c>
      <c r="J14" s="38">
        <f t="shared" si="0"/>
        <v>-1</v>
      </c>
      <c r="K14" s="39">
        <f t="shared" si="1"/>
        <v>0</v>
      </c>
    </row>
    <row r="15" spans="1:11" x14ac:dyDescent="0.25">
      <c r="A15" s="34" t="s">
        <v>57</v>
      </c>
      <c r="B15" s="35">
        <v>2</v>
      </c>
      <c r="C15" s="146">
        <f>IF(B49=0, "-", B15/B49)</f>
        <v>5.3619302949061668E-4</v>
      </c>
      <c r="D15" s="35">
        <v>3</v>
      </c>
      <c r="E15" s="39">
        <f>IF(D49=0, "-", D15/D49)</f>
        <v>5.4505813953488371E-4</v>
      </c>
      <c r="F15" s="136">
        <v>22</v>
      </c>
      <c r="G15" s="146">
        <f>IF(F49=0, "-", F15/F49)</f>
        <v>1.9316884713319871E-3</v>
      </c>
      <c r="H15" s="35">
        <v>15</v>
      </c>
      <c r="I15" s="39">
        <f>IF(H49=0, "-", H15/H49)</f>
        <v>9.9628055260361325E-4</v>
      </c>
      <c r="J15" s="38">
        <f t="shared" si="0"/>
        <v>-0.33333333333333331</v>
      </c>
      <c r="K15" s="39">
        <f t="shared" si="1"/>
        <v>0.46666666666666667</v>
      </c>
    </row>
    <row r="16" spans="1:11" x14ac:dyDescent="0.25">
      <c r="A16" s="34" t="s">
        <v>58</v>
      </c>
      <c r="B16" s="35">
        <v>4</v>
      </c>
      <c r="C16" s="146">
        <f>IF(B49=0, "-", B16/B49)</f>
        <v>1.0723860589812334E-3</v>
      </c>
      <c r="D16" s="35">
        <v>7</v>
      </c>
      <c r="E16" s="39">
        <f>IF(D49=0, "-", D16/D49)</f>
        <v>1.2718023255813954E-3</v>
      </c>
      <c r="F16" s="136">
        <v>12</v>
      </c>
      <c r="G16" s="146">
        <f>IF(F49=0, "-", F16/F49)</f>
        <v>1.0536482570901748E-3</v>
      </c>
      <c r="H16" s="35">
        <v>29</v>
      </c>
      <c r="I16" s="39">
        <f>IF(H49=0, "-", H16/H49)</f>
        <v>1.9261424017003189E-3</v>
      </c>
      <c r="J16" s="38">
        <f t="shared" si="0"/>
        <v>-0.42857142857142855</v>
      </c>
      <c r="K16" s="39">
        <f t="shared" si="1"/>
        <v>-0.58620689655172409</v>
      </c>
    </row>
    <row r="17" spans="1:11" x14ac:dyDescent="0.25">
      <c r="A17" s="34" t="s">
        <v>60</v>
      </c>
      <c r="B17" s="35">
        <v>91</v>
      </c>
      <c r="C17" s="146">
        <f>IF(B49=0, "-", B17/B49)</f>
        <v>2.4396782841823058E-2</v>
      </c>
      <c r="D17" s="35">
        <v>168</v>
      </c>
      <c r="E17" s="39">
        <f>IF(D49=0, "-", D17/D49)</f>
        <v>3.0523255813953487E-2</v>
      </c>
      <c r="F17" s="136">
        <v>235</v>
      </c>
      <c r="G17" s="146">
        <f>IF(F49=0, "-", F17/F49)</f>
        <v>2.0633945034682587E-2</v>
      </c>
      <c r="H17" s="35">
        <v>424</v>
      </c>
      <c r="I17" s="39">
        <f>IF(H49=0, "-", H17/H49)</f>
        <v>2.8161530286928801E-2</v>
      </c>
      <c r="J17" s="38">
        <f t="shared" si="0"/>
        <v>-0.45833333333333331</v>
      </c>
      <c r="K17" s="39">
        <f t="shared" si="1"/>
        <v>-0.44575471698113206</v>
      </c>
    </row>
    <row r="18" spans="1:11" x14ac:dyDescent="0.25">
      <c r="A18" s="34" t="s">
        <v>63</v>
      </c>
      <c r="B18" s="35">
        <v>111</v>
      </c>
      <c r="C18" s="146">
        <f>IF(B49=0, "-", B18/B49)</f>
        <v>2.9758713136729221E-2</v>
      </c>
      <c r="D18" s="35">
        <v>120</v>
      </c>
      <c r="E18" s="39">
        <f>IF(D49=0, "-", D18/D49)</f>
        <v>2.1802325581395349E-2</v>
      </c>
      <c r="F18" s="136">
        <v>164</v>
      </c>
      <c r="G18" s="146">
        <f>IF(F49=0, "-", F18/F49)</f>
        <v>1.4399859513565722E-2</v>
      </c>
      <c r="H18" s="35">
        <v>449</v>
      </c>
      <c r="I18" s="39">
        <f>IF(H49=0, "-", H18/H49)</f>
        <v>2.9821997874601488E-2</v>
      </c>
      <c r="J18" s="38">
        <f t="shared" si="0"/>
        <v>-7.4999999999999997E-2</v>
      </c>
      <c r="K18" s="39">
        <f t="shared" si="1"/>
        <v>-0.63474387527839649</v>
      </c>
    </row>
    <row r="19" spans="1:11" x14ac:dyDescent="0.25">
      <c r="A19" s="34" t="s">
        <v>64</v>
      </c>
      <c r="B19" s="35">
        <v>203</v>
      </c>
      <c r="C19" s="146">
        <f>IF(B49=0, "-", B19/B49)</f>
        <v>5.442359249329759E-2</v>
      </c>
      <c r="D19" s="35">
        <v>316</v>
      </c>
      <c r="E19" s="39">
        <f>IF(D49=0, "-", D19/D49)</f>
        <v>5.7412790697674417E-2</v>
      </c>
      <c r="F19" s="136">
        <v>723</v>
      </c>
      <c r="G19" s="146">
        <f>IF(F49=0, "-", F19/F49)</f>
        <v>6.3482307489683032E-2</v>
      </c>
      <c r="H19" s="35">
        <v>922</v>
      </c>
      <c r="I19" s="39">
        <f>IF(H49=0, "-", H19/H49)</f>
        <v>6.1238044633368759E-2</v>
      </c>
      <c r="J19" s="38">
        <f t="shared" si="0"/>
        <v>-0.35759493670886078</v>
      </c>
      <c r="K19" s="39">
        <f t="shared" si="1"/>
        <v>-0.2158351409978308</v>
      </c>
    </row>
    <row r="20" spans="1:11" x14ac:dyDescent="0.25">
      <c r="A20" s="34" t="s">
        <v>65</v>
      </c>
      <c r="B20" s="35">
        <v>410</v>
      </c>
      <c r="C20" s="146">
        <f>IF(B49=0, "-", B20/B49)</f>
        <v>0.10991957104557641</v>
      </c>
      <c r="D20" s="35">
        <v>754</v>
      </c>
      <c r="E20" s="39">
        <f>IF(D49=0, "-", D20/D49)</f>
        <v>0.13699127906976744</v>
      </c>
      <c r="F20" s="136">
        <v>1381</v>
      </c>
      <c r="G20" s="146">
        <f>IF(F49=0, "-", F20/F49)</f>
        <v>0.12125735358679428</v>
      </c>
      <c r="H20" s="35">
        <v>2227</v>
      </c>
      <c r="I20" s="39">
        <f>IF(H49=0, "-", H20/H49)</f>
        <v>0.1479144527098831</v>
      </c>
      <c r="J20" s="38">
        <f t="shared" si="0"/>
        <v>-0.45623342175066312</v>
      </c>
      <c r="K20" s="39">
        <f t="shared" si="1"/>
        <v>-0.37988325101032777</v>
      </c>
    </row>
    <row r="21" spans="1:11" x14ac:dyDescent="0.25">
      <c r="A21" s="34" t="s">
        <v>66</v>
      </c>
      <c r="B21" s="35">
        <v>1</v>
      </c>
      <c r="C21" s="146">
        <f>IF(B49=0, "-", B21/B49)</f>
        <v>2.6809651474530834E-4</v>
      </c>
      <c r="D21" s="35">
        <v>0</v>
      </c>
      <c r="E21" s="39">
        <f>IF(D49=0, "-", D21/D49)</f>
        <v>0</v>
      </c>
      <c r="F21" s="136">
        <v>2</v>
      </c>
      <c r="G21" s="146">
        <f>IF(F49=0, "-", F21/F49)</f>
        <v>1.7560804284836245E-4</v>
      </c>
      <c r="H21" s="35">
        <v>0</v>
      </c>
      <c r="I21" s="39">
        <f>IF(H49=0, "-", H21/H49)</f>
        <v>0</v>
      </c>
      <c r="J21" s="38" t="str">
        <f t="shared" si="0"/>
        <v>-</v>
      </c>
      <c r="K21" s="39" t="str">
        <f t="shared" si="1"/>
        <v>-</v>
      </c>
    </row>
    <row r="22" spans="1:11" x14ac:dyDescent="0.25">
      <c r="A22" s="34" t="s">
        <v>69</v>
      </c>
      <c r="B22" s="35">
        <v>4</v>
      </c>
      <c r="C22" s="146">
        <f>IF(B49=0, "-", B22/B49)</f>
        <v>1.0723860589812334E-3</v>
      </c>
      <c r="D22" s="35">
        <v>3</v>
      </c>
      <c r="E22" s="39">
        <f>IF(D49=0, "-", D22/D49)</f>
        <v>5.4505813953488371E-4</v>
      </c>
      <c r="F22" s="136">
        <v>15</v>
      </c>
      <c r="G22" s="146">
        <f>IF(F49=0, "-", F22/F49)</f>
        <v>1.3170603213627184E-3</v>
      </c>
      <c r="H22" s="35">
        <v>33</v>
      </c>
      <c r="I22" s="39">
        <f>IF(H49=0, "-", H22/H49)</f>
        <v>2.1918172157279489E-3</v>
      </c>
      <c r="J22" s="38">
        <f t="shared" si="0"/>
        <v>0.33333333333333331</v>
      </c>
      <c r="K22" s="39">
        <f t="shared" si="1"/>
        <v>-0.54545454545454541</v>
      </c>
    </row>
    <row r="23" spans="1:11" x14ac:dyDescent="0.25">
      <c r="A23" s="34" t="s">
        <v>71</v>
      </c>
      <c r="B23" s="35">
        <v>639</v>
      </c>
      <c r="C23" s="146">
        <f>IF(B49=0, "-", B23/B49)</f>
        <v>0.171313672922252</v>
      </c>
      <c r="D23" s="35">
        <v>693</v>
      </c>
      <c r="E23" s="39">
        <f>IF(D49=0, "-", D23/D49)</f>
        <v>0.12590843023255813</v>
      </c>
      <c r="F23" s="136">
        <v>1711</v>
      </c>
      <c r="G23" s="146">
        <f>IF(F49=0, "-", F23/F49)</f>
        <v>0.15023268065677409</v>
      </c>
      <c r="H23" s="35">
        <v>1840</v>
      </c>
      <c r="I23" s="39">
        <f>IF(H49=0, "-", H23/H49)</f>
        <v>0.12221041445270989</v>
      </c>
      <c r="J23" s="38">
        <f t="shared" si="0"/>
        <v>-7.792207792207792E-2</v>
      </c>
      <c r="K23" s="39">
        <f t="shared" si="1"/>
        <v>-7.0108695652173911E-2</v>
      </c>
    </row>
    <row r="24" spans="1:11" x14ac:dyDescent="0.25">
      <c r="A24" s="34" t="s">
        <v>72</v>
      </c>
      <c r="B24" s="35">
        <v>0</v>
      </c>
      <c r="C24" s="146">
        <f>IF(B49=0, "-", B24/B49)</f>
        <v>0</v>
      </c>
      <c r="D24" s="35">
        <v>0</v>
      </c>
      <c r="E24" s="39">
        <f>IF(D49=0, "-", D24/D49)</f>
        <v>0</v>
      </c>
      <c r="F24" s="136">
        <v>0</v>
      </c>
      <c r="G24" s="146">
        <f>IF(F49=0, "-", F24/F49)</f>
        <v>0</v>
      </c>
      <c r="H24" s="35">
        <v>2</v>
      </c>
      <c r="I24" s="39">
        <f>IF(H49=0, "-", H24/H49)</f>
        <v>1.3283740701381508E-4</v>
      </c>
      <c r="J24" s="38" t="str">
        <f t="shared" si="0"/>
        <v>-</v>
      </c>
      <c r="K24" s="39">
        <f t="shared" si="1"/>
        <v>-1</v>
      </c>
    </row>
    <row r="25" spans="1:11" x14ac:dyDescent="0.25">
      <c r="A25" s="34" t="s">
        <v>74</v>
      </c>
      <c r="B25" s="35">
        <v>11</v>
      </c>
      <c r="C25" s="146">
        <f>IF(B49=0, "-", B25/B49)</f>
        <v>2.9490616621983914E-3</v>
      </c>
      <c r="D25" s="35">
        <v>16</v>
      </c>
      <c r="E25" s="39">
        <f>IF(D49=0, "-", D25/D49)</f>
        <v>2.9069767441860465E-3</v>
      </c>
      <c r="F25" s="136">
        <v>36</v>
      </c>
      <c r="G25" s="146">
        <f>IF(F49=0, "-", F25/F49)</f>
        <v>3.1609447712705242E-3</v>
      </c>
      <c r="H25" s="35">
        <v>46</v>
      </c>
      <c r="I25" s="39">
        <f>IF(H49=0, "-", H25/H49)</f>
        <v>3.0552603613177472E-3</v>
      </c>
      <c r="J25" s="38">
        <f t="shared" si="0"/>
        <v>-0.3125</v>
      </c>
      <c r="K25" s="39">
        <f t="shared" si="1"/>
        <v>-0.21739130434782608</v>
      </c>
    </row>
    <row r="26" spans="1:11" x14ac:dyDescent="0.25">
      <c r="A26" s="34" t="s">
        <v>75</v>
      </c>
      <c r="B26" s="35">
        <v>23</v>
      </c>
      <c r="C26" s="146">
        <f>IF(B49=0, "-", B26/B49)</f>
        <v>6.1662198391420914E-3</v>
      </c>
      <c r="D26" s="35">
        <v>33</v>
      </c>
      <c r="E26" s="39">
        <f>IF(D49=0, "-", D26/D49)</f>
        <v>5.9956395348837212E-3</v>
      </c>
      <c r="F26" s="136">
        <v>75</v>
      </c>
      <c r="G26" s="146">
        <f>IF(F49=0, "-", F26/F49)</f>
        <v>6.5853016068135924E-3</v>
      </c>
      <c r="H26" s="35">
        <v>74</v>
      </c>
      <c r="I26" s="39">
        <f>IF(H49=0, "-", H26/H49)</f>
        <v>4.914984059511158E-3</v>
      </c>
      <c r="J26" s="38">
        <f t="shared" si="0"/>
        <v>-0.30303030303030304</v>
      </c>
      <c r="K26" s="39">
        <f t="shared" si="1"/>
        <v>1.3513513513513514E-2</v>
      </c>
    </row>
    <row r="27" spans="1:11" x14ac:dyDescent="0.25">
      <c r="A27" s="34" t="s">
        <v>76</v>
      </c>
      <c r="B27" s="35">
        <v>1</v>
      </c>
      <c r="C27" s="146">
        <f>IF(B49=0, "-", B27/B49)</f>
        <v>2.6809651474530834E-4</v>
      </c>
      <c r="D27" s="35">
        <v>1</v>
      </c>
      <c r="E27" s="39">
        <f>IF(D49=0, "-", D27/D49)</f>
        <v>1.816860465116279E-4</v>
      </c>
      <c r="F27" s="136">
        <v>3</v>
      </c>
      <c r="G27" s="146">
        <f>IF(F49=0, "-", F27/F49)</f>
        <v>2.634120642725437E-4</v>
      </c>
      <c r="H27" s="35">
        <v>2</v>
      </c>
      <c r="I27" s="39">
        <f>IF(H49=0, "-", H27/H49)</f>
        <v>1.3283740701381508E-4</v>
      </c>
      <c r="J27" s="38">
        <f t="shared" si="0"/>
        <v>0</v>
      </c>
      <c r="K27" s="39">
        <f t="shared" si="1"/>
        <v>0.5</v>
      </c>
    </row>
    <row r="28" spans="1:11" x14ac:dyDescent="0.25">
      <c r="A28" s="34" t="s">
        <v>77</v>
      </c>
      <c r="B28" s="35">
        <v>0</v>
      </c>
      <c r="C28" s="146">
        <f>IF(B49=0, "-", B28/B49)</f>
        <v>0</v>
      </c>
      <c r="D28" s="35">
        <v>2</v>
      </c>
      <c r="E28" s="39">
        <f>IF(D49=0, "-", D28/D49)</f>
        <v>3.6337209302325581E-4</v>
      </c>
      <c r="F28" s="136">
        <v>2</v>
      </c>
      <c r="G28" s="146">
        <f>IF(F49=0, "-", F28/F49)</f>
        <v>1.7560804284836245E-4</v>
      </c>
      <c r="H28" s="35">
        <v>8</v>
      </c>
      <c r="I28" s="39">
        <f>IF(H49=0, "-", H28/H49)</f>
        <v>5.3134962805526033E-4</v>
      </c>
      <c r="J28" s="38">
        <f t="shared" si="0"/>
        <v>-1</v>
      </c>
      <c r="K28" s="39">
        <f t="shared" si="1"/>
        <v>-0.75</v>
      </c>
    </row>
    <row r="29" spans="1:11" x14ac:dyDescent="0.25">
      <c r="A29" s="34" t="s">
        <v>78</v>
      </c>
      <c r="B29" s="35">
        <v>321</v>
      </c>
      <c r="C29" s="146">
        <f>IF(B49=0, "-", B29/B49)</f>
        <v>8.6058981233243972E-2</v>
      </c>
      <c r="D29" s="35">
        <v>838</v>
      </c>
      <c r="E29" s="39">
        <f>IF(D49=0, "-", D29/D49)</f>
        <v>0.15225290697674418</v>
      </c>
      <c r="F29" s="136">
        <v>1079</v>
      </c>
      <c r="G29" s="146">
        <f>IF(F49=0, "-", F29/F49)</f>
        <v>9.4740539116691544E-2</v>
      </c>
      <c r="H29" s="35">
        <v>2424</v>
      </c>
      <c r="I29" s="39">
        <f>IF(H49=0, "-", H29/H49)</f>
        <v>0.16099893730074388</v>
      </c>
      <c r="J29" s="38">
        <f t="shared" si="0"/>
        <v>-0.616945107398568</v>
      </c>
      <c r="K29" s="39">
        <f t="shared" si="1"/>
        <v>-0.55486798679867988</v>
      </c>
    </row>
    <row r="30" spans="1:11" x14ac:dyDescent="0.25">
      <c r="A30" s="34" t="s">
        <v>79</v>
      </c>
      <c r="B30" s="35">
        <v>1</v>
      </c>
      <c r="C30" s="146">
        <f>IF(B49=0, "-", B30/B49)</f>
        <v>2.6809651474530834E-4</v>
      </c>
      <c r="D30" s="35">
        <v>3</v>
      </c>
      <c r="E30" s="39">
        <f>IF(D49=0, "-", D30/D49)</f>
        <v>5.4505813953488371E-4</v>
      </c>
      <c r="F30" s="136">
        <v>1</v>
      </c>
      <c r="G30" s="146">
        <f>IF(F49=0, "-", F30/F49)</f>
        <v>8.7804021424181224E-5</v>
      </c>
      <c r="H30" s="35">
        <v>3</v>
      </c>
      <c r="I30" s="39">
        <f>IF(H49=0, "-", H30/H49)</f>
        <v>1.9925611052072262E-4</v>
      </c>
      <c r="J30" s="38">
        <f t="shared" si="0"/>
        <v>-0.66666666666666663</v>
      </c>
      <c r="K30" s="39">
        <f t="shared" si="1"/>
        <v>-0.66666666666666663</v>
      </c>
    </row>
    <row r="31" spans="1:11" x14ac:dyDescent="0.25">
      <c r="A31" s="34" t="s">
        <v>80</v>
      </c>
      <c r="B31" s="35">
        <v>206</v>
      </c>
      <c r="C31" s="146">
        <f>IF(B49=0, "-", B31/B49)</f>
        <v>5.522788203753351E-2</v>
      </c>
      <c r="D31" s="35">
        <v>294</v>
      </c>
      <c r="E31" s="39">
        <f>IF(D49=0, "-", D31/D49)</f>
        <v>5.3415697674418602E-2</v>
      </c>
      <c r="F31" s="136">
        <v>510</v>
      </c>
      <c r="G31" s="146">
        <f>IF(F49=0, "-", F31/F49)</f>
        <v>4.4780050926332429E-2</v>
      </c>
      <c r="H31" s="35">
        <v>746</v>
      </c>
      <c r="I31" s="39">
        <f>IF(H49=0, "-", H31/H49)</f>
        <v>4.9548352816153031E-2</v>
      </c>
      <c r="J31" s="38">
        <f t="shared" si="0"/>
        <v>-0.29931972789115646</v>
      </c>
      <c r="K31" s="39">
        <f t="shared" si="1"/>
        <v>-0.3163538873994638</v>
      </c>
    </row>
    <row r="32" spans="1:11" x14ac:dyDescent="0.25">
      <c r="A32" s="34" t="s">
        <v>81</v>
      </c>
      <c r="B32" s="35">
        <v>6</v>
      </c>
      <c r="C32" s="146">
        <f>IF(B49=0, "-", B32/B49)</f>
        <v>1.6085790884718498E-3</v>
      </c>
      <c r="D32" s="35">
        <v>19</v>
      </c>
      <c r="E32" s="39">
        <f>IF(D49=0, "-", D32/D49)</f>
        <v>3.4520348837209303E-3</v>
      </c>
      <c r="F32" s="136">
        <v>27</v>
      </c>
      <c r="G32" s="146">
        <f>IF(F49=0, "-", F32/F49)</f>
        <v>2.3707085784528932E-3</v>
      </c>
      <c r="H32" s="35">
        <v>44</v>
      </c>
      <c r="I32" s="39">
        <f>IF(H49=0, "-", H32/H49)</f>
        <v>2.9224229543039319E-3</v>
      </c>
      <c r="J32" s="38">
        <f t="shared" si="0"/>
        <v>-0.68421052631578949</v>
      </c>
      <c r="K32" s="39">
        <f t="shared" si="1"/>
        <v>-0.38636363636363635</v>
      </c>
    </row>
    <row r="33" spans="1:11" x14ac:dyDescent="0.25">
      <c r="A33" s="34" t="s">
        <v>82</v>
      </c>
      <c r="B33" s="35">
        <v>156</v>
      </c>
      <c r="C33" s="146">
        <f>IF(B49=0, "-", B33/B49)</f>
        <v>4.1823056300268099E-2</v>
      </c>
      <c r="D33" s="35">
        <v>101</v>
      </c>
      <c r="E33" s="39">
        <f>IF(D49=0, "-", D33/D49)</f>
        <v>1.835029069767442E-2</v>
      </c>
      <c r="F33" s="136">
        <v>483</v>
      </c>
      <c r="G33" s="146">
        <f>IF(F49=0, "-", F33/F49)</f>
        <v>4.2409342347879533E-2</v>
      </c>
      <c r="H33" s="35">
        <v>278</v>
      </c>
      <c r="I33" s="39">
        <f>IF(H49=0, "-", H33/H49)</f>
        <v>1.8464399574920298E-2</v>
      </c>
      <c r="J33" s="38">
        <f t="shared" si="0"/>
        <v>0.54455445544554459</v>
      </c>
      <c r="K33" s="39">
        <f t="shared" si="1"/>
        <v>0.73741007194244601</v>
      </c>
    </row>
    <row r="34" spans="1:11" x14ac:dyDescent="0.25">
      <c r="A34" s="34" t="s">
        <v>83</v>
      </c>
      <c r="B34" s="35">
        <v>29</v>
      </c>
      <c r="C34" s="146">
        <f>IF(B49=0, "-", B34/B49)</f>
        <v>7.7747989276139408E-3</v>
      </c>
      <c r="D34" s="35">
        <v>48</v>
      </c>
      <c r="E34" s="39">
        <f>IF(D49=0, "-", D34/D49)</f>
        <v>8.7209302325581394E-3</v>
      </c>
      <c r="F34" s="136">
        <v>102</v>
      </c>
      <c r="G34" s="146">
        <f>IF(F49=0, "-", F34/F49)</f>
        <v>8.9560101852664848E-3</v>
      </c>
      <c r="H34" s="35">
        <v>121</v>
      </c>
      <c r="I34" s="39">
        <f>IF(H49=0, "-", H34/H49)</f>
        <v>8.0366631243358137E-3</v>
      </c>
      <c r="J34" s="38">
        <f t="shared" si="0"/>
        <v>-0.39583333333333331</v>
      </c>
      <c r="K34" s="39">
        <f t="shared" si="1"/>
        <v>-0.15702479338842976</v>
      </c>
    </row>
    <row r="35" spans="1:11" x14ac:dyDescent="0.25">
      <c r="A35" s="34" t="s">
        <v>84</v>
      </c>
      <c r="B35" s="35">
        <v>14</v>
      </c>
      <c r="C35" s="146">
        <f>IF(B49=0, "-", B35/B49)</f>
        <v>3.7533512064343165E-3</v>
      </c>
      <c r="D35" s="35">
        <v>161</v>
      </c>
      <c r="E35" s="39">
        <f>IF(D49=0, "-", D35/D49)</f>
        <v>2.9251453488372093E-2</v>
      </c>
      <c r="F35" s="136">
        <v>30</v>
      </c>
      <c r="G35" s="146">
        <f>IF(F49=0, "-", F35/F49)</f>
        <v>2.6341206427254369E-3</v>
      </c>
      <c r="H35" s="35">
        <v>277</v>
      </c>
      <c r="I35" s="39">
        <f>IF(H49=0, "-", H35/H49)</f>
        <v>1.8397980871413391E-2</v>
      </c>
      <c r="J35" s="38">
        <f t="shared" si="0"/>
        <v>-0.91304347826086951</v>
      </c>
      <c r="K35" s="39">
        <f t="shared" si="1"/>
        <v>-0.89169675090252709</v>
      </c>
    </row>
    <row r="36" spans="1:11" x14ac:dyDescent="0.25">
      <c r="A36" s="34" t="s">
        <v>85</v>
      </c>
      <c r="B36" s="35">
        <v>0</v>
      </c>
      <c r="C36" s="146">
        <f>IF(B49=0, "-", B36/B49)</f>
        <v>0</v>
      </c>
      <c r="D36" s="35">
        <v>0</v>
      </c>
      <c r="E36" s="39">
        <f>IF(D49=0, "-", D36/D49)</f>
        <v>0</v>
      </c>
      <c r="F36" s="136">
        <v>0</v>
      </c>
      <c r="G36" s="146">
        <f>IF(F49=0, "-", F36/F49)</f>
        <v>0</v>
      </c>
      <c r="H36" s="35">
        <v>1</v>
      </c>
      <c r="I36" s="39">
        <f>IF(H49=0, "-", H36/H49)</f>
        <v>6.6418703506907541E-5</v>
      </c>
      <c r="J36" s="38" t="str">
        <f t="shared" si="0"/>
        <v>-</v>
      </c>
      <c r="K36" s="39">
        <f t="shared" si="1"/>
        <v>-1</v>
      </c>
    </row>
    <row r="37" spans="1:11" x14ac:dyDescent="0.25">
      <c r="A37" s="34" t="s">
        <v>86</v>
      </c>
      <c r="B37" s="35">
        <v>8</v>
      </c>
      <c r="C37" s="146">
        <f>IF(B49=0, "-", B37/B49)</f>
        <v>2.1447721179624667E-3</v>
      </c>
      <c r="D37" s="35">
        <v>8</v>
      </c>
      <c r="E37" s="39">
        <f>IF(D49=0, "-", D37/D49)</f>
        <v>1.4534883720930232E-3</v>
      </c>
      <c r="F37" s="136">
        <v>35</v>
      </c>
      <c r="G37" s="146">
        <f>IF(F49=0, "-", F37/F49)</f>
        <v>3.0731407498463428E-3</v>
      </c>
      <c r="H37" s="35">
        <v>15</v>
      </c>
      <c r="I37" s="39">
        <f>IF(H49=0, "-", H37/H49)</f>
        <v>9.9628055260361325E-4</v>
      </c>
      <c r="J37" s="38">
        <f t="shared" si="0"/>
        <v>0</v>
      </c>
      <c r="K37" s="39">
        <f t="shared" si="1"/>
        <v>1.3333333333333333</v>
      </c>
    </row>
    <row r="38" spans="1:11" x14ac:dyDescent="0.25">
      <c r="A38" s="34" t="s">
        <v>87</v>
      </c>
      <c r="B38" s="35">
        <v>2</v>
      </c>
      <c r="C38" s="146">
        <f>IF(B49=0, "-", B38/B49)</f>
        <v>5.3619302949061668E-4</v>
      </c>
      <c r="D38" s="35">
        <v>1</v>
      </c>
      <c r="E38" s="39">
        <f>IF(D49=0, "-", D38/D49)</f>
        <v>1.816860465116279E-4</v>
      </c>
      <c r="F38" s="136">
        <v>7</v>
      </c>
      <c r="G38" s="146">
        <f>IF(F49=0, "-", F38/F49)</f>
        <v>6.1462814996926854E-4</v>
      </c>
      <c r="H38" s="35">
        <v>9</v>
      </c>
      <c r="I38" s="39">
        <f>IF(H49=0, "-", H38/H49)</f>
        <v>5.9776833156216795E-4</v>
      </c>
      <c r="J38" s="38">
        <f t="shared" si="0"/>
        <v>1</v>
      </c>
      <c r="K38" s="39">
        <f t="shared" si="1"/>
        <v>-0.22222222222222221</v>
      </c>
    </row>
    <row r="39" spans="1:11" x14ac:dyDescent="0.25">
      <c r="A39" s="34" t="s">
        <v>88</v>
      </c>
      <c r="B39" s="35">
        <v>7</v>
      </c>
      <c r="C39" s="146">
        <f>IF(B49=0, "-", B39/B49)</f>
        <v>1.8766756032171583E-3</v>
      </c>
      <c r="D39" s="35">
        <v>16</v>
      </c>
      <c r="E39" s="39">
        <f>IF(D49=0, "-", D39/D49)</f>
        <v>2.9069767441860465E-3</v>
      </c>
      <c r="F39" s="136">
        <v>19</v>
      </c>
      <c r="G39" s="146">
        <f>IF(F49=0, "-", F39/F49)</f>
        <v>1.6682764070594432E-3</v>
      </c>
      <c r="H39" s="35">
        <v>34</v>
      </c>
      <c r="I39" s="39">
        <f>IF(H49=0, "-", H39/H49)</f>
        <v>2.2582359192348566E-3</v>
      </c>
      <c r="J39" s="38">
        <f t="shared" si="0"/>
        <v>-0.5625</v>
      </c>
      <c r="K39" s="39">
        <f t="shared" si="1"/>
        <v>-0.44117647058823528</v>
      </c>
    </row>
    <row r="40" spans="1:11" x14ac:dyDescent="0.25">
      <c r="A40" s="34" t="s">
        <v>90</v>
      </c>
      <c r="B40" s="35">
        <v>8</v>
      </c>
      <c r="C40" s="146">
        <f>IF(B49=0, "-", B40/B49)</f>
        <v>2.1447721179624667E-3</v>
      </c>
      <c r="D40" s="35">
        <v>12</v>
      </c>
      <c r="E40" s="39">
        <f>IF(D49=0, "-", D40/D49)</f>
        <v>2.1802325581395349E-3</v>
      </c>
      <c r="F40" s="136">
        <v>30</v>
      </c>
      <c r="G40" s="146">
        <f>IF(F49=0, "-", F40/F49)</f>
        <v>2.6341206427254369E-3</v>
      </c>
      <c r="H40" s="35">
        <v>48</v>
      </c>
      <c r="I40" s="39">
        <f>IF(H49=0, "-", H40/H49)</f>
        <v>3.188097768331562E-3</v>
      </c>
      <c r="J40" s="38">
        <f t="shared" si="0"/>
        <v>-0.33333333333333331</v>
      </c>
      <c r="K40" s="39">
        <f t="shared" si="1"/>
        <v>-0.375</v>
      </c>
    </row>
    <row r="41" spans="1:11" x14ac:dyDescent="0.25">
      <c r="A41" s="34" t="s">
        <v>91</v>
      </c>
      <c r="B41" s="35">
        <v>4</v>
      </c>
      <c r="C41" s="146">
        <f>IF(B49=0, "-", B41/B49)</f>
        <v>1.0723860589812334E-3</v>
      </c>
      <c r="D41" s="35">
        <v>1</v>
      </c>
      <c r="E41" s="39">
        <f>IF(D49=0, "-", D41/D49)</f>
        <v>1.816860465116279E-4</v>
      </c>
      <c r="F41" s="136">
        <v>4</v>
      </c>
      <c r="G41" s="146">
        <f>IF(F49=0, "-", F41/F49)</f>
        <v>3.512160856967249E-4</v>
      </c>
      <c r="H41" s="35">
        <v>1</v>
      </c>
      <c r="I41" s="39">
        <f>IF(H49=0, "-", H41/H49)</f>
        <v>6.6418703506907541E-5</v>
      </c>
      <c r="J41" s="38">
        <f t="shared" si="0"/>
        <v>3</v>
      </c>
      <c r="K41" s="39">
        <f t="shared" si="1"/>
        <v>3</v>
      </c>
    </row>
    <row r="42" spans="1:11" x14ac:dyDescent="0.25">
      <c r="A42" s="34" t="s">
        <v>92</v>
      </c>
      <c r="B42" s="35">
        <v>17</v>
      </c>
      <c r="C42" s="146">
        <f>IF(B49=0, "-", B42/B49)</f>
        <v>4.5576407506702412E-3</v>
      </c>
      <c r="D42" s="35">
        <v>29</v>
      </c>
      <c r="E42" s="39">
        <f>IF(D49=0, "-", D42/D49)</f>
        <v>5.2688953488372091E-3</v>
      </c>
      <c r="F42" s="136">
        <v>114</v>
      </c>
      <c r="G42" s="146">
        <f>IF(F49=0, "-", F42/F49)</f>
        <v>1.0009658442356659E-2</v>
      </c>
      <c r="H42" s="35">
        <v>78</v>
      </c>
      <c r="I42" s="39">
        <f>IF(H49=0, "-", H42/H49)</f>
        <v>5.1806588735387885E-3</v>
      </c>
      <c r="J42" s="38">
        <f t="shared" si="0"/>
        <v>-0.41379310344827586</v>
      </c>
      <c r="K42" s="39">
        <f t="shared" si="1"/>
        <v>0.46153846153846156</v>
      </c>
    </row>
    <row r="43" spans="1:11" x14ac:dyDescent="0.25">
      <c r="A43" s="34" t="s">
        <v>94</v>
      </c>
      <c r="B43" s="35">
        <v>89</v>
      </c>
      <c r="C43" s="146">
        <f>IF(B49=0, "-", B43/B49)</f>
        <v>2.3860589812332439E-2</v>
      </c>
      <c r="D43" s="35">
        <v>96</v>
      </c>
      <c r="E43" s="39">
        <f>IF(D49=0, "-", D43/D49)</f>
        <v>1.7441860465116279E-2</v>
      </c>
      <c r="F43" s="136">
        <v>271</v>
      </c>
      <c r="G43" s="146">
        <f>IF(F49=0, "-", F43/F49)</f>
        <v>2.3794889805953113E-2</v>
      </c>
      <c r="H43" s="35">
        <v>326</v>
      </c>
      <c r="I43" s="39">
        <f>IF(H49=0, "-", H43/H49)</f>
        <v>2.1652497343251861E-2</v>
      </c>
      <c r="J43" s="38">
        <f t="shared" si="0"/>
        <v>-7.2916666666666671E-2</v>
      </c>
      <c r="K43" s="39">
        <f t="shared" si="1"/>
        <v>-0.16871165644171779</v>
      </c>
    </row>
    <row r="44" spans="1:11" x14ac:dyDescent="0.25">
      <c r="A44" s="34" t="s">
        <v>95</v>
      </c>
      <c r="B44" s="35">
        <v>148</v>
      </c>
      <c r="C44" s="146">
        <f>IF(B49=0, "-", B44/B49)</f>
        <v>3.967828418230563E-2</v>
      </c>
      <c r="D44" s="35">
        <v>119</v>
      </c>
      <c r="E44" s="39">
        <f>IF(D49=0, "-", D44/D49)</f>
        <v>2.1620639534883721E-2</v>
      </c>
      <c r="F44" s="136">
        <v>391</v>
      </c>
      <c r="G44" s="146">
        <f>IF(F49=0, "-", F44/F49)</f>
        <v>3.4331372376854859E-2</v>
      </c>
      <c r="H44" s="35">
        <v>288</v>
      </c>
      <c r="I44" s="39">
        <f>IF(H49=0, "-", H44/H49)</f>
        <v>1.9128586609989374E-2</v>
      </c>
      <c r="J44" s="38">
        <f t="shared" si="0"/>
        <v>0.24369747899159663</v>
      </c>
      <c r="K44" s="39">
        <f t="shared" si="1"/>
        <v>0.3576388888888889</v>
      </c>
    </row>
    <row r="45" spans="1:11" x14ac:dyDescent="0.25">
      <c r="A45" s="34" t="s">
        <v>96</v>
      </c>
      <c r="B45" s="35">
        <v>871</v>
      </c>
      <c r="C45" s="146">
        <f>IF(B49=0, "-", B45/B49)</f>
        <v>0.23351206434316354</v>
      </c>
      <c r="D45" s="35">
        <v>1011</v>
      </c>
      <c r="E45" s="39">
        <f>IF(D49=0, "-", D45/D49)</f>
        <v>0.18368459302325582</v>
      </c>
      <c r="F45" s="136">
        <v>2677</v>
      </c>
      <c r="G45" s="146">
        <f>IF(F49=0, "-", F45/F49)</f>
        <v>0.23505136535253315</v>
      </c>
      <c r="H45" s="35">
        <v>2552</v>
      </c>
      <c r="I45" s="39">
        <f>IF(H49=0, "-", H45/H49)</f>
        <v>0.16950053134962806</v>
      </c>
      <c r="J45" s="38">
        <f t="shared" si="0"/>
        <v>-0.13847675568743817</v>
      </c>
      <c r="K45" s="39">
        <f t="shared" si="1"/>
        <v>4.8981191222570532E-2</v>
      </c>
    </row>
    <row r="46" spans="1:11" x14ac:dyDescent="0.25">
      <c r="A46" s="34" t="s">
        <v>97</v>
      </c>
      <c r="B46" s="35">
        <v>223</v>
      </c>
      <c r="C46" s="146">
        <f>IF(B49=0, "-", B46/B49)</f>
        <v>5.9785522788203753E-2</v>
      </c>
      <c r="D46" s="35">
        <v>352</v>
      </c>
      <c r="E46" s="39">
        <f>IF(D49=0, "-", D46/D49)</f>
        <v>6.3953488372093026E-2</v>
      </c>
      <c r="F46" s="136">
        <v>686</v>
      </c>
      <c r="G46" s="146">
        <f>IF(F49=0, "-", F46/F49)</f>
        <v>6.0233558696988321E-2</v>
      </c>
      <c r="H46" s="35">
        <v>1015</v>
      </c>
      <c r="I46" s="39">
        <f>IF(H49=0, "-", H46/H49)</f>
        <v>6.7414984059511157E-2</v>
      </c>
      <c r="J46" s="38">
        <f t="shared" si="0"/>
        <v>-0.36647727272727271</v>
      </c>
      <c r="K46" s="39">
        <f t="shared" si="1"/>
        <v>-0.32413793103448274</v>
      </c>
    </row>
    <row r="47" spans="1:11" x14ac:dyDescent="0.25">
      <c r="A47" s="34" t="s">
        <v>98</v>
      </c>
      <c r="B47" s="35">
        <v>1</v>
      </c>
      <c r="C47" s="146">
        <f>IF(B49=0, "-", B47/B49)</f>
        <v>2.6809651474530834E-4</v>
      </c>
      <c r="D47" s="35">
        <v>0</v>
      </c>
      <c r="E47" s="39">
        <f>IF(D49=0, "-", D47/D49)</f>
        <v>0</v>
      </c>
      <c r="F47" s="136">
        <v>15</v>
      </c>
      <c r="G47" s="146">
        <f>IF(F49=0, "-", F47/F49)</f>
        <v>1.3170603213627184E-3</v>
      </c>
      <c r="H47" s="35">
        <v>0</v>
      </c>
      <c r="I47" s="39">
        <f>IF(H49=0, "-", H47/H49)</f>
        <v>0</v>
      </c>
      <c r="J47" s="38" t="str">
        <f t="shared" si="0"/>
        <v>-</v>
      </c>
      <c r="K47" s="39" t="str">
        <f t="shared" si="1"/>
        <v>-</v>
      </c>
    </row>
    <row r="48" spans="1:11" x14ac:dyDescent="0.25">
      <c r="A48" s="137"/>
      <c r="B48" s="40"/>
      <c r="D48" s="40"/>
      <c r="E48" s="44"/>
      <c r="F48" s="138"/>
      <c r="H48" s="40"/>
      <c r="I48" s="44"/>
      <c r="J48" s="43"/>
      <c r="K48" s="44"/>
    </row>
    <row r="49" spans="1:11" s="52" customFormat="1" ht="13" x14ac:dyDescent="0.3">
      <c r="A49" s="139" t="s">
        <v>367</v>
      </c>
      <c r="B49" s="46">
        <f>SUM(B7:B48)</f>
        <v>3730</v>
      </c>
      <c r="C49" s="140">
        <v>1</v>
      </c>
      <c r="D49" s="46">
        <f>SUM(D7:D48)</f>
        <v>5504</v>
      </c>
      <c r="E49" s="141">
        <v>1</v>
      </c>
      <c r="F49" s="128">
        <f>SUM(F7:F48)</f>
        <v>11389</v>
      </c>
      <c r="G49" s="142">
        <v>1</v>
      </c>
      <c r="H49" s="46">
        <f>SUM(H7:H48)</f>
        <v>15056</v>
      </c>
      <c r="I49" s="141">
        <v>1</v>
      </c>
      <c r="J49" s="49">
        <f>IF(D49=0, "-", (B49-D49)/D49)</f>
        <v>-0.3223110465116279</v>
      </c>
      <c r="K49" s="50">
        <f>IF(H49=0, "-", (F49-H49)/H49)</f>
        <v>-0.24355738575982996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489830-4580-43A5-A0CB-7914AE8668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0AF8A3-93CE-475D-810A-EF2CD76B9439}">
  <ds:schemaRefs>
    <ds:schemaRef ds:uri="http://schemas.microsoft.com/sharepoint/v3/contenttype/forms"/>
  </ds:schemaRefs>
</ds:datastoreItem>
</file>

<file path=customXml/itemProps3.xml><?xml version="1.0" encoding="utf-8"?>
<ds:datastoreItem xmlns:ds="http://schemas.openxmlformats.org/officeDocument/2006/customXml" ds:itemID="{2B6D25BE-6F4A-4D03-8EDF-862A8DCA20B6}">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2020-04-02T19:08:06Z</dcterms:created>
  <dcterms:modified xsi:type="dcterms:W3CDTF">2020-04-02T19:08:14Z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