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C:\VFACTS\Output\2021\Mar21\Standard Reports\"/>
    </mc:Choice>
  </mc:AlternateContent>
  <xr:revisionPtr revIDLastSave="0" documentId="13_ncr:1_{A7C664D5-DFDF-4087-A9F9-F825FAC21893}" xr6:coauthVersionLast="45" xr6:coauthVersionMax="45" xr10:uidLastSave="{00000000-0000-0000-0000-000000000000}"/>
  <bookViews>
    <workbookView xWindow="1590" yWindow="210" windowWidth="23535" windowHeight="1494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 i="49" l="1"/>
  <c r="H8" i="49"/>
  <c r="J8" i="49" s="1"/>
  <c r="G8" i="49"/>
  <c r="I9" i="49"/>
  <c r="H9" i="49"/>
  <c r="J9" i="49" s="1"/>
  <c r="G9" i="49"/>
  <c r="I10" i="49"/>
  <c r="H10" i="49"/>
  <c r="J10" i="49" s="1"/>
  <c r="G10" i="49"/>
  <c r="I13" i="49"/>
  <c r="H13" i="49"/>
  <c r="J13" i="49" s="1"/>
  <c r="G13" i="49"/>
  <c r="J14" i="49"/>
  <c r="I14" i="49"/>
  <c r="H14" i="49"/>
  <c r="G14" i="49"/>
  <c r="I15" i="49"/>
  <c r="H15" i="49"/>
  <c r="J15" i="49" s="1"/>
  <c r="G15" i="49"/>
  <c r="H18" i="49"/>
  <c r="J18" i="49" s="1"/>
  <c r="G18" i="49"/>
  <c r="I18" i="49" s="1"/>
  <c r="H19" i="49"/>
  <c r="J19" i="49" s="1"/>
  <c r="G19" i="49"/>
  <c r="I19" i="49" s="1"/>
  <c r="H20" i="49"/>
  <c r="J20" i="49" s="1"/>
  <c r="G20" i="49"/>
  <c r="I20" i="49" s="1"/>
  <c r="H21" i="49"/>
  <c r="J21" i="49" s="1"/>
  <c r="G21" i="49"/>
  <c r="I21" i="49" s="1"/>
  <c r="H22" i="49"/>
  <c r="J22" i="49" s="1"/>
  <c r="G22" i="49"/>
  <c r="I22" i="49" s="1"/>
  <c r="H23" i="49"/>
  <c r="J23" i="49" s="1"/>
  <c r="G23" i="49"/>
  <c r="I23" i="49" s="1"/>
  <c r="H24" i="49"/>
  <c r="J24" i="49" s="1"/>
  <c r="G24" i="49"/>
  <c r="I24" i="49" s="1"/>
  <c r="H25" i="49"/>
  <c r="J25" i="49" s="1"/>
  <c r="G25" i="49"/>
  <c r="I25" i="49" s="1"/>
  <c r="I26" i="49"/>
  <c r="H26" i="49"/>
  <c r="J26" i="49" s="1"/>
  <c r="G26" i="49"/>
  <c r="J27" i="49"/>
  <c r="I27" i="49"/>
  <c r="H27" i="49"/>
  <c r="G27" i="49"/>
  <c r="H28" i="49"/>
  <c r="J28" i="49" s="1"/>
  <c r="G28" i="49"/>
  <c r="I28" i="49" s="1"/>
  <c r="H29" i="49"/>
  <c r="J29" i="49" s="1"/>
  <c r="G29" i="49"/>
  <c r="I29" i="49" s="1"/>
  <c r="H30" i="49"/>
  <c r="J30" i="49" s="1"/>
  <c r="G30" i="49"/>
  <c r="I30" i="49" s="1"/>
  <c r="H31" i="49"/>
  <c r="J31" i="49" s="1"/>
  <c r="G31" i="49"/>
  <c r="I31" i="49" s="1"/>
  <c r="J32" i="49"/>
  <c r="I32" i="49"/>
  <c r="H32" i="49"/>
  <c r="G32" i="49"/>
  <c r="J33" i="49"/>
  <c r="I33" i="49"/>
  <c r="H33" i="49"/>
  <c r="G33" i="49"/>
  <c r="I34" i="49"/>
  <c r="H34" i="49"/>
  <c r="J34" i="49" s="1"/>
  <c r="G34" i="49"/>
  <c r="H35" i="49"/>
  <c r="J35" i="49" s="1"/>
  <c r="G35" i="49"/>
  <c r="I35" i="49" s="1"/>
  <c r="H38" i="49"/>
  <c r="J38" i="49" s="1"/>
  <c r="G38" i="49"/>
  <c r="I38" i="49" s="1"/>
  <c r="H39" i="49"/>
  <c r="J39" i="49" s="1"/>
  <c r="G39" i="49"/>
  <c r="I39" i="49" s="1"/>
  <c r="H40" i="49"/>
  <c r="J40" i="49" s="1"/>
  <c r="G40" i="49"/>
  <c r="I40" i="49" s="1"/>
  <c r="H41" i="49"/>
  <c r="J41" i="49" s="1"/>
  <c r="G41" i="49"/>
  <c r="I41" i="49" s="1"/>
  <c r="H44" i="49"/>
  <c r="J44" i="49" s="1"/>
  <c r="G44" i="49"/>
  <c r="I44" i="49" s="1"/>
  <c r="H45" i="49"/>
  <c r="J45" i="49" s="1"/>
  <c r="G45" i="49"/>
  <c r="I45" i="49" s="1"/>
  <c r="H46" i="49"/>
  <c r="J46" i="49" s="1"/>
  <c r="G46" i="49"/>
  <c r="I46" i="49" s="1"/>
  <c r="H47" i="49"/>
  <c r="J47" i="49" s="1"/>
  <c r="G47" i="49"/>
  <c r="I47" i="49" s="1"/>
  <c r="H48" i="49"/>
  <c r="J48" i="49" s="1"/>
  <c r="G48" i="49"/>
  <c r="I48" i="49" s="1"/>
  <c r="H49" i="49"/>
  <c r="J49" i="49" s="1"/>
  <c r="G49" i="49"/>
  <c r="I49" i="49" s="1"/>
  <c r="I50" i="49"/>
  <c r="H50" i="49"/>
  <c r="J50" i="49" s="1"/>
  <c r="G50" i="49"/>
  <c r="H51" i="49"/>
  <c r="J51" i="49" s="1"/>
  <c r="G51" i="49"/>
  <c r="I51" i="49" s="1"/>
  <c r="H52" i="49"/>
  <c r="J52" i="49" s="1"/>
  <c r="G52" i="49"/>
  <c r="I52" i="49" s="1"/>
  <c r="I53" i="49"/>
  <c r="H53" i="49"/>
  <c r="J53" i="49" s="1"/>
  <c r="G53" i="49"/>
  <c r="H54" i="49"/>
  <c r="J54" i="49" s="1"/>
  <c r="G54" i="49"/>
  <c r="I54" i="49" s="1"/>
  <c r="I55" i="49"/>
  <c r="H55" i="49"/>
  <c r="J55" i="49" s="1"/>
  <c r="G55" i="49"/>
  <c r="H56" i="49"/>
  <c r="J56" i="49" s="1"/>
  <c r="G56" i="49"/>
  <c r="I56" i="49" s="1"/>
  <c r="H57" i="49"/>
  <c r="J57" i="49" s="1"/>
  <c r="G57" i="49"/>
  <c r="I57" i="49" s="1"/>
  <c r="H58" i="49"/>
  <c r="J58" i="49" s="1"/>
  <c r="G58" i="49"/>
  <c r="I58" i="49" s="1"/>
  <c r="H59" i="49"/>
  <c r="J59" i="49" s="1"/>
  <c r="G59" i="49"/>
  <c r="I59" i="49" s="1"/>
  <c r="H60" i="49"/>
  <c r="J60" i="49" s="1"/>
  <c r="G60" i="49"/>
  <c r="I60" i="49" s="1"/>
  <c r="H61" i="49"/>
  <c r="J61" i="49" s="1"/>
  <c r="G61" i="49"/>
  <c r="I61" i="49" s="1"/>
  <c r="H62" i="49"/>
  <c r="J62" i="49" s="1"/>
  <c r="G62" i="49"/>
  <c r="I62" i="49" s="1"/>
  <c r="I63" i="49"/>
  <c r="H63" i="49"/>
  <c r="J63" i="49" s="1"/>
  <c r="G63" i="49"/>
  <c r="H64" i="49"/>
  <c r="J64" i="49" s="1"/>
  <c r="G64" i="49"/>
  <c r="I64" i="49" s="1"/>
  <c r="J67" i="49"/>
  <c r="I67" i="49"/>
  <c r="H67" i="49"/>
  <c r="G67" i="49"/>
  <c r="J68" i="49"/>
  <c r="I68" i="49"/>
  <c r="H68" i="49"/>
  <c r="G68" i="49"/>
  <c r="H71" i="49"/>
  <c r="J71" i="49" s="1"/>
  <c r="G71" i="49"/>
  <c r="I71" i="49" s="1"/>
  <c r="H72" i="49"/>
  <c r="J72" i="49" s="1"/>
  <c r="G72" i="49"/>
  <c r="I72" i="49" s="1"/>
  <c r="I75" i="49"/>
  <c r="H75" i="49"/>
  <c r="J75" i="49" s="1"/>
  <c r="G75" i="49"/>
  <c r="I76" i="49"/>
  <c r="H76" i="49"/>
  <c r="J76" i="49" s="1"/>
  <c r="G76" i="49"/>
  <c r="I77" i="49"/>
  <c r="H77" i="49"/>
  <c r="J77" i="49" s="1"/>
  <c r="G77" i="49"/>
  <c r="I78" i="49"/>
  <c r="H78" i="49"/>
  <c r="J78" i="49" s="1"/>
  <c r="G78" i="49"/>
  <c r="H81" i="49"/>
  <c r="J81" i="49" s="1"/>
  <c r="G81" i="49"/>
  <c r="I81" i="49" s="1"/>
  <c r="H82" i="49"/>
  <c r="J82" i="49" s="1"/>
  <c r="G82" i="49"/>
  <c r="I82" i="49" s="1"/>
  <c r="J85" i="49"/>
  <c r="I85" i="49"/>
  <c r="H85" i="49"/>
  <c r="G85" i="49"/>
  <c r="J86" i="49"/>
  <c r="I86" i="49"/>
  <c r="H86" i="49"/>
  <c r="G86" i="49"/>
  <c r="H89" i="49"/>
  <c r="J89" i="49" s="1"/>
  <c r="G89" i="49"/>
  <c r="I89" i="49" s="1"/>
  <c r="H90" i="49"/>
  <c r="J90" i="49" s="1"/>
  <c r="G90" i="49"/>
  <c r="I90" i="49" s="1"/>
  <c r="H93" i="49"/>
  <c r="J93" i="49" s="1"/>
  <c r="G93" i="49"/>
  <c r="I93" i="49" s="1"/>
  <c r="H94" i="49"/>
  <c r="J94" i="49" s="1"/>
  <c r="G94" i="49"/>
  <c r="I94" i="49" s="1"/>
  <c r="I95" i="49"/>
  <c r="H95" i="49"/>
  <c r="J95" i="49" s="1"/>
  <c r="G95" i="49"/>
  <c r="H96" i="49"/>
  <c r="J96" i="49" s="1"/>
  <c r="G96" i="49"/>
  <c r="I96" i="49" s="1"/>
  <c r="I99" i="49"/>
  <c r="H99" i="49"/>
  <c r="J99" i="49" s="1"/>
  <c r="G99" i="49"/>
  <c r="H100" i="49"/>
  <c r="J100" i="49" s="1"/>
  <c r="G100" i="49"/>
  <c r="I100" i="49" s="1"/>
  <c r="H101" i="49"/>
  <c r="J101" i="49" s="1"/>
  <c r="G101" i="49"/>
  <c r="I101" i="49" s="1"/>
  <c r="H104" i="49"/>
  <c r="J104" i="49" s="1"/>
  <c r="G104" i="49"/>
  <c r="I104" i="49" s="1"/>
  <c r="H105" i="49"/>
  <c r="J105" i="49" s="1"/>
  <c r="G105" i="49"/>
  <c r="I105" i="49" s="1"/>
  <c r="H106" i="49"/>
  <c r="J106" i="49" s="1"/>
  <c r="G106" i="49"/>
  <c r="I106" i="49" s="1"/>
  <c r="H107" i="49"/>
  <c r="J107" i="49" s="1"/>
  <c r="G107" i="49"/>
  <c r="I107" i="49" s="1"/>
  <c r="H108" i="49"/>
  <c r="J108" i="49" s="1"/>
  <c r="G108" i="49"/>
  <c r="I108" i="49" s="1"/>
  <c r="H109" i="49"/>
  <c r="J109" i="49" s="1"/>
  <c r="G109" i="49"/>
  <c r="I109" i="49" s="1"/>
  <c r="H110" i="49"/>
  <c r="J110" i="49" s="1"/>
  <c r="G110" i="49"/>
  <c r="I110" i="49" s="1"/>
  <c r="H111" i="49"/>
  <c r="J111" i="49" s="1"/>
  <c r="G111" i="49"/>
  <c r="I111" i="49" s="1"/>
  <c r="J112" i="49"/>
  <c r="I112" i="49"/>
  <c r="H112" i="49"/>
  <c r="G112" i="49"/>
  <c r="H113" i="49"/>
  <c r="J113" i="49" s="1"/>
  <c r="G113" i="49"/>
  <c r="I113" i="49" s="1"/>
  <c r="H114" i="49"/>
  <c r="J114" i="49" s="1"/>
  <c r="G114" i="49"/>
  <c r="I114" i="49" s="1"/>
  <c r="J115" i="49"/>
  <c r="I115" i="49"/>
  <c r="H115" i="49"/>
  <c r="G115" i="49"/>
  <c r="H116" i="49"/>
  <c r="J116" i="49" s="1"/>
  <c r="G116" i="49"/>
  <c r="I116" i="49" s="1"/>
  <c r="H117" i="49"/>
  <c r="J117" i="49" s="1"/>
  <c r="G117" i="49"/>
  <c r="I117" i="49" s="1"/>
  <c r="H118" i="49"/>
  <c r="J118" i="49" s="1"/>
  <c r="G118" i="49"/>
  <c r="I118" i="49" s="1"/>
  <c r="H121" i="49"/>
  <c r="J121" i="49" s="1"/>
  <c r="G121" i="49"/>
  <c r="I121" i="49" s="1"/>
  <c r="H122" i="49"/>
  <c r="J122" i="49" s="1"/>
  <c r="G122" i="49"/>
  <c r="I122" i="49" s="1"/>
  <c r="H125" i="49"/>
  <c r="J125" i="49" s="1"/>
  <c r="G125" i="49"/>
  <c r="I125" i="49" s="1"/>
  <c r="H126" i="49"/>
  <c r="J126" i="49" s="1"/>
  <c r="G126" i="49"/>
  <c r="I126" i="49" s="1"/>
  <c r="H127" i="49"/>
  <c r="J127" i="49" s="1"/>
  <c r="G127" i="49"/>
  <c r="I127" i="49" s="1"/>
  <c r="H128" i="49"/>
  <c r="J128" i="49" s="1"/>
  <c r="G128" i="49"/>
  <c r="I128" i="49" s="1"/>
  <c r="J131" i="49"/>
  <c r="I131" i="49"/>
  <c r="H131" i="49"/>
  <c r="G131" i="49"/>
  <c r="J132" i="49"/>
  <c r="I132" i="49"/>
  <c r="H132" i="49"/>
  <c r="G132" i="49"/>
  <c r="J133" i="49"/>
  <c r="I133" i="49"/>
  <c r="H133" i="49"/>
  <c r="G133" i="49"/>
  <c r="J134" i="49"/>
  <c r="I134" i="49"/>
  <c r="H134" i="49"/>
  <c r="G134" i="49"/>
  <c r="H137" i="49"/>
  <c r="J137" i="49" s="1"/>
  <c r="G137" i="49"/>
  <c r="I137" i="49" s="1"/>
  <c r="H138" i="49"/>
  <c r="J138" i="49" s="1"/>
  <c r="G138" i="49"/>
  <c r="I138" i="49" s="1"/>
  <c r="H139" i="49"/>
  <c r="J139" i="49" s="1"/>
  <c r="G139" i="49"/>
  <c r="I139" i="49" s="1"/>
  <c r="H140" i="49"/>
  <c r="J140" i="49" s="1"/>
  <c r="G140" i="49"/>
  <c r="I140" i="49" s="1"/>
  <c r="H141" i="49"/>
  <c r="J141" i="49" s="1"/>
  <c r="G141" i="49"/>
  <c r="I141" i="49" s="1"/>
  <c r="J142" i="49"/>
  <c r="I142" i="49"/>
  <c r="H142" i="49"/>
  <c r="G142" i="49"/>
  <c r="H143" i="49"/>
  <c r="J143" i="49" s="1"/>
  <c r="G143" i="49"/>
  <c r="I143" i="49" s="1"/>
  <c r="H146" i="49"/>
  <c r="J146" i="49" s="1"/>
  <c r="G146" i="49"/>
  <c r="I146" i="49" s="1"/>
  <c r="H147" i="49"/>
  <c r="J147" i="49" s="1"/>
  <c r="G147" i="49"/>
  <c r="I147" i="49" s="1"/>
  <c r="H148" i="49"/>
  <c r="J148" i="49" s="1"/>
  <c r="G148" i="49"/>
  <c r="I148" i="49" s="1"/>
  <c r="H149" i="49"/>
  <c r="J149" i="49" s="1"/>
  <c r="G149" i="49"/>
  <c r="I149" i="49" s="1"/>
  <c r="H152" i="49"/>
  <c r="J152" i="49" s="1"/>
  <c r="G152" i="49"/>
  <c r="I152" i="49" s="1"/>
  <c r="H153" i="49"/>
  <c r="J153" i="49" s="1"/>
  <c r="G153" i="49"/>
  <c r="I153" i="49" s="1"/>
  <c r="H154" i="49"/>
  <c r="J154" i="49" s="1"/>
  <c r="G154" i="49"/>
  <c r="I154" i="49" s="1"/>
  <c r="H155" i="49"/>
  <c r="J155" i="49" s="1"/>
  <c r="G155" i="49"/>
  <c r="I155" i="49" s="1"/>
  <c r="H156" i="49"/>
  <c r="J156" i="49" s="1"/>
  <c r="G156" i="49"/>
  <c r="I156" i="49" s="1"/>
  <c r="H157" i="49"/>
  <c r="J157" i="49" s="1"/>
  <c r="G157" i="49"/>
  <c r="I157" i="49" s="1"/>
  <c r="H158" i="49"/>
  <c r="J158" i="49" s="1"/>
  <c r="G158" i="49"/>
  <c r="I158" i="49" s="1"/>
  <c r="H159" i="49"/>
  <c r="J159" i="49" s="1"/>
  <c r="G159" i="49"/>
  <c r="I159" i="49" s="1"/>
  <c r="H160" i="49"/>
  <c r="J160" i="49" s="1"/>
  <c r="G160" i="49"/>
  <c r="I160" i="49" s="1"/>
  <c r="H163" i="49"/>
  <c r="J163" i="49" s="1"/>
  <c r="G163" i="49"/>
  <c r="I163" i="49" s="1"/>
  <c r="H164" i="49"/>
  <c r="J164" i="49" s="1"/>
  <c r="G164" i="49"/>
  <c r="I164" i="49" s="1"/>
  <c r="H165" i="49"/>
  <c r="J165" i="49" s="1"/>
  <c r="G165" i="49"/>
  <c r="I165" i="49" s="1"/>
  <c r="H166" i="49"/>
  <c r="J166" i="49" s="1"/>
  <c r="G166" i="49"/>
  <c r="I166" i="49" s="1"/>
  <c r="H167" i="49"/>
  <c r="J167" i="49" s="1"/>
  <c r="G167" i="49"/>
  <c r="I167" i="49" s="1"/>
  <c r="H168" i="49"/>
  <c r="J168" i="49" s="1"/>
  <c r="G168" i="49"/>
  <c r="I168" i="49" s="1"/>
  <c r="H169" i="49"/>
  <c r="J169" i="49" s="1"/>
  <c r="G169" i="49"/>
  <c r="I169" i="49" s="1"/>
  <c r="H170" i="49"/>
  <c r="J170" i="49" s="1"/>
  <c r="G170" i="49"/>
  <c r="I170" i="49" s="1"/>
  <c r="H173" i="49"/>
  <c r="J173" i="49" s="1"/>
  <c r="G173" i="49"/>
  <c r="I173" i="49" s="1"/>
  <c r="H174" i="49"/>
  <c r="J174" i="49" s="1"/>
  <c r="G174" i="49"/>
  <c r="I174" i="49" s="1"/>
  <c r="H175" i="49"/>
  <c r="J175" i="49" s="1"/>
  <c r="G175" i="49"/>
  <c r="I175" i="49" s="1"/>
  <c r="H176" i="49"/>
  <c r="J176" i="49" s="1"/>
  <c r="G176" i="49"/>
  <c r="I176" i="49" s="1"/>
  <c r="H177" i="49"/>
  <c r="J177" i="49" s="1"/>
  <c r="G177" i="49"/>
  <c r="I177" i="49" s="1"/>
  <c r="H178" i="49"/>
  <c r="J178" i="49" s="1"/>
  <c r="G178" i="49"/>
  <c r="I178" i="49" s="1"/>
  <c r="H179" i="49"/>
  <c r="J179" i="49" s="1"/>
  <c r="G179" i="49"/>
  <c r="I179" i="49" s="1"/>
  <c r="J180" i="49"/>
  <c r="I180" i="49"/>
  <c r="H180" i="49"/>
  <c r="G180" i="49"/>
  <c r="H181" i="49"/>
  <c r="J181" i="49" s="1"/>
  <c r="G181" i="49"/>
  <c r="I181" i="49" s="1"/>
  <c r="H182" i="49"/>
  <c r="J182" i="49" s="1"/>
  <c r="G182" i="49"/>
  <c r="I182" i="49" s="1"/>
  <c r="H183" i="49"/>
  <c r="J183" i="49" s="1"/>
  <c r="G183" i="49"/>
  <c r="I183" i="49" s="1"/>
  <c r="H184" i="49"/>
  <c r="J184" i="49" s="1"/>
  <c r="G184" i="49"/>
  <c r="I184" i="49" s="1"/>
  <c r="H185" i="49"/>
  <c r="J185" i="49" s="1"/>
  <c r="G185" i="49"/>
  <c r="I185" i="49" s="1"/>
  <c r="H188" i="49"/>
  <c r="J188" i="49" s="1"/>
  <c r="G188" i="49"/>
  <c r="I188" i="49" s="1"/>
  <c r="H189" i="49"/>
  <c r="J189" i="49" s="1"/>
  <c r="G189" i="49"/>
  <c r="I189" i="49" s="1"/>
  <c r="J190" i="49"/>
  <c r="I190" i="49"/>
  <c r="H190" i="49"/>
  <c r="G190" i="49"/>
  <c r="J191" i="49"/>
  <c r="I191" i="49"/>
  <c r="H191" i="49"/>
  <c r="G191" i="49"/>
  <c r="H192" i="49"/>
  <c r="J192" i="49" s="1"/>
  <c r="G192" i="49"/>
  <c r="I192" i="49" s="1"/>
  <c r="H195" i="49"/>
  <c r="J195" i="49" s="1"/>
  <c r="G195" i="49"/>
  <c r="I195" i="49" s="1"/>
  <c r="H196" i="49"/>
  <c r="J196" i="49" s="1"/>
  <c r="G196" i="49"/>
  <c r="I196" i="49" s="1"/>
  <c r="H197" i="49"/>
  <c r="J197" i="49" s="1"/>
  <c r="G197" i="49"/>
  <c r="I197" i="49" s="1"/>
  <c r="I200" i="49"/>
  <c r="H200" i="49"/>
  <c r="J200" i="49" s="1"/>
  <c r="G200" i="49"/>
  <c r="I201" i="49"/>
  <c r="H201" i="49"/>
  <c r="J201" i="49" s="1"/>
  <c r="G201" i="49"/>
  <c r="H204" i="49"/>
  <c r="J204" i="49" s="1"/>
  <c r="G204" i="49"/>
  <c r="I204" i="49" s="1"/>
  <c r="H205" i="49"/>
  <c r="J205" i="49" s="1"/>
  <c r="G205" i="49"/>
  <c r="I205" i="49" s="1"/>
  <c r="H206" i="49"/>
  <c r="J206" i="49" s="1"/>
  <c r="G206" i="49"/>
  <c r="I206" i="49" s="1"/>
  <c r="H207" i="49"/>
  <c r="J207" i="49" s="1"/>
  <c r="G207" i="49"/>
  <c r="I207" i="49" s="1"/>
  <c r="H210" i="49"/>
  <c r="J210" i="49" s="1"/>
  <c r="G210" i="49"/>
  <c r="I210" i="49" s="1"/>
  <c r="H211" i="49"/>
  <c r="J211" i="49" s="1"/>
  <c r="G211" i="49"/>
  <c r="I211" i="49" s="1"/>
  <c r="H212" i="49"/>
  <c r="J212" i="49" s="1"/>
  <c r="G212" i="49"/>
  <c r="I212" i="49" s="1"/>
  <c r="H213" i="49"/>
  <c r="J213" i="49" s="1"/>
  <c r="G213" i="49"/>
  <c r="I213" i="49" s="1"/>
  <c r="H216" i="49"/>
  <c r="J216" i="49" s="1"/>
  <c r="G216" i="49"/>
  <c r="I216" i="49" s="1"/>
  <c r="H217" i="49"/>
  <c r="J217" i="49" s="1"/>
  <c r="G217" i="49"/>
  <c r="I217" i="49" s="1"/>
  <c r="H218" i="49"/>
  <c r="J218" i="49" s="1"/>
  <c r="G218" i="49"/>
  <c r="I218" i="49" s="1"/>
  <c r="H219" i="49"/>
  <c r="J219" i="49" s="1"/>
  <c r="G219" i="49"/>
  <c r="I219" i="49" s="1"/>
  <c r="H220" i="49"/>
  <c r="J220" i="49" s="1"/>
  <c r="G220" i="49"/>
  <c r="I220" i="49" s="1"/>
  <c r="H223" i="49"/>
  <c r="J223" i="49" s="1"/>
  <c r="G223" i="49"/>
  <c r="I223" i="49" s="1"/>
  <c r="H224" i="49"/>
  <c r="J224" i="49" s="1"/>
  <c r="G224" i="49"/>
  <c r="I224" i="49" s="1"/>
  <c r="I225" i="49"/>
  <c r="H225" i="49"/>
  <c r="J225" i="49" s="1"/>
  <c r="G225" i="49"/>
  <c r="H226" i="49"/>
  <c r="J226" i="49" s="1"/>
  <c r="G226" i="49"/>
  <c r="I226" i="49" s="1"/>
  <c r="H227" i="49"/>
  <c r="J227" i="49" s="1"/>
  <c r="G227" i="49"/>
  <c r="I227" i="49" s="1"/>
  <c r="I228" i="49"/>
  <c r="H228" i="49"/>
  <c r="J228" i="49" s="1"/>
  <c r="G228" i="49"/>
  <c r="I229" i="49"/>
  <c r="H229" i="49"/>
  <c r="J229" i="49" s="1"/>
  <c r="G229" i="49"/>
  <c r="H230" i="49"/>
  <c r="J230" i="49" s="1"/>
  <c r="G230" i="49"/>
  <c r="I230" i="49" s="1"/>
  <c r="H233" i="49"/>
  <c r="J233" i="49" s="1"/>
  <c r="G233" i="49"/>
  <c r="I233" i="49" s="1"/>
  <c r="I234" i="49"/>
  <c r="H234" i="49"/>
  <c r="J234" i="49" s="1"/>
  <c r="G234" i="49"/>
  <c r="J235" i="49"/>
  <c r="I235" i="49"/>
  <c r="H235" i="49"/>
  <c r="G235" i="49"/>
  <c r="H236" i="49"/>
  <c r="J236" i="49" s="1"/>
  <c r="G236" i="49"/>
  <c r="I236" i="49" s="1"/>
  <c r="H237" i="49"/>
  <c r="J237" i="49" s="1"/>
  <c r="G237" i="49"/>
  <c r="I237" i="49" s="1"/>
  <c r="H238" i="49"/>
  <c r="J238" i="49" s="1"/>
  <c r="G238" i="49"/>
  <c r="I238" i="49" s="1"/>
  <c r="H241" i="49"/>
  <c r="J241" i="49" s="1"/>
  <c r="G241" i="49"/>
  <c r="I241" i="49" s="1"/>
  <c r="H242" i="49"/>
  <c r="J242" i="49" s="1"/>
  <c r="G242" i="49"/>
  <c r="I242" i="49" s="1"/>
  <c r="H245" i="49"/>
  <c r="J245" i="49" s="1"/>
  <c r="G245" i="49"/>
  <c r="I245" i="49" s="1"/>
  <c r="H246" i="49"/>
  <c r="J246" i="49" s="1"/>
  <c r="G246" i="49"/>
  <c r="I246" i="49" s="1"/>
  <c r="H247" i="49"/>
  <c r="J247" i="49" s="1"/>
  <c r="G247" i="49"/>
  <c r="I247" i="49" s="1"/>
  <c r="H248" i="49"/>
  <c r="J248" i="49" s="1"/>
  <c r="G248" i="49"/>
  <c r="I248" i="49" s="1"/>
  <c r="H249" i="49"/>
  <c r="J249" i="49" s="1"/>
  <c r="G249" i="49"/>
  <c r="I249" i="49" s="1"/>
  <c r="H250" i="49"/>
  <c r="J250" i="49" s="1"/>
  <c r="G250" i="49"/>
  <c r="I250" i="49" s="1"/>
  <c r="H251" i="49"/>
  <c r="J251" i="49" s="1"/>
  <c r="G251" i="49"/>
  <c r="I251" i="49" s="1"/>
  <c r="H252" i="49"/>
  <c r="J252" i="49" s="1"/>
  <c r="G252" i="49"/>
  <c r="I252" i="49" s="1"/>
  <c r="H253" i="49"/>
  <c r="J253" i="49" s="1"/>
  <c r="G253" i="49"/>
  <c r="I253" i="49" s="1"/>
  <c r="J254" i="49"/>
  <c r="I254" i="49"/>
  <c r="H254" i="49"/>
  <c r="G254" i="49"/>
  <c r="H255" i="49"/>
  <c r="J255" i="49" s="1"/>
  <c r="G255" i="49"/>
  <c r="I255" i="49" s="1"/>
  <c r="J258" i="49"/>
  <c r="I258" i="49"/>
  <c r="H258" i="49"/>
  <c r="G258" i="49"/>
  <c r="H259" i="49"/>
  <c r="J259" i="49" s="1"/>
  <c r="G259" i="49"/>
  <c r="I259" i="49" s="1"/>
  <c r="H260" i="49"/>
  <c r="J260" i="49" s="1"/>
  <c r="G260" i="49"/>
  <c r="I260" i="49" s="1"/>
  <c r="J263" i="49"/>
  <c r="I263" i="49"/>
  <c r="H263" i="49"/>
  <c r="G263" i="49"/>
  <c r="H264" i="49"/>
  <c r="J264" i="49" s="1"/>
  <c r="G264" i="49"/>
  <c r="I264" i="49" s="1"/>
  <c r="H265" i="49"/>
  <c r="J265" i="49" s="1"/>
  <c r="G265" i="49"/>
  <c r="I265" i="49" s="1"/>
  <c r="H266" i="49"/>
  <c r="J266" i="49" s="1"/>
  <c r="G266" i="49"/>
  <c r="I266" i="49" s="1"/>
  <c r="H267" i="49"/>
  <c r="J267" i="49" s="1"/>
  <c r="G267" i="49"/>
  <c r="I267" i="49" s="1"/>
  <c r="H268" i="49"/>
  <c r="J268" i="49" s="1"/>
  <c r="G268" i="49"/>
  <c r="I268" i="49" s="1"/>
  <c r="H269" i="49"/>
  <c r="J269" i="49" s="1"/>
  <c r="G269" i="49"/>
  <c r="I269" i="49" s="1"/>
  <c r="H270" i="49"/>
  <c r="J270" i="49" s="1"/>
  <c r="G270" i="49"/>
  <c r="I270" i="49" s="1"/>
  <c r="H273" i="49"/>
  <c r="J273" i="49" s="1"/>
  <c r="G273" i="49"/>
  <c r="I273" i="49" s="1"/>
  <c r="J274" i="49"/>
  <c r="I274" i="49"/>
  <c r="H274" i="49"/>
  <c r="G274" i="49"/>
  <c r="J275" i="49"/>
  <c r="I275" i="49"/>
  <c r="H275" i="49"/>
  <c r="G275" i="49"/>
  <c r="H276" i="49"/>
  <c r="J276" i="49" s="1"/>
  <c r="G276" i="49"/>
  <c r="I276" i="49" s="1"/>
  <c r="H277" i="49"/>
  <c r="J277" i="49" s="1"/>
  <c r="G277" i="49"/>
  <c r="I277" i="49" s="1"/>
  <c r="H278" i="49"/>
  <c r="J278" i="49" s="1"/>
  <c r="G278" i="49"/>
  <c r="I278" i="49" s="1"/>
  <c r="H279" i="49"/>
  <c r="J279" i="49" s="1"/>
  <c r="G279" i="49"/>
  <c r="I279" i="49" s="1"/>
  <c r="H280" i="49"/>
  <c r="J280" i="49" s="1"/>
  <c r="G280" i="49"/>
  <c r="I280" i="49" s="1"/>
  <c r="I283" i="49"/>
  <c r="H283" i="49"/>
  <c r="J283" i="49" s="1"/>
  <c r="G283" i="49"/>
  <c r="H284" i="49"/>
  <c r="J284" i="49" s="1"/>
  <c r="G284" i="49"/>
  <c r="I284" i="49" s="1"/>
  <c r="I285" i="49"/>
  <c r="H285" i="49"/>
  <c r="J285" i="49" s="1"/>
  <c r="G285" i="49"/>
  <c r="H286" i="49"/>
  <c r="J286" i="49" s="1"/>
  <c r="G286" i="49"/>
  <c r="I286" i="49" s="1"/>
  <c r="I287" i="49"/>
  <c r="H287" i="49"/>
  <c r="J287" i="49" s="1"/>
  <c r="G287" i="49"/>
  <c r="I288" i="49"/>
  <c r="H288" i="49"/>
  <c r="J288" i="49" s="1"/>
  <c r="G288" i="49"/>
  <c r="H289" i="49"/>
  <c r="J289" i="49" s="1"/>
  <c r="G289" i="49"/>
  <c r="I289" i="49" s="1"/>
  <c r="H290" i="49"/>
  <c r="J290" i="49" s="1"/>
  <c r="G290" i="49"/>
  <c r="I290" i="49" s="1"/>
  <c r="H291" i="49"/>
  <c r="J291" i="49" s="1"/>
  <c r="G291" i="49"/>
  <c r="I291" i="49" s="1"/>
  <c r="H292" i="49"/>
  <c r="J292" i="49" s="1"/>
  <c r="G292" i="49"/>
  <c r="I292" i="49" s="1"/>
  <c r="H293" i="49"/>
  <c r="J293" i="49" s="1"/>
  <c r="G293" i="49"/>
  <c r="I293" i="49" s="1"/>
  <c r="H294" i="49"/>
  <c r="J294" i="49" s="1"/>
  <c r="G294" i="49"/>
  <c r="I294" i="49" s="1"/>
  <c r="I297" i="49"/>
  <c r="H297" i="49"/>
  <c r="J297" i="49" s="1"/>
  <c r="G297" i="49"/>
  <c r="H298" i="49"/>
  <c r="J298" i="49" s="1"/>
  <c r="G298" i="49"/>
  <c r="I298" i="49" s="1"/>
  <c r="H299" i="49"/>
  <c r="J299" i="49" s="1"/>
  <c r="G299" i="49"/>
  <c r="I299" i="49" s="1"/>
  <c r="H302" i="49"/>
  <c r="J302" i="49" s="1"/>
  <c r="G302" i="49"/>
  <c r="I302" i="49" s="1"/>
  <c r="H303" i="49"/>
  <c r="J303" i="49" s="1"/>
  <c r="G303" i="49"/>
  <c r="I303" i="49" s="1"/>
  <c r="H306" i="49"/>
  <c r="J306" i="49" s="1"/>
  <c r="G306" i="49"/>
  <c r="I306" i="49" s="1"/>
  <c r="H307" i="49"/>
  <c r="J307" i="49" s="1"/>
  <c r="G307" i="49"/>
  <c r="I307" i="49" s="1"/>
  <c r="H308" i="49"/>
  <c r="J308" i="49" s="1"/>
  <c r="G308" i="49"/>
  <c r="I308" i="49" s="1"/>
  <c r="I311" i="49"/>
  <c r="H311" i="49"/>
  <c r="J311" i="49" s="1"/>
  <c r="G311" i="49"/>
  <c r="H312" i="49"/>
  <c r="J312" i="49" s="1"/>
  <c r="G312" i="49"/>
  <c r="I312" i="49" s="1"/>
  <c r="I313" i="49"/>
  <c r="H313" i="49"/>
  <c r="J313" i="49" s="1"/>
  <c r="G313" i="49"/>
  <c r="H314" i="49"/>
  <c r="J314" i="49" s="1"/>
  <c r="G314" i="49"/>
  <c r="I314" i="49" s="1"/>
  <c r="H317" i="49"/>
  <c r="J317" i="49" s="1"/>
  <c r="G317" i="49"/>
  <c r="I317" i="49" s="1"/>
  <c r="H318" i="49"/>
  <c r="J318" i="49" s="1"/>
  <c r="G318" i="49"/>
  <c r="I318" i="49" s="1"/>
  <c r="H319" i="49"/>
  <c r="J319" i="49" s="1"/>
  <c r="G319" i="49"/>
  <c r="I319" i="49" s="1"/>
  <c r="H320" i="49"/>
  <c r="J320" i="49" s="1"/>
  <c r="G320" i="49"/>
  <c r="I320" i="49" s="1"/>
  <c r="H321" i="49"/>
  <c r="J321" i="49" s="1"/>
  <c r="G321" i="49"/>
  <c r="I321" i="49" s="1"/>
  <c r="H322" i="49"/>
  <c r="J322" i="49" s="1"/>
  <c r="G322" i="49"/>
  <c r="I322" i="49" s="1"/>
  <c r="H323" i="49"/>
  <c r="J323" i="49" s="1"/>
  <c r="G323" i="49"/>
  <c r="I323" i="49" s="1"/>
  <c r="H324" i="49"/>
  <c r="J324" i="49" s="1"/>
  <c r="G324" i="49"/>
  <c r="I324" i="49" s="1"/>
  <c r="H325" i="49"/>
  <c r="J325" i="49" s="1"/>
  <c r="G325" i="49"/>
  <c r="I325" i="49" s="1"/>
  <c r="H326" i="49"/>
  <c r="J326" i="49" s="1"/>
  <c r="G326" i="49"/>
  <c r="I326" i="49" s="1"/>
  <c r="H327" i="49"/>
  <c r="J327" i="49" s="1"/>
  <c r="G327" i="49"/>
  <c r="I327" i="49" s="1"/>
  <c r="H328" i="49"/>
  <c r="J328" i="49" s="1"/>
  <c r="G328" i="49"/>
  <c r="I328" i="49" s="1"/>
  <c r="H331" i="49"/>
  <c r="J331" i="49" s="1"/>
  <c r="G331" i="49"/>
  <c r="I331" i="49" s="1"/>
  <c r="H332" i="49"/>
  <c r="J332" i="49" s="1"/>
  <c r="G332" i="49"/>
  <c r="I332" i="49" s="1"/>
  <c r="H335" i="49"/>
  <c r="J335" i="49" s="1"/>
  <c r="G335" i="49"/>
  <c r="I335" i="49" s="1"/>
  <c r="H336" i="49"/>
  <c r="J336" i="49" s="1"/>
  <c r="G336" i="49"/>
  <c r="I336" i="49" s="1"/>
  <c r="H337" i="49"/>
  <c r="J337" i="49" s="1"/>
  <c r="G337" i="49"/>
  <c r="I337" i="49" s="1"/>
  <c r="H338" i="49"/>
  <c r="J338" i="49" s="1"/>
  <c r="G338" i="49"/>
  <c r="I338" i="49" s="1"/>
  <c r="H339" i="49"/>
  <c r="J339" i="49" s="1"/>
  <c r="G339" i="49"/>
  <c r="I339" i="49" s="1"/>
  <c r="H340" i="49"/>
  <c r="J340" i="49" s="1"/>
  <c r="G340" i="49"/>
  <c r="I340" i="49" s="1"/>
  <c r="H341" i="49"/>
  <c r="J341" i="49" s="1"/>
  <c r="G341" i="49"/>
  <c r="I341" i="49" s="1"/>
  <c r="H342" i="49"/>
  <c r="J342" i="49" s="1"/>
  <c r="G342" i="49"/>
  <c r="I342" i="49" s="1"/>
  <c r="I343" i="49"/>
  <c r="H343" i="49"/>
  <c r="J343" i="49" s="1"/>
  <c r="G343" i="49"/>
  <c r="H344" i="49"/>
  <c r="J344" i="49" s="1"/>
  <c r="G344" i="49"/>
  <c r="I344" i="49" s="1"/>
  <c r="H345" i="49"/>
  <c r="J345" i="49" s="1"/>
  <c r="G345" i="49"/>
  <c r="I345" i="49" s="1"/>
  <c r="H346" i="49"/>
  <c r="J346" i="49" s="1"/>
  <c r="G346" i="49"/>
  <c r="I346" i="49" s="1"/>
  <c r="J347" i="49"/>
  <c r="I347" i="49"/>
  <c r="H347" i="49"/>
  <c r="G347" i="49"/>
  <c r="H348" i="49"/>
  <c r="J348" i="49" s="1"/>
  <c r="G348" i="49"/>
  <c r="I348" i="49" s="1"/>
  <c r="H349" i="49"/>
  <c r="J349" i="49" s="1"/>
  <c r="G349" i="49"/>
  <c r="I349" i="49" s="1"/>
  <c r="H350" i="49"/>
  <c r="J350" i="49" s="1"/>
  <c r="G350" i="49"/>
  <c r="I350" i="49" s="1"/>
  <c r="H351" i="49"/>
  <c r="J351" i="49" s="1"/>
  <c r="G351" i="49"/>
  <c r="I351" i="49" s="1"/>
  <c r="H352" i="49"/>
  <c r="J352" i="49" s="1"/>
  <c r="G352" i="49"/>
  <c r="I352" i="49" s="1"/>
  <c r="H353" i="49"/>
  <c r="J353" i="49" s="1"/>
  <c r="G353" i="49"/>
  <c r="I353" i="49" s="1"/>
  <c r="I354" i="49"/>
  <c r="H354" i="49"/>
  <c r="J354" i="49" s="1"/>
  <c r="G354" i="49"/>
  <c r="H355" i="49"/>
  <c r="J355" i="49" s="1"/>
  <c r="G355" i="49"/>
  <c r="I355" i="49" s="1"/>
  <c r="H358" i="49"/>
  <c r="J358" i="49" s="1"/>
  <c r="G358" i="49"/>
  <c r="I358" i="49" s="1"/>
  <c r="H359" i="49"/>
  <c r="J359" i="49" s="1"/>
  <c r="G359" i="49"/>
  <c r="I359" i="49" s="1"/>
  <c r="H360" i="49"/>
  <c r="J360" i="49" s="1"/>
  <c r="G360" i="49"/>
  <c r="I360" i="49" s="1"/>
  <c r="J363" i="49"/>
  <c r="I363" i="49"/>
  <c r="H363" i="49"/>
  <c r="G363" i="49"/>
  <c r="H364" i="49"/>
  <c r="J364" i="49" s="1"/>
  <c r="G364" i="49"/>
  <c r="I364" i="49" s="1"/>
  <c r="H365" i="49"/>
  <c r="J365" i="49" s="1"/>
  <c r="G365" i="49"/>
  <c r="I365" i="49" s="1"/>
  <c r="H366" i="49"/>
  <c r="J366" i="49" s="1"/>
  <c r="G366" i="49"/>
  <c r="I366" i="49" s="1"/>
  <c r="H367" i="49"/>
  <c r="J367" i="49" s="1"/>
  <c r="G367" i="49"/>
  <c r="I367" i="49" s="1"/>
  <c r="H368" i="49"/>
  <c r="J368" i="49" s="1"/>
  <c r="G368" i="49"/>
  <c r="I368" i="49" s="1"/>
  <c r="I369" i="49"/>
  <c r="H369" i="49"/>
  <c r="J369" i="49" s="1"/>
  <c r="G369" i="49"/>
  <c r="H370" i="49"/>
  <c r="J370" i="49" s="1"/>
  <c r="G370" i="49"/>
  <c r="I370" i="49" s="1"/>
  <c r="H371" i="49"/>
  <c r="J371" i="49" s="1"/>
  <c r="G371" i="49"/>
  <c r="I371" i="49" s="1"/>
  <c r="H374" i="49"/>
  <c r="J374" i="49" s="1"/>
  <c r="G374" i="49"/>
  <c r="I374" i="49" s="1"/>
  <c r="H375" i="49"/>
  <c r="J375" i="49" s="1"/>
  <c r="G375" i="49"/>
  <c r="I375" i="49" s="1"/>
  <c r="H376" i="49"/>
  <c r="J376" i="49" s="1"/>
  <c r="G376" i="49"/>
  <c r="I376" i="49" s="1"/>
  <c r="H377" i="49"/>
  <c r="J377" i="49" s="1"/>
  <c r="G377" i="49"/>
  <c r="I377" i="49" s="1"/>
  <c r="H380" i="49"/>
  <c r="J380" i="49" s="1"/>
  <c r="G380" i="49"/>
  <c r="I380" i="49" s="1"/>
  <c r="H381" i="49"/>
  <c r="J381" i="49" s="1"/>
  <c r="G381" i="49"/>
  <c r="I381" i="49" s="1"/>
  <c r="H382" i="49"/>
  <c r="J382" i="49" s="1"/>
  <c r="G382" i="49"/>
  <c r="I382" i="49" s="1"/>
  <c r="H383" i="49"/>
  <c r="J383" i="49" s="1"/>
  <c r="G383" i="49"/>
  <c r="I383" i="49" s="1"/>
  <c r="H384" i="49"/>
  <c r="J384" i="49" s="1"/>
  <c r="G384" i="49"/>
  <c r="I384" i="49" s="1"/>
  <c r="H387" i="49"/>
  <c r="J387" i="49" s="1"/>
  <c r="G387" i="49"/>
  <c r="I387" i="49" s="1"/>
  <c r="H388" i="49"/>
  <c r="J388" i="49" s="1"/>
  <c r="G388" i="49"/>
  <c r="I388" i="49" s="1"/>
  <c r="J389" i="49"/>
  <c r="I389" i="49"/>
  <c r="H389" i="49"/>
  <c r="G389" i="49"/>
  <c r="H390" i="49"/>
  <c r="J390" i="49" s="1"/>
  <c r="G390" i="49"/>
  <c r="I390" i="49" s="1"/>
  <c r="H391" i="49"/>
  <c r="J391" i="49" s="1"/>
  <c r="G391" i="49"/>
  <c r="I391" i="49" s="1"/>
  <c r="H392" i="49"/>
  <c r="J392" i="49" s="1"/>
  <c r="G392" i="49"/>
  <c r="I392" i="49" s="1"/>
  <c r="H393" i="49"/>
  <c r="J393" i="49" s="1"/>
  <c r="G393" i="49"/>
  <c r="I393" i="49" s="1"/>
  <c r="H394" i="49"/>
  <c r="J394" i="49" s="1"/>
  <c r="G394" i="49"/>
  <c r="I394" i="49" s="1"/>
  <c r="H395" i="49"/>
  <c r="J395" i="49" s="1"/>
  <c r="G395" i="49"/>
  <c r="I395" i="49" s="1"/>
  <c r="H396" i="49"/>
  <c r="J396" i="49" s="1"/>
  <c r="G396" i="49"/>
  <c r="I396" i="49" s="1"/>
  <c r="H399" i="49"/>
  <c r="J399" i="49" s="1"/>
  <c r="G399" i="49"/>
  <c r="I399" i="49" s="1"/>
  <c r="H400" i="49"/>
  <c r="J400" i="49" s="1"/>
  <c r="G400" i="49"/>
  <c r="I400" i="49" s="1"/>
  <c r="H401" i="49"/>
  <c r="J401" i="49" s="1"/>
  <c r="G401" i="49"/>
  <c r="I401" i="49" s="1"/>
  <c r="H402" i="49"/>
  <c r="J402" i="49" s="1"/>
  <c r="G402" i="49"/>
  <c r="I402" i="49" s="1"/>
  <c r="H403" i="49"/>
  <c r="J403" i="49" s="1"/>
  <c r="G403" i="49"/>
  <c r="I403" i="49" s="1"/>
  <c r="H404" i="49"/>
  <c r="J404" i="49" s="1"/>
  <c r="G404" i="49"/>
  <c r="I404" i="49" s="1"/>
  <c r="H405" i="49"/>
  <c r="J405" i="49" s="1"/>
  <c r="G405" i="49"/>
  <c r="I405" i="49" s="1"/>
  <c r="H406" i="49"/>
  <c r="J406" i="49" s="1"/>
  <c r="G406" i="49"/>
  <c r="I406" i="49" s="1"/>
  <c r="H407" i="49"/>
  <c r="J407" i="49" s="1"/>
  <c r="G407" i="49"/>
  <c r="I407" i="49" s="1"/>
  <c r="H408" i="49"/>
  <c r="J408" i="49" s="1"/>
  <c r="G408" i="49"/>
  <c r="I408" i="49" s="1"/>
  <c r="I411" i="49"/>
  <c r="H411" i="49"/>
  <c r="J411" i="49" s="1"/>
  <c r="G411" i="49"/>
  <c r="H412" i="49"/>
  <c r="J412" i="49" s="1"/>
  <c r="G412" i="49"/>
  <c r="I412" i="49" s="1"/>
  <c r="I413" i="49"/>
  <c r="H413" i="49"/>
  <c r="J413" i="49" s="1"/>
  <c r="G413" i="49"/>
  <c r="H414" i="49"/>
  <c r="J414" i="49" s="1"/>
  <c r="G414" i="49"/>
  <c r="I414" i="49" s="1"/>
  <c r="H415" i="49"/>
  <c r="J415" i="49" s="1"/>
  <c r="G415" i="49"/>
  <c r="I415" i="49" s="1"/>
  <c r="J416" i="49"/>
  <c r="I416" i="49"/>
  <c r="H416" i="49"/>
  <c r="G416" i="49"/>
  <c r="I417" i="49"/>
  <c r="H417" i="49"/>
  <c r="J417" i="49" s="1"/>
  <c r="G417" i="49"/>
  <c r="H418" i="49"/>
  <c r="J418" i="49" s="1"/>
  <c r="G418" i="49"/>
  <c r="I418" i="49" s="1"/>
  <c r="H419" i="49"/>
  <c r="J419" i="49" s="1"/>
  <c r="G419" i="49"/>
  <c r="I419" i="49" s="1"/>
  <c r="H422" i="49"/>
  <c r="J422" i="49" s="1"/>
  <c r="G422" i="49"/>
  <c r="I422" i="49" s="1"/>
  <c r="I423" i="49"/>
  <c r="H423" i="49"/>
  <c r="J423" i="49" s="1"/>
  <c r="G423" i="49"/>
  <c r="H424" i="49"/>
  <c r="J424" i="49" s="1"/>
  <c r="G424" i="49"/>
  <c r="I424" i="49" s="1"/>
  <c r="H425" i="49"/>
  <c r="J425" i="49" s="1"/>
  <c r="G425" i="49"/>
  <c r="I425" i="49" s="1"/>
  <c r="H426" i="49"/>
  <c r="J426" i="49" s="1"/>
  <c r="G426" i="49"/>
  <c r="I426" i="49" s="1"/>
  <c r="H427" i="49"/>
  <c r="J427" i="49" s="1"/>
  <c r="G427" i="49"/>
  <c r="I427" i="49" s="1"/>
  <c r="I428" i="49"/>
  <c r="H428" i="49"/>
  <c r="J428" i="49" s="1"/>
  <c r="G428" i="49"/>
  <c r="J429" i="49"/>
  <c r="I429" i="49"/>
  <c r="H429" i="49"/>
  <c r="G429" i="49"/>
  <c r="H430" i="49"/>
  <c r="J430" i="49" s="1"/>
  <c r="G430" i="49"/>
  <c r="I430" i="49" s="1"/>
  <c r="H433" i="49"/>
  <c r="J433" i="49" s="1"/>
  <c r="G433" i="49"/>
  <c r="I433" i="49" s="1"/>
  <c r="I434" i="49"/>
  <c r="H434" i="49"/>
  <c r="J434" i="49" s="1"/>
  <c r="G434" i="49"/>
  <c r="H435" i="49"/>
  <c r="J435" i="49" s="1"/>
  <c r="G435" i="49"/>
  <c r="I435" i="49" s="1"/>
  <c r="H438" i="49"/>
  <c r="J438" i="49" s="1"/>
  <c r="G438" i="49"/>
  <c r="I438" i="49" s="1"/>
  <c r="H439" i="49"/>
  <c r="J439" i="49" s="1"/>
  <c r="G439" i="49"/>
  <c r="I439" i="49" s="1"/>
  <c r="H440" i="49"/>
  <c r="J440" i="49" s="1"/>
  <c r="G440" i="49"/>
  <c r="I440" i="49" s="1"/>
  <c r="H441" i="49"/>
  <c r="J441" i="49" s="1"/>
  <c r="G441" i="49"/>
  <c r="I441" i="49" s="1"/>
  <c r="H442" i="49"/>
  <c r="J442" i="49" s="1"/>
  <c r="G442" i="49"/>
  <c r="I442" i="49" s="1"/>
  <c r="H443" i="49"/>
  <c r="J443" i="49" s="1"/>
  <c r="G443" i="49"/>
  <c r="I443" i="49" s="1"/>
  <c r="H444" i="49"/>
  <c r="J444" i="49" s="1"/>
  <c r="G444" i="49"/>
  <c r="I444" i="49" s="1"/>
  <c r="H445" i="49"/>
  <c r="J445" i="49" s="1"/>
  <c r="G445" i="49"/>
  <c r="I445" i="49" s="1"/>
  <c r="H446" i="49"/>
  <c r="J446" i="49" s="1"/>
  <c r="G446" i="49"/>
  <c r="I446" i="49" s="1"/>
  <c r="I447" i="49"/>
  <c r="H447" i="49"/>
  <c r="J447" i="49" s="1"/>
  <c r="G447" i="49"/>
  <c r="H448" i="49"/>
  <c r="J448" i="49" s="1"/>
  <c r="G448" i="49"/>
  <c r="I448" i="49" s="1"/>
  <c r="H451" i="49"/>
  <c r="J451" i="49" s="1"/>
  <c r="G451" i="49"/>
  <c r="I451" i="49" s="1"/>
  <c r="H452" i="49"/>
  <c r="J452" i="49" s="1"/>
  <c r="G452" i="49"/>
  <c r="I452" i="49" s="1"/>
  <c r="H453" i="49"/>
  <c r="J453" i="49" s="1"/>
  <c r="G453" i="49"/>
  <c r="I453" i="49" s="1"/>
  <c r="H454" i="49"/>
  <c r="J454" i="49" s="1"/>
  <c r="G454" i="49"/>
  <c r="I454" i="49" s="1"/>
  <c r="H457" i="49"/>
  <c r="J457" i="49" s="1"/>
  <c r="G457" i="49"/>
  <c r="I457" i="49" s="1"/>
  <c r="H458" i="49"/>
  <c r="J458" i="49" s="1"/>
  <c r="G458" i="49"/>
  <c r="I458" i="49" s="1"/>
  <c r="H461" i="49"/>
  <c r="J461" i="49" s="1"/>
  <c r="G461" i="49"/>
  <c r="I461" i="49" s="1"/>
  <c r="J462" i="49"/>
  <c r="I462" i="49"/>
  <c r="H462" i="49"/>
  <c r="G462" i="49"/>
  <c r="H463" i="49"/>
  <c r="J463" i="49" s="1"/>
  <c r="G463" i="49"/>
  <c r="I463" i="49" s="1"/>
  <c r="H464" i="49"/>
  <c r="J464" i="49" s="1"/>
  <c r="G464" i="49"/>
  <c r="I464" i="49" s="1"/>
  <c r="H465" i="49"/>
  <c r="J465" i="49" s="1"/>
  <c r="G465" i="49"/>
  <c r="I465" i="49" s="1"/>
  <c r="I466" i="49"/>
  <c r="H466" i="49"/>
  <c r="J466" i="49" s="1"/>
  <c r="G466" i="49"/>
  <c r="J467" i="49"/>
  <c r="I467" i="49"/>
  <c r="H467" i="49"/>
  <c r="G467" i="49"/>
  <c r="I468" i="49"/>
  <c r="H468" i="49"/>
  <c r="J468" i="49" s="1"/>
  <c r="G468" i="49"/>
  <c r="H469" i="49"/>
  <c r="J469" i="49" s="1"/>
  <c r="G469" i="49"/>
  <c r="I469" i="49" s="1"/>
  <c r="H472" i="49"/>
  <c r="J472" i="49" s="1"/>
  <c r="G472" i="49"/>
  <c r="I472" i="49" s="1"/>
  <c r="H473" i="49"/>
  <c r="J473" i="49" s="1"/>
  <c r="G473" i="49"/>
  <c r="I473" i="49" s="1"/>
  <c r="H474" i="49"/>
  <c r="J474" i="49" s="1"/>
  <c r="G474" i="49"/>
  <c r="I474" i="49" s="1"/>
  <c r="H475" i="49"/>
  <c r="J475" i="49" s="1"/>
  <c r="G475" i="49"/>
  <c r="I475" i="49" s="1"/>
  <c r="H476" i="49"/>
  <c r="J476" i="49" s="1"/>
  <c r="G476" i="49"/>
  <c r="I476" i="49" s="1"/>
  <c r="H477" i="49"/>
  <c r="J477" i="49" s="1"/>
  <c r="G477" i="49"/>
  <c r="I477" i="49" s="1"/>
  <c r="H480" i="49"/>
  <c r="J480" i="49" s="1"/>
  <c r="G480" i="49"/>
  <c r="I480" i="49" s="1"/>
  <c r="H481" i="49"/>
  <c r="J481" i="49" s="1"/>
  <c r="G481" i="49"/>
  <c r="I481" i="49" s="1"/>
  <c r="H482" i="49"/>
  <c r="J482" i="49" s="1"/>
  <c r="G482" i="49"/>
  <c r="I482" i="49" s="1"/>
  <c r="H483" i="49"/>
  <c r="J483" i="49" s="1"/>
  <c r="G483" i="49"/>
  <c r="I483" i="49" s="1"/>
  <c r="H484" i="49"/>
  <c r="J484" i="49" s="1"/>
  <c r="G484" i="49"/>
  <c r="I484" i="49" s="1"/>
  <c r="H485" i="49"/>
  <c r="J485" i="49" s="1"/>
  <c r="G485" i="49"/>
  <c r="I485" i="49" s="1"/>
  <c r="H486" i="49"/>
  <c r="J486" i="49" s="1"/>
  <c r="G486" i="49"/>
  <c r="I486" i="49" s="1"/>
  <c r="H487" i="49"/>
  <c r="J487" i="49" s="1"/>
  <c r="G487" i="49"/>
  <c r="I487" i="49" s="1"/>
  <c r="H488" i="49"/>
  <c r="J488" i="49" s="1"/>
  <c r="G488" i="49"/>
  <c r="I488" i="49" s="1"/>
  <c r="H491" i="49"/>
  <c r="J491" i="49" s="1"/>
  <c r="G491" i="49"/>
  <c r="I491" i="49" s="1"/>
  <c r="H492" i="49"/>
  <c r="J492" i="49" s="1"/>
  <c r="G492" i="49"/>
  <c r="I492" i="49" s="1"/>
  <c r="H493" i="49"/>
  <c r="J493" i="49" s="1"/>
  <c r="G493" i="49"/>
  <c r="I493" i="49" s="1"/>
  <c r="H494" i="49"/>
  <c r="J494" i="49" s="1"/>
  <c r="G494" i="49"/>
  <c r="I494" i="49" s="1"/>
  <c r="H495" i="49"/>
  <c r="J495" i="49" s="1"/>
  <c r="G495" i="49"/>
  <c r="I495" i="49" s="1"/>
  <c r="H496" i="49"/>
  <c r="J496" i="49" s="1"/>
  <c r="G496" i="49"/>
  <c r="I496" i="49" s="1"/>
  <c r="H497" i="49"/>
  <c r="J497" i="49" s="1"/>
  <c r="G497" i="49"/>
  <c r="I497" i="49" s="1"/>
  <c r="H500" i="49"/>
  <c r="J500" i="49" s="1"/>
  <c r="G500" i="49"/>
  <c r="I500" i="49" s="1"/>
  <c r="H501" i="49"/>
  <c r="J501" i="49" s="1"/>
  <c r="G501" i="49"/>
  <c r="I501" i="49" s="1"/>
  <c r="H502" i="49"/>
  <c r="J502" i="49" s="1"/>
  <c r="G502" i="49"/>
  <c r="I502" i="49" s="1"/>
  <c r="H503" i="49"/>
  <c r="J503" i="49" s="1"/>
  <c r="G503" i="49"/>
  <c r="I503" i="49" s="1"/>
  <c r="H504" i="49"/>
  <c r="J504" i="49" s="1"/>
  <c r="G504" i="49"/>
  <c r="I504" i="49" s="1"/>
  <c r="H505" i="49"/>
  <c r="J505" i="49" s="1"/>
  <c r="G505" i="49"/>
  <c r="I505" i="49" s="1"/>
  <c r="H506" i="49"/>
  <c r="J506" i="49" s="1"/>
  <c r="G506" i="49"/>
  <c r="I506" i="49" s="1"/>
  <c r="H507" i="49"/>
  <c r="J507" i="49" s="1"/>
  <c r="G507" i="49"/>
  <c r="I507" i="49" s="1"/>
  <c r="H508" i="49"/>
  <c r="J508" i="49" s="1"/>
  <c r="G508" i="49"/>
  <c r="I508" i="49" s="1"/>
  <c r="H509" i="49"/>
  <c r="J509" i="49" s="1"/>
  <c r="G509" i="49"/>
  <c r="I509" i="49" s="1"/>
  <c r="H510" i="49"/>
  <c r="J510" i="49" s="1"/>
  <c r="G510" i="49"/>
  <c r="I510" i="49" s="1"/>
  <c r="H511" i="49"/>
  <c r="J511" i="49" s="1"/>
  <c r="G511" i="49"/>
  <c r="I511" i="49" s="1"/>
  <c r="H512" i="49"/>
  <c r="J512" i="49" s="1"/>
  <c r="G512" i="49"/>
  <c r="I512" i="49" s="1"/>
  <c r="H513" i="49"/>
  <c r="J513" i="49" s="1"/>
  <c r="G513" i="49"/>
  <c r="I513" i="49" s="1"/>
  <c r="H514" i="49"/>
  <c r="J514" i="49" s="1"/>
  <c r="G514" i="49"/>
  <c r="I514" i="49" s="1"/>
  <c r="H515" i="49"/>
  <c r="J515" i="49" s="1"/>
  <c r="G515" i="49"/>
  <c r="I515" i="49" s="1"/>
  <c r="H516" i="49"/>
  <c r="J516" i="49" s="1"/>
  <c r="G516" i="49"/>
  <c r="I516" i="49" s="1"/>
  <c r="H517" i="49"/>
  <c r="J517" i="49" s="1"/>
  <c r="G517" i="49"/>
  <c r="I517" i="49" s="1"/>
  <c r="H518" i="49"/>
  <c r="J518" i="49" s="1"/>
  <c r="G518" i="49"/>
  <c r="I518" i="49" s="1"/>
  <c r="H519" i="49"/>
  <c r="J519" i="49" s="1"/>
  <c r="G519" i="49"/>
  <c r="I519" i="49" s="1"/>
  <c r="I520" i="49"/>
  <c r="H520" i="49"/>
  <c r="J520" i="49" s="1"/>
  <c r="G520" i="49"/>
  <c r="H521" i="49"/>
  <c r="J521" i="49" s="1"/>
  <c r="G521" i="49"/>
  <c r="I521" i="49" s="1"/>
  <c r="J522" i="49"/>
  <c r="I522" i="49"/>
  <c r="H522" i="49"/>
  <c r="G522" i="49"/>
  <c r="H523" i="49"/>
  <c r="J523" i="49" s="1"/>
  <c r="G523" i="49"/>
  <c r="I523" i="49" s="1"/>
  <c r="H526" i="49"/>
  <c r="J526" i="49" s="1"/>
  <c r="G526" i="49"/>
  <c r="I526" i="49" s="1"/>
  <c r="H527" i="49"/>
  <c r="J527" i="49" s="1"/>
  <c r="G527" i="49"/>
  <c r="I527" i="49" s="1"/>
  <c r="H528" i="49"/>
  <c r="J528" i="49" s="1"/>
  <c r="G528" i="49"/>
  <c r="I528" i="49" s="1"/>
  <c r="H531" i="49"/>
  <c r="J531" i="49" s="1"/>
  <c r="G531" i="49"/>
  <c r="I531" i="49" s="1"/>
  <c r="H532" i="49"/>
  <c r="J532" i="49" s="1"/>
  <c r="G532" i="49"/>
  <c r="I532" i="49" s="1"/>
  <c r="H533" i="49"/>
  <c r="J533" i="49" s="1"/>
  <c r="G533" i="49"/>
  <c r="I533" i="49" s="1"/>
  <c r="H534" i="49"/>
  <c r="J534" i="49" s="1"/>
  <c r="G534" i="49"/>
  <c r="I534" i="49" s="1"/>
  <c r="J535" i="49"/>
  <c r="I535" i="49"/>
  <c r="H535" i="49"/>
  <c r="G535" i="49"/>
  <c r="I536" i="49"/>
  <c r="H536" i="49"/>
  <c r="J536" i="49" s="1"/>
  <c r="G536" i="49"/>
  <c r="H537" i="49"/>
  <c r="J537" i="49" s="1"/>
  <c r="G537" i="49"/>
  <c r="I537" i="49" s="1"/>
  <c r="J538" i="49"/>
  <c r="I538" i="49"/>
  <c r="H538" i="49"/>
  <c r="G538" i="49"/>
  <c r="H539" i="49"/>
  <c r="J539" i="49" s="1"/>
  <c r="G539" i="49"/>
  <c r="I539" i="49" s="1"/>
  <c r="H540" i="49"/>
  <c r="J540" i="49" s="1"/>
  <c r="G540" i="49"/>
  <c r="I540" i="49" s="1"/>
  <c r="H541" i="49"/>
  <c r="J541" i="49" s="1"/>
  <c r="G541" i="49"/>
  <c r="I541" i="49" s="1"/>
  <c r="H542" i="49"/>
  <c r="J542" i="49" s="1"/>
  <c r="G542" i="49"/>
  <c r="I542" i="49" s="1"/>
  <c r="H543" i="49"/>
  <c r="J543" i="49" s="1"/>
  <c r="G543" i="49"/>
  <c r="I543" i="49" s="1"/>
  <c r="J544" i="49"/>
  <c r="I544" i="49"/>
  <c r="H544" i="49"/>
  <c r="G544" i="49"/>
  <c r="H545" i="49"/>
  <c r="J545" i="49" s="1"/>
  <c r="G545" i="49"/>
  <c r="I545" i="49" s="1"/>
  <c r="H546" i="49"/>
  <c r="J546" i="49" s="1"/>
  <c r="G546" i="49"/>
  <c r="I546" i="49" s="1"/>
  <c r="H547" i="49"/>
  <c r="J547" i="49" s="1"/>
  <c r="G547" i="49"/>
  <c r="I547" i="49" s="1"/>
  <c r="H548" i="49"/>
  <c r="J548" i="49" s="1"/>
  <c r="G548" i="49"/>
  <c r="I548" i="49" s="1"/>
  <c r="J549" i="49"/>
  <c r="I549" i="49"/>
  <c r="H549" i="49"/>
  <c r="G549" i="49"/>
  <c r="H550" i="49"/>
  <c r="J550" i="49" s="1"/>
  <c r="G550" i="49"/>
  <c r="I550" i="49" s="1"/>
  <c r="H553" i="49"/>
  <c r="J553" i="49" s="1"/>
  <c r="G553" i="49"/>
  <c r="I553" i="49" s="1"/>
  <c r="I554" i="49"/>
  <c r="H554" i="49"/>
  <c r="J554" i="49" s="1"/>
  <c r="G554" i="49"/>
  <c r="I555" i="49"/>
  <c r="H555" i="49"/>
  <c r="J555" i="49" s="1"/>
  <c r="G555" i="49"/>
  <c r="H556" i="49"/>
  <c r="J556" i="49" s="1"/>
  <c r="G556" i="49"/>
  <c r="I556" i="49" s="1"/>
  <c r="H557" i="49"/>
  <c r="J557" i="49" s="1"/>
  <c r="G557" i="49"/>
  <c r="I557" i="49" s="1"/>
  <c r="H558" i="49"/>
  <c r="J558" i="49" s="1"/>
  <c r="G558" i="49"/>
  <c r="I558" i="49" s="1"/>
  <c r="H559" i="49"/>
  <c r="J559" i="49" s="1"/>
  <c r="G559" i="49"/>
  <c r="I559" i="49" s="1"/>
  <c r="H562" i="49"/>
  <c r="J562" i="49" s="1"/>
  <c r="G562" i="49"/>
  <c r="I562" i="49" s="1"/>
  <c r="H563" i="49"/>
  <c r="J563" i="49" s="1"/>
  <c r="G563" i="49"/>
  <c r="I563" i="49" s="1"/>
  <c r="H564" i="49"/>
  <c r="J564" i="49" s="1"/>
  <c r="G564" i="49"/>
  <c r="I564" i="49" s="1"/>
  <c r="H567" i="49"/>
  <c r="J567" i="49" s="1"/>
  <c r="G567" i="49"/>
  <c r="I567" i="49" s="1"/>
  <c r="H568" i="49"/>
  <c r="J568" i="49" s="1"/>
  <c r="G568" i="49"/>
  <c r="I568"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H32" i="56"/>
  <c r="I29" i="56" s="1"/>
  <c r="F32" i="56"/>
  <c r="G30" i="56" s="1"/>
  <c r="D32" i="56"/>
  <c r="E29" i="56" s="1"/>
  <c r="B32" i="56"/>
  <c r="C30"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H27" i="57"/>
  <c r="I24" i="57" s="1"/>
  <c r="F27" i="57"/>
  <c r="G25" i="57" s="1"/>
  <c r="D27" i="57"/>
  <c r="E24" i="57" s="1"/>
  <c r="B27" i="57"/>
  <c r="C25"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H48" i="58"/>
  <c r="I45" i="58" s="1"/>
  <c r="F48" i="58"/>
  <c r="G46" i="58" s="1"/>
  <c r="D48" i="58"/>
  <c r="E45" i="58" s="1"/>
  <c r="B48" i="58"/>
  <c r="C46"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H48" i="50"/>
  <c r="I45" i="50" s="1"/>
  <c r="F48" i="50"/>
  <c r="G46" i="50" s="1"/>
  <c r="D48" i="50"/>
  <c r="E45" i="50" s="1"/>
  <c r="B48" i="50"/>
  <c r="C46"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K21" i="53"/>
  <c r="J21" i="53"/>
  <c r="H23" i="53"/>
  <c r="I20" i="53" s="1"/>
  <c r="F23" i="53"/>
  <c r="G21" i="53" s="1"/>
  <c r="D23" i="53"/>
  <c r="E20" i="53" s="1"/>
  <c r="B23" i="53"/>
  <c r="C21" i="53" s="1"/>
  <c r="K7" i="53"/>
  <c r="J7" i="53"/>
  <c r="K27" i="53"/>
  <c r="J27" i="53"/>
  <c r="K28" i="53"/>
  <c r="J28" i="53"/>
  <c r="K29" i="53"/>
  <c r="J29" i="53"/>
  <c r="K30" i="53"/>
  <c r="J30" i="53"/>
  <c r="K31" i="53"/>
  <c r="J31" i="53"/>
  <c r="K32" i="53"/>
  <c r="J32" i="53"/>
  <c r="K33" i="53"/>
  <c r="J33" i="53"/>
  <c r="K34" i="53"/>
  <c r="J34" i="53"/>
  <c r="H36" i="53"/>
  <c r="I33" i="53" s="1"/>
  <c r="F36" i="53"/>
  <c r="G34" i="53" s="1"/>
  <c r="D36" i="53"/>
  <c r="E33" i="53" s="1"/>
  <c r="B36" i="53"/>
  <c r="C34" i="53" s="1"/>
  <c r="K26" i="53"/>
  <c r="J26" i="53"/>
  <c r="K40" i="53"/>
  <c r="J40" i="53"/>
  <c r="K41" i="53"/>
  <c r="J41" i="53"/>
  <c r="K42" i="53"/>
  <c r="J42" i="53"/>
  <c r="K43" i="53"/>
  <c r="J43" i="53"/>
  <c r="K44" i="53"/>
  <c r="J44" i="53"/>
  <c r="K45" i="53"/>
  <c r="J45" i="53"/>
  <c r="K46" i="53"/>
  <c r="J46" i="53"/>
  <c r="K47" i="53"/>
  <c r="J47" i="53"/>
  <c r="K48" i="53"/>
  <c r="J48" i="53"/>
  <c r="K49" i="53"/>
  <c r="J49" i="53"/>
  <c r="K50" i="53"/>
  <c r="J50" i="53"/>
  <c r="K51" i="53"/>
  <c r="J51" i="53"/>
  <c r="K52" i="53"/>
  <c r="J52" i="53"/>
  <c r="K53" i="53"/>
  <c r="J53" i="53"/>
  <c r="K54" i="53"/>
  <c r="J54" i="53"/>
  <c r="H56" i="53"/>
  <c r="I53" i="53" s="1"/>
  <c r="F56" i="53"/>
  <c r="G54" i="53" s="1"/>
  <c r="D56" i="53"/>
  <c r="E53" i="53" s="1"/>
  <c r="B56" i="53"/>
  <c r="C54" i="53" s="1"/>
  <c r="K39" i="53"/>
  <c r="J39" i="53"/>
  <c r="I58" i="53"/>
  <c r="G58" i="53"/>
  <c r="E58" i="53"/>
  <c r="C58" i="53"/>
  <c r="B5" i="54"/>
  <c r="D5" i="54" s="1"/>
  <c r="H5" i="54" s="1"/>
  <c r="K8" i="54"/>
  <c r="J8" i="54"/>
  <c r="K9" i="54"/>
  <c r="J9" i="54"/>
  <c r="K10" i="54"/>
  <c r="J10" i="54"/>
  <c r="K11" i="54"/>
  <c r="J11" i="54"/>
  <c r="K12" i="54"/>
  <c r="J12" i="54"/>
  <c r="H14" i="54"/>
  <c r="I10" i="54" s="1"/>
  <c r="F14" i="54"/>
  <c r="G12" i="54" s="1"/>
  <c r="D14" i="54"/>
  <c r="E10" i="54" s="1"/>
  <c r="B14" i="54"/>
  <c r="C12" i="54" s="1"/>
  <c r="K7" i="54"/>
  <c r="J7" i="54"/>
  <c r="H19" i="54"/>
  <c r="K19" i="54" s="1"/>
  <c r="F19" i="54"/>
  <c r="G19" i="54" s="1"/>
  <c r="D19" i="54"/>
  <c r="B19" i="54"/>
  <c r="C19" i="54" s="1"/>
  <c r="K17" i="54"/>
  <c r="J17" i="54"/>
  <c r="K23" i="54"/>
  <c r="J23" i="54"/>
  <c r="K24" i="54"/>
  <c r="J24" i="54"/>
  <c r="K25" i="54"/>
  <c r="J25" i="54"/>
  <c r="H27" i="54"/>
  <c r="I24" i="54" s="1"/>
  <c r="F27" i="54"/>
  <c r="G25" i="54" s="1"/>
  <c r="D27" i="54"/>
  <c r="E25" i="54" s="1"/>
  <c r="B27" i="54"/>
  <c r="C25" i="54" s="1"/>
  <c r="K22" i="54"/>
  <c r="J22" i="54"/>
  <c r="K31" i="54"/>
  <c r="J31" i="54"/>
  <c r="K32" i="54"/>
  <c r="J32" i="54"/>
  <c r="K33" i="54"/>
  <c r="J33" i="54"/>
  <c r="K34" i="54"/>
  <c r="J34" i="54"/>
  <c r="K35" i="54"/>
  <c r="J35" i="54"/>
  <c r="K36" i="54"/>
  <c r="J36" i="54"/>
  <c r="K37" i="54"/>
  <c r="J37" i="54"/>
  <c r="K38" i="54"/>
  <c r="J38" i="54"/>
  <c r="K39" i="54"/>
  <c r="J39" i="54"/>
  <c r="H41" i="54"/>
  <c r="I38" i="54" s="1"/>
  <c r="F41" i="54"/>
  <c r="G39" i="54" s="1"/>
  <c r="D41" i="54"/>
  <c r="E38" i="54" s="1"/>
  <c r="B41" i="54"/>
  <c r="C39" i="54" s="1"/>
  <c r="K30" i="54"/>
  <c r="J30" i="54"/>
  <c r="K45" i="54"/>
  <c r="J45" i="54"/>
  <c r="K46" i="54"/>
  <c r="J46" i="54"/>
  <c r="K47" i="54"/>
  <c r="J47" i="54"/>
  <c r="K48" i="54"/>
  <c r="J48" i="54"/>
  <c r="K49" i="54"/>
  <c r="J49" i="54"/>
  <c r="K50" i="54"/>
  <c r="J50" i="54"/>
  <c r="K51" i="54"/>
  <c r="J51" i="54"/>
  <c r="K52" i="54"/>
  <c r="J52" i="54"/>
  <c r="H54" i="54"/>
  <c r="I51" i="54" s="1"/>
  <c r="F54" i="54"/>
  <c r="G52" i="54" s="1"/>
  <c r="D54" i="54"/>
  <c r="E51" i="54" s="1"/>
  <c r="B54" i="54"/>
  <c r="C52" i="54" s="1"/>
  <c r="K44" i="54"/>
  <c r="J44"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H76" i="54"/>
  <c r="I73" i="54" s="1"/>
  <c r="F76" i="54"/>
  <c r="G74" i="54" s="1"/>
  <c r="D76" i="54"/>
  <c r="E73" i="54" s="1"/>
  <c r="B76" i="54"/>
  <c r="C74" i="54" s="1"/>
  <c r="K57" i="54"/>
  <c r="J57" i="54"/>
  <c r="I78" i="54"/>
  <c r="G78" i="54"/>
  <c r="E78" i="54"/>
  <c r="C78" i="54"/>
  <c r="D5" i="55"/>
  <c r="H5" i="55" s="1"/>
  <c r="B5" i="55"/>
  <c r="F5" i="55" s="1"/>
  <c r="K8" i="55"/>
  <c r="J8" i="55"/>
  <c r="K9" i="55"/>
  <c r="J9" i="55"/>
  <c r="K10" i="55"/>
  <c r="J10" i="55"/>
  <c r="K11" i="55"/>
  <c r="J11" i="55"/>
  <c r="K12" i="55"/>
  <c r="J12" i="55"/>
  <c r="K13" i="55"/>
  <c r="J13" i="55"/>
  <c r="K14" i="55"/>
  <c r="J14" i="55"/>
  <c r="K15" i="55"/>
  <c r="J15" i="55"/>
  <c r="K16" i="55"/>
  <c r="J16" i="55"/>
  <c r="K17" i="55"/>
  <c r="J17" i="55"/>
  <c r="K18" i="55"/>
  <c r="J18" i="55"/>
  <c r="K19" i="55"/>
  <c r="J19" i="55"/>
  <c r="K20" i="55"/>
  <c r="J20" i="55"/>
  <c r="H22" i="55"/>
  <c r="I17" i="55" s="1"/>
  <c r="F22" i="55"/>
  <c r="G20" i="55" s="1"/>
  <c r="D22" i="55"/>
  <c r="E17" i="55" s="1"/>
  <c r="B22" i="55"/>
  <c r="C20" i="55" s="1"/>
  <c r="K7" i="55"/>
  <c r="J7" i="55"/>
  <c r="I24" i="55"/>
  <c r="G24" i="55"/>
  <c r="E24" i="55"/>
  <c r="C24" i="55"/>
  <c r="J24" i="55"/>
  <c r="K24" i="55"/>
  <c r="B27" i="55"/>
  <c r="D27" i="55" s="1"/>
  <c r="H27" i="55" s="1"/>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H50" i="55"/>
  <c r="I46" i="55" s="1"/>
  <c r="F50" i="55"/>
  <c r="G48" i="55" s="1"/>
  <c r="D50" i="55"/>
  <c r="E46" i="55" s="1"/>
  <c r="B50" i="55"/>
  <c r="C48" i="55" s="1"/>
  <c r="K29" i="55"/>
  <c r="J29" i="55"/>
  <c r="K54" i="55"/>
  <c r="J54" i="55"/>
  <c r="K55" i="55"/>
  <c r="J55" i="55"/>
  <c r="K56" i="55"/>
  <c r="J56" i="55"/>
  <c r="K57" i="55"/>
  <c r="J57" i="55"/>
  <c r="K58" i="55"/>
  <c r="J58" i="55"/>
  <c r="K59" i="55"/>
  <c r="J59" i="55"/>
  <c r="K60" i="55"/>
  <c r="J60" i="55"/>
  <c r="K61" i="55"/>
  <c r="J61" i="55"/>
  <c r="K62" i="55"/>
  <c r="J62" i="55"/>
  <c r="H64" i="55"/>
  <c r="I61" i="55" s="1"/>
  <c r="F64" i="55"/>
  <c r="G62" i="55" s="1"/>
  <c r="D64" i="55"/>
  <c r="E61" i="55" s="1"/>
  <c r="B64" i="55"/>
  <c r="C62" i="55" s="1"/>
  <c r="K53" i="55"/>
  <c r="J53" i="55"/>
  <c r="I66" i="55"/>
  <c r="G66" i="55"/>
  <c r="E66" i="55"/>
  <c r="C66" i="55"/>
  <c r="J66" i="55"/>
  <c r="K66" i="55"/>
  <c r="B69" i="55"/>
  <c r="D69" i="55" s="1"/>
  <c r="H69" i="55" s="1"/>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H93" i="55"/>
  <c r="I90" i="55" s="1"/>
  <c r="F93" i="55"/>
  <c r="G91" i="55" s="1"/>
  <c r="D93" i="55"/>
  <c r="E90" i="55" s="1"/>
  <c r="B93" i="55"/>
  <c r="C91" i="55" s="1"/>
  <c r="K71" i="55"/>
  <c r="J71" i="55"/>
  <c r="K97" i="55"/>
  <c r="J97" i="55"/>
  <c r="K98" i="55"/>
  <c r="J98" i="55"/>
  <c r="K99" i="55"/>
  <c r="J99" i="55"/>
  <c r="K100" i="55"/>
  <c r="J100" i="55"/>
  <c r="K101" i="55"/>
  <c r="J101" i="55"/>
  <c r="K102" i="55"/>
  <c r="J102" i="55"/>
  <c r="K103" i="55"/>
  <c r="J103" i="55"/>
  <c r="K104" i="55"/>
  <c r="J104" i="55"/>
  <c r="K105" i="55"/>
  <c r="J105" i="55"/>
  <c r="K106" i="55"/>
  <c r="J106" i="55"/>
  <c r="K107" i="55"/>
  <c r="J107" i="55"/>
  <c r="K108" i="55"/>
  <c r="J108" i="55"/>
  <c r="H110" i="55"/>
  <c r="I108" i="55" s="1"/>
  <c r="F110" i="55"/>
  <c r="G108" i="55" s="1"/>
  <c r="D110" i="55"/>
  <c r="E108" i="55" s="1"/>
  <c r="B110" i="55"/>
  <c r="C108" i="55" s="1"/>
  <c r="K96" i="55"/>
  <c r="J96" i="55"/>
  <c r="I112" i="55"/>
  <c r="G112" i="55"/>
  <c r="E112" i="55"/>
  <c r="C112" i="55"/>
  <c r="J112" i="55"/>
  <c r="K112" i="55"/>
  <c r="B115" i="55"/>
  <c r="D115" i="55" s="1"/>
  <c r="H115" i="55" s="1"/>
  <c r="K118" i="55"/>
  <c r="J118" i="55"/>
  <c r="K119" i="55"/>
  <c r="J119" i="55"/>
  <c r="K120" i="55"/>
  <c r="J120" i="55"/>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H142" i="55"/>
  <c r="I139" i="55" s="1"/>
  <c r="F142" i="55"/>
  <c r="G140" i="55" s="1"/>
  <c r="D142" i="55"/>
  <c r="E140" i="55" s="1"/>
  <c r="B142" i="55"/>
  <c r="C140" i="55" s="1"/>
  <c r="K117" i="55"/>
  <c r="J117" i="55"/>
  <c r="K146" i="55"/>
  <c r="J146" i="55"/>
  <c r="K147" i="55"/>
  <c r="J147" i="55"/>
  <c r="K148" i="55"/>
  <c r="J148" i="55"/>
  <c r="K149" i="55"/>
  <c r="J149" i="55"/>
  <c r="K150" i="55"/>
  <c r="J150"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H164" i="55"/>
  <c r="I161" i="55" s="1"/>
  <c r="F164" i="55"/>
  <c r="G162" i="55" s="1"/>
  <c r="D164" i="55"/>
  <c r="E161" i="55" s="1"/>
  <c r="B164" i="55"/>
  <c r="C162" i="55" s="1"/>
  <c r="K145" i="55"/>
  <c r="J145" i="55"/>
  <c r="I166" i="55"/>
  <c r="G166" i="55"/>
  <c r="E166" i="55"/>
  <c r="C166" i="55"/>
  <c r="J166" i="55"/>
  <c r="K166" i="55"/>
  <c r="B169" i="55"/>
  <c r="D169" i="55" s="1"/>
  <c r="H169" i="55" s="1"/>
  <c r="K172" i="55"/>
  <c r="J172" i="55"/>
  <c r="H174" i="55"/>
  <c r="I174" i="55" s="1"/>
  <c r="F174" i="55"/>
  <c r="G172" i="55" s="1"/>
  <c r="D174" i="55"/>
  <c r="E174" i="55" s="1"/>
  <c r="B174" i="55"/>
  <c r="C172" i="55" s="1"/>
  <c r="K171" i="55"/>
  <c r="J171" i="55"/>
  <c r="K178" i="55"/>
  <c r="J178" i="55"/>
  <c r="K179" i="55"/>
  <c r="J179" i="55"/>
  <c r="K180" i="55"/>
  <c r="J180" i="55"/>
  <c r="K181" i="55"/>
  <c r="J181" i="55"/>
  <c r="K182" i="55"/>
  <c r="J182" i="55"/>
  <c r="K183" i="55"/>
  <c r="J183" i="55"/>
  <c r="K184" i="55"/>
  <c r="J184" i="55"/>
  <c r="K185" i="55"/>
  <c r="J185" i="55"/>
  <c r="K186" i="55"/>
  <c r="J186" i="55"/>
  <c r="K187" i="55"/>
  <c r="J187" i="55"/>
  <c r="H189" i="55"/>
  <c r="I186" i="55" s="1"/>
  <c r="F189" i="55"/>
  <c r="G187" i="55" s="1"/>
  <c r="D189" i="55"/>
  <c r="E186" i="55" s="1"/>
  <c r="B189" i="55"/>
  <c r="C187" i="55" s="1"/>
  <c r="K177" i="55"/>
  <c r="J177" i="55"/>
  <c r="I191" i="55"/>
  <c r="G191" i="55"/>
  <c r="E191" i="55"/>
  <c r="C191" i="55"/>
  <c r="J191" i="55"/>
  <c r="K191" i="55"/>
  <c r="I195" i="55"/>
  <c r="G195" i="55"/>
  <c r="E195" i="55"/>
  <c r="C195" i="55"/>
  <c r="H193" i="55"/>
  <c r="I193" i="55" s="1"/>
  <c r="F193" i="55"/>
  <c r="G193" i="55" s="1"/>
  <c r="D193" i="55"/>
  <c r="E193" i="55" s="1"/>
  <c r="B193" i="55"/>
  <c r="C193" i="55" s="1"/>
  <c r="K195" i="55"/>
  <c r="J195" i="55"/>
  <c r="K197" i="55"/>
  <c r="J197" i="55"/>
  <c r="I197" i="55"/>
  <c r="G197" i="55"/>
  <c r="E197" i="55"/>
  <c r="C197" i="55"/>
  <c r="B5" i="48"/>
  <c r="D5" i="48" s="1"/>
  <c r="H5" i="48" s="1"/>
  <c r="K8" i="48"/>
  <c r="J8" i="48"/>
  <c r="K9" i="48"/>
  <c r="J9" i="48"/>
  <c r="H11" i="48"/>
  <c r="I8" i="48" s="1"/>
  <c r="F11" i="48"/>
  <c r="G9" i="48" s="1"/>
  <c r="D11" i="48"/>
  <c r="E8" i="48" s="1"/>
  <c r="B11" i="48"/>
  <c r="C9" i="48" s="1"/>
  <c r="K7" i="48"/>
  <c r="J7" i="48"/>
  <c r="I13" i="48"/>
  <c r="G13" i="48"/>
  <c r="E13" i="48"/>
  <c r="C13" i="48"/>
  <c r="J13" i="48"/>
  <c r="K13" i="48"/>
  <c r="B16" i="48"/>
  <c r="D16" i="48" s="1"/>
  <c r="H16" i="48" s="1"/>
  <c r="K19" i="48"/>
  <c r="J19" i="48"/>
  <c r="K20" i="48"/>
  <c r="J20" i="48"/>
  <c r="K21" i="48"/>
  <c r="J21" i="48"/>
  <c r="K22" i="48"/>
  <c r="J22" i="48"/>
  <c r="K23" i="48"/>
  <c r="J23" i="48"/>
  <c r="K24" i="48"/>
  <c r="J24" i="48"/>
  <c r="K25" i="48"/>
  <c r="J25" i="48"/>
  <c r="K26" i="48"/>
  <c r="J26" i="48"/>
  <c r="K27" i="48"/>
  <c r="J27" i="48"/>
  <c r="K28" i="48"/>
  <c r="J28" i="48"/>
  <c r="K29" i="48"/>
  <c r="J29" i="48"/>
  <c r="K30" i="48"/>
  <c r="J30" i="48"/>
  <c r="K31" i="48"/>
  <c r="J31" i="48"/>
  <c r="H33" i="48"/>
  <c r="I30" i="48" s="1"/>
  <c r="F33" i="48"/>
  <c r="G31" i="48" s="1"/>
  <c r="D33" i="48"/>
  <c r="E30" i="48" s="1"/>
  <c r="B33" i="48"/>
  <c r="C31" i="48" s="1"/>
  <c r="K18" i="48"/>
  <c r="J18" i="48"/>
  <c r="K37" i="48"/>
  <c r="J37" i="48"/>
  <c r="K38" i="48"/>
  <c r="J38" i="48"/>
  <c r="K39" i="48"/>
  <c r="J39" i="48"/>
  <c r="H41" i="48"/>
  <c r="I38" i="48" s="1"/>
  <c r="F41" i="48"/>
  <c r="G39" i="48" s="1"/>
  <c r="D41" i="48"/>
  <c r="E37" i="48" s="1"/>
  <c r="B41" i="48"/>
  <c r="C39" i="48" s="1"/>
  <c r="K36" i="48"/>
  <c r="J36" i="48"/>
  <c r="I43" i="48"/>
  <c r="G43" i="48"/>
  <c r="E43" i="48"/>
  <c r="C43" i="48"/>
  <c r="J43" i="48"/>
  <c r="K43" i="48"/>
  <c r="B46" i="48"/>
  <c r="D46" i="48" s="1"/>
  <c r="H46" i="48" s="1"/>
  <c r="K49" i="48"/>
  <c r="J49" i="48"/>
  <c r="K50" i="48"/>
  <c r="J50" i="48"/>
  <c r="K51" i="48"/>
  <c r="J51" i="48"/>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K65" i="48"/>
  <c r="J65" i="48"/>
  <c r="K66" i="48"/>
  <c r="J66" i="48"/>
  <c r="H68" i="48"/>
  <c r="I65" i="48" s="1"/>
  <c r="F68" i="48"/>
  <c r="G66" i="48" s="1"/>
  <c r="D68" i="48"/>
  <c r="E65" i="48" s="1"/>
  <c r="B68" i="48"/>
  <c r="C66" i="48" s="1"/>
  <c r="K48" i="48"/>
  <c r="J48" i="48"/>
  <c r="K72" i="48"/>
  <c r="J72" i="48"/>
  <c r="K73" i="48"/>
  <c r="J73" i="48"/>
  <c r="K74" i="48"/>
  <c r="J74" i="48"/>
  <c r="K75" i="48"/>
  <c r="J75" i="48"/>
  <c r="K76" i="48"/>
  <c r="J76" i="48"/>
  <c r="K77" i="48"/>
  <c r="J77" i="48"/>
  <c r="K78" i="48"/>
  <c r="J78" i="48"/>
  <c r="K79" i="48"/>
  <c r="J79" i="48"/>
  <c r="H81" i="48"/>
  <c r="I78" i="48" s="1"/>
  <c r="F81" i="48"/>
  <c r="G79" i="48" s="1"/>
  <c r="D81" i="48"/>
  <c r="E78" i="48" s="1"/>
  <c r="B81" i="48"/>
  <c r="C79" i="48" s="1"/>
  <c r="K71" i="48"/>
  <c r="J71" i="48"/>
  <c r="I83" i="48"/>
  <c r="G83" i="48"/>
  <c r="E83" i="48"/>
  <c r="C83" i="48"/>
  <c r="J83" i="48"/>
  <c r="K83" i="48"/>
  <c r="B86" i="48"/>
  <c r="D86" i="48" s="1"/>
  <c r="H86" i="48" s="1"/>
  <c r="K89" i="48"/>
  <c r="J89" i="48"/>
  <c r="K90" i="48"/>
  <c r="J90" i="48"/>
  <c r="K91" i="48"/>
  <c r="J91" i="48"/>
  <c r="K92" i="48"/>
  <c r="J92" i="48"/>
  <c r="K93" i="48"/>
  <c r="J93" i="48"/>
  <c r="K94" i="48"/>
  <c r="J94" i="48"/>
  <c r="K95" i="48"/>
  <c r="J95" i="48"/>
  <c r="K96" i="48"/>
  <c r="J96" i="48"/>
  <c r="K97" i="48"/>
  <c r="J97" i="48"/>
  <c r="H99" i="48"/>
  <c r="I96" i="48" s="1"/>
  <c r="F99" i="48"/>
  <c r="G97" i="48" s="1"/>
  <c r="D99" i="48"/>
  <c r="E96" i="48" s="1"/>
  <c r="B99" i="48"/>
  <c r="C97" i="48" s="1"/>
  <c r="K88" i="48"/>
  <c r="J88" i="48"/>
  <c r="K103" i="48"/>
  <c r="J103" i="48"/>
  <c r="K104" i="48"/>
  <c r="J104" i="48"/>
  <c r="K105" i="48"/>
  <c r="J105" i="48"/>
  <c r="K106" i="48"/>
  <c r="J106" i="48"/>
  <c r="K107" i="48"/>
  <c r="J107" i="48"/>
  <c r="K108" i="48"/>
  <c r="J108" i="48"/>
  <c r="K109" i="48"/>
  <c r="J109" i="48"/>
  <c r="K110" i="48"/>
  <c r="J110" i="48"/>
  <c r="K111" i="48"/>
  <c r="J111" i="48"/>
  <c r="K112" i="48"/>
  <c r="J112" i="48"/>
  <c r="K113" i="48"/>
  <c r="J113" i="48"/>
  <c r="K114" i="48"/>
  <c r="J114" i="48"/>
  <c r="H116" i="48"/>
  <c r="I113" i="48" s="1"/>
  <c r="F116" i="48"/>
  <c r="G114" i="48" s="1"/>
  <c r="D116" i="48"/>
  <c r="E112" i="48" s="1"/>
  <c r="B116" i="48"/>
  <c r="C114" i="48" s="1"/>
  <c r="K102" i="48"/>
  <c r="J102" i="48"/>
  <c r="I118" i="48"/>
  <c r="G118" i="48"/>
  <c r="E118" i="48"/>
  <c r="C118" i="48"/>
  <c r="J118" i="48"/>
  <c r="K118" i="48"/>
  <c r="B121" i="48"/>
  <c r="F121" i="48" s="1"/>
  <c r="K124" i="48"/>
  <c r="J124" i="48"/>
  <c r="K125" i="48"/>
  <c r="J125" i="48"/>
  <c r="H127" i="48"/>
  <c r="I124" i="48" s="1"/>
  <c r="F127" i="48"/>
  <c r="G125" i="48" s="1"/>
  <c r="D127" i="48"/>
  <c r="E127" i="48" s="1"/>
  <c r="B127" i="48"/>
  <c r="C125" i="48" s="1"/>
  <c r="K123" i="48"/>
  <c r="J123" i="48"/>
  <c r="K131" i="48"/>
  <c r="J131" i="48"/>
  <c r="K132" i="48"/>
  <c r="J132" i="48"/>
  <c r="K133" i="48"/>
  <c r="J133" i="48"/>
  <c r="K134" i="48"/>
  <c r="J134" i="48"/>
  <c r="K135" i="48"/>
  <c r="J135" i="48"/>
  <c r="K136" i="48"/>
  <c r="J136" i="48"/>
  <c r="K137" i="48"/>
  <c r="J137" i="48"/>
  <c r="K138" i="48"/>
  <c r="J138" i="48"/>
  <c r="K139" i="48"/>
  <c r="J139" i="48"/>
  <c r="K140" i="48"/>
  <c r="J140" i="48"/>
  <c r="H142" i="48"/>
  <c r="I139" i="48" s="1"/>
  <c r="F142" i="48"/>
  <c r="G140" i="48" s="1"/>
  <c r="D142" i="48"/>
  <c r="E137" i="48" s="1"/>
  <c r="B142" i="48"/>
  <c r="C140" i="48" s="1"/>
  <c r="K130" i="48"/>
  <c r="J130" i="48"/>
  <c r="I144" i="48"/>
  <c r="G144" i="48"/>
  <c r="E144" i="48"/>
  <c r="C144" i="48"/>
  <c r="K144" i="48"/>
  <c r="J144" i="48"/>
  <c r="B147" i="48"/>
  <c r="D147" i="48" s="1"/>
  <c r="H147" i="48" s="1"/>
  <c r="H151" i="48"/>
  <c r="F151" i="48"/>
  <c r="G151" i="48" s="1"/>
  <c r="D151" i="48"/>
  <c r="B151" i="48"/>
  <c r="C151" i="48" s="1"/>
  <c r="K149" i="48"/>
  <c r="J149" i="48"/>
  <c r="K155" i="48"/>
  <c r="J155" i="48"/>
  <c r="K156" i="48"/>
  <c r="J156" i="48"/>
  <c r="K157" i="48"/>
  <c r="J157" i="48"/>
  <c r="K158" i="48"/>
  <c r="J158" i="48"/>
  <c r="K159" i="48"/>
  <c r="J159" i="48"/>
  <c r="K160" i="48"/>
  <c r="J160" i="48"/>
  <c r="K161" i="48"/>
  <c r="J161" i="48"/>
  <c r="K162" i="48"/>
  <c r="J162" i="48"/>
  <c r="K163" i="48"/>
  <c r="J163" i="48"/>
  <c r="K164" i="48"/>
  <c r="J164" i="48"/>
  <c r="K165" i="48"/>
  <c r="J165" i="48"/>
  <c r="H167" i="48"/>
  <c r="I164" i="48" s="1"/>
  <c r="F167" i="48"/>
  <c r="G165" i="48" s="1"/>
  <c r="D167" i="48"/>
  <c r="E164" i="48" s="1"/>
  <c r="B167" i="48"/>
  <c r="C165" i="48" s="1"/>
  <c r="K154" i="48"/>
  <c r="J154" i="48"/>
  <c r="I169" i="48"/>
  <c r="G169" i="48"/>
  <c r="E169" i="48"/>
  <c r="C169" i="48"/>
  <c r="J169" i="48"/>
  <c r="K169" i="48"/>
  <c r="B172" i="48"/>
  <c r="D172" i="48" s="1"/>
  <c r="H172" i="48" s="1"/>
  <c r="K175" i="48"/>
  <c r="J175" i="48"/>
  <c r="K176" i="48"/>
  <c r="J176" i="48"/>
  <c r="K177" i="48"/>
  <c r="J177" i="48"/>
  <c r="K178" i="48"/>
  <c r="J178" i="48"/>
  <c r="K179" i="48"/>
  <c r="J179" i="48"/>
  <c r="K180" i="48"/>
  <c r="J180" i="48"/>
  <c r="K181" i="48"/>
  <c r="J181" i="48"/>
  <c r="H183" i="48"/>
  <c r="I180" i="48" s="1"/>
  <c r="F183" i="48"/>
  <c r="G181" i="48" s="1"/>
  <c r="D183" i="48"/>
  <c r="E180" i="48" s="1"/>
  <c r="B183" i="48"/>
  <c r="C181" i="48" s="1"/>
  <c r="K174" i="48"/>
  <c r="J174" i="48"/>
  <c r="K187" i="48"/>
  <c r="J187" i="48"/>
  <c r="K188" i="48"/>
  <c r="J188" i="48"/>
  <c r="K189" i="48"/>
  <c r="J189" i="48"/>
  <c r="K190" i="48"/>
  <c r="J190" i="48"/>
  <c r="H192" i="48"/>
  <c r="I188" i="48" s="1"/>
  <c r="F192" i="48"/>
  <c r="G190" i="48" s="1"/>
  <c r="D192" i="48"/>
  <c r="E190" i="48" s="1"/>
  <c r="B192" i="48"/>
  <c r="C190" i="48" s="1"/>
  <c r="K186" i="48"/>
  <c r="J186" i="48"/>
  <c r="I194" i="48"/>
  <c r="G194" i="48"/>
  <c r="E194" i="48"/>
  <c r="C194" i="48"/>
  <c r="J194" i="48"/>
  <c r="K194" i="48"/>
  <c r="B197" i="48"/>
  <c r="D197" i="48" s="1"/>
  <c r="H197" i="48" s="1"/>
  <c r="K200" i="48"/>
  <c r="J200" i="48"/>
  <c r="K201" i="48"/>
  <c r="J201" i="48"/>
  <c r="K202" i="48"/>
  <c r="J202" i="48"/>
  <c r="K203" i="48"/>
  <c r="J203" i="48"/>
  <c r="K204" i="48"/>
  <c r="J204" i="48"/>
  <c r="K205" i="48"/>
  <c r="J205" i="48"/>
  <c r="K206" i="48"/>
  <c r="J206" i="48"/>
  <c r="K207" i="48"/>
  <c r="J207" i="48"/>
  <c r="K208" i="48"/>
  <c r="J208" i="48"/>
  <c r="H210" i="48"/>
  <c r="I206" i="48" s="1"/>
  <c r="F210" i="48"/>
  <c r="G208" i="48" s="1"/>
  <c r="D210" i="48"/>
  <c r="E208" i="48" s="1"/>
  <c r="B210" i="48"/>
  <c r="C208" i="48" s="1"/>
  <c r="K199" i="48"/>
  <c r="J199" i="48"/>
  <c r="K214" i="48"/>
  <c r="J214" i="48"/>
  <c r="K215" i="48"/>
  <c r="J215" i="48"/>
  <c r="K216" i="48"/>
  <c r="J216" i="48"/>
  <c r="K217" i="48"/>
  <c r="J217" i="48"/>
  <c r="K218" i="48"/>
  <c r="J218" i="48"/>
  <c r="K219" i="48"/>
  <c r="J219" i="48"/>
  <c r="K220" i="48"/>
  <c r="J220" i="48"/>
  <c r="K221" i="48"/>
  <c r="J221" i="48"/>
  <c r="K222" i="48"/>
  <c r="J222" i="48"/>
  <c r="K223" i="48"/>
  <c r="J223" i="48"/>
  <c r="K224" i="48"/>
  <c r="J224" i="48"/>
  <c r="K225" i="48"/>
  <c r="J225" i="48"/>
  <c r="K226" i="48"/>
  <c r="J226" i="48"/>
  <c r="K227" i="48"/>
  <c r="J227" i="48"/>
  <c r="H229" i="48"/>
  <c r="I226" i="48" s="1"/>
  <c r="F229" i="48"/>
  <c r="G227" i="48" s="1"/>
  <c r="D229" i="48"/>
  <c r="E226" i="48" s="1"/>
  <c r="B229" i="48"/>
  <c r="C227" i="48" s="1"/>
  <c r="K213" i="48"/>
  <c r="J213" i="48"/>
  <c r="K233" i="48"/>
  <c r="J233" i="48"/>
  <c r="K234" i="48"/>
  <c r="J234" i="48"/>
  <c r="K235" i="48"/>
  <c r="J235" i="48"/>
  <c r="K236" i="48"/>
  <c r="J236" i="48"/>
  <c r="K237" i="48"/>
  <c r="J237" i="48"/>
  <c r="K238" i="48"/>
  <c r="J238" i="48"/>
  <c r="K239" i="48"/>
  <c r="J239" i="48"/>
  <c r="K240" i="48"/>
  <c r="J240" i="48"/>
  <c r="K241" i="48"/>
  <c r="J241" i="48"/>
  <c r="H243" i="48"/>
  <c r="I240" i="48" s="1"/>
  <c r="F243" i="48"/>
  <c r="G241" i="48" s="1"/>
  <c r="D243" i="48"/>
  <c r="E240" i="48" s="1"/>
  <c r="B243" i="48"/>
  <c r="C241" i="48" s="1"/>
  <c r="K232" i="48"/>
  <c r="J232" i="48"/>
  <c r="I245" i="48"/>
  <c r="G245" i="48"/>
  <c r="E245" i="48"/>
  <c r="C245" i="48"/>
  <c r="K245" i="48"/>
  <c r="J245" i="48"/>
  <c r="I249" i="48"/>
  <c r="G249" i="48"/>
  <c r="E249" i="48"/>
  <c r="C249" i="48"/>
  <c r="H247" i="48"/>
  <c r="I247" i="48" s="1"/>
  <c r="F247" i="48"/>
  <c r="G247" i="48" s="1"/>
  <c r="D247" i="48"/>
  <c r="E247" i="48" s="1"/>
  <c r="B247" i="48"/>
  <c r="C247" i="48" s="1"/>
  <c r="K249" i="48"/>
  <c r="J249" i="48"/>
  <c r="K251" i="48"/>
  <c r="J251" i="48"/>
  <c r="I251" i="48"/>
  <c r="G251" i="48"/>
  <c r="E251" i="48"/>
  <c r="C251" i="48"/>
  <c r="K78" i="54"/>
  <c r="J78" i="54"/>
  <c r="K58" i="53"/>
  <c r="J58"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J32" i="44"/>
  <c r="I32" i="44"/>
  <c r="H32" i="44"/>
  <c r="G32" i="44"/>
  <c r="J33" i="44"/>
  <c r="I33" i="44"/>
  <c r="H33" i="44"/>
  <c r="G33" i="44"/>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I23" i="47"/>
  <c r="H23" i="47"/>
  <c r="J23" i="47" s="1"/>
  <c r="G23" i="47"/>
  <c r="H24" i="47"/>
  <c r="J24" i="47" s="1"/>
  <c r="G24" i="47"/>
  <c r="I24" i="47" s="1"/>
  <c r="H32" i="47"/>
  <c r="J32" i="47" s="1"/>
  <c r="G32" i="47"/>
  <c r="I32" i="47" s="1"/>
  <c r="H33" i="47"/>
  <c r="J33" i="47" s="1"/>
  <c r="G33" i="47"/>
  <c r="I33" i="47" s="1"/>
  <c r="H34" i="47"/>
  <c r="J34" i="47" s="1"/>
  <c r="G34" i="47"/>
  <c r="I34" i="47" s="1"/>
  <c r="H35" i="47"/>
  <c r="J35" i="47" s="1"/>
  <c r="G35" i="47"/>
  <c r="I35" i="47" s="1"/>
  <c r="H25" i="46"/>
  <c r="E25" i="46"/>
  <c r="J25" i="46" s="1"/>
  <c r="D25" i="46"/>
  <c r="C25" i="46"/>
  <c r="B25" i="46"/>
  <c r="G25" i="46" s="1"/>
  <c r="H19" i="46"/>
  <c r="E19" i="46"/>
  <c r="J19" i="46" s="1"/>
  <c r="D19" i="46"/>
  <c r="C19" i="46"/>
  <c r="I19" i="46" s="1"/>
  <c r="B19" i="46"/>
  <c r="G19" i="46" s="1"/>
  <c r="H13" i="46"/>
  <c r="E13" i="46"/>
  <c r="J13" i="46" s="1"/>
  <c r="D13" i="46"/>
  <c r="C13" i="46"/>
  <c r="I13" i="46" s="1"/>
  <c r="B13" i="46"/>
  <c r="G13" i="46" s="1"/>
  <c r="H7" i="46"/>
  <c r="E7" i="46"/>
  <c r="J7" i="46" s="1"/>
  <c r="D7" i="46"/>
  <c r="C7" i="46"/>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I7" i="26"/>
  <c r="H7" i="26"/>
  <c r="J7" i="26" s="1"/>
  <c r="G7" i="26"/>
  <c r="H8" i="26"/>
  <c r="J8" i="26" s="1"/>
  <c r="G8" i="26"/>
  <c r="I8" i="26" s="1"/>
  <c r="H9" i="26"/>
  <c r="J9" i="26" s="1"/>
  <c r="G9" i="26"/>
  <c r="I9" i="26" s="1"/>
  <c r="H10" i="26"/>
  <c r="J10" i="26" s="1"/>
  <c r="G10" i="26"/>
  <c r="I10" i="26" s="1"/>
  <c r="J11" i="26"/>
  <c r="I11" i="26"/>
  <c r="H11" i="26"/>
  <c r="G11" i="26"/>
  <c r="H12" i="26"/>
  <c r="J12" i="26" s="1"/>
  <c r="G12" i="26"/>
  <c r="I12" i="26" s="1"/>
  <c r="I13" i="26"/>
  <c r="H13" i="26"/>
  <c r="J13" i="26" s="1"/>
  <c r="G13" i="26"/>
  <c r="H14" i="26"/>
  <c r="J14" i="26" s="1"/>
  <c r="G14" i="26"/>
  <c r="I14" i="26" s="1"/>
  <c r="H15" i="26"/>
  <c r="J15" i="26" s="1"/>
  <c r="G15" i="26"/>
  <c r="I15" i="26" s="1"/>
  <c r="H16" i="26"/>
  <c r="J16" i="26" s="1"/>
  <c r="G16" i="26"/>
  <c r="I16" i="26" s="1"/>
  <c r="H17" i="26"/>
  <c r="J17" i="26" s="1"/>
  <c r="G17" i="26"/>
  <c r="I17" i="26" s="1"/>
  <c r="J18" i="26"/>
  <c r="I18" i="26"/>
  <c r="H18" i="26"/>
  <c r="G18" i="26"/>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J55" i="26"/>
  <c r="I55" i="26"/>
  <c r="H55" i="26"/>
  <c r="G55" i="26"/>
  <c r="H56" i="26"/>
  <c r="J56" i="26" s="1"/>
  <c r="G56" i="26"/>
  <c r="I56" i="26" s="1"/>
  <c r="H57" i="26"/>
  <c r="J57" i="26" s="1"/>
  <c r="G57" i="26"/>
  <c r="I57" i="26" s="1"/>
  <c r="H58" i="26"/>
  <c r="J58" i="26" s="1"/>
  <c r="G58" i="26"/>
  <c r="I58" i="26" s="1"/>
  <c r="H59" i="26"/>
  <c r="J59" i="26" s="1"/>
  <c r="G59" i="26"/>
  <c r="I59" i="26" s="1"/>
  <c r="I60" i="26"/>
  <c r="H60" i="26"/>
  <c r="J60" i="26" s="1"/>
  <c r="G60" i="26"/>
  <c r="H61" i="26"/>
  <c r="J61" i="26" s="1"/>
  <c r="G61" i="26"/>
  <c r="I61" i="26" s="1"/>
  <c r="H62" i="26"/>
  <c r="J62" i="26" s="1"/>
  <c r="G62" i="26"/>
  <c r="I62" i="26" s="1"/>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H70" i="26"/>
  <c r="J70" i="26" s="1"/>
  <c r="G70" i="26"/>
  <c r="I70"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25" i="46" l="1"/>
  <c r="I7" i="46"/>
  <c r="K151" i="48"/>
  <c r="J19" i="54"/>
  <c r="K193" i="55"/>
  <c r="J151" i="48"/>
  <c r="C7" i="56"/>
  <c r="G7" i="56"/>
  <c r="D5" i="56"/>
  <c r="H5" i="56" s="1"/>
  <c r="E7" i="56"/>
  <c r="I7" i="56"/>
  <c r="E8" i="56"/>
  <c r="I8" i="56"/>
  <c r="C8" i="56"/>
  <c r="G8" i="56"/>
  <c r="C9" i="56"/>
  <c r="G9" i="56"/>
  <c r="E9" i="56"/>
  <c r="I9" i="56"/>
  <c r="C10" i="56"/>
  <c r="G10" i="56"/>
  <c r="E10" i="56"/>
  <c r="I10" i="56"/>
  <c r="C11" i="56"/>
  <c r="G11" i="56"/>
  <c r="E11" i="56"/>
  <c r="I11" i="56"/>
  <c r="C12" i="56"/>
  <c r="G12" i="56"/>
  <c r="E12" i="56"/>
  <c r="I12" i="56"/>
  <c r="C13" i="56"/>
  <c r="G13" i="56"/>
  <c r="E13" i="56"/>
  <c r="I13" i="56"/>
  <c r="C14" i="56"/>
  <c r="G14" i="56"/>
  <c r="E14" i="56"/>
  <c r="I14" i="56"/>
  <c r="C15" i="56"/>
  <c r="G15" i="56"/>
  <c r="E15" i="56"/>
  <c r="I15" i="56"/>
  <c r="C16" i="56"/>
  <c r="G16" i="56"/>
  <c r="E16" i="56"/>
  <c r="I16" i="56"/>
  <c r="C17" i="56"/>
  <c r="G17" i="56"/>
  <c r="E17" i="56"/>
  <c r="I17" i="56"/>
  <c r="C18" i="56"/>
  <c r="G18" i="56"/>
  <c r="E18" i="56"/>
  <c r="I18" i="56"/>
  <c r="C19" i="56"/>
  <c r="G19" i="56"/>
  <c r="E19" i="56"/>
  <c r="I19" i="56"/>
  <c r="C20" i="56"/>
  <c r="G20" i="56"/>
  <c r="E20" i="56"/>
  <c r="I20" i="56"/>
  <c r="C21" i="56"/>
  <c r="G21" i="56"/>
  <c r="E21" i="56"/>
  <c r="I21" i="56"/>
  <c r="C22" i="56"/>
  <c r="G22" i="56"/>
  <c r="E22" i="56"/>
  <c r="I22" i="56"/>
  <c r="C23" i="56"/>
  <c r="G23" i="56"/>
  <c r="E23" i="56"/>
  <c r="I23" i="56"/>
  <c r="C24" i="56"/>
  <c r="G24" i="56"/>
  <c r="E24" i="56"/>
  <c r="I24" i="56"/>
  <c r="C25" i="56"/>
  <c r="G25" i="56"/>
  <c r="E25" i="56"/>
  <c r="I25" i="56"/>
  <c r="C26" i="56"/>
  <c r="G26" i="56"/>
  <c r="E26" i="56"/>
  <c r="I26" i="56"/>
  <c r="C27" i="56"/>
  <c r="G27" i="56"/>
  <c r="E27" i="56"/>
  <c r="I27" i="56"/>
  <c r="C28" i="56"/>
  <c r="G28" i="56"/>
  <c r="E28" i="56"/>
  <c r="I28" i="56"/>
  <c r="C29" i="56"/>
  <c r="G29" i="56"/>
  <c r="J32" i="56"/>
  <c r="K32" i="56"/>
  <c r="E30" i="56"/>
  <c r="I30" i="56"/>
  <c r="C7" i="57"/>
  <c r="G7" i="57"/>
  <c r="E7" i="57"/>
  <c r="I7" i="57"/>
  <c r="C8" i="57"/>
  <c r="G8" i="57"/>
  <c r="E8" i="57"/>
  <c r="I8" i="57"/>
  <c r="C9" i="57"/>
  <c r="G9" i="57"/>
  <c r="E9" i="57"/>
  <c r="I9" i="57"/>
  <c r="C10" i="57"/>
  <c r="G10" i="57"/>
  <c r="E10" i="57"/>
  <c r="I10" i="57"/>
  <c r="C11" i="57"/>
  <c r="G11" i="57"/>
  <c r="E11" i="57"/>
  <c r="I11" i="57"/>
  <c r="C12" i="57"/>
  <c r="G12" i="57"/>
  <c r="E12" i="57"/>
  <c r="I12" i="57"/>
  <c r="C13" i="57"/>
  <c r="G13" i="57"/>
  <c r="E13" i="57"/>
  <c r="I13" i="57"/>
  <c r="C14" i="57"/>
  <c r="G14" i="57"/>
  <c r="E14" i="57"/>
  <c r="I14" i="57"/>
  <c r="C15" i="57"/>
  <c r="G15" i="57"/>
  <c r="E15" i="57"/>
  <c r="I15" i="57"/>
  <c r="C16" i="57"/>
  <c r="G16" i="57"/>
  <c r="E16" i="57"/>
  <c r="I16" i="57"/>
  <c r="C17" i="57"/>
  <c r="G17" i="57"/>
  <c r="E17" i="57"/>
  <c r="I17" i="57"/>
  <c r="C18" i="57"/>
  <c r="G18" i="57"/>
  <c r="E18" i="57"/>
  <c r="I18" i="57"/>
  <c r="C19" i="57"/>
  <c r="G19" i="57"/>
  <c r="E19" i="57"/>
  <c r="I19" i="57"/>
  <c r="C20" i="57"/>
  <c r="G20" i="57"/>
  <c r="E20" i="57"/>
  <c r="I20" i="57"/>
  <c r="C21" i="57"/>
  <c r="G21" i="57"/>
  <c r="E21" i="57"/>
  <c r="I21" i="57"/>
  <c r="C22" i="57"/>
  <c r="G22" i="57"/>
  <c r="E22" i="57"/>
  <c r="I22" i="57"/>
  <c r="C23" i="57"/>
  <c r="G23" i="57"/>
  <c r="E23" i="57"/>
  <c r="I23" i="57"/>
  <c r="C24" i="57"/>
  <c r="G24" i="57"/>
  <c r="J27" i="57"/>
  <c r="K27" i="57"/>
  <c r="E25" i="57"/>
  <c r="I25" i="57"/>
  <c r="F5" i="57"/>
  <c r="C7" i="58"/>
  <c r="G7" i="58"/>
  <c r="E7" i="58"/>
  <c r="I7" i="58"/>
  <c r="C8" i="58"/>
  <c r="G8" i="58"/>
  <c r="E8" i="58"/>
  <c r="I8" i="58"/>
  <c r="E9" i="58"/>
  <c r="I9" i="58"/>
  <c r="C9" i="58"/>
  <c r="G9" i="58"/>
  <c r="E10" i="58"/>
  <c r="I10" i="58"/>
  <c r="C10" i="58"/>
  <c r="G10" i="58"/>
  <c r="E11" i="58"/>
  <c r="I11" i="58"/>
  <c r="C11" i="58"/>
  <c r="G11" i="58"/>
  <c r="C12" i="58"/>
  <c r="G12" i="58"/>
  <c r="E12" i="58"/>
  <c r="I12" i="58"/>
  <c r="C13" i="58"/>
  <c r="G13" i="58"/>
  <c r="E13" i="58"/>
  <c r="I13" i="58"/>
  <c r="C14" i="58"/>
  <c r="G14" i="58"/>
  <c r="E14" i="58"/>
  <c r="I14" i="58"/>
  <c r="C15" i="58"/>
  <c r="G15" i="58"/>
  <c r="E15" i="58"/>
  <c r="I15" i="58"/>
  <c r="C16" i="58"/>
  <c r="G16" i="58"/>
  <c r="E16" i="58"/>
  <c r="I16" i="58"/>
  <c r="C17" i="58"/>
  <c r="G17" i="58"/>
  <c r="E17" i="58"/>
  <c r="I17" i="58"/>
  <c r="C18" i="58"/>
  <c r="G18" i="58"/>
  <c r="E18" i="58"/>
  <c r="I18" i="58"/>
  <c r="C19" i="58"/>
  <c r="G19" i="58"/>
  <c r="E19" i="58"/>
  <c r="I19" i="58"/>
  <c r="C20" i="58"/>
  <c r="G20" i="58"/>
  <c r="E20" i="58"/>
  <c r="I20" i="58"/>
  <c r="C21" i="58"/>
  <c r="G21" i="58"/>
  <c r="E21" i="58"/>
  <c r="I21" i="58"/>
  <c r="E22" i="58"/>
  <c r="I22" i="58"/>
  <c r="C22" i="58"/>
  <c r="G22" i="58"/>
  <c r="C23" i="58"/>
  <c r="G23" i="58"/>
  <c r="E23" i="58"/>
  <c r="I23" i="58"/>
  <c r="C24" i="58"/>
  <c r="G24" i="58"/>
  <c r="E24" i="58"/>
  <c r="I24" i="58"/>
  <c r="C25" i="58"/>
  <c r="G25" i="58"/>
  <c r="E25" i="58"/>
  <c r="I25" i="58"/>
  <c r="E26" i="58"/>
  <c r="I26" i="58"/>
  <c r="C26" i="58"/>
  <c r="G26" i="58"/>
  <c r="C27" i="58"/>
  <c r="G27" i="58"/>
  <c r="E27" i="58"/>
  <c r="I27" i="58"/>
  <c r="C28" i="58"/>
  <c r="G28" i="58"/>
  <c r="E28" i="58"/>
  <c r="I28" i="58"/>
  <c r="C29" i="58"/>
  <c r="G29" i="58"/>
  <c r="E29" i="58"/>
  <c r="I29" i="58"/>
  <c r="C30" i="58"/>
  <c r="G30" i="58"/>
  <c r="E30" i="58"/>
  <c r="I30" i="58"/>
  <c r="C31" i="58"/>
  <c r="G31" i="58"/>
  <c r="E31" i="58"/>
  <c r="I31" i="58"/>
  <c r="C32" i="58"/>
  <c r="G32" i="58"/>
  <c r="E32" i="58"/>
  <c r="I32" i="58"/>
  <c r="C33" i="58"/>
  <c r="G33" i="58"/>
  <c r="E33" i="58"/>
  <c r="I33" i="58"/>
  <c r="C34" i="58"/>
  <c r="G34" i="58"/>
  <c r="E34" i="58"/>
  <c r="I34" i="58"/>
  <c r="C35" i="58"/>
  <c r="G35" i="58"/>
  <c r="E35" i="58"/>
  <c r="I35" i="58"/>
  <c r="C36" i="58"/>
  <c r="G36" i="58"/>
  <c r="E36" i="58"/>
  <c r="I36" i="58"/>
  <c r="C37" i="58"/>
  <c r="G37" i="58"/>
  <c r="E37" i="58"/>
  <c r="I37" i="58"/>
  <c r="C38" i="58"/>
  <c r="G38" i="58"/>
  <c r="E38" i="58"/>
  <c r="I38" i="58"/>
  <c r="C39" i="58"/>
  <c r="G39" i="58"/>
  <c r="E39" i="58"/>
  <c r="I39" i="58"/>
  <c r="C40" i="58"/>
  <c r="G40" i="58"/>
  <c r="E40" i="58"/>
  <c r="I40" i="58"/>
  <c r="C41" i="58"/>
  <c r="G41" i="58"/>
  <c r="E41" i="58"/>
  <c r="I41" i="58"/>
  <c r="C42" i="58"/>
  <c r="G42" i="58"/>
  <c r="E42" i="58"/>
  <c r="I42" i="58"/>
  <c r="E43" i="58"/>
  <c r="I43" i="58"/>
  <c r="C43" i="58"/>
  <c r="G43" i="58"/>
  <c r="C44" i="58"/>
  <c r="G44" i="58"/>
  <c r="E44" i="58"/>
  <c r="I44" i="58"/>
  <c r="C45" i="58"/>
  <c r="G45" i="58"/>
  <c r="J48" i="58"/>
  <c r="K48" i="58"/>
  <c r="E46" i="58"/>
  <c r="I46" i="58"/>
  <c r="F5" i="58"/>
  <c r="C7" i="50"/>
  <c r="G7" i="50"/>
  <c r="E7" i="50"/>
  <c r="I7" i="50"/>
  <c r="C8" i="50"/>
  <c r="G8" i="50"/>
  <c r="E8" i="50"/>
  <c r="I8" i="50"/>
  <c r="C9" i="50"/>
  <c r="G9" i="50"/>
  <c r="E9" i="50"/>
  <c r="I9" i="50"/>
  <c r="C10" i="50"/>
  <c r="G10" i="50"/>
  <c r="E10" i="50"/>
  <c r="I10" i="50"/>
  <c r="C11" i="50"/>
  <c r="G11" i="50"/>
  <c r="E11" i="50"/>
  <c r="I11" i="50"/>
  <c r="C12" i="50"/>
  <c r="G12" i="50"/>
  <c r="E12" i="50"/>
  <c r="I12" i="50"/>
  <c r="C13" i="50"/>
  <c r="G13" i="50"/>
  <c r="E13" i="50"/>
  <c r="I13" i="50"/>
  <c r="C14" i="50"/>
  <c r="G14" i="50"/>
  <c r="E14" i="50"/>
  <c r="I14" i="50"/>
  <c r="C15" i="50"/>
  <c r="G15" i="50"/>
  <c r="E15" i="50"/>
  <c r="I15" i="50"/>
  <c r="E16" i="50"/>
  <c r="I16" i="50"/>
  <c r="C16" i="50"/>
  <c r="G16" i="50"/>
  <c r="C17" i="50"/>
  <c r="G17" i="50"/>
  <c r="E17" i="50"/>
  <c r="I17" i="50"/>
  <c r="C18" i="50"/>
  <c r="G18" i="50"/>
  <c r="E18" i="50"/>
  <c r="I18" i="50"/>
  <c r="C19" i="50"/>
  <c r="G19" i="50"/>
  <c r="E19" i="50"/>
  <c r="I19" i="50"/>
  <c r="C20" i="50"/>
  <c r="G20" i="50"/>
  <c r="E20" i="50"/>
  <c r="I20" i="50"/>
  <c r="C21" i="50"/>
  <c r="G21" i="50"/>
  <c r="E21" i="50"/>
  <c r="I21" i="50"/>
  <c r="C22" i="50"/>
  <c r="G22" i="50"/>
  <c r="E22" i="50"/>
  <c r="I22" i="50"/>
  <c r="C23" i="50"/>
  <c r="G23" i="50"/>
  <c r="E23" i="50"/>
  <c r="I23" i="50"/>
  <c r="C24" i="50"/>
  <c r="G24" i="50"/>
  <c r="E24" i="50"/>
  <c r="I24" i="50"/>
  <c r="C25" i="50"/>
  <c r="G25" i="50"/>
  <c r="E25" i="50"/>
  <c r="I25" i="50"/>
  <c r="C26" i="50"/>
  <c r="G26" i="50"/>
  <c r="E26" i="50"/>
  <c r="I26" i="50"/>
  <c r="C27" i="50"/>
  <c r="G27" i="50"/>
  <c r="E27" i="50"/>
  <c r="I27" i="50"/>
  <c r="C28" i="50"/>
  <c r="G28" i="50"/>
  <c r="E28" i="50"/>
  <c r="I28" i="50"/>
  <c r="C29" i="50"/>
  <c r="G29" i="50"/>
  <c r="E29" i="50"/>
  <c r="I29" i="50"/>
  <c r="C30" i="50"/>
  <c r="G30" i="50"/>
  <c r="E30" i="50"/>
  <c r="I30" i="50"/>
  <c r="C31" i="50"/>
  <c r="G31" i="50"/>
  <c r="E31" i="50"/>
  <c r="I31" i="50"/>
  <c r="C32" i="50"/>
  <c r="G32" i="50"/>
  <c r="E32" i="50"/>
  <c r="I32" i="50"/>
  <c r="C33" i="50"/>
  <c r="G33" i="50"/>
  <c r="E33" i="50"/>
  <c r="I33" i="50"/>
  <c r="C34" i="50"/>
  <c r="G34" i="50"/>
  <c r="E34" i="50"/>
  <c r="I34" i="50"/>
  <c r="C35" i="50"/>
  <c r="G35" i="50"/>
  <c r="E35" i="50"/>
  <c r="I35" i="50"/>
  <c r="C36" i="50"/>
  <c r="G36" i="50"/>
  <c r="E36" i="50"/>
  <c r="I36" i="50"/>
  <c r="C37" i="50"/>
  <c r="G37" i="50"/>
  <c r="E37" i="50"/>
  <c r="I37" i="50"/>
  <c r="C38" i="50"/>
  <c r="G38" i="50"/>
  <c r="E38" i="50"/>
  <c r="I38" i="50"/>
  <c r="C39" i="50"/>
  <c r="G39" i="50"/>
  <c r="E39" i="50"/>
  <c r="I39" i="50"/>
  <c r="C40" i="50"/>
  <c r="G40" i="50"/>
  <c r="E40" i="50"/>
  <c r="I40" i="50"/>
  <c r="C41" i="50"/>
  <c r="G41" i="50"/>
  <c r="E41" i="50"/>
  <c r="I41" i="50"/>
  <c r="C42" i="50"/>
  <c r="G42" i="50"/>
  <c r="E42" i="50"/>
  <c r="I42" i="50"/>
  <c r="C43" i="50"/>
  <c r="G43" i="50"/>
  <c r="E43" i="50"/>
  <c r="I43" i="50"/>
  <c r="C44" i="50"/>
  <c r="G44" i="50"/>
  <c r="E44" i="50"/>
  <c r="I44" i="50"/>
  <c r="C45" i="50"/>
  <c r="G45" i="50"/>
  <c r="K48" i="50"/>
  <c r="J48" i="50"/>
  <c r="E46" i="50"/>
  <c r="I46" i="50"/>
  <c r="F5" i="50"/>
  <c r="E39" i="53"/>
  <c r="I39" i="53"/>
  <c r="E56" i="53"/>
  <c r="I56" i="53"/>
  <c r="E26" i="53"/>
  <c r="I26" i="53"/>
  <c r="E36" i="53"/>
  <c r="I36" i="53"/>
  <c r="E7" i="53"/>
  <c r="I7" i="53"/>
  <c r="E23" i="53"/>
  <c r="I23" i="53"/>
  <c r="C39" i="53"/>
  <c r="G39" i="53"/>
  <c r="C56" i="53"/>
  <c r="G56" i="53"/>
  <c r="C26" i="53"/>
  <c r="G26" i="53"/>
  <c r="C36" i="53"/>
  <c r="G36" i="53"/>
  <c r="C7" i="53"/>
  <c r="G7" i="53"/>
  <c r="C23" i="53"/>
  <c r="G23" i="53"/>
  <c r="F5" i="53"/>
  <c r="E8" i="53"/>
  <c r="I8" i="53"/>
  <c r="C8" i="53"/>
  <c r="G8" i="53"/>
  <c r="C9" i="53"/>
  <c r="G9" i="53"/>
  <c r="E9" i="53"/>
  <c r="I9" i="53"/>
  <c r="C10" i="53"/>
  <c r="G10" i="53"/>
  <c r="E10" i="53"/>
  <c r="I10" i="53"/>
  <c r="C11" i="53"/>
  <c r="G11" i="53"/>
  <c r="E11" i="53"/>
  <c r="I11" i="53"/>
  <c r="C12" i="53"/>
  <c r="G12" i="53"/>
  <c r="E12" i="53"/>
  <c r="I12" i="53"/>
  <c r="C13" i="53"/>
  <c r="G13" i="53"/>
  <c r="E13" i="53"/>
  <c r="I13" i="53"/>
  <c r="C14" i="53"/>
  <c r="G14" i="53"/>
  <c r="E14" i="53"/>
  <c r="I14" i="53"/>
  <c r="C15" i="53"/>
  <c r="G15" i="53"/>
  <c r="E15" i="53"/>
  <c r="I15" i="53"/>
  <c r="C16" i="53"/>
  <c r="G16" i="53"/>
  <c r="E16" i="53"/>
  <c r="I16" i="53"/>
  <c r="C17" i="53"/>
  <c r="G17" i="53"/>
  <c r="E17" i="53"/>
  <c r="I17" i="53"/>
  <c r="C18" i="53"/>
  <c r="G18" i="53"/>
  <c r="E18" i="53"/>
  <c r="I18" i="53"/>
  <c r="C19" i="53"/>
  <c r="G19" i="53"/>
  <c r="E19" i="53"/>
  <c r="I19" i="53"/>
  <c r="C20" i="53"/>
  <c r="G20" i="53"/>
  <c r="J23" i="53"/>
  <c r="K23" i="53"/>
  <c r="E21" i="53"/>
  <c r="I21" i="53"/>
  <c r="C27" i="53"/>
  <c r="G27" i="53"/>
  <c r="E27" i="53"/>
  <c r="I27" i="53"/>
  <c r="C28" i="53"/>
  <c r="G28" i="53"/>
  <c r="E28" i="53"/>
  <c r="I28" i="53"/>
  <c r="C29" i="53"/>
  <c r="G29" i="53"/>
  <c r="E29" i="53"/>
  <c r="I29" i="53"/>
  <c r="C30" i="53"/>
  <c r="G30" i="53"/>
  <c r="E30" i="53"/>
  <c r="I30" i="53"/>
  <c r="C31" i="53"/>
  <c r="G31" i="53"/>
  <c r="E31" i="53"/>
  <c r="I31" i="53"/>
  <c r="C32" i="53"/>
  <c r="G32" i="53"/>
  <c r="E32" i="53"/>
  <c r="I32" i="53"/>
  <c r="C33" i="53"/>
  <c r="G33" i="53"/>
  <c r="J36" i="53"/>
  <c r="K36" i="53"/>
  <c r="E34" i="53"/>
  <c r="I34" i="53"/>
  <c r="C40" i="53"/>
  <c r="G40" i="53"/>
  <c r="E40" i="53"/>
  <c r="I40" i="53"/>
  <c r="E41" i="53"/>
  <c r="I41" i="53"/>
  <c r="C41" i="53"/>
  <c r="G41" i="53"/>
  <c r="C42" i="53"/>
  <c r="G42" i="53"/>
  <c r="E42" i="53"/>
  <c r="I42" i="53"/>
  <c r="C43" i="53"/>
  <c r="G43" i="53"/>
  <c r="E43" i="53"/>
  <c r="I43" i="53"/>
  <c r="C44" i="53"/>
  <c r="G44" i="53"/>
  <c r="E44" i="53"/>
  <c r="I44" i="53"/>
  <c r="C45" i="53"/>
  <c r="G45" i="53"/>
  <c r="E45" i="53"/>
  <c r="I45" i="53"/>
  <c r="C46" i="53"/>
  <c r="G46" i="53"/>
  <c r="E46" i="53"/>
  <c r="I46" i="53"/>
  <c r="C47" i="53"/>
  <c r="G47" i="53"/>
  <c r="E47" i="53"/>
  <c r="I47" i="53"/>
  <c r="C48" i="53"/>
  <c r="G48" i="53"/>
  <c r="E48" i="53"/>
  <c r="I48" i="53"/>
  <c r="C49" i="53"/>
  <c r="G49" i="53"/>
  <c r="E49" i="53"/>
  <c r="I49" i="53"/>
  <c r="C50" i="53"/>
  <c r="G50" i="53"/>
  <c r="E50" i="53"/>
  <c r="I50" i="53"/>
  <c r="C51" i="53"/>
  <c r="G51" i="53"/>
  <c r="E51" i="53"/>
  <c r="I51" i="53"/>
  <c r="C52" i="53"/>
  <c r="G52" i="53"/>
  <c r="E52" i="53"/>
  <c r="I52" i="53"/>
  <c r="C53" i="53"/>
  <c r="G53" i="53"/>
  <c r="J56" i="53"/>
  <c r="K56" i="53"/>
  <c r="E54" i="53"/>
  <c r="I54" i="53"/>
  <c r="E57" i="54"/>
  <c r="I57" i="54"/>
  <c r="E76" i="54"/>
  <c r="I76" i="54"/>
  <c r="E44" i="54"/>
  <c r="I44" i="54"/>
  <c r="E54" i="54"/>
  <c r="I54" i="54"/>
  <c r="E30" i="54"/>
  <c r="I30" i="54"/>
  <c r="E41" i="54"/>
  <c r="I41" i="54"/>
  <c r="E22" i="54"/>
  <c r="I22" i="54"/>
  <c r="E27" i="54"/>
  <c r="I27" i="54"/>
  <c r="E17" i="54"/>
  <c r="I17" i="54"/>
  <c r="E19" i="54"/>
  <c r="I19" i="54"/>
  <c r="E7" i="54"/>
  <c r="I7" i="54"/>
  <c r="E14" i="54"/>
  <c r="I14" i="54"/>
  <c r="C57" i="54"/>
  <c r="G57" i="54"/>
  <c r="C76" i="54"/>
  <c r="G76" i="54"/>
  <c r="C44" i="54"/>
  <c r="G44" i="54"/>
  <c r="C54" i="54"/>
  <c r="G54" i="54"/>
  <c r="C30" i="54"/>
  <c r="G30" i="54"/>
  <c r="C41" i="54"/>
  <c r="G41" i="54"/>
  <c r="C22" i="54"/>
  <c r="G22" i="54"/>
  <c r="C27" i="54"/>
  <c r="G27" i="54"/>
  <c r="C17" i="54"/>
  <c r="G17" i="54"/>
  <c r="C7" i="54"/>
  <c r="G7" i="54"/>
  <c r="C14" i="54"/>
  <c r="G14" i="54"/>
  <c r="F5" i="54"/>
  <c r="E8" i="54"/>
  <c r="I8" i="54"/>
  <c r="C8" i="54"/>
  <c r="G8" i="54"/>
  <c r="C9" i="54"/>
  <c r="G9" i="54"/>
  <c r="E9" i="54"/>
  <c r="I9" i="54"/>
  <c r="C10" i="54"/>
  <c r="G10" i="54"/>
  <c r="C11" i="54"/>
  <c r="G11" i="54"/>
  <c r="J14" i="54"/>
  <c r="K14" i="54"/>
  <c r="E11" i="54"/>
  <c r="I11" i="54"/>
  <c r="E12" i="54"/>
  <c r="I12" i="54"/>
  <c r="C23" i="54"/>
  <c r="G23" i="54"/>
  <c r="E23" i="54"/>
  <c r="I23" i="54"/>
  <c r="C24" i="54"/>
  <c r="G24" i="54"/>
  <c r="E24" i="54"/>
  <c r="K27" i="54"/>
  <c r="J27" i="54"/>
  <c r="I25" i="54"/>
  <c r="C31" i="54"/>
  <c r="G31" i="54"/>
  <c r="E31" i="54"/>
  <c r="I31" i="54"/>
  <c r="C32" i="54"/>
  <c r="G32" i="54"/>
  <c r="E32" i="54"/>
  <c r="I32" i="54"/>
  <c r="C33" i="54"/>
  <c r="G33" i="54"/>
  <c r="E33" i="54"/>
  <c r="I33" i="54"/>
  <c r="C34" i="54"/>
  <c r="G34" i="54"/>
  <c r="E34" i="54"/>
  <c r="I34" i="54"/>
  <c r="E35" i="54"/>
  <c r="I35" i="54"/>
  <c r="C35" i="54"/>
  <c r="G35" i="54"/>
  <c r="C36" i="54"/>
  <c r="G36" i="54"/>
  <c r="E36" i="54"/>
  <c r="I36" i="54"/>
  <c r="C37" i="54"/>
  <c r="G37" i="54"/>
  <c r="E37" i="54"/>
  <c r="I37" i="54"/>
  <c r="C38" i="54"/>
  <c r="G38" i="54"/>
  <c r="J41" i="54"/>
  <c r="K41" i="54"/>
  <c r="E39" i="54"/>
  <c r="I39" i="54"/>
  <c r="C45" i="54"/>
  <c r="G45" i="54"/>
  <c r="E45" i="54"/>
  <c r="I45" i="54"/>
  <c r="C46" i="54"/>
  <c r="G46" i="54"/>
  <c r="E46" i="54"/>
  <c r="I46" i="54"/>
  <c r="C47" i="54"/>
  <c r="G47" i="54"/>
  <c r="E47" i="54"/>
  <c r="I47" i="54"/>
  <c r="C48" i="54"/>
  <c r="G48" i="54"/>
  <c r="E48" i="54"/>
  <c r="I48" i="54"/>
  <c r="C49" i="54"/>
  <c r="G49" i="54"/>
  <c r="E49" i="54"/>
  <c r="I49" i="54"/>
  <c r="C50" i="54"/>
  <c r="G50" i="54"/>
  <c r="E50" i="54"/>
  <c r="I50" i="54"/>
  <c r="C51" i="54"/>
  <c r="G51" i="54"/>
  <c r="J54" i="54"/>
  <c r="K54" i="54"/>
  <c r="E52" i="54"/>
  <c r="I52" i="54"/>
  <c r="C58" i="54"/>
  <c r="G58" i="54"/>
  <c r="E58" i="54"/>
  <c r="I58" i="54"/>
  <c r="C59" i="54"/>
  <c r="G59" i="54"/>
  <c r="E59" i="54"/>
  <c r="I59" i="54"/>
  <c r="C60" i="54"/>
  <c r="G60" i="54"/>
  <c r="E60" i="54"/>
  <c r="I60" i="54"/>
  <c r="C61" i="54"/>
  <c r="G61" i="54"/>
  <c r="E61" i="54"/>
  <c r="I61" i="54"/>
  <c r="C62" i="54"/>
  <c r="G62" i="54"/>
  <c r="E62" i="54"/>
  <c r="I62" i="54"/>
  <c r="C63" i="54"/>
  <c r="G63" i="54"/>
  <c r="E63" i="54"/>
  <c r="I63" i="54"/>
  <c r="C64" i="54"/>
  <c r="G64" i="54"/>
  <c r="E64" i="54"/>
  <c r="I64" i="54"/>
  <c r="C65" i="54"/>
  <c r="G65" i="54"/>
  <c r="E65" i="54"/>
  <c r="I65" i="54"/>
  <c r="C66" i="54"/>
  <c r="G66" i="54"/>
  <c r="E66" i="54"/>
  <c r="I66" i="54"/>
  <c r="C67" i="54"/>
  <c r="G67" i="54"/>
  <c r="E67" i="54"/>
  <c r="I67" i="54"/>
  <c r="C68" i="54"/>
  <c r="G68" i="54"/>
  <c r="E68" i="54"/>
  <c r="I68" i="54"/>
  <c r="C69" i="54"/>
  <c r="G69" i="54"/>
  <c r="E69" i="54"/>
  <c r="I69" i="54"/>
  <c r="C70" i="54"/>
  <c r="G70" i="54"/>
  <c r="E70" i="54"/>
  <c r="I70" i="54"/>
  <c r="C71" i="54"/>
  <c r="G71" i="54"/>
  <c r="E71" i="54"/>
  <c r="I71" i="54"/>
  <c r="E72" i="54"/>
  <c r="I72" i="54"/>
  <c r="C72" i="54"/>
  <c r="G72" i="54"/>
  <c r="C73" i="54"/>
  <c r="G73" i="54"/>
  <c r="J76" i="54"/>
  <c r="K76" i="54"/>
  <c r="E74" i="54"/>
  <c r="I74" i="54"/>
  <c r="E177" i="55"/>
  <c r="I177" i="55"/>
  <c r="E189" i="55"/>
  <c r="I189" i="55"/>
  <c r="E171" i="55"/>
  <c r="I171" i="55"/>
  <c r="C145" i="55"/>
  <c r="G145" i="55"/>
  <c r="C164" i="55"/>
  <c r="G164" i="55"/>
  <c r="C117" i="55"/>
  <c r="G117" i="55"/>
  <c r="C142" i="55"/>
  <c r="G142" i="55"/>
  <c r="E96" i="55"/>
  <c r="I96" i="55"/>
  <c r="E110" i="55"/>
  <c r="I110" i="55"/>
  <c r="E71" i="55"/>
  <c r="I71" i="55"/>
  <c r="E93" i="55"/>
  <c r="I93" i="55"/>
  <c r="C53" i="55"/>
  <c r="G53" i="55"/>
  <c r="C64" i="55"/>
  <c r="G64" i="55"/>
  <c r="C29" i="55"/>
  <c r="G29" i="55"/>
  <c r="C50" i="55"/>
  <c r="G50" i="55"/>
  <c r="E7" i="55"/>
  <c r="I7" i="55"/>
  <c r="E22" i="55"/>
  <c r="I22" i="55"/>
  <c r="J193" i="55"/>
  <c r="C177" i="55"/>
  <c r="G177" i="55"/>
  <c r="C189" i="55"/>
  <c r="G189" i="55"/>
  <c r="C171" i="55"/>
  <c r="G171" i="55"/>
  <c r="C174" i="55"/>
  <c r="G174" i="55"/>
  <c r="E145" i="55"/>
  <c r="I145" i="55"/>
  <c r="E164" i="55"/>
  <c r="I164" i="55"/>
  <c r="E117" i="55"/>
  <c r="I117" i="55"/>
  <c r="E142" i="55"/>
  <c r="I142" i="55"/>
  <c r="C96" i="55"/>
  <c r="G96" i="55"/>
  <c r="C110" i="55"/>
  <c r="G110" i="55"/>
  <c r="C71" i="55"/>
  <c r="G71" i="55"/>
  <c r="C93" i="55"/>
  <c r="G93" i="55"/>
  <c r="E53" i="55"/>
  <c r="I53" i="55"/>
  <c r="E64" i="55"/>
  <c r="I64" i="55"/>
  <c r="E29" i="55"/>
  <c r="I29" i="55"/>
  <c r="E50" i="55"/>
  <c r="I50" i="55"/>
  <c r="C7" i="55"/>
  <c r="G7" i="55"/>
  <c r="C22" i="55"/>
  <c r="G22" i="55"/>
  <c r="C8" i="55"/>
  <c r="G8" i="55"/>
  <c r="E8" i="55"/>
  <c r="I8" i="55"/>
  <c r="C9" i="55"/>
  <c r="G9" i="55"/>
  <c r="E9" i="55"/>
  <c r="I9" i="55"/>
  <c r="C10" i="55"/>
  <c r="G10" i="55"/>
  <c r="E10" i="55"/>
  <c r="I10" i="55"/>
  <c r="C11" i="55"/>
  <c r="G11" i="55"/>
  <c r="E11" i="55"/>
  <c r="I11" i="55"/>
  <c r="C12" i="55"/>
  <c r="G12" i="55"/>
  <c r="E12" i="55"/>
  <c r="I12" i="55"/>
  <c r="C13" i="55"/>
  <c r="G13" i="55"/>
  <c r="E13" i="55"/>
  <c r="I13" i="55"/>
  <c r="C14" i="55"/>
  <c r="G14" i="55"/>
  <c r="E14" i="55"/>
  <c r="I14" i="55"/>
  <c r="C15" i="55"/>
  <c r="G15" i="55"/>
  <c r="E15" i="55"/>
  <c r="I15" i="55"/>
  <c r="C16" i="55"/>
  <c r="G16" i="55"/>
  <c r="E16" i="55"/>
  <c r="I16" i="55"/>
  <c r="C17" i="55"/>
  <c r="G17" i="55"/>
  <c r="C18" i="55"/>
  <c r="G18" i="55"/>
  <c r="J22" i="55"/>
  <c r="K22" i="55"/>
  <c r="E18" i="55"/>
  <c r="I18" i="55"/>
  <c r="C19" i="55"/>
  <c r="G19" i="55"/>
  <c r="E19" i="55"/>
  <c r="I19" i="55"/>
  <c r="E20" i="55"/>
  <c r="I20" i="55"/>
  <c r="F27" i="55"/>
  <c r="C30" i="55"/>
  <c r="G30" i="55"/>
  <c r="E30" i="55"/>
  <c r="I30" i="55"/>
  <c r="C31" i="55"/>
  <c r="G31" i="55"/>
  <c r="E31" i="55"/>
  <c r="I31" i="55"/>
  <c r="C32" i="55"/>
  <c r="G32" i="55"/>
  <c r="E32" i="55"/>
  <c r="I32" i="55"/>
  <c r="E33" i="55"/>
  <c r="I33" i="55"/>
  <c r="C33" i="55"/>
  <c r="G33" i="55"/>
  <c r="E34" i="55"/>
  <c r="I34" i="55"/>
  <c r="C34" i="55"/>
  <c r="G34" i="55"/>
  <c r="C35" i="55"/>
  <c r="G35" i="55"/>
  <c r="E35" i="55"/>
  <c r="I35" i="55"/>
  <c r="C36" i="55"/>
  <c r="G36" i="55"/>
  <c r="E36" i="55"/>
  <c r="I36" i="55"/>
  <c r="C37" i="55"/>
  <c r="G37" i="55"/>
  <c r="E37" i="55"/>
  <c r="I37" i="55"/>
  <c r="C38" i="55"/>
  <c r="G38" i="55"/>
  <c r="E38" i="55"/>
  <c r="I38" i="55"/>
  <c r="C39" i="55"/>
  <c r="G39" i="55"/>
  <c r="E39" i="55"/>
  <c r="I39" i="55"/>
  <c r="C40" i="55"/>
  <c r="G40" i="55"/>
  <c r="E40" i="55"/>
  <c r="I40" i="55"/>
  <c r="C41" i="55"/>
  <c r="G41" i="55"/>
  <c r="E41" i="55"/>
  <c r="I41" i="55"/>
  <c r="C42" i="55"/>
  <c r="G42" i="55"/>
  <c r="E42" i="55"/>
  <c r="I42" i="55"/>
  <c r="C43" i="55"/>
  <c r="G43" i="55"/>
  <c r="E43" i="55"/>
  <c r="I43" i="55"/>
  <c r="C44" i="55"/>
  <c r="G44" i="55"/>
  <c r="E44" i="55"/>
  <c r="I44" i="55"/>
  <c r="C45" i="55"/>
  <c r="G45" i="55"/>
  <c r="E45" i="55"/>
  <c r="I45" i="55"/>
  <c r="C46" i="55"/>
  <c r="G46" i="55"/>
  <c r="C47" i="55"/>
  <c r="G47" i="55"/>
  <c r="J50" i="55"/>
  <c r="K50" i="55"/>
  <c r="E47" i="55"/>
  <c r="I47" i="55"/>
  <c r="E48" i="55"/>
  <c r="I48" i="55"/>
  <c r="C54" i="55"/>
  <c r="G54" i="55"/>
  <c r="E54" i="55"/>
  <c r="I54" i="55"/>
  <c r="C55" i="55"/>
  <c r="G55" i="55"/>
  <c r="E55" i="55"/>
  <c r="I55" i="55"/>
  <c r="C56" i="55"/>
  <c r="G56" i="55"/>
  <c r="E56" i="55"/>
  <c r="I56" i="55"/>
  <c r="E57" i="55"/>
  <c r="I57" i="55"/>
  <c r="C57" i="55"/>
  <c r="G57" i="55"/>
  <c r="C58" i="55"/>
  <c r="G58" i="55"/>
  <c r="E58" i="55"/>
  <c r="I58" i="55"/>
  <c r="C59" i="55"/>
  <c r="G59" i="55"/>
  <c r="E59" i="55"/>
  <c r="I59" i="55"/>
  <c r="E60" i="55"/>
  <c r="I60" i="55"/>
  <c r="C60" i="55"/>
  <c r="G60" i="55"/>
  <c r="C61" i="55"/>
  <c r="G61" i="55"/>
  <c r="K64" i="55"/>
  <c r="J64" i="55"/>
  <c r="E62" i="55"/>
  <c r="I62" i="55"/>
  <c r="F69" i="55"/>
  <c r="C72" i="55"/>
  <c r="G72" i="55"/>
  <c r="E72" i="55"/>
  <c r="I72" i="55"/>
  <c r="C73" i="55"/>
  <c r="G73" i="55"/>
  <c r="E73" i="55"/>
  <c r="I73" i="55"/>
  <c r="E74" i="55"/>
  <c r="I74" i="55"/>
  <c r="C74" i="55"/>
  <c r="G74" i="55"/>
  <c r="C75" i="55"/>
  <c r="G75" i="55"/>
  <c r="E75" i="55"/>
  <c r="I75" i="55"/>
  <c r="C76" i="55"/>
  <c r="G76" i="55"/>
  <c r="E76" i="55"/>
  <c r="I76" i="55"/>
  <c r="C77" i="55"/>
  <c r="G77" i="55"/>
  <c r="E77" i="55"/>
  <c r="I77" i="55"/>
  <c r="C78" i="55"/>
  <c r="G78" i="55"/>
  <c r="E78" i="55"/>
  <c r="I78" i="55"/>
  <c r="C79" i="55"/>
  <c r="G79" i="55"/>
  <c r="E79" i="55"/>
  <c r="I79" i="55"/>
  <c r="E80" i="55"/>
  <c r="I80" i="55"/>
  <c r="C80" i="55"/>
  <c r="G80" i="55"/>
  <c r="C81" i="55"/>
  <c r="G81" i="55"/>
  <c r="E81" i="55"/>
  <c r="I81" i="55"/>
  <c r="C82" i="55"/>
  <c r="G82" i="55"/>
  <c r="E82" i="55"/>
  <c r="I82" i="55"/>
  <c r="C83" i="55"/>
  <c r="G83" i="55"/>
  <c r="E83" i="55"/>
  <c r="I83" i="55"/>
  <c r="C84" i="55"/>
  <c r="G84" i="55"/>
  <c r="E84" i="55"/>
  <c r="I84" i="55"/>
  <c r="C85" i="55"/>
  <c r="G85" i="55"/>
  <c r="E85" i="55"/>
  <c r="I85" i="55"/>
  <c r="C86" i="55"/>
  <c r="G86" i="55"/>
  <c r="E86" i="55"/>
  <c r="I86" i="55"/>
  <c r="C87" i="55"/>
  <c r="G87" i="55"/>
  <c r="E87" i="55"/>
  <c r="I87" i="55"/>
  <c r="C88" i="55"/>
  <c r="G88" i="55"/>
  <c r="E88" i="55"/>
  <c r="I88" i="55"/>
  <c r="C89" i="55"/>
  <c r="G89" i="55"/>
  <c r="E89" i="55"/>
  <c r="I89" i="55"/>
  <c r="C90" i="55"/>
  <c r="G90" i="55"/>
  <c r="J93" i="55"/>
  <c r="K93" i="55"/>
  <c r="E91" i="55"/>
  <c r="I91" i="55"/>
  <c r="C97" i="55"/>
  <c r="G97" i="55"/>
  <c r="E97" i="55"/>
  <c r="I97" i="55"/>
  <c r="C98" i="55"/>
  <c r="G98" i="55"/>
  <c r="E98" i="55"/>
  <c r="I98" i="55"/>
  <c r="C99" i="55"/>
  <c r="G99" i="55"/>
  <c r="E99" i="55"/>
  <c r="I99" i="55"/>
  <c r="C100" i="55"/>
  <c r="G100" i="55"/>
  <c r="E100" i="55"/>
  <c r="I100" i="55"/>
  <c r="C101" i="55"/>
  <c r="G101" i="55"/>
  <c r="E101" i="55"/>
  <c r="I101" i="55"/>
  <c r="C102" i="55"/>
  <c r="G102" i="55"/>
  <c r="E102" i="55"/>
  <c r="I102" i="55"/>
  <c r="C103" i="55"/>
  <c r="G103" i="55"/>
  <c r="E103" i="55"/>
  <c r="I103" i="55"/>
  <c r="C104" i="55"/>
  <c r="G104" i="55"/>
  <c r="E104" i="55"/>
  <c r="I104" i="55"/>
  <c r="C105" i="55"/>
  <c r="G105" i="55"/>
  <c r="E105" i="55"/>
  <c r="I105" i="55"/>
  <c r="C106" i="55"/>
  <c r="G106" i="55"/>
  <c r="E106" i="55"/>
  <c r="I106" i="55"/>
  <c r="E107" i="55"/>
  <c r="I107" i="55"/>
  <c r="C107" i="55"/>
  <c r="G107" i="55"/>
  <c r="J110" i="55"/>
  <c r="K110" i="55"/>
  <c r="F115" i="55"/>
  <c r="C118" i="55"/>
  <c r="G118" i="55"/>
  <c r="E118" i="55"/>
  <c r="I118" i="55"/>
  <c r="C119" i="55"/>
  <c r="G119" i="55"/>
  <c r="E119" i="55"/>
  <c r="I119" i="55"/>
  <c r="C120" i="55"/>
  <c r="G120" i="55"/>
  <c r="E120" i="55"/>
  <c r="I120" i="55"/>
  <c r="C121" i="55"/>
  <c r="G121" i="55"/>
  <c r="E121" i="55"/>
  <c r="I121" i="55"/>
  <c r="C122" i="55"/>
  <c r="G122" i="55"/>
  <c r="E122" i="55"/>
  <c r="I122" i="55"/>
  <c r="C123" i="55"/>
  <c r="G123" i="55"/>
  <c r="E123" i="55"/>
  <c r="I123" i="55"/>
  <c r="C124" i="55"/>
  <c r="G124" i="55"/>
  <c r="E124" i="55"/>
  <c r="I124" i="55"/>
  <c r="C125" i="55"/>
  <c r="G125" i="55"/>
  <c r="E125" i="55"/>
  <c r="I125" i="55"/>
  <c r="C126" i="55"/>
  <c r="G126" i="55"/>
  <c r="E126" i="55"/>
  <c r="I126" i="55"/>
  <c r="C127" i="55"/>
  <c r="G127" i="55"/>
  <c r="E127" i="55"/>
  <c r="I127" i="55"/>
  <c r="C128" i="55"/>
  <c r="G128" i="55"/>
  <c r="E128" i="55"/>
  <c r="I128" i="55"/>
  <c r="C129" i="55"/>
  <c r="G129" i="55"/>
  <c r="E129" i="55"/>
  <c r="I129" i="55"/>
  <c r="C130" i="55"/>
  <c r="G130" i="55"/>
  <c r="E130" i="55"/>
  <c r="I130" i="55"/>
  <c r="E131" i="55"/>
  <c r="I131" i="55"/>
  <c r="C131" i="55"/>
  <c r="G131" i="55"/>
  <c r="C132" i="55"/>
  <c r="G132" i="55"/>
  <c r="E132" i="55"/>
  <c r="I132" i="55"/>
  <c r="E133" i="55"/>
  <c r="I133" i="55"/>
  <c r="C133" i="55"/>
  <c r="G133" i="55"/>
  <c r="C134" i="55"/>
  <c r="G134" i="55"/>
  <c r="E134" i="55"/>
  <c r="I134" i="55"/>
  <c r="C135" i="55"/>
  <c r="G135" i="55"/>
  <c r="E135" i="55"/>
  <c r="I135" i="55"/>
  <c r="C136" i="55"/>
  <c r="G136" i="55"/>
  <c r="E136" i="55"/>
  <c r="I136" i="55"/>
  <c r="C137" i="55"/>
  <c r="G137" i="55"/>
  <c r="E137" i="55"/>
  <c r="I137" i="55"/>
  <c r="C138" i="55"/>
  <c r="G138" i="55"/>
  <c r="E138" i="55"/>
  <c r="I138" i="55"/>
  <c r="C139" i="55"/>
  <c r="G139" i="55"/>
  <c r="E139" i="55"/>
  <c r="K142" i="55"/>
  <c r="J142" i="55"/>
  <c r="I140" i="55"/>
  <c r="E146" i="55"/>
  <c r="I146" i="55"/>
  <c r="C146" i="55"/>
  <c r="G146" i="55"/>
  <c r="C147" i="55"/>
  <c r="G147" i="55"/>
  <c r="E147" i="55"/>
  <c r="I147" i="55"/>
  <c r="C148" i="55"/>
  <c r="G148" i="55"/>
  <c r="E148" i="55"/>
  <c r="I148" i="55"/>
  <c r="C149" i="55"/>
  <c r="G149" i="55"/>
  <c r="E149" i="55"/>
  <c r="I149" i="55"/>
  <c r="C150" i="55"/>
  <c r="G150" i="55"/>
  <c r="E150" i="55"/>
  <c r="I150" i="55"/>
  <c r="C151" i="55"/>
  <c r="G151" i="55"/>
  <c r="E151" i="55"/>
  <c r="I151" i="55"/>
  <c r="C152" i="55"/>
  <c r="G152" i="55"/>
  <c r="E152" i="55"/>
  <c r="I152" i="55"/>
  <c r="E153" i="55"/>
  <c r="I153" i="55"/>
  <c r="C153" i="55"/>
  <c r="G153" i="55"/>
  <c r="C154" i="55"/>
  <c r="G154" i="55"/>
  <c r="E154" i="55"/>
  <c r="I154" i="55"/>
  <c r="C155" i="55"/>
  <c r="G155" i="55"/>
  <c r="E155" i="55"/>
  <c r="I155" i="55"/>
  <c r="C156" i="55"/>
  <c r="G156" i="55"/>
  <c r="E156" i="55"/>
  <c r="I156" i="55"/>
  <c r="C157" i="55"/>
  <c r="G157" i="55"/>
  <c r="E157" i="55"/>
  <c r="I157" i="55"/>
  <c r="C158" i="55"/>
  <c r="G158" i="55"/>
  <c r="E158" i="55"/>
  <c r="I158" i="55"/>
  <c r="C159" i="55"/>
  <c r="G159" i="55"/>
  <c r="E159" i="55"/>
  <c r="I159" i="55"/>
  <c r="C160" i="55"/>
  <c r="G160" i="55"/>
  <c r="E160" i="55"/>
  <c r="I160" i="55"/>
  <c r="C161" i="55"/>
  <c r="G161" i="55"/>
  <c r="J164" i="55"/>
  <c r="K164" i="55"/>
  <c r="E162" i="55"/>
  <c r="I162" i="55"/>
  <c r="F169" i="55"/>
  <c r="J174" i="55"/>
  <c r="K174" i="55"/>
  <c r="E172" i="55"/>
  <c r="I172" i="55"/>
  <c r="E178" i="55"/>
  <c r="I178" i="55"/>
  <c r="C178" i="55"/>
  <c r="G178" i="55"/>
  <c r="C179" i="55"/>
  <c r="G179" i="55"/>
  <c r="E179" i="55"/>
  <c r="I179" i="55"/>
  <c r="C180" i="55"/>
  <c r="G180" i="55"/>
  <c r="E180" i="55"/>
  <c r="I180" i="55"/>
  <c r="C181" i="55"/>
  <c r="G181" i="55"/>
  <c r="E181" i="55"/>
  <c r="I181" i="55"/>
  <c r="C182" i="55"/>
  <c r="G182" i="55"/>
  <c r="E182" i="55"/>
  <c r="I182" i="55"/>
  <c r="C183" i="55"/>
  <c r="G183" i="55"/>
  <c r="E183" i="55"/>
  <c r="I183" i="55"/>
  <c r="C184" i="55"/>
  <c r="G184" i="55"/>
  <c r="E184" i="55"/>
  <c r="I184" i="55"/>
  <c r="E185" i="55"/>
  <c r="I185" i="55"/>
  <c r="C185" i="55"/>
  <c r="G185" i="55"/>
  <c r="C186" i="55"/>
  <c r="G186" i="55"/>
  <c r="J189" i="55"/>
  <c r="K189" i="55"/>
  <c r="E187" i="55"/>
  <c r="I187" i="55"/>
  <c r="E232" i="48"/>
  <c r="I243" i="48"/>
  <c r="E213" i="48"/>
  <c r="E199" i="48"/>
  <c r="I210" i="48"/>
  <c r="C186" i="48"/>
  <c r="G192" i="48"/>
  <c r="E154" i="48"/>
  <c r="I154" i="48"/>
  <c r="E167" i="48"/>
  <c r="I167" i="48"/>
  <c r="E149" i="48"/>
  <c r="I149" i="48"/>
  <c r="E151" i="48"/>
  <c r="I151" i="48"/>
  <c r="C130" i="48"/>
  <c r="G130" i="48"/>
  <c r="C142" i="48"/>
  <c r="G142" i="48"/>
  <c r="C123" i="48"/>
  <c r="G123" i="48"/>
  <c r="C127" i="48"/>
  <c r="G127" i="48"/>
  <c r="C102" i="48"/>
  <c r="G102" i="48"/>
  <c r="C116" i="48"/>
  <c r="G116" i="48"/>
  <c r="C88" i="48"/>
  <c r="G88" i="48"/>
  <c r="C99" i="48"/>
  <c r="G99" i="48"/>
  <c r="E71" i="48"/>
  <c r="I71" i="48"/>
  <c r="E81" i="48"/>
  <c r="I81" i="48"/>
  <c r="E48" i="48"/>
  <c r="I48" i="48"/>
  <c r="E68" i="48"/>
  <c r="I68" i="48"/>
  <c r="C36" i="48"/>
  <c r="G36" i="48"/>
  <c r="C41" i="48"/>
  <c r="G41" i="48"/>
  <c r="C18" i="48"/>
  <c r="G18" i="48"/>
  <c r="C33" i="48"/>
  <c r="G33" i="48"/>
  <c r="E7" i="48"/>
  <c r="I7" i="48"/>
  <c r="E11" i="48"/>
  <c r="I11" i="48"/>
  <c r="I232" i="48"/>
  <c r="E243" i="48"/>
  <c r="I213" i="48"/>
  <c r="E229" i="48"/>
  <c r="I229" i="48"/>
  <c r="I199" i="48"/>
  <c r="E210" i="48"/>
  <c r="G186" i="48"/>
  <c r="C192" i="48"/>
  <c r="C174" i="48"/>
  <c r="G174" i="48"/>
  <c r="C183" i="48"/>
  <c r="G183" i="48"/>
  <c r="C232" i="48"/>
  <c r="G232" i="48"/>
  <c r="C243" i="48"/>
  <c r="G243" i="48"/>
  <c r="C213" i="48"/>
  <c r="G213" i="48"/>
  <c r="C229" i="48"/>
  <c r="G229" i="48"/>
  <c r="C199" i="48"/>
  <c r="G199" i="48"/>
  <c r="C210" i="48"/>
  <c r="G210" i="48"/>
  <c r="E186" i="48"/>
  <c r="I186" i="48"/>
  <c r="E192" i="48"/>
  <c r="I192" i="48"/>
  <c r="E174" i="48"/>
  <c r="I174" i="48"/>
  <c r="E183" i="48"/>
  <c r="I183" i="48"/>
  <c r="C154" i="48"/>
  <c r="G154" i="48"/>
  <c r="C167" i="48"/>
  <c r="G167" i="48"/>
  <c r="C149" i="48"/>
  <c r="G149" i="48"/>
  <c r="E130" i="48"/>
  <c r="I130" i="48"/>
  <c r="E142" i="48"/>
  <c r="I142" i="48"/>
  <c r="E123" i="48"/>
  <c r="I123" i="48"/>
  <c r="I127" i="48"/>
  <c r="D121" i="48"/>
  <c r="H121" i="48" s="1"/>
  <c r="E102" i="48"/>
  <c r="I102" i="48"/>
  <c r="E116" i="48"/>
  <c r="I116" i="48"/>
  <c r="E88" i="48"/>
  <c r="I88" i="48"/>
  <c r="E99" i="48"/>
  <c r="I99" i="48"/>
  <c r="C71" i="48"/>
  <c r="G71" i="48"/>
  <c r="C81" i="48"/>
  <c r="G81" i="48"/>
  <c r="C48" i="48"/>
  <c r="G48" i="48"/>
  <c r="C68" i="48"/>
  <c r="G68" i="48"/>
  <c r="E36" i="48"/>
  <c r="I36" i="48"/>
  <c r="E41" i="48"/>
  <c r="I41" i="48"/>
  <c r="E18" i="48"/>
  <c r="I18" i="48"/>
  <c r="E33" i="48"/>
  <c r="I33" i="48"/>
  <c r="C7" i="48"/>
  <c r="G7" i="48"/>
  <c r="C11" i="48"/>
  <c r="G11" i="48"/>
  <c r="F5" i="48"/>
  <c r="C8" i="48"/>
  <c r="G8" i="48"/>
  <c r="K11" i="48"/>
  <c r="J11" i="48"/>
  <c r="E9" i="48"/>
  <c r="I9" i="48"/>
  <c r="F16" i="48"/>
  <c r="C19" i="48"/>
  <c r="G19" i="48"/>
  <c r="E19" i="48"/>
  <c r="I19" i="48"/>
  <c r="C20" i="48"/>
  <c r="G20" i="48"/>
  <c r="E20" i="48"/>
  <c r="I20" i="48"/>
  <c r="C21" i="48"/>
  <c r="G21" i="48"/>
  <c r="E21" i="48"/>
  <c r="I21" i="48"/>
  <c r="C22" i="48"/>
  <c r="G22" i="48"/>
  <c r="E22" i="48"/>
  <c r="I22" i="48"/>
  <c r="C23" i="48"/>
  <c r="G23" i="48"/>
  <c r="E23" i="48"/>
  <c r="I23" i="48"/>
  <c r="C24" i="48"/>
  <c r="G24" i="48"/>
  <c r="E24" i="48"/>
  <c r="I24" i="48"/>
  <c r="C25" i="48"/>
  <c r="G25" i="48"/>
  <c r="E25" i="48"/>
  <c r="I25" i="48"/>
  <c r="C26" i="48"/>
  <c r="G26" i="48"/>
  <c r="E26" i="48"/>
  <c r="I26" i="48"/>
  <c r="C27" i="48"/>
  <c r="G27" i="48"/>
  <c r="E27" i="48"/>
  <c r="I27" i="48"/>
  <c r="C28" i="48"/>
  <c r="G28" i="48"/>
  <c r="E28" i="48"/>
  <c r="I28" i="48"/>
  <c r="C29" i="48"/>
  <c r="G29" i="48"/>
  <c r="E29" i="48"/>
  <c r="I29" i="48"/>
  <c r="C30" i="48"/>
  <c r="G30" i="48"/>
  <c r="J33" i="48"/>
  <c r="K33" i="48"/>
  <c r="E31" i="48"/>
  <c r="I31" i="48"/>
  <c r="C37" i="48"/>
  <c r="G37" i="48"/>
  <c r="I37" i="48"/>
  <c r="C38" i="48"/>
  <c r="G38" i="48"/>
  <c r="J41" i="48"/>
  <c r="E38" i="48"/>
  <c r="K41" i="48"/>
  <c r="E39" i="48"/>
  <c r="I39" i="48"/>
  <c r="F46" i="48"/>
  <c r="C49" i="48"/>
  <c r="G49" i="48"/>
  <c r="E49" i="48"/>
  <c r="I49" i="48"/>
  <c r="C50" i="48"/>
  <c r="G50" i="48"/>
  <c r="E50" i="48"/>
  <c r="I50" i="48"/>
  <c r="C51" i="48"/>
  <c r="G51" i="48"/>
  <c r="E51" i="48"/>
  <c r="I51" i="48"/>
  <c r="C52" i="48"/>
  <c r="G52" i="48"/>
  <c r="E52" i="48"/>
  <c r="I52" i="48"/>
  <c r="C53" i="48"/>
  <c r="G53" i="48"/>
  <c r="E53" i="48"/>
  <c r="I53" i="48"/>
  <c r="C54" i="48"/>
  <c r="G54" i="48"/>
  <c r="E54" i="48"/>
  <c r="I54" i="48"/>
  <c r="C55" i="48"/>
  <c r="G55" i="48"/>
  <c r="E55" i="48"/>
  <c r="I55" i="48"/>
  <c r="E56" i="48"/>
  <c r="I56" i="48"/>
  <c r="C56" i="48"/>
  <c r="G56" i="48"/>
  <c r="E57" i="48"/>
  <c r="I57" i="48"/>
  <c r="C57" i="48"/>
  <c r="G57" i="48"/>
  <c r="C58" i="48"/>
  <c r="G58" i="48"/>
  <c r="E58" i="48"/>
  <c r="I58" i="48"/>
  <c r="C59" i="48"/>
  <c r="G59" i="48"/>
  <c r="E59" i="48"/>
  <c r="I59" i="48"/>
  <c r="C60" i="48"/>
  <c r="G60" i="48"/>
  <c r="E60" i="48"/>
  <c r="I60" i="48"/>
  <c r="C61" i="48"/>
  <c r="G61" i="48"/>
  <c r="E61" i="48"/>
  <c r="I61" i="48"/>
  <c r="C62" i="48"/>
  <c r="G62" i="48"/>
  <c r="E62" i="48"/>
  <c r="I62" i="48"/>
  <c r="C63" i="48"/>
  <c r="G63" i="48"/>
  <c r="E63" i="48"/>
  <c r="I63" i="48"/>
  <c r="C64" i="48"/>
  <c r="G64" i="48"/>
  <c r="E64" i="48"/>
  <c r="I64" i="48"/>
  <c r="C65" i="48"/>
  <c r="G65" i="48"/>
  <c r="J68" i="48"/>
  <c r="K68" i="48"/>
  <c r="E66" i="48"/>
  <c r="I66" i="48"/>
  <c r="C72" i="48"/>
  <c r="G72" i="48"/>
  <c r="E72" i="48"/>
  <c r="I72" i="48"/>
  <c r="C73" i="48"/>
  <c r="G73" i="48"/>
  <c r="E73" i="48"/>
  <c r="I73" i="48"/>
  <c r="C74" i="48"/>
  <c r="G74" i="48"/>
  <c r="E74" i="48"/>
  <c r="I74" i="48"/>
  <c r="C75" i="48"/>
  <c r="G75" i="48"/>
  <c r="E75" i="48"/>
  <c r="I75" i="48"/>
  <c r="C76" i="48"/>
  <c r="G76" i="48"/>
  <c r="E76" i="48"/>
  <c r="I76" i="48"/>
  <c r="C77" i="48"/>
  <c r="G77" i="48"/>
  <c r="E77" i="48"/>
  <c r="I77" i="48"/>
  <c r="C78" i="48"/>
  <c r="G78" i="48"/>
  <c r="J81" i="48"/>
  <c r="K81" i="48"/>
  <c r="E79" i="48"/>
  <c r="I79" i="48"/>
  <c r="F86" i="48"/>
  <c r="C89" i="48"/>
  <c r="G89" i="48"/>
  <c r="E89" i="48"/>
  <c r="I89" i="48"/>
  <c r="C90" i="48"/>
  <c r="G90" i="48"/>
  <c r="E90" i="48"/>
  <c r="I90" i="48"/>
  <c r="C91" i="48"/>
  <c r="G91" i="48"/>
  <c r="E91" i="48"/>
  <c r="I91" i="48"/>
  <c r="E92" i="48"/>
  <c r="I92" i="48"/>
  <c r="C92" i="48"/>
  <c r="G92" i="48"/>
  <c r="C93" i="48"/>
  <c r="G93" i="48"/>
  <c r="E93" i="48"/>
  <c r="I93" i="48"/>
  <c r="C94" i="48"/>
  <c r="G94" i="48"/>
  <c r="E94" i="48"/>
  <c r="I94" i="48"/>
  <c r="E95" i="48"/>
  <c r="I95" i="48"/>
  <c r="C95" i="48"/>
  <c r="G95" i="48"/>
  <c r="C96" i="48"/>
  <c r="G96" i="48"/>
  <c r="J99" i="48"/>
  <c r="K99" i="48"/>
  <c r="E97" i="48"/>
  <c r="I97" i="48"/>
  <c r="E103" i="48"/>
  <c r="I103" i="48"/>
  <c r="C103" i="48"/>
  <c r="G103" i="48"/>
  <c r="C104" i="48"/>
  <c r="G104" i="48"/>
  <c r="E104" i="48"/>
  <c r="I104" i="48"/>
  <c r="C105" i="48"/>
  <c r="G105" i="48"/>
  <c r="E105" i="48"/>
  <c r="I105" i="48"/>
  <c r="C106" i="48"/>
  <c r="G106" i="48"/>
  <c r="E106" i="48"/>
  <c r="I106" i="48"/>
  <c r="C107" i="48"/>
  <c r="G107" i="48"/>
  <c r="E107" i="48"/>
  <c r="I107" i="48"/>
  <c r="C108" i="48"/>
  <c r="G108" i="48"/>
  <c r="E108" i="48"/>
  <c r="I108" i="48"/>
  <c r="C109" i="48"/>
  <c r="G109" i="48"/>
  <c r="E109" i="48"/>
  <c r="I109" i="48"/>
  <c r="C110" i="48"/>
  <c r="G110" i="48"/>
  <c r="E110" i="48"/>
  <c r="I110" i="48"/>
  <c r="C111" i="48"/>
  <c r="G111" i="48"/>
  <c r="E111" i="48"/>
  <c r="I111" i="48"/>
  <c r="C112" i="48"/>
  <c r="G112" i="48"/>
  <c r="I112" i="48"/>
  <c r="C113" i="48"/>
  <c r="G113" i="48"/>
  <c r="J116" i="48"/>
  <c r="E113" i="48"/>
  <c r="K116" i="48"/>
  <c r="E114" i="48"/>
  <c r="I114" i="48"/>
  <c r="C124" i="48"/>
  <c r="G124" i="48"/>
  <c r="J127" i="48"/>
  <c r="E124" i="48"/>
  <c r="K127" i="48"/>
  <c r="E125" i="48"/>
  <c r="I125" i="48"/>
  <c r="C131" i="48"/>
  <c r="G131" i="48"/>
  <c r="E131" i="48"/>
  <c r="I131" i="48"/>
  <c r="E132" i="48"/>
  <c r="I132" i="48"/>
  <c r="C132" i="48"/>
  <c r="G132" i="48"/>
  <c r="C133" i="48"/>
  <c r="G133" i="48"/>
  <c r="E133" i="48"/>
  <c r="I133" i="48"/>
  <c r="C134" i="48"/>
  <c r="G134" i="48"/>
  <c r="E134" i="48"/>
  <c r="I134" i="48"/>
  <c r="C135" i="48"/>
  <c r="G135" i="48"/>
  <c r="E135" i="48"/>
  <c r="I135" i="48"/>
  <c r="C136" i="48"/>
  <c r="G136" i="48"/>
  <c r="E136" i="48"/>
  <c r="I136" i="48"/>
  <c r="C137" i="48"/>
  <c r="G137" i="48"/>
  <c r="I137" i="48"/>
  <c r="C138" i="48"/>
  <c r="G138" i="48"/>
  <c r="J142" i="48"/>
  <c r="E138" i="48"/>
  <c r="I138" i="48"/>
  <c r="C139" i="48"/>
  <c r="G139" i="48"/>
  <c r="E139" i="48"/>
  <c r="K142" i="48"/>
  <c r="E140" i="48"/>
  <c r="I140" i="48"/>
  <c r="F147" i="48"/>
  <c r="C155" i="48"/>
  <c r="G155" i="48"/>
  <c r="E155" i="48"/>
  <c r="I155" i="48"/>
  <c r="C156" i="48"/>
  <c r="G156" i="48"/>
  <c r="E156" i="48"/>
  <c r="I156" i="48"/>
  <c r="C157" i="48"/>
  <c r="G157" i="48"/>
  <c r="E157" i="48"/>
  <c r="I157" i="48"/>
  <c r="E158" i="48"/>
  <c r="I158" i="48"/>
  <c r="C158" i="48"/>
  <c r="G158" i="48"/>
  <c r="E159" i="48"/>
  <c r="I159" i="48"/>
  <c r="C159" i="48"/>
  <c r="G159" i="48"/>
  <c r="C160" i="48"/>
  <c r="G160" i="48"/>
  <c r="E160" i="48"/>
  <c r="I160" i="48"/>
  <c r="E161" i="48"/>
  <c r="I161" i="48"/>
  <c r="C161" i="48"/>
  <c r="G161" i="48"/>
  <c r="C162" i="48"/>
  <c r="G162" i="48"/>
  <c r="E162" i="48"/>
  <c r="I162" i="48"/>
  <c r="C163" i="48"/>
  <c r="G163" i="48"/>
  <c r="E163" i="48"/>
  <c r="I163" i="48"/>
  <c r="C164" i="48"/>
  <c r="G164" i="48"/>
  <c r="J167" i="48"/>
  <c r="K167" i="48"/>
  <c r="E165" i="48"/>
  <c r="I165" i="48"/>
  <c r="F172" i="48"/>
  <c r="C175" i="48"/>
  <c r="G175" i="48"/>
  <c r="E175" i="48"/>
  <c r="I175" i="48"/>
  <c r="C176" i="48"/>
  <c r="G176" i="48"/>
  <c r="E176" i="48"/>
  <c r="I176" i="48"/>
  <c r="C177" i="48"/>
  <c r="G177" i="48"/>
  <c r="E177" i="48"/>
  <c r="I177" i="48"/>
  <c r="C178" i="48"/>
  <c r="G178" i="48"/>
  <c r="E178" i="48"/>
  <c r="I178" i="48"/>
  <c r="E179" i="48"/>
  <c r="I179" i="48"/>
  <c r="C179" i="48"/>
  <c r="G179" i="48"/>
  <c r="C180" i="48"/>
  <c r="G180" i="48"/>
  <c r="J183" i="48"/>
  <c r="K183" i="48"/>
  <c r="E181" i="48"/>
  <c r="I181" i="48"/>
  <c r="C187" i="48"/>
  <c r="G187" i="48"/>
  <c r="E187" i="48"/>
  <c r="I187" i="48"/>
  <c r="C188" i="48"/>
  <c r="G188" i="48"/>
  <c r="E188" i="48"/>
  <c r="C189" i="48"/>
  <c r="G189" i="48"/>
  <c r="K192" i="48"/>
  <c r="E189" i="48"/>
  <c r="I189" i="48"/>
  <c r="J192" i="48"/>
  <c r="I190" i="48"/>
  <c r="F197" i="48"/>
  <c r="C200" i="48"/>
  <c r="G200" i="48"/>
  <c r="E200" i="48"/>
  <c r="I200" i="48"/>
  <c r="C201" i="48"/>
  <c r="G201" i="48"/>
  <c r="E201" i="48"/>
  <c r="I201" i="48"/>
  <c r="C202" i="48"/>
  <c r="G202" i="48"/>
  <c r="E202" i="48"/>
  <c r="I202" i="48"/>
  <c r="C203" i="48"/>
  <c r="G203" i="48"/>
  <c r="E203" i="48"/>
  <c r="I203" i="48"/>
  <c r="C204" i="48"/>
  <c r="G204" i="48"/>
  <c r="E204" i="48"/>
  <c r="I204" i="48"/>
  <c r="C205" i="48"/>
  <c r="G205" i="48"/>
  <c r="E205" i="48"/>
  <c r="I205" i="48"/>
  <c r="C206" i="48"/>
  <c r="G206" i="48"/>
  <c r="E206" i="48"/>
  <c r="C207" i="48"/>
  <c r="G207" i="48"/>
  <c r="K210" i="48"/>
  <c r="E207" i="48"/>
  <c r="I207" i="48"/>
  <c r="J210" i="48"/>
  <c r="I208" i="48"/>
  <c r="C214" i="48"/>
  <c r="G214" i="48"/>
  <c r="E214" i="48"/>
  <c r="I214" i="48"/>
  <c r="C215" i="48"/>
  <c r="G215" i="48"/>
  <c r="E215" i="48"/>
  <c r="I215" i="48"/>
  <c r="C216" i="48"/>
  <c r="G216" i="48"/>
  <c r="E216" i="48"/>
  <c r="I216" i="48"/>
  <c r="C217" i="48"/>
  <c r="G217" i="48"/>
  <c r="E217" i="48"/>
  <c r="I217" i="48"/>
  <c r="C218" i="48"/>
  <c r="G218" i="48"/>
  <c r="E218" i="48"/>
  <c r="I218" i="48"/>
  <c r="C219" i="48"/>
  <c r="G219" i="48"/>
  <c r="E219" i="48"/>
  <c r="I219" i="48"/>
  <c r="C220" i="48"/>
  <c r="G220" i="48"/>
  <c r="E220" i="48"/>
  <c r="I220" i="48"/>
  <c r="C221" i="48"/>
  <c r="G221" i="48"/>
  <c r="E221" i="48"/>
  <c r="I221" i="48"/>
  <c r="C222" i="48"/>
  <c r="G222" i="48"/>
  <c r="E222" i="48"/>
  <c r="I222" i="48"/>
  <c r="C223" i="48"/>
  <c r="G223" i="48"/>
  <c r="E223" i="48"/>
  <c r="I223" i="48"/>
  <c r="C224" i="48"/>
  <c r="G224" i="48"/>
  <c r="E224" i="48"/>
  <c r="I224" i="48"/>
  <c r="C225" i="48"/>
  <c r="G225" i="48"/>
  <c r="E225" i="48"/>
  <c r="I225" i="48"/>
  <c r="C226" i="48"/>
  <c r="G226" i="48"/>
  <c r="J229" i="48"/>
  <c r="K229" i="48"/>
  <c r="E227" i="48"/>
  <c r="I227" i="48"/>
  <c r="C233" i="48"/>
  <c r="G233" i="48"/>
  <c r="E233" i="48"/>
  <c r="I233" i="48"/>
  <c r="C234" i="48"/>
  <c r="G234" i="48"/>
  <c r="E234" i="48"/>
  <c r="I234" i="48"/>
  <c r="C235" i="48"/>
  <c r="G235" i="48"/>
  <c r="E235" i="48"/>
  <c r="I235" i="48"/>
  <c r="C236" i="48"/>
  <c r="G236" i="48"/>
  <c r="E236" i="48"/>
  <c r="I236" i="48"/>
  <c r="C237" i="48"/>
  <c r="G237" i="48"/>
  <c r="E237" i="48"/>
  <c r="I237" i="48"/>
  <c r="C238" i="48"/>
  <c r="G238" i="48"/>
  <c r="E238" i="48"/>
  <c r="I238" i="48"/>
  <c r="C239" i="48"/>
  <c r="G239" i="48"/>
  <c r="E239" i="48"/>
  <c r="I239" i="48"/>
  <c r="C240" i="48"/>
  <c r="G240" i="48"/>
  <c r="J243" i="48"/>
  <c r="K243" i="48"/>
  <c r="E241" i="48"/>
  <c r="I241" i="48"/>
  <c r="E39" i="47"/>
  <c r="D39" i="47"/>
  <c r="C39" i="47"/>
  <c r="B39" i="47"/>
  <c r="H37" i="47"/>
  <c r="J37" i="47" s="1"/>
  <c r="G37" i="47"/>
  <c r="I37" i="47" s="1"/>
  <c r="H31" i="47"/>
  <c r="J31" i="47" s="1"/>
  <c r="G31" i="47"/>
  <c r="I31" i="47" s="1"/>
  <c r="E28" i="47"/>
  <c r="D28" i="47"/>
  <c r="C28" i="47"/>
  <c r="B28" i="47"/>
  <c r="H26" i="47"/>
  <c r="J26" i="47" s="1"/>
  <c r="G26" i="47"/>
  <c r="I26" i="47" s="1"/>
  <c r="C13" i="51"/>
  <c r="E13" i="51" s="1"/>
  <c r="F24" i="51"/>
  <c r="D24" i="51"/>
  <c r="I15" i="51"/>
  <c r="I24" i="51" s="1"/>
  <c r="H15" i="51"/>
  <c r="H24" i="51" s="1"/>
  <c r="E24" i="51"/>
  <c r="C24" i="51"/>
  <c r="K15" i="51"/>
  <c r="J15" i="51"/>
  <c r="B33" i="46"/>
  <c r="E33" i="46"/>
  <c r="D33" i="46"/>
  <c r="C33" i="46"/>
  <c r="K247" i="48"/>
  <c r="J247" i="48"/>
  <c r="C11" i="44"/>
  <c r="C43" i="44"/>
  <c r="D11" i="44"/>
  <c r="D43" i="44"/>
  <c r="E11" i="44"/>
  <c r="J11" i="44" s="1"/>
  <c r="E43" i="44"/>
  <c r="B11" i="44"/>
  <c r="B43" i="44"/>
  <c r="E11" i="45"/>
  <c r="D11" i="45"/>
  <c r="C11" i="45"/>
  <c r="B11" i="45"/>
  <c r="E570" i="49"/>
  <c r="D570" i="49"/>
  <c r="C570" i="49"/>
  <c r="B570" i="49"/>
  <c r="B5" i="49"/>
  <c r="C5" i="49" s="1"/>
  <c r="E5" i="49" s="1"/>
  <c r="B5" i="47"/>
  <c r="C5" i="47" s="1"/>
  <c r="E5" i="47" s="1"/>
  <c r="E72" i="26"/>
  <c r="C72" i="26"/>
  <c r="H6" i="26"/>
  <c r="H72" i="26" s="1"/>
  <c r="G6" i="26"/>
  <c r="G72" i="26" s="1"/>
  <c r="D72" i="26"/>
  <c r="B72" i="26"/>
  <c r="B5" i="26"/>
  <c r="C5" i="26" s="1"/>
  <c r="E5" i="26" s="1"/>
  <c r="H26" i="46"/>
  <c r="J26" i="46" s="1"/>
  <c r="G26" i="46"/>
  <c r="I26" i="46" s="1"/>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9" i="44"/>
  <c r="I9" i="44"/>
  <c r="H15" i="44"/>
  <c r="J15" i="44" s="1"/>
  <c r="G15" i="44"/>
  <c r="I15" i="44" s="1"/>
  <c r="G9" i="44"/>
  <c r="H9" i="44"/>
  <c r="H6" i="33"/>
  <c r="H72" i="33" s="1"/>
  <c r="G6" i="33"/>
  <c r="G72" i="33" s="1"/>
  <c r="E72" i="33"/>
  <c r="D72" i="33"/>
  <c r="C72" i="33"/>
  <c r="B72" i="33"/>
  <c r="J24" i="51" l="1"/>
  <c r="G570" i="49"/>
  <c r="I570" i="49" s="1"/>
  <c r="H570" i="49"/>
  <c r="J570" i="49" s="1"/>
  <c r="D5" i="49"/>
  <c r="H11" i="44"/>
  <c r="D44" i="44"/>
  <c r="B44" i="44"/>
  <c r="H43" i="44"/>
  <c r="E44" i="44"/>
  <c r="G43" i="44"/>
  <c r="I43" i="44" s="1"/>
  <c r="C44" i="44"/>
  <c r="G44" i="44" s="1"/>
  <c r="C5" i="44"/>
  <c r="E5" i="44" s="1"/>
  <c r="H28" i="47"/>
  <c r="J28" i="47" s="1"/>
  <c r="G28" i="47"/>
  <c r="I28" i="47" s="1"/>
  <c r="H39" i="47"/>
  <c r="J39" i="47" s="1"/>
  <c r="G39" i="47"/>
  <c r="I39" i="47" s="1"/>
  <c r="D5" i="47"/>
  <c r="H33" i="46"/>
  <c r="J33" i="46" s="1"/>
  <c r="G33" i="46"/>
  <c r="I33" i="46" s="1"/>
  <c r="D5" i="46"/>
  <c r="D5" i="33"/>
  <c r="J6" i="26"/>
  <c r="I6" i="26"/>
  <c r="J72" i="26"/>
  <c r="I72" i="26"/>
  <c r="D5" i="26"/>
  <c r="D46" i="45"/>
  <c r="D47" i="45"/>
  <c r="D48" i="45"/>
  <c r="D49" i="45"/>
  <c r="D50" i="45"/>
  <c r="D51" i="45"/>
  <c r="D52" i="45"/>
  <c r="D53" i="45"/>
  <c r="D54" i="45"/>
  <c r="D55" i="45"/>
  <c r="D56" i="45"/>
  <c r="D57" i="45"/>
  <c r="D58" i="45"/>
  <c r="D59" i="45"/>
  <c r="D60" i="45"/>
  <c r="D61" i="45"/>
  <c r="D62" i="45"/>
  <c r="D63" i="45"/>
  <c r="D64" i="45"/>
  <c r="D65" i="45"/>
  <c r="E46" i="45"/>
  <c r="E47" i="45"/>
  <c r="E48" i="45"/>
  <c r="E49" i="45"/>
  <c r="E50" i="45"/>
  <c r="E51" i="45"/>
  <c r="E52" i="45"/>
  <c r="E53" i="45"/>
  <c r="E54" i="45"/>
  <c r="E55" i="45"/>
  <c r="E56" i="45"/>
  <c r="E57" i="45"/>
  <c r="E58" i="45"/>
  <c r="E59" i="45"/>
  <c r="E60" i="45"/>
  <c r="E61" i="45"/>
  <c r="E62" i="45"/>
  <c r="H62" i="45" s="1"/>
  <c r="E63" i="45"/>
  <c r="H63" i="45" s="1"/>
  <c r="E64" i="45"/>
  <c r="E65" i="45"/>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B41" i="45"/>
  <c r="B42" i="45"/>
  <c r="D39" i="45"/>
  <c r="D40" i="45"/>
  <c r="D41" i="45"/>
  <c r="D42" i="45"/>
  <c r="C39" i="45"/>
  <c r="C40" i="45"/>
  <c r="C41" i="45"/>
  <c r="C42" i="45"/>
  <c r="E39" i="45"/>
  <c r="E40" i="45"/>
  <c r="E41" i="45"/>
  <c r="E42" i="45"/>
  <c r="H42" i="45" s="1"/>
  <c r="G34" i="45"/>
  <c r="I34" i="45" s="1"/>
  <c r="H34" i="45"/>
  <c r="J34" i="45" s="1"/>
  <c r="H11" i="45"/>
  <c r="J11" i="45" s="1"/>
  <c r="G11" i="45"/>
  <c r="I11" i="45" s="1"/>
  <c r="K24" i="51"/>
  <c r="D13" i="51"/>
  <c r="F13" i="51" s="1"/>
  <c r="G11" i="44"/>
  <c r="C6" i="45"/>
  <c r="J43" i="44"/>
  <c r="B38" i="45"/>
  <c r="I11" i="44"/>
  <c r="H44" i="44" l="1"/>
  <c r="J44" i="44" s="1"/>
  <c r="I44" i="44"/>
  <c r="E43" i="45"/>
  <c r="C43" i="45"/>
  <c r="H41" i="45"/>
  <c r="D43" i="45"/>
  <c r="H39" i="45"/>
  <c r="G41" i="45"/>
  <c r="G39" i="45"/>
  <c r="B43" i="45"/>
  <c r="C66" i="45"/>
  <c r="G64" i="45"/>
  <c r="G62" i="45"/>
  <c r="G60" i="45"/>
  <c r="G58" i="45"/>
  <c r="G56" i="45"/>
  <c r="G54" i="45"/>
  <c r="G52" i="45"/>
  <c r="G50" i="45"/>
  <c r="G48" i="45"/>
  <c r="G46" i="45"/>
  <c r="B66" i="45"/>
  <c r="H40" i="45"/>
  <c r="G42" i="45"/>
  <c r="G40" i="45"/>
  <c r="G65" i="45"/>
  <c r="G63" i="45"/>
  <c r="G61" i="45"/>
  <c r="G59" i="45"/>
  <c r="G57" i="45"/>
  <c r="G55" i="45"/>
  <c r="G53" i="45"/>
  <c r="G51" i="45"/>
  <c r="G49" i="45"/>
  <c r="G47" i="45"/>
  <c r="H65" i="45"/>
  <c r="H61" i="45"/>
  <c r="H59" i="45"/>
  <c r="H57" i="45"/>
  <c r="H55" i="45"/>
  <c r="H53" i="45"/>
  <c r="H51" i="45"/>
  <c r="H49" i="45"/>
  <c r="H47" i="45"/>
  <c r="E66" i="45"/>
  <c r="H64" i="45"/>
  <c r="H60" i="45"/>
  <c r="H58" i="45"/>
  <c r="H56" i="45"/>
  <c r="H54" i="45"/>
  <c r="H52" i="45"/>
  <c r="H50" i="45"/>
  <c r="H48" i="45"/>
  <c r="D66" i="45"/>
  <c r="H46" i="45"/>
  <c r="C38" i="45"/>
  <c r="E6" i="45"/>
  <c r="E38" i="45" s="1"/>
  <c r="G43" i="45" l="1"/>
  <c r="G66" i="45"/>
  <c r="H66" i="45"/>
  <c r="H43" i="45"/>
</calcChain>
</file>

<file path=xl/sharedStrings.xml><?xml version="1.0" encoding="utf-8"?>
<sst xmlns="http://schemas.openxmlformats.org/spreadsheetml/2006/main" count="1907" uniqueCount="682">
  <si>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</si>
  <si>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</si>
  <si>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</si>
  <si>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</si>
  <si>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</si>
  <si>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</si>
  <si>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</si>
  <si>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</si>
  <si>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</si>
  <si>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</si>
  <si>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</si>
  <si>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</si>
  <si>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</si>
  <si>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</si>
  <si>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</si>
  <si>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</si>
  <si>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</si>
  <si>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</si>
  <si>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</si>
  <si>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</si>
  <si>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</si>
  <si>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</si>
  <si>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</si>
  <si>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</si>
  <si>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</si>
  <si>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</si>
  <si>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</si>
  <si>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</si>
  <si>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</si>
  <si>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</si>
  <si>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</si>
  <si>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</si>
  <si>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Aston Martin</t>
  </si>
  <si>
    <t>Audi</t>
  </si>
  <si>
    <t>Bentley</t>
  </si>
  <si>
    <t>BMW</t>
  </si>
  <si>
    <t>Chevrolet</t>
  </si>
  <si>
    <t>Chrysler</t>
  </si>
  <si>
    <t>Citroen</t>
  </si>
  <si>
    <t>Daf</t>
  </si>
  <si>
    <t>Dennis Eagle</t>
  </si>
  <si>
    <t>Ferrari</t>
  </si>
  <si>
    <t>Fiat</t>
  </si>
  <si>
    <t>Fiat Professional</t>
  </si>
  <si>
    <t>Ford</t>
  </si>
  <si>
    <t>Freightliner</t>
  </si>
  <si>
    <t>Fuso</t>
  </si>
  <si>
    <t>Genesis</t>
  </si>
  <si>
    <t>GWM</t>
  </si>
  <si>
    <t>Hino</t>
  </si>
  <si>
    <t>Holden</t>
  </si>
  <si>
    <t>Honda</t>
  </si>
  <si>
    <t>Hyundai</t>
  </si>
  <si>
    <t>Hyundai Commercial Vehicles</t>
  </si>
  <si>
    <t>Infiniti</t>
  </si>
  <si>
    <t>International</t>
  </si>
  <si>
    <t>Isuzu</t>
  </si>
  <si>
    <t>Isuzu Ute</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</si>
  <si>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</si>
  <si>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</si>
  <si>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</si>
  <si>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</si>
  <si>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</si>
  <si>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</si>
  <si>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</si>
  <si>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</si>
  <si>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</si>
  <si>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</si>
  <si>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</si>
  <si>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</si>
  <si>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</si>
  <si>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</si>
  <si>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</si>
  <si>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</si>
  <si>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</si>
  <si>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</si>
  <si>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</si>
  <si>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</si>
  <si>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</si>
  <si>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</si>
  <si>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</si>
  <si>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Porsche</t>
  </si>
  <si>
    <t>RAM</t>
  </si>
  <si>
    <t>Renault</t>
  </si>
  <si>
    <t>Rolls-Royce</t>
  </si>
  <si>
    <t>Scania</t>
  </si>
  <si>
    <t>Skoda</t>
  </si>
  <si>
    <t>SsangYong</t>
  </si>
  <si>
    <t>Subaru</t>
  </si>
  <si>
    <t>Suzuki</t>
  </si>
  <si>
    <t>Toyota</t>
  </si>
  <si>
    <t>UD Trucks</t>
  </si>
  <si>
    <t>Volkswagen</t>
  </si>
  <si>
    <t>Volvo Car</t>
  </si>
  <si>
    <t>Volvo Commercial</t>
  </si>
  <si>
    <t>Western Star</t>
  </si>
  <si>
    <t>VFACTS QLD REPORT</t>
  </si>
  <si>
    <t>MARCH 2021</t>
  </si>
  <si>
    <t>AUSTRALIAN CAPITAL TERRITORY</t>
  </si>
  <si>
    <t>NEW SOUTH WALES</t>
  </si>
  <si>
    <t>NORTHERN TERRITORY</t>
  </si>
  <si>
    <t>QUEENSLAND</t>
  </si>
  <si>
    <t>SOUTH AUSTRALIA</t>
  </si>
  <si>
    <t>TASMANIA</t>
  </si>
  <si>
    <t>VICTORIA</t>
  </si>
  <si>
    <t>WESTERN AUSTRALIA</t>
  </si>
  <si>
    <r>
      <t xml:space="preserve">Copyright © 2021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Wednesday, 7 April 2021</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</si>
  <si>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QLD</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</si>
  <si>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</si>
  <si>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</si>
  <si>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</si>
  <si>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</si>
  <si>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</si>
  <si>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</si>
  <si>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</si>
  <si>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</si>
  <si>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</si>
  <si>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</si>
  <si>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</si>
  <si>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</si>
  <si>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</si>
  <si>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</si>
  <si>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</si>
  <si>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</si>
  <si>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</si>
  <si>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</si>
  <si>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</si>
  <si>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</si>
  <si>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</si>
  <si>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</si>
  <si>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</si>
  <si>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</si>
  <si>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</si>
  <si>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</si>
  <si>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</si>
  <si>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</si>
  <si>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</si>
  <si>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</si>
  <si>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</si>
  <si>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</si>
  <si>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</si>
  <si>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</si>
  <si>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</si>
  <si>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</si>
  <si>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</si>
  <si>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</si>
  <si>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</si>
  <si>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</si>
  <si>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</si>
  <si>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</si>
  <si>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</si>
  <si>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</si>
  <si>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</si>
  <si>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</si>
  <si>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</si>
  <si>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</si>
  <si>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</si>
  <si>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</si>
  <si>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</si>
  <si>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</si>
  <si>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</si>
  <si>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</si>
  <si>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</si>
  <si>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</si>
  <si>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</si>
  <si>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</si>
  <si>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</si>
  <si>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</si>
  <si>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</si>
  <si>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</si>
  <si>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</si>
  <si>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</si>
  <si>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</si>
  <si>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</si>
  <si>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</si>
  <si>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</si>
  <si>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</si>
  <si>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</si>
  <si>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</si>
  <si>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</si>
  <si>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</si>
  <si>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</si>
  <si>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</si>
  <si>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</si>
  <si>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</si>
  <si>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</si>
  <si>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</si>
  <si>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</si>
  <si>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</si>
  <si>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</si>
  <si>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</si>
  <si>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</si>
  <si>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</si>
  <si>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</si>
  <si>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</si>
  <si>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</si>
  <si>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</si>
  <si>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</si>
  <si>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</si>
  <si>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</si>
  <si>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Hyundai Accent</t>
  </si>
  <si>
    <t>Kia Rio</t>
  </si>
  <si>
    <t>Mazda2</t>
  </si>
  <si>
    <t>MG MG3</t>
  </si>
  <si>
    <t>Renault Clio</t>
  </si>
  <si>
    <t>Skoda Fabia</t>
  </si>
  <si>
    <t>Suzuki Baleno</t>
  </si>
  <si>
    <t>Suzuki Swift</t>
  </si>
  <si>
    <t>Toyota Prius C</t>
  </si>
  <si>
    <t>Toyota Yaris</t>
  </si>
  <si>
    <t>Volkswagen Polo</t>
  </si>
  <si>
    <t>Audi A1</t>
  </si>
  <si>
    <t>Citroen C3</t>
  </si>
  <si>
    <t>MINI Hatch</t>
  </si>
  <si>
    <t>Renault Zoe</t>
  </si>
  <si>
    <t>Alfa Romeo Giulietta</t>
  </si>
  <si>
    <t>Ford Focus</t>
  </si>
  <si>
    <t>Holden Astra</t>
  </si>
  <si>
    <t>Honda Civic</t>
  </si>
  <si>
    <t>Hyundai Elantra</t>
  </si>
  <si>
    <t>Hyundai i30</t>
  </si>
  <si>
    <t>Hyundai Ioniq</t>
  </si>
  <si>
    <t>Kia Cerato</t>
  </si>
  <si>
    <t>Mazda3</t>
  </si>
  <si>
    <t>Peugeot 308</t>
  </si>
  <si>
    <t>Renault Megane</t>
  </si>
  <si>
    <t>Skoda Rapid</t>
  </si>
  <si>
    <t>Skoda Scala</t>
  </si>
  <si>
    <t>Subaru Impreza</t>
  </si>
  <si>
    <t>Subaru WRX</t>
  </si>
  <si>
    <t>Toyota Corolla</t>
  </si>
  <si>
    <t>Toyota Prius</t>
  </si>
  <si>
    <t>Toyota Prius V</t>
  </si>
  <si>
    <t>Volkswagen Golf</t>
  </si>
  <si>
    <t>Audi A3</t>
  </si>
  <si>
    <t>BMW 1 Series</t>
  </si>
  <si>
    <t>BMW 2 Series Gran Coupe</t>
  </si>
  <si>
    <t>BMW i3</t>
  </si>
  <si>
    <t>Lexus CT200H</t>
  </si>
  <si>
    <t>Mercedes-Benz A-Class</t>
  </si>
  <si>
    <t>Mercedes-Benz B-Class</t>
  </si>
  <si>
    <t>MINI Clubman</t>
  </si>
  <si>
    <t>Nissan Leaf</t>
  </si>
  <si>
    <t>Ford Mondeo</t>
  </si>
  <si>
    <t>Honda Accord</t>
  </si>
  <si>
    <t>Kia Optima</t>
  </si>
  <si>
    <t>Mazda6</t>
  </si>
  <si>
    <t>Peugeot 508</t>
  </si>
  <si>
    <t>Skoda Octavia</t>
  </si>
  <si>
    <t>Subaru Levorg</t>
  </si>
  <si>
    <t>Subaru Liberty</t>
  </si>
  <si>
    <t>Toyota Camry</t>
  </si>
  <si>
    <t>Volkswagen Passat</t>
  </si>
  <si>
    <t>Audi A4</t>
  </si>
  <si>
    <t>Audi A5 Sportback</t>
  </si>
  <si>
    <t>BMW 3 Series</t>
  </si>
  <si>
    <t>Genesis G70</t>
  </si>
  <si>
    <t>Infiniti Q50</t>
  </si>
  <si>
    <t>Jaguar XE</t>
  </si>
  <si>
    <t>Lexus ES</t>
  </si>
  <si>
    <t>Lexus IS</t>
  </si>
  <si>
    <t>Mercedes-Benz C-Class</t>
  </si>
  <si>
    <t>Mercedes-Benz CLA-Class</t>
  </si>
  <si>
    <t>Volkswagen Arteon</t>
  </si>
  <si>
    <t>Volvo S60</t>
  </si>
  <si>
    <t>Volvo V60</t>
  </si>
  <si>
    <t>Holden Commodore</t>
  </si>
  <si>
    <t>Kia Stinger</t>
  </si>
  <si>
    <t>Skoda Superb</t>
  </si>
  <si>
    <t>Audi A6</t>
  </si>
  <si>
    <t>Audi A7</t>
  </si>
  <si>
    <t>BMW 5 Series</t>
  </si>
  <si>
    <t>Genesis G80</t>
  </si>
  <si>
    <t>Jaguar XF</t>
  </si>
  <si>
    <t>Lexus GS</t>
  </si>
  <si>
    <t>Maserati Ghibli</t>
  </si>
  <si>
    <t>Mercedes-Benz CLS-Class</t>
  </si>
  <si>
    <t>Mercedes-Benz E-Class</t>
  </si>
  <si>
    <t>Porsche Taycan</t>
  </si>
  <si>
    <t>Volvo V90 CC</t>
  </si>
  <si>
    <t>Chrysler 300</t>
  </si>
  <si>
    <t>Audi A8</t>
  </si>
  <si>
    <t>Bentley Sedan</t>
  </si>
  <si>
    <t>BMW 6 Series GT</t>
  </si>
  <si>
    <t>BMW 7 Series</t>
  </si>
  <si>
    <t>BMW 8 Series Gran Coupe</t>
  </si>
  <si>
    <t>Jaguar XJ Series</t>
  </si>
  <si>
    <t>Lexus LS</t>
  </si>
  <si>
    <t>Maserati Quattroporte</t>
  </si>
  <si>
    <t>Mercedes-AMG GT 4D</t>
  </si>
  <si>
    <t>Mercedes-Benz S-Class</t>
  </si>
  <si>
    <t>Porsche Panamera</t>
  </si>
  <si>
    <t>Rolls-Royce Sedan</t>
  </si>
  <si>
    <t>Honda Odyssey</t>
  </si>
  <si>
    <t>Hyundai iMAX</t>
  </si>
  <si>
    <t>Kia Carnival</t>
  </si>
  <si>
    <t>LDV G10 Wagon</t>
  </si>
  <si>
    <t>Toyota Tarago</t>
  </si>
  <si>
    <t>Volkswagen Caddy</t>
  </si>
  <si>
    <t>Volkswagen Caravelle</t>
  </si>
  <si>
    <t>Volkswagen Multivan</t>
  </si>
  <si>
    <t>Mercedes-Benz Marco Polo</t>
  </si>
  <si>
    <t>Mercedes-Benz Valente</t>
  </si>
  <si>
    <t>Mercedes-Benz V-Class</t>
  </si>
  <si>
    <t>Toyota Granvia</t>
  </si>
  <si>
    <t>Volkswagen California</t>
  </si>
  <si>
    <t>Abarth 124 Spider</t>
  </si>
  <si>
    <t>Audi A3 Convertible</t>
  </si>
  <si>
    <t>BMW 2 Series Coupe/Conv</t>
  </si>
  <si>
    <t>Ford Mustang</t>
  </si>
  <si>
    <t>Hyundai Veloster</t>
  </si>
  <si>
    <t>Mazda MX5</t>
  </si>
  <si>
    <t>MINI Cabrio</t>
  </si>
  <si>
    <t>Nissan 370Z</t>
  </si>
  <si>
    <t>Subaru BRZ</t>
  </si>
  <si>
    <t>Toyota 86</t>
  </si>
  <si>
    <t>Audi A5</t>
  </si>
  <si>
    <t>Audi TT</t>
  </si>
  <si>
    <t>BMW 4 Series Coupe/Conv</t>
  </si>
  <si>
    <t>BMW Z4</t>
  </si>
  <si>
    <t>Jaguar F-Type</t>
  </si>
  <si>
    <t>Lexus LC</t>
  </si>
  <si>
    <t>Lexus RC</t>
  </si>
  <si>
    <t>Lotus Elise</t>
  </si>
  <si>
    <t>Lotus Exige</t>
  </si>
  <si>
    <t>Mercedes-Benz C-Class Cpe/Conv</t>
  </si>
  <si>
    <t>Mercedes-Benz E-Class Cpe/Conv</t>
  </si>
  <si>
    <t>Mercedes-Benz SLC-Class</t>
  </si>
  <si>
    <t>Porsche Boxster</t>
  </si>
  <si>
    <t>Porsche Cayman</t>
  </si>
  <si>
    <t>Toyota Supra</t>
  </si>
  <si>
    <t>Aston Martin Coupe/Conv</t>
  </si>
  <si>
    <t>Audi R8</t>
  </si>
  <si>
    <t>Bentley Coupe/Conv</t>
  </si>
  <si>
    <t>BMW 8 Series</t>
  </si>
  <si>
    <t>BMW i8</t>
  </si>
  <si>
    <t>Ferrari Coupe/Conv</t>
  </si>
  <si>
    <t>Lamborghini Coupe/Conv</t>
  </si>
  <si>
    <t>McLaren Coupe/Conv</t>
  </si>
  <si>
    <t>Porsche 911</t>
  </si>
  <si>
    <t>Rolls-Royce Coupe/Conv</t>
  </si>
  <si>
    <t>Citroen C3 Aircross</t>
  </si>
  <si>
    <t>Ford EcoSport</t>
  </si>
  <si>
    <t>Ford Puma</t>
  </si>
  <si>
    <t>Holden Trax</t>
  </si>
  <si>
    <t>Hyundai Venue</t>
  </si>
  <si>
    <t>Kia Stonic</t>
  </si>
  <si>
    <t>Mazda CX-3</t>
  </si>
  <si>
    <t>Nissan Juke</t>
  </si>
  <si>
    <t>Renault Captur</t>
  </si>
  <si>
    <t>SsangYong Tivoli</t>
  </si>
  <si>
    <t>Suzuki Ignis</t>
  </si>
  <si>
    <t>Suzuki Jimny</t>
  </si>
  <si>
    <t>Toyota Yaris Cross</t>
  </si>
  <si>
    <t>Volkswagen T-Cross</t>
  </si>
  <si>
    <t>Fiat 500X</t>
  </si>
  <si>
    <t>GWM Haval H2</t>
  </si>
  <si>
    <t>Honda HR-V</t>
  </si>
  <si>
    <t>Hyundai Kona</t>
  </si>
  <si>
    <t>Jeep Compass</t>
  </si>
  <si>
    <t>Kia Seltos</t>
  </si>
  <si>
    <t>Mazda CX-30</t>
  </si>
  <si>
    <t>MG ZS</t>
  </si>
  <si>
    <t>Mitsubishi ASX</t>
  </si>
  <si>
    <t>Mitsubishi Eclipse Cross</t>
  </si>
  <si>
    <t>Nissan Qashqai</t>
  </si>
  <si>
    <t>Peugeot 2008</t>
  </si>
  <si>
    <t>Renault Kadjar</t>
  </si>
  <si>
    <t>Skoda Kamiq</t>
  </si>
  <si>
    <t>SsangYong Tivoli XLV</t>
  </si>
  <si>
    <t>Subaru XV</t>
  </si>
  <si>
    <t>Suzuki S-Cross</t>
  </si>
  <si>
    <t>Suzuki Vitara</t>
  </si>
  <si>
    <t>Toyota C-HR</t>
  </si>
  <si>
    <t>Volkswagen T-Roc</t>
  </si>
  <si>
    <t>Audi Q2</t>
  </si>
  <si>
    <t>Audi Q3</t>
  </si>
  <si>
    <t>BMW X1</t>
  </si>
  <si>
    <t>BMW X2</t>
  </si>
  <si>
    <t>Infiniti Q30/QX30</t>
  </si>
  <si>
    <t>Jaguar E-Pace</t>
  </si>
  <si>
    <t>Lexus UX</t>
  </si>
  <si>
    <t>Mercedes-Benz GLA-Class</t>
  </si>
  <si>
    <t>MINI Countryman</t>
  </si>
  <si>
    <t>Volvo XC40</t>
  </si>
  <si>
    <t>Citroen C5 Aircross</t>
  </si>
  <si>
    <t>Ford Escape</t>
  </si>
  <si>
    <t>GWM Haval H6</t>
  </si>
  <si>
    <t>Holden Equinox</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</si>
  <si>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</si>
  <si>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</si>
  <si>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</si>
  <si>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</si>
  <si>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</si>
  <si>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</si>
  <si>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</si>
  <si>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</si>
  <si>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</si>
  <si>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</si>
  <si>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</si>
  <si>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</si>
  <si>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</si>
  <si>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</si>
  <si>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</si>
  <si>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</si>
  <si>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</si>
  <si>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Alfa Romeo Stelvio</t>
  </si>
  <si>
    <t>Audi Q5</t>
  </si>
  <si>
    <t>BMW X3</t>
  </si>
  <si>
    <t>BMW X4</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</si>
  <si>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</si>
  <si>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</si>
  <si>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</si>
  <si>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</si>
  <si>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</si>
  <si>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</si>
  <si>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</si>
  <si>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</si>
  <si>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</si>
  <si>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</si>
  <si>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</si>
  <si>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</si>
  <si>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Holden Acadia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</si>
  <si>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</si>
  <si>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</si>
  <si>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</si>
  <si>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</si>
  <si>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</si>
  <si>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</si>
  <si>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</si>
  <si>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</si>
  <si>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</si>
  <si>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</si>
  <si>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</si>
  <si>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</si>
  <si>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</si>
  <si>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</si>
  <si>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</si>
  <si>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</si>
  <si>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</si>
  <si>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</si>
  <si>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</si>
  <si>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Tiguan Allspace</t>
  </si>
  <si>
    <t>Audi e-tron</t>
  </si>
  <si>
    <t>Audi Q7</t>
  </si>
  <si>
    <t>BMW X5</t>
  </si>
  <si>
    <t>BMW X6</t>
  </si>
  <si>
    <t>Genesis GV80</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</si>
  <si>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</si>
  <si>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</si>
  <si>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</si>
  <si>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</si>
  <si>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</si>
  <si>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</si>
  <si>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</si>
  <si>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</si>
  <si>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</si>
  <si>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</si>
  <si>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</si>
  <si>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</si>
  <si>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</si>
  <si>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</si>
  <si>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</si>
  <si>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</si>
  <si>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</si>
  <si>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</si>
  <si>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</si>
  <si>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</si>
  <si>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</si>
  <si>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</si>
  <si>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</si>
  <si>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</si>
  <si>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</si>
  <si>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Rolls-Royce Cullinan</t>
  </si>
  <si>
    <t>Ford Transit Bus</t>
  </si>
  <si>
    <t>LDV Deliver 9 Bus</t>
  </si>
  <si>
    <t>Mercedes-Benz Sprinter Bus</t>
  </si>
  <si>
    <t>Renault Master Bus</t>
  </si>
  <si>
    <t>Toyota Hiace Bus</t>
  </si>
  <si>
    <t>Volkswagen Crafter Bus</t>
  </si>
  <si>
    <t>Toyota Coaster</t>
  </si>
  <si>
    <t>Fiat Doblo</t>
  </si>
  <si>
    <t>Peugeot Partner</t>
  </si>
  <si>
    <t>Renault Kangoo</t>
  </si>
  <si>
    <t>Volkswagen Caddy Van</t>
  </si>
  <si>
    <t>Ford Transit Custom</t>
  </si>
  <si>
    <t>Hyundai iLOAD</t>
  </si>
  <si>
    <t>LDV G10</t>
  </si>
  <si>
    <t>LDV V80</t>
  </si>
  <si>
    <t>Mercedes-Benz Vito</t>
  </si>
  <si>
    <t>Mitsubishi Express</t>
  </si>
  <si>
    <t>Peugeot Expert</t>
  </si>
  <si>
    <t>Renault Trafic</t>
  </si>
  <si>
    <t>Toyota Hiace Van</t>
  </si>
  <si>
    <t>Volkswagen Transporter</t>
  </si>
  <si>
    <t>Ford Ranger 4X2</t>
  </si>
  <si>
    <t>GWM Steed 4X2</t>
  </si>
  <si>
    <t>Holden Colorado 4X2</t>
  </si>
  <si>
    <t>Isuzu Ute D-Max 4X2</t>
  </si>
  <si>
    <t>Mazda BT-50 4X2</t>
  </si>
  <si>
    <t>Mercedes-Benz X-Class 4X2</t>
  </si>
  <si>
    <t>Mitsubishi Triton 4X2</t>
  </si>
  <si>
    <t>Nissan Navara 4X2</t>
  </si>
  <si>
    <t>Toyota Hilux 4X2</t>
  </si>
  <si>
    <t>Chevrolet Silverado 1500</t>
  </si>
  <si>
    <t>Ford Ranger 4X4</t>
  </si>
  <si>
    <t>GWM Steed 4X4</t>
  </si>
  <si>
    <t>GWM Ute 4X4</t>
  </si>
  <si>
    <t>Holden Colorado 4X4</t>
  </si>
  <si>
    <t>Isuzu Ute D-Max 4X4</t>
  </si>
  <si>
    <t>Jeep Gladiator</t>
  </si>
  <si>
    <t>LDV T60 4X4</t>
  </si>
  <si>
    <t>Mazda BT-50 4X4</t>
  </si>
  <si>
    <t>Mercedes-Benz X-Class 4X4</t>
  </si>
  <si>
    <t>Mitsubishi Triton 4X4</t>
  </si>
  <si>
    <t>Nissan Navara 4X4</t>
  </si>
  <si>
    <t>RAM 1500</t>
  </si>
  <si>
    <t>RAM 2500</t>
  </si>
  <si>
    <t>Ssangyong Musso/Musso XLV 4X4</t>
  </si>
  <si>
    <t>Toyota Hilux 4X4</t>
  </si>
  <si>
    <t>Toyota Landcruiser PU/CC</t>
  </si>
  <si>
    <t>Volkswagen Amarok 4X4</t>
  </si>
  <si>
    <t>Fiat Ducato</t>
  </si>
  <si>
    <t>Ford Transit Heavy</t>
  </si>
  <si>
    <t>Fuso Canter (LD)</t>
  </si>
  <si>
    <t>Hino (LD)</t>
  </si>
  <si>
    <t>Hyundai EX4</t>
  </si>
  <si>
    <t>Hyundai EX8</t>
  </si>
  <si>
    <t>Hyundai HD</t>
  </si>
  <si>
    <t>Isuzu N-Series (LD)</t>
  </si>
  <si>
    <t>Iveco C/C (LD)</t>
  </si>
  <si>
    <t>Iveco Van (LD)</t>
  </si>
  <si>
    <t>LDV Deliver 9</t>
  </si>
  <si>
    <t>Mercedes-Benz Sprinter</t>
  </si>
  <si>
    <t>Peugeot Boxer</t>
  </si>
  <si>
    <t>Renault Master</t>
  </si>
  <si>
    <t>Volkswagen Crafter</t>
  </si>
  <si>
    <t>Fuso Fighter (MD)</t>
  </si>
  <si>
    <t>Hino (MD)</t>
  </si>
  <si>
    <t>Hyundai EX9</t>
  </si>
  <si>
    <t>Isuzu N-Series (MD)</t>
  </si>
  <si>
    <t>Iveco (MD)</t>
  </si>
  <si>
    <t>MAN (MD)</t>
  </si>
  <si>
    <t>Mercedes (MD)</t>
  </si>
  <si>
    <t>UD Trucks (MD)</t>
  </si>
  <si>
    <t>Volvo Truck (MD)</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</si>
  <si>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</si>
  <si>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</si>
  <si>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</si>
  <si>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</si>
  <si>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</si>
  <si>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</si>
  <si>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</si>
  <si>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</si>
  <si>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</si>
  <si>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</si>
  <si>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</si>
  <si>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</si>
  <si>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</si>
  <si>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</si>
  <si>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</si>
  <si>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</si>
  <si>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</si>
  <si>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</si>
  <si>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</si>
  <si>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</si>
  <si>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</si>
  <si>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</si>
  <si>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</si>
  <si>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</si>
  <si>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</si>
  <si>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</si>
  <si>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</si>
  <si>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</si>
  <si>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</si>
  <si>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</si>
  <si>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</si>
  <si>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</si>
  <si>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</si>
  <si>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</si>
  <si>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</si>
  <si>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</si>
  <si>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</si>
  <si>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</si>
  <si>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</si>
  <si>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</si>
  <si>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</si>
  <si>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</si>
  <si>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</si>
  <si>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</si>
  <si>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</si>
  <si>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</si>
  <si>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</si>
  <si>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</si>
  <si>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</si>
  <si>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</si>
  <si>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</si>
  <si>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</si>
  <si>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</si>
  <si>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</si>
  <si>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</si>
  <si>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</si>
  <si>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</si>
  <si>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</si>
  <si>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</si>
  <si>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</si>
  <si>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</si>
  <si>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</si>
  <si>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</si>
  <si>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</si>
  <si>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</si>
  <si>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</si>
  <si>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</si>
  <si>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</si>
  <si>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</si>
  <si>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</si>
  <si>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</si>
  <si>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</si>
  <si>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Aston Martin Total</t>
  </si>
  <si>
    <t>Audi Total</t>
  </si>
  <si>
    <t>Bentley Total</t>
  </si>
  <si>
    <t>BMW Total</t>
  </si>
  <si>
    <t>Chevrolet Total</t>
  </si>
  <si>
    <t>Chrysler Total</t>
  </si>
  <si>
    <t>Citroen Total</t>
  </si>
  <si>
    <t>Daf Total</t>
  </si>
  <si>
    <t>Dennis Eagle Total</t>
  </si>
  <si>
    <t>Ferrari Total</t>
  </si>
  <si>
    <t>Fiat Total</t>
  </si>
  <si>
    <t>Fiat Professional Total</t>
  </si>
  <si>
    <t>Ford Total</t>
  </si>
  <si>
    <t>Freightliner Total</t>
  </si>
  <si>
    <t>Fuso Total</t>
  </si>
  <si>
    <t>Genesis Total</t>
  </si>
  <si>
    <t>GWM Total</t>
  </si>
  <si>
    <t>Hino Total</t>
  </si>
  <si>
    <t>Holden Total</t>
  </si>
  <si>
    <t>Honda Total</t>
  </si>
  <si>
    <t>Hyundai Total</t>
  </si>
  <si>
    <t>Hyundai Commercial Vehicles Total</t>
  </si>
  <si>
    <t>Infiniti Total</t>
  </si>
  <si>
    <t>International Total</t>
  </si>
  <si>
    <t>Isuzu Total</t>
  </si>
  <si>
    <t>Isuzu Ute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</si>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</sst>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96</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97</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2021</v>
      </c>
      <c r="D13" s="131">
        <f>C13-1</f>
        <v>2020</v>
      </c>
      <c r="E13" s="130">
        <f>C13</f>
        <v>2021</v>
      </c>
      <c r="F13" s="131">
        <f>D13</f>
        <v>2020</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98</v>
      </c>
      <c r="C15" s="109">
        <v>1663</v>
      </c>
      <c r="D15" s="110">
        <v>2959</v>
      </c>
      <c r="E15" s="109">
        <v>4356</v>
      </c>
      <c r="F15" s="110">
        <v>6331</v>
      </c>
      <c r="G15" s="111"/>
      <c r="H15" s="109">
        <f t="shared" ref="H15:H22" si="0">C15-D15</f>
        <v>-1296</v>
      </c>
      <c r="I15" s="110">
        <f t="shared" ref="I15:I22" si="1">E15-F15</f>
        <v>-1975</v>
      </c>
      <c r="J15" s="112">
        <f t="shared" ref="J15:J22" si="2">IF(D15=0, "-", IF(H15/D15&lt;10, H15/D15, "&gt;999%"))</f>
        <v>-0.43798580601554582</v>
      </c>
      <c r="K15" s="113">
        <f t="shared" ref="K15:K22" si="3">IF(F15=0, "-", IF(I15/F15&lt;10, I15/F15, "&gt;999%"))</f>
        <v>-0.31195703680303272</v>
      </c>
      <c r="L15" s="99"/>
    </row>
    <row r="16" spans="1:12" ht="15" x14ac:dyDescent="0.2">
      <c r="A16" s="99"/>
      <c r="B16" s="108" t="s">
        <v>99</v>
      </c>
      <c r="C16" s="109">
        <v>32499</v>
      </c>
      <c r="D16" s="110">
        <v>26621</v>
      </c>
      <c r="E16" s="109">
        <v>85328</v>
      </c>
      <c r="F16" s="110">
        <v>74663</v>
      </c>
      <c r="G16" s="111"/>
      <c r="H16" s="109">
        <f t="shared" si="0"/>
        <v>5878</v>
      </c>
      <c r="I16" s="110">
        <f t="shared" si="1"/>
        <v>10665</v>
      </c>
      <c r="J16" s="112">
        <f t="shared" si="2"/>
        <v>0.22080312535216559</v>
      </c>
      <c r="K16" s="113">
        <f t="shared" si="3"/>
        <v>0.14284183598301703</v>
      </c>
      <c r="L16" s="99"/>
    </row>
    <row r="17" spans="1:12" ht="15" x14ac:dyDescent="0.2">
      <c r="A17" s="99"/>
      <c r="B17" s="108" t="s">
        <v>100</v>
      </c>
      <c r="C17" s="109">
        <v>918</v>
      </c>
      <c r="D17" s="110">
        <v>640</v>
      </c>
      <c r="E17" s="109">
        <v>2374</v>
      </c>
      <c r="F17" s="110">
        <v>1714</v>
      </c>
      <c r="G17" s="111"/>
      <c r="H17" s="109">
        <f t="shared" si="0"/>
        <v>278</v>
      </c>
      <c r="I17" s="110">
        <f t="shared" si="1"/>
        <v>660</v>
      </c>
      <c r="J17" s="112">
        <f t="shared" si="2"/>
        <v>0.43437500000000001</v>
      </c>
      <c r="K17" s="113">
        <f t="shared" si="3"/>
        <v>0.38506417736289383</v>
      </c>
      <c r="L17" s="99"/>
    </row>
    <row r="18" spans="1:12" ht="15" x14ac:dyDescent="0.2">
      <c r="A18" s="99"/>
      <c r="B18" s="108" t="s">
        <v>101</v>
      </c>
      <c r="C18" s="109">
        <v>21588</v>
      </c>
      <c r="D18" s="110">
        <v>16272</v>
      </c>
      <c r="E18" s="109">
        <v>56497</v>
      </c>
      <c r="F18" s="110">
        <v>46275</v>
      </c>
      <c r="G18" s="111"/>
      <c r="H18" s="109">
        <f t="shared" si="0"/>
        <v>5316</v>
      </c>
      <c r="I18" s="110">
        <f t="shared" si="1"/>
        <v>10222</v>
      </c>
      <c r="J18" s="112">
        <f t="shared" si="2"/>
        <v>0.32669616519174044</v>
      </c>
      <c r="K18" s="113">
        <f t="shared" si="3"/>
        <v>0.22089681253376553</v>
      </c>
      <c r="L18" s="99"/>
    </row>
    <row r="19" spans="1:12" ht="15" x14ac:dyDescent="0.2">
      <c r="A19" s="99"/>
      <c r="B19" s="108" t="s">
        <v>102</v>
      </c>
      <c r="C19" s="109">
        <v>6389</v>
      </c>
      <c r="D19" s="110">
        <v>4991</v>
      </c>
      <c r="E19" s="109">
        <v>17010</v>
      </c>
      <c r="F19" s="110">
        <v>14607</v>
      </c>
      <c r="G19" s="111"/>
      <c r="H19" s="109">
        <f t="shared" si="0"/>
        <v>1398</v>
      </c>
      <c r="I19" s="110">
        <f t="shared" si="1"/>
        <v>2403</v>
      </c>
      <c r="J19" s="112">
        <f t="shared" si="2"/>
        <v>0.28010418753756761</v>
      </c>
      <c r="K19" s="113">
        <f t="shared" si="3"/>
        <v>0.16451016635859519</v>
      </c>
      <c r="L19" s="99"/>
    </row>
    <row r="20" spans="1:12" ht="15" x14ac:dyDescent="0.2">
      <c r="A20" s="99"/>
      <c r="B20" s="108" t="s">
        <v>103</v>
      </c>
      <c r="C20" s="109">
        <v>1634</v>
      </c>
      <c r="D20" s="110">
        <v>1257</v>
      </c>
      <c r="E20" s="109">
        <v>4245</v>
      </c>
      <c r="F20" s="110">
        <v>3843</v>
      </c>
      <c r="G20" s="111"/>
      <c r="H20" s="109">
        <f t="shared" si="0"/>
        <v>377</v>
      </c>
      <c r="I20" s="110">
        <f t="shared" si="1"/>
        <v>402</v>
      </c>
      <c r="J20" s="112">
        <f t="shared" si="2"/>
        <v>0.29992044550517105</v>
      </c>
      <c r="K20" s="113">
        <f t="shared" si="3"/>
        <v>0.10460577673692428</v>
      </c>
      <c r="L20" s="99"/>
    </row>
    <row r="21" spans="1:12" ht="15" x14ac:dyDescent="0.2">
      <c r="A21" s="99"/>
      <c r="B21" s="108" t="s">
        <v>104</v>
      </c>
      <c r="C21" s="109">
        <v>25800</v>
      </c>
      <c r="D21" s="110">
        <v>21662</v>
      </c>
      <c r="E21" s="109">
        <v>67549</v>
      </c>
      <c r="F21" s="110">
        <v>65027</v>
      </c>
      <c r="G21" s="111"/>
      <c r="H21" s="109">
        <f t="shared" si="0"/>
        <v>4138</v>
      </c>
      <c r="I21" s="110">
        <f t="shared" si="1"/>
        <v>2522</v>
      </c>
      <c r="J21" s="112">
        <f t="shared" si="2"/>
        <v>0.19102575939433108</v>
      </c>
      <c r="K21" s="113">
        <f t="shared" si="3"/>
        <v>3.8783889768865237E-2</v>
      </c>
      <c r="L21" s="99"/>
    </row>
    <row r="22" spans="1:12" ht="15" x14ac:dyDescent="0.2">
      <c r="A22" s="99"/>
      <c r="B22" s="108" t="s">
        <v>105</v>
      </c>
      <c r="C22" s="109">
        <v>9514</v>
      </c>
      <c r="D22" s="110">
        <v>7288</v>
      </c>
      <c r="E22" s="109">
        <v>26289</v>
      </c>
      <c r="F22" s="110">
        <v>20901</v>
      </c>
      <c r="G22" s="111"/>
      <c r="H22" s="109">
        <f t="shared" si="0"/>
        <v>2226</v>
      </c>
      <c r="I22" s="110">
        <f t="shared" si="1"/>
        <v>5388</v>
      </c>
      <c r="J22" s="112">
        <f t="shared" si="2"/>
        <v>0.30543358946212951</v>
      </c>
      <c r="K22" s="113">
        <f t="shared" si="3"/>
        <v>0.25778670876991533</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100005</v>
      </c>
      <c r="D24" s="121">
        <f>SUM(D15:D23)</f>
        <v>81690</v>
      </c>
      <c r="E24" s="120">
        <f>SUM(E15:E23)</f>
        <v>263648</v>
      </c>
      <c r="F24" s="121">
        <f>SUM(F15:F23)</f>
        <v>233361</v>
      </c>
      <c r="G24" s="122"/>
      <c r="H24" s="120">
        <f>SUM(H15:H23)</f>
        <v>18315</v>
      </c>
      <c r="I24" s="121">
        <f>SUM(I15:I23)</f>
        <v>30287</v>
      </c>
      <c r="J24" s="123">
        <f>IF(D24=0, 0, H24/D24)</f>
        <v>0.22420124862284246</v>
      </c>
      <c r="K24" s="124">
        <f>IF(F24=0, 0, I24/F24)</f>
        <v>0.129786039655298</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106</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97"/>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107</v>
      </c>
      <c r="B2" s="202" t="s">
        <v>97</v>
      </c>
      <c r="C2" s="198"/>
      <c r="D2" s="198"/>
      <c r="E2" s="203"/>
      <c r="F2" s="203"/>
      <c r="G2" s="203"/>
      <c r="H2" s="203"/>
      <c r="I2" s="203"/>
      <c r="J2" s="203"/>
      <c r="K2" s="203"/>
    </row>
    <row r="4" spans="1:11" ht="15.75" x14ac:dyDescent="0.25">
      <c r="A4" s="164" t="s">
        <v>118</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118</v>
      </c>
      <c r="B6" s="61" t="s">
        <v>12</v>
      </c>
      <c r="C6" s="62" t="s">
        <v>13</v>
      </c>
      <c r="D6" s="61" t="s">
        <v>12</v>
      </c>
      <c r="E6" s="63" t="s">
        <v>13</v>
      </c>
      <c r="F6" s="62" t="s">
        <v>12</v>
      </c>
      <c r="G6" s="62" t="s">
        <v>13</v>
      </c>
      <c r="H6" s="61" t="s">
        <v>12</v>
      </c>
      <c r="I6" s="63" t="s">
        <v>13</v>
      </c>
      <c r="J6" s="61"/>
      <c r="K6" s="63"/>
    </row>
    <row r="7" spans="1:11" x14ac:dyDescent="0.2">
      <c r="A7" s="7" t="s">
        <v>341</v>
      </c>
      <c r="B7" s="65">
        <v>0</v>
      </c>
      <c r="C7" s="34">
        <f>IF(B22=0, "-", B7/B22)</f>
        <v>0</v>
      </c>
      <c r="D7" s="65">
        <v>0</v>
      </c>
      <c r="E7" s="9">
        <f>IF(D22=0, "-", D7/D22)</f>
        <v>0</v>
      </c>
      <c r="F7" s="81">
        <v>0</v>
      </c>
      <c r="G7" s="34">
        <f>IF(F22=0, "-", F7/F22)</f>
        <v>0</v>
      </c>
      <c r="H7" s="65">
        <v>1</v>
      </c>
      <c r="I7" s="9">
        <f>IF(H22=0, "-", H7/H22)</f>
        <v>7.0571630204657732E-4</v>
      </c>
      <c r="J7" s="8" t="str">
        <f t="shared" ref="J7:J20" si="0">IF(D7=0, "-", IF((B7-D7)/D7&lt;10, (B7-D7)/D7, "&gt;999%"))</f>
        <v>-</v>
      </c>
      <c r="K7" s="9">
        <f t="shared" ref="K7:K20" si="1">IF(H7=0, "-", IF((F7-H7)/H7&lt;10, (F7-H7)/H7, "&gt;999%"))</f>
        <v>-1</v>
      </c>
    </row>
    <row r="8" spans="1:11" x14ac:dyDescent="0.2">
      <c r="A8" s="7" t="s">
        <v>342</v>
      </c>
      <c r="B8" s="65">
        <v>0</v>
      </c>
      <c r="C8" s="34">
        <f>IF(B22=0, "-", B8/B22)</f>
        <v>0</v>
      </c>
      <c r="D8" s="65">
        <v>1</v>
      </c>
      <c r="E8" s="9">
        <f>IF(D22=0, "-", D8/D22)</f>
        <v>2.0325203252032522E-3</v>
      </c>
      <c r="F8" s="81">
        <v>0</v>
      </c>
      <c r="G8" s="34">
        <f>IF(F22=0, "-", F8/F22)</f>
        <v>0</v>
      </c>
      <c r="H8" s="65">
        <v>9</v>
      </c>
      <c r="I8" s="9">
        <f>IF(H22=0, "-", H8/H22)</f>
        <v>6.3514467184191958E-3</v>
      </c>
      <c r="J8" s="8">
        <f t="shared" si="0"/>
        <v>-1</v>
      </c>
      <c r="K8" s="9">
        <f t="shared" si="1"/>
        <v>-1</v>
      </c>
    </row>
    <row r="9" spans="1:11" x14ac:dyDescent="0.2">
      <c r="A9" s="7" t="s">
        <v>343</v>
      </c>
      <c r="B9" s="65">
        <v>92</v>
      </c>
      <c r="C9" s="34">
        <f>IF(B22=0, "-", B9/B22)</f>
        <v>6.774668630338733E-2</v>
      </c>
      <c r="D9" s="65">
        <v>0</v>
      </c>
      <c r="E9" s="9">
        <f>IF(D22=0, "-", D9/D22)</f>
        <v>0</v>
      </c>
      <c r="F9" s="81">
        <v>151</v>
      </c>
      <c r="G9" s="34">
        <f>IF(F22=0, "-", F9/F22)</f>
        <v>4.8366431774503525E-2</v>
      </c>
      <c r="H9" s="65">
        <v>0</v>
      </c>
      <c r="I9" s="9">
        <f>IF(H22=0, "-", H9/H22)</f>
        <v>0</v>
      </c>
      <c r="J9" s="8" t="str">
        <f t="shared" si="0"/>
        <v>-</v>
      </c>
      <c r="K9" s="9" t="str">
        <f t="shared" si="1"/>
        <v>-</v>
      </c>
    </row>
    <row r="10" spans="1:11" x14ac:dyDescent="0.2">
      <c r="A10" s="7" t="s">
        <v>344</v>
      </c>
      <c r="B10" s="65">
        <v>0</v>
      </c>
      <c r="C10" s="34">
        <f>IF(B22=0, "-", B10/B22)</f>
        <v>0</v>
      </c>
      <c r="D10" s="65">
        <v>150</v>
      </c>
      <c r="E10" s="9">
        <f>IF(D22=0, "-", D10/D22)</f>
        <v>0.3048780487804878</v>
      </c>
      <c r="F10" s="81">
        <v>0</v>
      </c>
      <c r="G10" s="34">
        <f>IF(F22=0, "-", F10/F22)</f>
        <v>0</v>
      </c>
      <c r="H10" s="65">
        <v>260</v>
      </c>
      <c r="I10" s="9">
        <f>IF(H22=0, "-", H10/H22)</f>
        <v>0.1834862385321101</v>
      </c>
      <c r="J10" s="8">
        <f t="shared" si="0"/>
        <v>-1</v>
      </c>
      <c r="K10" s="9">
        <f t="shared" si="1"/>
        <v>-1</v>
      </c>
    </row>
    <row r="11" spans="1:11" x14ac:dyDescent="0.2">
      <c r="A11" s="7" t="s">
        <v>345</v>
      </c>
      <c r="B11" s="65">
        <v>173</v>
      </c>
      <c r="C11" s="34">
        <f>IF(B22=0, "-", B11/B22)</f>
        <v>0.12739322533136965</v>
      </c>
      <c r="D11" s="65">
        <v>74</v>
      </c>
      <c r="E11" s="9">
        <f>IF(D22=0, "-", D11/D22)</f>
        <v>0.15040650406504066</v>
      </c>
      <c r="F11" s="81">
        <v>380</v>
      </c>
      <c r="G11" s="34">
        <f>IF(F22=0, "-", F11/F22)</f>
        <v>0.12171684817424727</v>
      </c>
      <c r="H11" s="65">
        <v>227</v>
      </c>
      <c r="I11" s="9">
        <f>IF(H22=0, "-", H11/H22)</f>
        <v>0.16019760056457305</v>
      </c>
      <c r="J11" s="8">
        <f t="shared" si="0"/>
        <v>1.3378378378378379</v>
      </c>
      <c r="K11" s="9">
        <f t="shared" si="1"/>
        <v>0.67400881057268724</v>
      </c>
    </row>
    <row r="12" spans="1:11" x14ac:dyDescent="0.2">
      <c r="A12" s="7" t="s">
        <v>346</v>
      </c>
      <c r="B12" s="65">
        <v>167</v>
      </c>
      <c r="C12" s="34">
        <f>IF(B22=0, "-", B12/B22)</f>
        <v>0.12297496318114874</v>
      </c>
      <c r="D12" s="65">
        <v>0</v>
      </c>
      <c r="E12" s="9">
        <f>IF(D22=0, "-", D12/D22)</f>
        <v>0</v>
      </c>
      <c r="F12" s="81">
        <v>267</v>
      </c>
      <c r="G12" s="34">
        <f>IF(F22=0, "-", F12/F22)</f>
        <v>8.5522101217168481E-2</v>
      </c>
      <c r="H12" s="65">
        <v>0</v>
      </c>
      <c r="I12" s="9">
        <f>IF(H22=0, "-", H12/H22)</f>
        <v>0</v>
      </c>
      <c r="J12" s="8" t="str">
        <f t="shared" si="0"/>
        <v>-</v>
      </c>
      <c r="K12" s="9" t="str">
        <f t="shared" si="1"/>
        <v>-</v>
      </c>
    </row>
    <row r="13" spans="1:11" x14ac:dyDescent="0.2">
      <c r="A13" s="7" t="s">
        <v>347</v>
      </c>
      <c r="B13" s="65">
        <v>415</v>
      </c>
      <c r="C13" s="34">
        <f>IF(B22=0, "-", B13/B22)</f>
        <v>0.30559646539027985</v>
      </c>
      <c r="D13" s="65">
        <v>205</v>
      </c>
      <c r="E13" s="9">
        <f>IF(D22=0, "-", D13/D22)</f>
        <v>0.41666666666666669</v>
      </c>
      <c r="F13" s="81">
        <v>1038</v>
      </c>
      <c r="G13" s="34">
        <f>IF(F22=0, "-", F13/F22)</f>
        <v>0.33247918001281229</v>
      </c>
      <c r="H13" s="65">
        <v>766</v>
      </c>
      <c r="I13" s="9">
        <f>IF(H22=0, "-", H13/H22)</f>
        <v>0.54057868736767822</v>
      </c>
      <c r="J13" s="8">
        <f t="shared" si="0"/>
        <v>1.024390243902439</v>
      </c>
      <c r="K13" s="9">
        <f t="shared" si="1"/>
        <v>0.35509138381201044</v>
      </c>
    </row>
    <row r="14" spans="1:11" x14ac:dyDescent="0.2">
      <c r="A14" s="7" t="s">
        <v>348</v>
      </c>
      <c r="B14" s="65">
        <v>30</v>
      </c>
      <c r="C14" s="34">
        <f>IF(B22=0, "-", B14/B22)</f>
        <v>2.2091310751104567E-2</v>
      </c>
      <c r="D14" s="65">
        <v>2</v>
      </c>
      <c r="E14" s="9">
        <f>IF(D22=0, "-", D14/D22)</f>
        <v>4.0650406504065045E-3</v>
      </c>
      <c r="F14" s="81">
        <v>94</v>
      </c>
      <c r="G14" s="34">
        <f>IF(F22=0, "-", F14/F22)</f>
        <v>3.0108904548366431E-2</v>
      </c>
      <c r="H14" s="65">
        <v>9</v>
      </c>
      <c r="I14" s="9">
        <f>IF(H22=0, "-", H14/H22)</f>
        <v>6.3514467184191958E-3</v>
      </c>
      <c r="J14" s="8" t="str">
        <f t="shared" si="0"/>
        <v>&gt;999%</v>
      </c>
      <c r="K14" s="9">
        <f t="shared" si="1"/>
        <v>9.4444444444444446</v>
      </c>
    </row>
    <row r="15" spans="1:11" x14ac:dyDescent="0.2">
      <c r="A15" s="7" t="s">
        <v>349</v>
      </c>
      <c r="B15" s="65">
        <v>0</v>
      </c>
      <c r="C15" s="34">
        <f>IF(B22=0, "-", B15/B22)</f>
        <v>0</v>
      </c>
      <c r="D15" s="65">
        <v>2</v>
      </c>
      <c r="E15" s="9">
        <f>IF(D22=0, "-", D15/D22)</f>
        <v>4.0650406504065045E-3</v>
      </c>
      <c r="F15" s="81">
        <v>0</v>
      </c>
      <c r="G15" s="34">
        <f>IF(F22=0, "-", F15/F22)</f>
        <v>0</v>
      </c>
      <c r="H15" s="65">
        <v>7</v>
      </c>
      <c r="I15" s="9">
        <f>IF(H22=0, "-", H15/H22)</f>
        <v>4.9400141143260412E-3</v>
      </c>
      <c r="J15" s="8">
        <f t="shared" si="0"/>
        <v>-1</v>
      </c>
      <c r="K15" s="9">
        <f t="shared" si="1"/>
        <v>-1</v>
      </c>
    </row>
    <row r="16" spans="1:11" x14ac:dyDescent="0.2">
      <c r="A16" s="7" t="s">
        <v>350</v>
      </c>
      <c r="B16" s="65">
        <v>0</v>
      </c>
      <c r="C16" s="34">
        <f>IF(B22=0, "-", B16/B22)</f>
        <v>0</v>
      </c>
      <c r="D16" s="65">
        <v>9</v>
      </c>
      <c r="E16" s="9">
        <f>IF(D22=0, "-", D16/D22)</f>
        <v>1.8292682926829267E-2</v>
      </c>
      <c r="F16" s="81">
        <v>0</v>
      </c>
      <c r="G16" s="34">
        <f>IF(F22=0, "-", F16/F22)</f>
        <v>0</v>
      </c>
      <c r="H16" s="65">
        <v>14</v>
      </c>
      <c r="I16" s="9">
        <f>IF(H22=0, "-", H16/H22)</f>
        <v>9.8800282286520824E-3</v>
      </c>
      <c r="J16" s="8">
        <f t="shared" si="0"/>
        <v>-1</v>
      </c>
      <c r="K16" s="9">
        <f t="shared" si="1"/>
        <v>-1</v>
      </c>
    </row>
    <row r="17" spans="1:11" x14ac:dyDescent="0.2">
      <c r="A17" s="7" t="s">
        <v>351</v>
      </c>
      <c r="B17" s="65">
        <v>38</v>
      </c>
      <c r="C17" s="34">
        <f>IF(B22=0, "-", B17/B22)</f>
        <v>2.7982326951399118E-2</v>
      </c>
      <c r="D17" s="65">
        <v>12</v>
      </c>
      <c r="E17" s="9">
        <f>IF(D22=0, "-", D17/D22)</f>
        <v>2.4390243902439025E-2</v>
      </c>
      <c r="F17" s="81">
        <v>100</v>
      </c>
      <c r="G17" s="34">
        <f>IF(F22=0, "-", F17/F22)</f>
        <v>3.2030749519538756E-2</v>
      </c>
      <c r="H17" s="65">
        <v>34</v>
      </c>
      <c r="I17" s="9">
        <f>IF(H22=0, "-", H17/H22)</f>
        <v>2.3994354269583629E-2</v>
      </c>
      <c r="J17" s="8">
        <f t="shared" si="0"/>
        <v>2.1666666666666665</v>
      </c>
      <c r="K17" s="9">
        <f t="shared" si="1"/>
        <v>1.9411764705882353</v>
      </c>
    </row>
    <row r="18" spans="1:11" x14ac:dyDescent="0.2">
      <c r="A18" s="7" t="s">
        <v>352</v>
      </c>
      <c r="B18" s="65">
        <v>108</v>
      </c>
      <c r="C18" s="34">
        <f>IF(B22=0, "-", B18/B22)</f>
        <v>7.9528718703976431E-2</v>
      </c>
      <c r="D18" s="65">
        <v>37</v>
      </c>
      <c r="E18" s="9">
        <f>IF(D22=0, "-", D18/D22)</f>
        <v>7.5203252032520332E-2</v>
      </c>
      <c r="F18" s="81">
        <v>298</v>
      </c>
      <c r="G18" s="34">
        <f>IF(F22=0, "-", F18/F22)</f>
        <v>9.5451633568225502E-2</v>
      </c>
      <c r="H18" s="65">
        <v>90</v>
      </c>
      <c r="I18" s="9">
        <f>IF(H22=0, "-", H18/H22)</f>
        <v>6.3514467184191958E-2</v>
      </c>
      <c r="J18" s="8">
        <f t="shared" si="0"/>
        <v>1.9189189189189189</v>
      </c>
      <c r="K18" s="9">
        <f t="shared" si="1"/>
        <v>2.3111111111111109</v>
      </c>
    </row>
    <row r="19" spans="1:11" x14ac:dyDescent="0.2">
      <c r="A19" s="7" t="s">
        <v>353</v>
      </c>
      <c r="B19" s="65">
        <v>203</v>
      </c>
      <c r="C19" s="34">
        <f>IF(B22=0, "-", B19/B22)</f>
        <v>0.14948453608247422</v>
      </c>
      <c r="D19" s="65">
        <v>0</v>
      </c>
      <c r="E19" s="9">
        <f>IF(D22=0, "-", D19/D22)</f>
        <v>0</v>
      </c>
      <c r="F19" s="81">
        <v>438</v>
      </c>
      <c r="G19" s="34">
        <f>IF(F22=0, "-", F19/F22)</f>
        <v>0.14029468289557975</v>
      </c>
      <c r="H19" s="65">
        <v>0</v>
      </c>
      <c r="I19" s="9">
        <f>IF(H22=0, "-", H19/H22)</f>
        <v>0</v>
      </c>
      <c r="J19" s="8" t="str">
        <f t="shared" si="0"/>
        <v>-</v>
      </c>
      <c r="K19" s="9" t="str">
        <f t="shared" si="1"/>
        <v>-</v>
      </c>
    </row>
    <row r="20" spans="1:11" x14ac:dyDescent="0.2">
      <c r="A20" s="7" t="s">
        <v>354</v>
      </c>
      <c r="B20" s="65">
        <v>132</v>
      </c>
      <c r="C20" s="34">
        <f>IF(B22=0, "-", B20/B22)</f>
        <v>9.720176730486009E-2</v>
      </c>
      <c r="D20" s="65">
        <v>0</v>
      </c>
      <c r="E20" s="9">
        <f>IF(D22=0, "-", D20/D22)</f>
        <v>0</v>
      </c>
      <c r="F20" s="81">
        <v>356</v>
      </c>
      <c r="G20" s="34">
        <f>IF(F22=0, "-", F20/F22)</f>
        <v>0.11402946828955797</v>
      </c>
      <c r="H20" s="65">
        <v>0</v>
      </c>
      <c r="I20" s="9">
        <f>IF(H22=0, "-", H20/H22)</f>
        <v>0</v>
      </c>
      <c r="J20" s="8" t="str">
        <f t="shared" si="0"/>
        <v>-</v>
      </c>
      <c r="K20" s="9" t="str">
        <f t="shared" si="1"/>
        <v>-</v>
      </c>
    </row>
    <row r="21" spans="1:11" x14ac:dyDescent="0.2">
      <c r="A21" s="2"/>
      <c r="B21" s="68"/>
      <c r="C21" s="33"/>
      <c r="D21" s="68"/>
      <c r="E21" s="6"/>
      <c r="F21" s="82"/>
      <c r="G21" s="33"/>
      <c r="H21" s="68"/>
      <c r="I21" s="6"/>
      <c r="J21" s="5"/>
      <c r="K21" s="6"/>
    </row>
    <row r="22" spans="1:11" s="43" customFormat="1" x14ac:dyDescent="0.2">
      <c r="A22" s="162" t="s">
        <v>601</v>
      </c>
      <c r="B22" s="71">
        <f>SUM(B7:B21)</f>
        <v>1358</v>
      </c>
      <c r="C22" s="40">
        <f>B22/21588</f>
        <v>6.2905317769130997E-2</v>
      </c>
      <c r="D22" s="71">
        <f>SUM(D7:D21)</f>
        <v>492</v>
      </c>
      <c r="E22" s="41">
        <f>D22/16272</f>
        <v>3.023598820058997E-2</v>
      </c>
      <c r="F22" s="77">
        <f>SUM(F7:F21)</f>
        <v>3122</v>
      </c>
      <c r="G22" s="42">
        <f>F22/56497</f>
        <v>5.5259571304671046E-2</v>
      </c>
      <c r="H22" s="71">
        <f>SUM(H7:H21)</f>
        <v>1417</v>
      </c>
      <c r="I22" s="41">
        <f>H22/46275</f>
        <v>3.0621285791464073E-2</v>
      </c>
      <c r="J22" s="37">
        <f>IF(D22=0, "-", IF((B22-D22)/D22&lt;10, (B22-D22)/D22, "&gt;999%"))</f>
        <v>1.7601626016260163</v>
      </c>
      <c r="K22" s="38">
        <f>IF(H22=0, "-", IF((F22-H22)/H22&lt;10, (F22-H22)/H22, "&gt;999%"))</f>
        <v>1.2032462949894143</v>
      </c>
    </row>
    <row r="23" spans="1:11" x14ac:dyDescent="0.2">
      <c r="B23" s="83"/>
      <c r="D23" s="83"/>
      <c r="F23" s="83"/>
      <c r="H23" s="83"/>
    </row>
    <row r="24" spans="1:11" s="43" customFormat="1" x14ac:dyDescent="0.2">
      <c r="A24" s="162" t="s">
        <v>601</v>
      </c>
      <c r="B24" s="71">
        <v>1358</v>
      </c>
      <c r="C24" s="40">
        <f>B24/21588</f>
        <v>6.2905317769130997E-2</v>
      </c>
      <c r="D24" s="71">
        <v>492</v>
      </c>
      <c r="E24" s="41">
        <f>D24/16272</f>
        <v>3.023598820058997E-2</v>
      </c>
      <c r="F24" s="77">
        <v>3122</v>
      </c>
      <c r="G24" s="42">
        <f>F24/56497</f>
        <v>5.5259571304671046E-2</v>
      </c>
      <c r="H24" s="71">
        <v>1417</v>
      </c>
      <c r="I24" s="41">
        <f>H24/46275</f>
        <v>3.0621285791464073E-2</v>
      </c>
      <c r="J24" s="37">
        <f>IF(D24=0, "-", IF((B24-D24)/D24&lt;10, (B24-D24)/D24, "&gt;999%"))</f>
        <v>1.7601626016260163</v>
      </c>
      <c r="K24" s="38">
        <f>IF(H24=0, "-", IF((F24-H24)/H24&lt;10, (F24-H24)/H24, "&gt;999%"))</f>
        <v>1.2032462949894143</v>
      </c>
    </row>
    <row r="25" spans="1:11" x14ac:dyDescent="0.2">
      <c r="B25" s="83"/>
      <c r="D25" s="83"/>
      <c r="F25" s="83"/>
      <c r="H25" s="83"/>
    </row>
    <row r="26" spans="1:11" ht="15.75" x14ac:dyDescent="0.25">
      <c r="A26" s="164" t="s">
        <v>119</v>
      </c>
      <c r="B26" s="196" t="s">
        <v>1</v>
      </c>
      <c r="C26" s="200"/>
      <c r="D26" s="200"/>
      <c r="E26" s="197"/>
      <c r="F26" s="196" t="s">
        <v>14</v>
      </c>
      <c r="G26" s="200"/>
      <c r="H26" s="200"/>
      <c r="I26" s="197"/>
      <c r="J26" s="196" t="s">
        <v>15</v>
      </c>
      <c r="K26" s="197"/>
    </row>
    <row r="27" spans="1:11" x14ac:dyDescent="0.2">
      <c r="A27" s="22"/>
      <c r="B27" s="196">
        <f>VALUE(RIGHT($B$2, 4))</f>
        <v>2021</v>
      </c>
      <c r="C27" s="197"/>
      <c r="D27" s="196">
        <f>B27-1</f>
        <v>2020</v>
      </c>
      <c r="E27" s="204"/>
      <c r="F27" s="196">
        <f>B27</f>
        <v>2021</v>
      </c>
      <c r="G27" s="204"/>
      <c r="H27" s="196">
        <f>D27</f>
        <v>2020</v>
      </c>
      <c r="I27" s="204"/>
      <c r="J27" s="140" t="s">
        <v>4</v>
      </c>
      <c r="K27" s="141" t="s">
        <v>2</v>
      </c>
    </row>
    <row r="28" spans="1:11" x14ac:dyDescent="0.2">
      <c r="A28" s="163" t="s">
        <v>149</v>
      </c>
      <c r="B28" s="61" t="s">
        <v>12</v>
      </c>
      <c r="C28" s="62" t="s">
        <v>13</v>
      </c>
      <c r="D28" s="61" t="s">
        <v>12</v>
      </c>
      <c r="E28" s="63" t="s">
        <v>13</v>
      </c>
      <c r="F28" s="62" t="s">
        <v>12</v>
      </c>
      <c r="G28" s="62" t="s">
        <v>13</v>
      </c>
      <c r="H28" s="61" t="s">
        <v>12</v>
      </c>
      <c r="I28" s="63" t="s">
        <v>13</v>
      </c>
      <c r="J28" s="61"/>
      <c r="K28" s="63"/>
    </row>
    <row r="29" spans="1:11" x14ac:dyDescent="0.2">
      <c r="A29" s="7" t="s">
        <v>355</v>
      </c>
      <c r="B29" s="65">
        <v>0</v>
      </c>
      <c r="C29" s="34">
        <f>IF(B50=0, "-", B29/B50)</f>
        <v>0</v>
      </c>
      <c r="D29" s="65">
        <v>0</v>
      </c>
      <c r="E29" s="9">
        <f>IF(D50=0, "-", D29/D50)</f>
        <v>0</v>
      </c>
      <c r="F29" s="81">
        <v>0</v>
      </c>
      <c r="G29" s="34">
        <f>IF(F50=0, "-", F29/F50)</f>
        <v>0</v>
      </c>
      <c r="H29" s="65">
        <v>1</v>
      </c>
      <c r="I29" s="9">
        <f>IF(H50=0, "-", H29/H50)</f>
        <v>1.9880715705765408E-4</v>
      </c>
      <c r="J29" s="8" t="str">
        <f t="shared" ref="J29:J48" si="2">IF(D29=0, "-", IF((B29-D29)/D29&lt;10, (B29-D29)/D29, "&gt;999%"))</f>
        <v>-</v>
      </c>
      <c r="K29" s="9">
        <f t="shared" ref="K29:K48" si="3">IF(H29=0, "-", IF((F29-H29)/H29&lt;10, (F29-H29)/H29, "&gt;999%"))</f>
        <v>-1</v>
      </c>
    </row>
    <row r="30" spans="1:11" x14ac:dyDescent="0.2">
      <c r="A30" s="7" t="s">
        <v>356</v>
      </c>
      <c r="B30" s="65">
        <v>145</v>
      </c>
      <c r="C30" s="34">
        <f>IF(B50=0, "-", B30/B50)</f>
        <v>5.8209554395824967E-2</v>
      </c>
      <c r="D30" s="65">
        <v>37</v>
      </c>
      <c r="E30" s="9">
        <f>IF(D50=0, "-", D30/D50)</f>
        <v>2.0075963103635377E-2</v>
      </c>
      <c r="F30" s="81">
        <v>351</v>
      </c>
      <c r="G30" s="34">
        <f>IF(F50=0, "-", F30/F50)</f>
        <v>4.796392456955452E-2</v>
      </c>
      <c r="H30" s="65">
        <v>123</v>
      </c>
      <c r="I30" s="9">
        <f>IF(H50=0, "-", H30/H50)</f>
        <v>2.445328031809145E-2</v>
      </c>
      <c r="J30" s="8">
        <f t="shared" si="2"/>
        <v>2.9189189189189189</v>
      </c>
      <c r="K30" s="9">
        <f t="shared" si="3"/>
        <v>1.8536585365853659</v>
      </c>
    </row>
    <row r="31" spans="1:11" x14ac:dyDescent="0.2">
      <c r="A31" s="7" t="s">
        <v>357</v>
      </c>
      <c r="B31" s="65">
        <v>122</v>
      </c>
      <c r="C31" s="34">
        <f>IF(B50=0, "-", B31/B50)</f>
        <v>4.8976314733038942E-2</v>
      </c>
      <c r="D31" s="65">
        <v>136</v>
      </c>
      <c r="E31" s="9">
        <f>IF(D50=0, "-", D31/D50)</f>
        <v>7.37927292457949E-2</v>
      </c>
      <c r="F31" s="81">
        <v>365</v>
      </c>
      <c r="G31" s="34">
        <f>IF(F50=0, "-", F31/F50)</f>
        <v>4.9877015578026783E-2</v>
      </c>
      <c r="H31" s="65">
        <v>470</v>
      </c>
      <c r="I31" s="9">
        <f>IF(H50=0, "-", H31/H50)</f>
        <v>9.3439363817097415E-2</v>
      </c>
      <c r="J31" s="8">
        <f t="shared" si="2"/>
        <v>-0.10294117647058823</v>
      </c>
      <c r="K31" s="9">
        <f t="shared" si="3"/>
        <v>-0.22340425531914893</v>
      </c>
    </row>
    <row r="32" spans="1:11" x14ac:dyDescent="0.2">
      <c r="A32" s="7" t="s">
        <v>358</v>
      </c>
      <c r="B32" s="65">
        <v>310</v>
      </c>
      <c r="C32" s="34">
        <f>IF(B50=0, "-", B32/B50)</f>
        <v>0.12444801284624649</v>
      </c>
      <c r="D32" s="65">
        <v>211</v>
      </c>
      <c r="E32" s="9">
        <f>IF(D50=0, "-", D32/D50)</f>
        <v>0.1144872490504612</v>
      </c>
      <c r="F32" s="81">
        <v>1226</v>
      </c>
      <c r="G32" s="34">
        <f>IF(F50=0, "-", F32/F50)</f>
        <v>0.16753211259907078</v>
      </c>
      <c r="H32" s="65">
        <v>633</v>
      </c>
      <c r="I32" s="9">
        <f>IF(H50=0, "-", H32/H50)</f>
        <v>0.12584493041749503</v>
      </c>
      <c r="J32" s="8">
        <f t="shared" si="2"/>
        <v>0.46919431279620855</v>
      </c>
      <c r="K32" s="9">
        <f t="shared" si="3"/>
        <v>0.93680884676145337</v>
      </c>
    </row>
    <row r="33" spans="1:11" x14ac:dyDescent="0.2">
      <c r="A33" s="7" t="s">
        <v>359</v>
      </c>
      <c r="B33" s="65">
        <v>26</v>
      </c>
      <c r="C33" s="34">
        <f>IF(B50=0, "-", B33/B50)</f>
        <v>1.0437575270975512E-2</v>
      </c>
      <c r="D33" s="65">
        <v>0</v>
      </c>
      <c r="E33" s="9">
        <f>IF(D50=0, "-", D33/D50)</f>
        <v>0</v>
      </c>
      <c r="F33" s="81">
        <v>69</v>
      </c>
      <c r="G33" s="34">
        <f>IF(F50=0, "-", F33/F50)</f>
        <v>9.4288056846132829E-3</v>
      </c>
      <c r="H33" s="65">
        <v>35</v>
      </c>
      <c r="I33" s="9">
        <f>IF(H50=0, "-", H33/H50)</f>
        <v>6.958250497017893E-3</v>
      </c>
      <c r="J33" s="8" t="str">
        <f t="shared" si="2"/>
        <v>-</v>
      </c>
      <c r="K33" s="9">
        <f t="shared" si="3"/>
        <v>0.97142857142857142</v>
      </c>
    </row>
    <row r="34" spans="1:11" x14ac:dyDescent="0.2">
      <c r="A34" s="7" t="s">
        <v>360</v>
      </c>
      <c r="B34" s="65">
        <v>141</v>
      </c>
      <c r="C34" s="34">
        <f>IF(B50=0, "-", B34/B50)</f>
        <v>5.6603773584905662E-2</v>
      </c>
      <c r="D34" s="65">
        <v>126</v>
      </c>
      <c r="E34" s="9">
        <f>IF(D50=0, "-", D34/D50)</f>
        <v>6.8366793271839393E-2</v>
      </c>
      <c r="F34" s="81">
        <v>534</v>
      </c>
      <c r="G34" s="34">
        <f>IF(F50=0, "-", F34/F50)</f>
        <v>7.2970757037441922E-2</v>
      </c>
      <c r="H34" s="65">
        <v>368</v>
      </c>
      <c r="I34" s="9">
        <f>IF(H50=0, "-", H34/H50)</f>
        <v>7.3161033797216696E-2</v>
      </c>
      <c r="J34" s="8">
        <f t="shared" si="2"/>
        <v>0.11904761904761904</v>
      </c>
      <c r="K34" s="9">
        <f t="shared" si="3"/>
        <v>0.45108695652173914</v>
      </c>
    </row>
    <row r="35" spans="1:11" x14ac:dyDescent="0.2">
      <c r="A35" s="7" t="s">
        <v>361</v>
      </c>
      <c r="B35" s="65">
        <v>249</v>
      </c>
      <c r="C35" s="34">
        <f>IF(B50=0, "-", B35/B50)</f>
        <v>9.9959855479727022E-2</v>
      </c>
      <c r="D35" s="65">
        <v>154</v>
      </c>
      <c r="E35" s="9">
        <f>IF(D50=0, "-", D35/D50)</f>
        <v>8.3559413998914811E-2</v>
      </c>
      <c r="F35" s="81">
        <v>689</v>
      </c>
      <c r="G35" s="34">
        <f>IF(F50=0, "-", F35/F50)</f>
        <v>9.4151407488384811E-2</v>
      </c>
      <c r="H35" s="65">
        <v>395</v>
      </c>
      <c r="I35" s="9">
        <f>IF(H50=0, "-", H35/H50)</f>
        <v>7.8528827037773363E-2</v>
      </c>
      <c r="J35" s="8">
        <f t="shared" si="2"/>
        <v>0.61688311688311692</v>
      </c>
      <c r="K35" s="9">
        <f t="shared" si="3"/>
        <v>0.7443037974683544</v>
      </c>
    </row>
    <row r="36" spans="1:11" x14ac:dyDescent="0.2">
      <c r="A36" s="7" t="s">
        <v>362</v>
      </c>
      <c r="B36" s="65">
        <v>480</v>
      </c>
      <c r="C36" s="34">
        <f>IF(B50=0, "-", B36/B50)</f>
        <v>0.19269369731031713</v>
      </c>
      <c r="D36" s="65">
        <v>74</v>
      </c>
      <c r="E36" s="9">
        <f>IF(D50=0, "-", D36/D50)</f>
        <v>4.0151926207270754E-2</v>
      </c>
      <c r="F36" s="81">
        <v>1085</v>
      </c>
      <c r="G36" s="34">
        <f>IF(F50=0, "-", F36/F50)</f>
        <v>0.14826455315660017</v>
      </c>
      <c r="H36" s="65">
        <v>212</v>
      </c>
      <c r="I36" s="9">
        <f>IF(H50=0, "-", H36/H50)</f>
        <v>4.2147117296222662E-2</v>
      </c>
      <c r="J36" s="8">
        <f t="shared" si="2"/>
        <v>5.4864864864864868</v>
      </c>
      <c r="K36" s="9">
        <f t="shared" si="3"/>
        <v>4.117924528301887</v>
      </c>
    </row>
    <row r="37" spans="1:11" x14ac:dyDescent="0.2">
      <c r="A37" s="7" t="s">
        <v>363</v>
      </c>
      <c r="B37" s="65">
        <v>112</v>
      </c>
      <c r="C37" s="34">
        <f>IF(B50=0, "-", B37/B50)</f>
        <v>4.4961862705740666E-2</v>
      </c>
      <c r="D37" s="65">
        <v>398</v>
      </c>
      <c r="E37" s="9">
        <f>IF(D50=0, "-", D37/D50)</f>
        <v>0.21595225176342919</v>
      </c>
      <c r="F37" s="81">
        <v>697</v>
      </c>
      <c r="G37" s="34">
        <f>IF(F50=0, "-", F37/F50)</f>
        <v>9.5244602350368954E-2</v>
      </c>
      <c r="H37" s="65">
        <v>961</v>
      </c>
      <c r="I37" s="9">
        <f>IF(H50=0, "-", H37/H50)</f>
        <v>0.19105367793240557</v>
      </c>
      <c r="J37" s="8">
        <f t="shared" si="2"/>
        <v>-0.71859296482412061</v>
      </c>
      <c r="K37" s="9">
        <f t="shared" si="3"/>
        <v>-0.27471383975026015</v>
      </c>
    </row>
    <row r="38" spans="1:11" x14ac:dyDescent="0.2">
      <c r="A38" s="7" t="s">
        <v>364</v>
      </c>
      <c r="B38" s="65">
        <v>122</v>
      </c>
      <c r="C38" s="34">
        <f>IF(B50=0, "-", B38/B50)</f>
        <v>4.8976314733038942E-2</v>
      </c>
      <c r="D38" s="65">
        <v>189</v>
      </c>
      <c r="E38" s="9">
        <f>IF(D50=0, "-", D38/D50)</f>
        <v>0.10255018990775909</v>
      </c>
      <c r="F38" s="81">
        <v>435</v>
      </c>
      <c r="G38" s="34">
        <f>IF(F50=0, "-", F38/F50)</f>
        <v>5.9442470620388085E-2</v>
      </c>
      <c r="H38" s="65">
        <v>396</v>
      </c>
      <c r="I38" s="9">
        <f>IF(H50=0, "-", H38/H50)</f>
        <v>7.8727634194831017E-2</v>
      </c>
      <c r="J38" s="8">
        <f t="shared" si="2"/>
        <v>-0.35449735449735448</v>
      </c>
      <c r="K38" s="9">
        <f t="shared" si="3"/>
        <v>9.8484848484848481E-2</v>
      </c>
    </row>
    <row r="39" spans="1:11" x14ac:dyDescent="0.2">
      <c r="A39" s="7" t="s">
        <v>365</v>
      </c>
      <c r="B39" s="65">
        <v>232</v>
      </c>
      <c r="C39" s="34">
        <f>IF(B50=0, "-", B39/B50)</f>
        <v>9.3135287033319955E-2</v>
      </c>
      <c r="D39" s="65">
        <v>109</v>
      </c>
      <c r="E39" s="9">
        <f>IF(D50=0, "-", D39/D50)</f>
        <v>5.9142702116115033E-2</v>
      </c>
      <c r="F39" s="81">
        <v>567</v>
      </c>
      <c r="G39" s="34">
        <f>IF(F50=0, "-", F39/F50)</f>
        <v>7.7480185843126534E-2</v>
      </c>
      <c r="H39" s="65">
        <v>376</v>
      </c>
      <c r="I39" s="9">
        <f>IF(H50=0, "-", H39/H50)</f>
        <v>7.4751491053677926E-2</v>
      </c>
      <c r="J39" s="8">
        <f t="shared" si="2"/>
        <v>1.128440366972477</v>
      </c>
      <c r="K39" s="9">
        <f t="shared" si="3"/>
        <v>0.50797872340425532</v>
      </c>
    </row>
    <row r="40" spans="1:11" x14ac:dyDescent="0.2">
      <c r="A40" s="7" t="s">
        <v>366</v>
      </c>
      <c r="B40" s="65">
        <v>5</v>
      </c>
      <c r="C40" s="34">
        <f>IF(B50=0, "-", B40/B50)</f>
        <v>2.0072260136491369E-3</v>
      </c>
      <c r="D40" s="65">
        <v>0</v>
      </c>
      <c r="E40" s="9">
        <f>IF(D50=0, "-", D40/D50)</f>
        <v>0</v>
      </c>
      <c r="F40" s="81">
        <v>15</v>
      </c>
      <c r="G40" s="34">
        <f>IF(F50=0, "-", F40/F50)</f>
        <v>2.0497403662202789E-3</v>
      </c>
      <c r="H40" s="65">
        <v>1</v>
      </c>
      <c r="I40" s="9">
        <f>IF(H50=0, "-", H40/H50)</f>
        <v>1.9880715705765408E-4</v>
      </c>
      <c r="J40" s="8" t="str">
        <f t="shared" si="2"/>
        <v>-</v>
      </c>
      <c r="K40" s="9" t="str">
        <f t="shared" si="3"/>
        <v>&gt;999%</v>
      </c>
    </row>
    <row r="41" spans="1:11" x14ac:dyDescent="0.2">
      <c r="A41" s="7" t="s">
        <v>367</v>
      </c>
      <c r="B41" s="65">
        <v>0</v>
      </c>
      <c r="C41" s="34">
        <f>IF(B50=0, "-", B41/B50)</f>
        <v>0</v>
      </c>
      <c r="D41" s="65">
        <v>1</v>
      </c>
      <c r="E41" s="9">
        <f>IF(D50=0, "-", D41/D50)</f>
        <v>5.4259359739555074E-4</v>
      </c>
      <c r="F41" s="81">
        <v>0</v>
      </c>
      <c r="G41" s="34">
        <f>IF(F50=0, "-", F41/F50)</f>
        <v>0</v>
      </c>
      <c r="H41" s="65">
        <v>14</v>
      </c>
      <c r="I41" s="9">
        <f>IF(H50=0, "-", H41/H50)</f>
        <v>2.7833001988071572E-3</v>
      </c>
      <c r="J41" s="8">
        <f t="shared" si="2"/>
        <v>-1</v>
      </c>
      <c r="K41" s="9">
        <f t="shared" si="3"/>
        <v>-1</v>
      </c>
    </row>
    <row r="42" spans="1:11" x14ac:dyDescent="0.2">
      <c r="A42" s="7" t="s">
        <v>368</v>
      </c>
      <c r="B42" s="65">
        <v>39</v>
      </c>
      <c r="C42" s="34">
        <f>IF(B50=0, "-", B42/B50)</f>
        <v>1.5656362906463269E-2</v>
      </c>
      <c r="D42" s="65">
        <v>0</v>
      </c>
      <c r="E42" s="9">
        <f>IF(D50=0, "-", D42/D50)</f>
        <v>0</v>
      </c>
      <c r="F42" s="81">
        <v>119</v>
      </c>
      <c r="G42" s="34">
        <f>IF(F50=0, "-", F42/F50)</f>
        <v>1.626127357201421E-2</v>
      </c>
      <c r="H42" s="65">
        <v>0</v>
      </c>
      <c r="I42" s="9">
        <f>IF(H50=0, "-", H42/H50)</f>
        <v>0</v>
      </c>
      <c r="J42" s="8" t="str">
        <f t="shared" si="2"/>
        <v>-</v>
      </c>
      <c r="K42" s="9" t="str">
        <f t="shared" si="3"/>
        <v>-</v>
      </c>
    </row>
    <row r="43" spans="1:11" x14ac:dyDescent="0.2">
      <c r="A43" s="7" t="s">
        <v>369</v>
      </c>
      <c r="B43" s="65">
        <v>0</v>
      </c>
      <c r="C43" s="34">
        <f>IF(B50=0, "-", B43/B50)</f>
        <v>0</v>
      </c>
      <c r="D43" s="65">
        <v>4</v>
      </c>
      <c r="E43" s="9">
        <f>IF(D50=0, "-", D43/D50)</f>
        <v>2.170374389582203E-3</v>
      </c>
      <c r="F43" s="81">
        <v>0</v>
      </c>
      <c r="G43" s="34">
        <f>IF(F50=0, "-", F43/F50)</f>
        <v>0</v>
      </c>
      <c r="H43" s="65">
        <v>4</v>
      </c>
      <c r="I43" s="9">
        <f>IF(H50=0, "-", H43/H50)</f>
        <v>7.9522862823061633E-4</v>
      </c>
      <c r="J43" s="8">
        <f t="shared" si="2"/>
        <v>-1</v>
      </c>
      <c r="K43" s="9">
        <f t="shared" si="3"/>
        <v>-1</v>
      </c>
    </row>
    <row r="44" spans="1:11" x14ac:dyDescent="0.2">
      <c r="A44" s="7" t="s">
        <v>370</v>
      </c>
      <c r="B44" s="65">
        <v>169</v>
      </c>
      <c r="C44" s="34">
        <f>IF(B50=0, "-", B44/B50)</f>
        <v>6.7844239261340825E-2</v>
      </c>
      <c r="D44" s="65">
        <v>188</v>
      </c>
      <c r="E44" s="9">
        <f>IF(D50=0, "-", D44/D50)</f>
        <v>0.10200759631036353</v>
      </c>
      <c r="F44" s="81">
        <v>382</v>
      </c>
      <c r="G44" s="34">
        <f>IF(F50=0, "-", F44/F50)</f>
        <v>5.2200054659743096E-2</v>
      </c>
      <c r="H44" s="65">
        <v>440</v>
      </c>
      <c r="I44" s="9">
        <f>IF(H50=0, "-", H44/H50)</f>
        <v>8.74751491053678E-2</v>
      </c>
      <c r="J44" s="8">
        <f t="shared" si="2"/>
        <v>-0.10106382978723404</v>
      </c>
      <c r="K44" s="9">
        <f t="shared" si="3"/>
        <v>-0.13181818181818181</v>
      </c>
    </row>
    <row r="45" spans="1:11" x14ac:dyDescent="0.2">
      <c r="A45" s="7" t="s">
        <v>371</v>
      </c>
      <c r="B45" s="65">
        <v>0</v>
      </c>
      <c r="C45" s="34">
        <f>IF(B50=0, "-", B45/B50)</f>
        <v>0</v>
      </c>
      <c r="D45" s="65">
        <v>1</v>
      </c>
      <c r="E45" s="9">
        <f>IF(D50=0, "-", D45/D50)</f>
        <v>5.4259359739555074E-4</v>
      </c>
      <c r="F45" s="81">
        <v>6</v>
      </c>
      <c r="G45" s="34">
        <f>IF(F50=0, "-", F45/F50)</f>
        <v>8.1989614648811154E-4</v>
      </c>
      <c r="H45" s="65">
        <v>3</v>
      </c>
      <c r="I45" s="9">
        <f>IF(H50=0, "-", H45/H50)</f>
        <v>5.9642147117296227E-4</v>
      </c>
      <c r="J45" s="8">
        <f t="shared" si="2"/>
        <v>-1</v>
      </c>
      <c r="K45" s="9">
        <f t="shared" si="3"/>
        <v>1</v>
      </c>
    </row>
    <row r="46" spans="1:11" x14ac:dyDescent="0.2">
      <c r="A46" s="7" t="s">
        <v>372</v>
      </c>
      <c r="B46" s="65">
        <v>80</v>
      </c>
      <c r="C46" s="34">
        <f>IF(B50=0, "-", B46/B50)</f>
        <v>3.2115616218386191E-2</v>
      </c>
      <c r="D46" s="65">
        <v>51</v>
      </c>
      <c r="E46" s="9">
        <f>IF(D50=0, "-", D46/D50)</f>
        <v>2.7672273467173086E-2</v>
      </c>
      <c r="F46" s="81">
        <v>144</v>
      </c>
      <c r="G46" s="34">
        <f>IF(F50=0, "-", F46/F50)</f>
        <v>1.9677507515714676E-2</v>
      </c>
      <c r="H46" s="65">
        <v>161</v>
      </c>
      <c r="I46" s="9">
        <f>IF(H50=0, "-", H46/H50)</f>
        <v>3.200795228628231E-2</v>
      </c>
      <c r="J46" s="8">
        <f t="shared" si="2"/>
        <v>0.56862745098039214</v>
      </c>
      <c r="K46" s="9">
        <f t="shared" si="3"/>
        <v>-0.10559006211180125</v>
      </c>
    </row>
    <row r="47" spans="1:11" x14ac:dyDescent="0.2">
      <c r="A47" s="7" t="s">
        <v>373</v>
      </c>
      <c r="B47" s="65">
        <v>241</v>
      </c>
      <c r="C47" s="34">
        <f>IF(B50=0, "-", B47/B50)</f>
        <v>9.6748293857888398E-2</v>
      </c>
      <c r="D47" s="65">
        <v>164</v>
      </c>
      <c r="E47" s="9">
        <f>IF(D50=0, "-", D47/D50)</f>
        <v>8.8985349972870317E-2</v>
      </c>
      <c r="F47" s="81">
        <v>570</v>
      </c>
      <c r="G47" s="34">
        <f>IF(F50=0, "-", F47/F50)</f>
        <v>7.7890133916370591E-2</v>
      </c>
      <c r="H47" s="65">
        <v>437</v>
      </c>
      <c r="I47" s="9">
        <f>IF(H50=0, "-", H47/H50)</f>
        <v>8.6878727634194824E-2</v>
      </c>
      <c r="J47" s="8">
        <f t="shared" si="2"/>
        <v>0.46951219512195119</v>
      </c>
      <c r="K47" s="9">
        <f t="shared" si="3"/>
        <v>0.30434782608695654</v>
      </c>
    </row>
    <row r="48" spans="1:11" x14ac:dyDescent="0.2">
      <c r="A48" s="7" t="s">
        <v>374</v>
      </c>
      <c r="B48" s="65">
        <v>18</v>
      </c>
      <c r="C48" s="34">
        <f>IF(B50=0, "-", B48/B50)</f>
        <v>7.2260136491368926E-3</v>
      </c>
      <c r="D48" s="65">
        <v>0</v>
      </c>
      <c r="E48" s="9">
        <f>IF(D50=0, "-", D48/D50)</f>
        <v>0</v>
      </c>
      <c r="F48" s="81">
        <v>64</v>
      </c>
      <c r="G48" s="34">
        <f>IF(F50=0, "-", F48/F50)</f>
        <v>8.7455588958731886E-3</v>
      </c>
      <c r="H48" s="65">
        <v>0</v>
      </c>
      <c r="I48" s="9">
        <f>IF(H50=0, "-", H48/H50)</f>
        <v>0</v>
      </c>
      <c r="J48" s="8" t="str">
        <f t="shared" si="2"/>
        <v>-</v>
      </c>
      <c r="K48" s="9" t="str">
        <f t="shared" si="3"/>
        <v>-</v>
      </c>
    </row>
    <row r="49" spans="1:11" x14ac:dyDescent="0.2">
      <c r="A49" s="2"/>
      <c r="B49" s="68"/>
      <c r="C49" s="33"/>
      <c r="D49" s="68"/>
      <c r="E49" s="6"/>
      <c r="F49" s="82"/>
      <c r="G49" s="33"/>
      <c r="H49" s="68"/>
      <c r="I49" s="6"/>
      <c r="J49" s="5"/>
      <c r="K49" s="6"/>
    </row>
    <row r="50" spans="1:11" s="43" customFormat="1" x14ac:dyDescent="0.2">
      <c r="A50" s="162" t="s">
        <v>600</v>
      </c>
      <c r="B50" s="71">
        <f>SUM(B29:B49)</f>
        <v>2491</v>
      </c>
      <c r="C50" s="40">
        <f>B50/21588</f>
        <v>0.11538817861775061</v>
      </c>
      <c r="D50" s="71">
        <f>SUM(D29:D49)</f>
        <v>1843</v>
      </c>
      <c r="E50" s="41">
        <f>D50/16272</f>
        <v>0.11326204523107178</v>
      </c>
      <c r="F50" s="77">
        <f>SUM(F29:F49)</f>
        <v>7318</v>
      </c>
      <c r="G50" s="42">
        <f>F50/56497</f>
        <v>0.12952900153990476</v>
      </c>
      <c r="H50" s="71">
        <f>SUM(H29:H49)</f>
        <v>5030</v>
      </c>
      <c r="I50" s="41">
        <f>H50/46275</f>
        <v>0.10869800108049703</v>
      </c>
      <c r="J50" s="37">
        <f>IF(D50=0, "-", IF((B50-D50)/D50&lt;10, (B50-D50)/D50, "&gt;999%"))</f>
        <v>0.35160065111231686</v>
      </c>
      <c r="K50" s="38">
        <f>IF(H50=0, "-", IF((F50-H50)/H50&lt;10, (F50-H50)/H50, "&gt;999%"))</f>
        <v>0.45487077534791254</v>
      </c>
    </row>
    <row r="51" spans="1:11" x14ac:dyDescent="0.2">
      <c r="B51" s="83"/>
      <c r="D51" s="83"/>
      <c r="F51" s="83"/>
      <c r="H51" s="83"/>
    </row>
    <row r="52" spans="1:11" x14ac:dyDescent="0.2">
      <c r="A52" s="163" t="s">
        <v>150</v>
      </c>
      <c r="B52" s="61" t="s">
        <v>12</v>
      </c>
      <c r="C52" s="62" t="s">
        <v>13</v>
      </c>
      <c r="D52" s="61" t="s">
        <v>12</v>
      </c>
      <c r="E52" s="63" t="s">
        <v>13</v>
      </c>
      <c r="F52" s="62" t="s">
        <v>12</v>
      </c>
      <c r="G52" s="62" t="s">
        <v>13</v>
      </c>
      <c r="H52" s="61" t="s">
        <v>12</v>
      </c>
      <c r="I52" s="63" t="s">
        <v>13</v>
      </c>
      <c r="J52" s="61"/>
      <c r="K52" s="63"/>
    </row>
    <row r="53" spans="1:11" x14ac:dyDescent="0.2">
      <c r="A53" s="7" t="s">
        <v>375</v>
      </c>
      <c r="B53" s="65">
        <v>29</v>
      </c>
      <c r="C53" s="34">
        <f>IF(B64=0, "-", B53/B64)</f>
        <v>7.7540106951871662E-2</v>
      </c>
      <c r="D53" s="65">
        <v>11</v>
      </c>
      <c r="E53" s="9">
        <f>IF(D64=0, "-", D53/D64)</f>
        <v>5.3398058252427182E-2</v>
      </c>
      <c r="F53" s="81">
        <v>53</v>
      </c>
      <c r="G53" s="34">
        <f>IF(F64=0, "-", F53/F64)</f>
        <v>5.4695562435500514E-2</v>
      </c>
      <c r="H53" s="65">
        <v>64</v>
      </c>
      <c r="I53" s="9">
        <f>IF(H64=0, "-", H53/H64)</f>
        <v>9.2352092352092352E-2</v>
      </c>
      <c r="J53" s="8">
        <f t="shared" ref="J53:J62" si="4">IF(D53=0, "-", IF((B53-D53)/D53&lt;10, (B53-D53)/D53, "&gt;999%"))</f>
        <v>1.6363636363636365</v>
      </c>
      <c r="K53" s="9">
        <f t="shared" ref="K53:K62" si="5">IF(H53=0, "-", IF((F53-H53)/H53&lt;10, (F53-H53)/H53, "&gt;999%"))</f>
        <v>-0.171875</v>
      </c>
    </row>
    <row r="54" spans="1:11" x14ac:dyDescent="0.2">
      <c r="A54" s="7" t="s">
        <v>376</v>
      </c>
      <c r="B54" s="65">
        <v>135</v>
      </c>
      <c r="C54" s="34">
        <f>IF(B64=0, "-", B54/B64)</f>
        <v>0.36096256684491979</v>
      </c>
      <c r="D54" s="65">
        <v>33</v>
      </c>
      <c r="E54" s="9">
        <f>IF(D64=0, "-", D54/D64)</f>
        <v>0.16019417475728157</v>
      </c>
      <c r="F54" s="81">
        <v>289</v>
      </c>
      <c r="G54" s="34">
        <f>IF(F64=0, "-", F54/F64)</f>
        <v>0.2982456140350877</v>
      </c>
      <c r="H54" s="65">
        <v>127</v>
      </c>
      <c r="I54" s="9">
        <f>IF(H64=0, "-", H54/H64)</f>
        <v>0.18326118326118326</v>
      </c>
      <c r="J54" s="8">
        <f t="shared" si="4"/>
        <v>3.0909090909090908</v>
      </c>
      <c r="K54" s="9">
        <f t="shared" si="5"/>
        <v>1.2755905511811023</v>
      </c>
    </row>
    <row r="55" spans="1:11" x14ac:dyDescent="0.2">
      <c r="A55" s="7" t="s">
        <v>377</v>
      </c>
      <c r="B55" s="65">
        <v>46</v>
      </c>
      <c r="C55" s="34">
        <f>IF(B64=0, "-", B55/B64)</f>
        <v>0.12299465240641712</v>
      </c>
      <c r="D55" s="65">
        <v>22</v>
      </c>
      <c r="E55" s="9">
        <f>IF(D64=0, "-", D55/D64)</f>
        <v>0.10679611650485436</v>
      </c>
      <c r="F55" s="81">
        <v>126</v>
      </c>
      <c r="G55" s="34">
        <f>IF(F64=0, "-", F55/F64)</f>
        <v>0.13003095975232198</v>
      </c>
      <c r="H55" s="65">
        <v>109</v>
      </c>
      <c r="I55" s="9">
        <f>IF(H64=0, "-", H55/H64)</f>
        <v>0.15728715728715728</v>
      </c>
      <c r="J55" s="8">
        <f t="shared" si="4"/>
        <v>1.0909090909090908</v>
      </c>
      <c r="K55" s="9">
        <f t="shared" si="5"/>
        <v>0.15596330275229359</v>
      </c>
    </row>
    <row r="56" spans="1:11" x14ac:dyDescent="0.2">
      <c r="A56" s="7" t="s">
        <v>378</v>
      </c>
      <c r="B56" s="65">
        <v>9</v>
      </c>
      <c r="C56" s="34">
        <f>IF(B64=0, "-", B56/B64)</f>
        <v>2.4064171122994651E-2</v>
      </c>
      <c r="D56" s="65">
        <v>2</v>
      </c>
      <c r="E56" s="9">
        <f>IF(D64=0, "-", D56/D64)</f>
        <v>9.7087378640776691E-3</v>
      </c>
      <c r="F56" s="81">
        <v>23</v>
      </c>
      <c r="G56" s="34">
        <f>IF(F64=0, "-", F56/F64)</f>
        <v>2.3735810113519093E-2</v>
      </c>
      <c r="H56" s="65">
        <v>17</v>
      </c>
      <c r="I56" s="9">
        <f>IF(H64=0, "-", H56/H64)</f>
        <v>2.4531024531024532E-2</v>
      </c>
      <c r="J56" s="8">
        <f t="shared" si="4"/>
        <v>3.5</v>
      </c>
      <c r="K56" s="9">
        <f t="shared" si="5"/>
        <v>0.35294117647058826</v>
      </c>
    </row>
    <row r="57" spans="1:11" x14ac:dyDescent="0.2">
      <c r="A57" s="7" t="s">
        <v>379</v>
      </c>
      <c r="B57" s="65">
        <v>0</v>
      </c>
      <c r="C57" s="34">
        <f>IF(B64=0, "-", B57/B64)</f>
        <v>0</v>
      </c>
      <c r="D57" s="65">
        <v>1</v>
      </c>
      <c r="E57" s="9">
        <f>IF(D64=0, "-", D57/D64)</f>
        <v>4.8543689320388345E-3</v>
      </c>
      <c r="F57" s="81">
        <v>0</v>
      </c>
      <c r="G57" s="34">
        <f>IF(F64=0, "-", F57/F64)</f>
        <v>0</v>
      </c>
      <c r="H57" s="65">
        <v>1</v>
      </c>
      <c r="I57" s="9">
        <f>IF(H64=0, "-", H57/H64)</f>
        <v>1.443001443001443E-3</v>
      </c>
      <c r="J57" s="8">
        <f t="shared" si="4"/>
        <v>-1</v>
      </c>
      <c r="K57" s="9">
        <f t="shared" si="5"/>
        <v>-1</v>
      </c>
    </row>
    <row r="58" spans="1:11" x14ac:dyDescent="0.2">
      <c r="A58" s="7" t="s">
        <v>380</v>
      </c>
      <c r="B58" s="65">
        <v>12</v>
      </c>
      <c r="C58" s="34">
        <f>IF(B64=0, "-", B58/B64)</f>
        <v>3.2085561497326207E-2</v>
      </c>
      <c r="D58" s="65">
        <v>26</v>
      </c>
      <c r="E58" s="9">
        <f>IF(D64=0, "-", D58/D64)</f>
        <v>0.12621359223300971</v>
      </c>
      <c r="F58" s="81">
        <v>27</v>
      </c>
      <c r="G58" s="34">
        <f>IF(F64=0, "-", F58/F64)</f>
        <v>2.7863777089783281E-2</v>
      </c>
      <c r="H58" s="65">
        <v>54</v>
      </c>
      <c r="I58" s="9">
        <f>IF(H64=0, "-", H58/H64)</f>
        <v>7.792207792207792E-2</v>
      </c>
      <c r="J58" s="8">
        <f t="shared" si="4"/>
        <v>-0.53846153846153844</v>
      </c>
      <c r="K58" s="9">
        <f t="shared" si="5"/>
        <v>-0.5</v>
      </c>
    </row>
    <row r="59" spans="1:11" x14ac:dyDescent="0.2">
      <c r="A59" s="7" t="s">
        <v>381</v>
      </c>
      <c r="B59" s="65">
        <v>24</v>
      </c>
      <c r="C59" s="34">
        <f>IF(B64=0, "-", B59/B64)</f>
        <v>6.4171122994652413E-2</v>
      </c>
      <c r="D59" s="65">
        <v>21</v>
      </c>
      <c r="E59" s="9">
        <f>IF(D64=0, "-", D59/D64)</f>
        <v>0.10194174757281553</v>
      </c>
      <c r="F59" s="81">
        <v>84</v>
      </c>
      <c r="G59" s="34">
        <f>IF(F64=0, "-", F59/F64)</f>
        <v>8.6687306501547989E-2</v>
      </c>
      <c r="H59" s="65">
        <v>57</v>
      </c>
      <c r="I59" s="9">
        <f>IF(H64=0, "-", H59/H64)</f>
        <v>8.2251082251082255E-2</v>
      </c>
      <c r="J59" s="8">
        <f t="shared" si="4"/>
        <v>0.14285714285714285</v>
      </c>
      <c r="K59" s="9">
        <f t="shared" si="5"/>
        <v>0.47368421052631576</v>
      </c>
    </row>
    <row r="60" spans="1:11" x14ac:dyDescent="0.2">
      <c r="A60" s="7" t="s">
        <v>382</v>
      </c>
      <c r="B60" s="65">
        <v>28</v>
      </c>
      <c r="C60" s="34">
        <f>IF(B64=0, "-", B60/B64)</f>
        <v>7.4866310160427801E-2</v>
      </c>
      <c r="D60" s="65">
        <v>48</v>
      </c>
      <c r="E60" s="9">
        <f>IF(D64=0, "-", D60/D64)</f>
        <v>0.23300970873786409</v>
      </c>
      <c r="F60" s="81">
        <v>126</v>
      </c>
      <c r="G60" s="34">
        <f>IF(F64=0, "-", F60/F64)</f>
        <v>0.13003095975232198</v>
      </c>
      <c r="H60" s="65">
        <v>118</v>
      </c>
      <c r="I60" s="9">
        <f>IF(H64=0, "-", H60/H64)</f>
        <v>0.17027417027417027</v>
      </c>
      <c r="J60" s="8">
        <f t="shared" si="4"/>
        <v>-0.41666666666666669</v>
      </c>
      <c r="K60" s="9">
        <f t="shared" si="5"/>
        <v>6.7796610169491525E-2</v>
      </c>
    </row>
    <row r="61" spans="1:11" x14ac:dyDescent="0.2">
      <c r="A61" s="7" t="s">
        <v>383</v>
      </c>
      <c r="B61" s="65">
        <v>38</v>
      </c>
      <c r="C61" s="34">
        <f>IF(B64=0, "-", B61/B64)</f>
        <v>0.10160427807486631</v>
      </c>
      <c r="D61" s="65">
        <v>24</v>
      </c>
      <c r="E61" s="9">
        <f>IF(D64=0, "-", D61/D64)</f>
        <v>0.11650485436893204</v>
      </c>
      <c r="F61" s="81">
        <v>70</v>
      </c>
      <c r="G61" s="34">
        <f>IF(F64=0, "-", F61/F64)</f>
        <v>7.223942208462332E-2</v>
      </c>
      <c r="H61" s="65">
        <v>69</v>
      </c>
      <c r="I61" s="9">
        <f>IF(H64=0, "-", H61/H64)</f>
        <v>9.9567099567099568E-2</v>
      </c>
      <c r="J61" s="8">
        <f t="shared" si="4"/>
        <v>0.58333333333333337</v>
      </c>
      <c r="K61" s="9">
        <f t="shared" si="5"/>
        <v>1.4492753623188406E-2</v>
      </c>
    </row>
    <row r="62" spans="1:11" x14ac:dyDescent="0.2">
      <c r="A62" s="7" t="s">
        <v>384</v>
      </c>
      <c r="B62" s="65">
        <v>53</v>
      </c>
      <c r="C62" s="34">
        <f>IF(B64=0, "-", B62/B64)</f>
        <v>0.14171122994652408</v>
      </c>
      <c r="D62" s="65">
        <v>18</v>
      </c>
      <c r="E62" s="9">
        <f>IF(D64=0, "-", D62/D64)</f>
        <v>8.7378640776699032E-2</v>
      </c>
      <c r="F62" s="81">
        <v>171</v>
      </c>
      <c r="G62" s="34">
        <f>IF(F64=0, "-", F62/F64)</f>
        <v>0.17647058823529413</v>
      </c>
      <c r="H62" s="65">
        <v>77</v>
      </c>
      <c r="I62" s="9">
        <f>IF(H64=0, "-", H62/H64)</f>
        <v>0.1111111111111111</v>
      </c>
      <c r="J62" s="8">
        <f t="shared" si="4"/>
        <v>1.9444444444444444</v>
      </c>
      <c r="K62" s="9">
        <f t="shared" si="5"/>
        <v>1.2207792207792207</v>
      </c>
    </row>
    <row r="63" spans="1:11" x14ac:dyDescent="0.2">
      <c r="A63" s="2"/>
      <c r="B63" s="68"/>
      <c r="C63" s="33"/>
      <c r="D63" s="68"/>
      <c r="E63" s="6"/>
      <c r="F63" s="82"/>
      <c r="G63" s="33"/>
      <c r="H63" s="68"/>
      <c r="I63" s="6"/>
      <c r="J63" s="5"/>
      <c r="K63" s="6"/>
    </row>
    <row r="64" spans="1:11" s="43" customFormat="1" x14ac:dyDescent="0.2">
      <c r="A64" s="162" t="s">
        <v>599</v>
      </c>
      <c r="B64" s="71">
        <f>SUM(B53:B63)</f>
        <v>374</v>
      </c>
      <c r="C64" s="40">
        <f>B64/21588</f>
        <v>1.7324439503427831E-2</v>
      </c>
      <c r="D64" s="71">
        <f>SUM(D53:D63)</f>
        <v>206</v>
      </c>
      <c r="E64" s="41">
        <f>D64/16272</f>
        <v>1.2659783677482793E-2</v>
      </c>
      <c r="F64" s="77">
        <f>SUM(F53:F63)</f>
        <v>969</v>
      </c>
      <c r="G64" s="42">
        <f>F64/56497</f>
        <v>1.7151353169194826E-2</v>
      </c>
      <c r="H64" s="71">
        <f>SUM(H53:H63)</f>
        <v>693</v>
      </c>
      <c r="I64" s="41">
        <f>H64/46275</f>
        <v>1.4975688816855754E-2</v>
      </c>
      <c r="J64" s="37">
        <f>IF(D64=0, "-", IF((B64-D64)/D64&lt;10, (B64-D64)/D64, "&gt;999%"))</f>
        <v>0.81553398058252424</v>
      </c>
      <c r="K64" s="38">
        <f>IF(H64=0, "-", IF((F64-H64)/H64&lt;10, (F64-H64)/H64, "&gt;999%"))</f>
        <v>0.39826839826839827</v>
      </c>
    </row>
    <row r="65" spans="1:11" x14ac:dyDescent="0.2">
      <c r="B65" s="83"/>
      <c r="D65" s="83"/>
      <c r="F65" s="83"/>
      <c r="H65" s="83"/>
    </row>
    <row r="66" spans="1:11" s="43" customFormat="1" x14ac:dyDescent="0.2">
      <c r="A66" s="162" t="s">
        <v>598</v>
      </c>
      <c r="B66" s="71">
        <v>2865</v>
      </c>
      <c r="C66" s="40">
        <f>B66/21588</f>
        <v>0.13271261812117843</v>
      </c>
      <c r="D66" s="71">
        <v>2049</v>
      </c>
      <c r="E66" s="41">
        <f>D66/16272</f>
        <v>0.12592182890855458</v>
      </c>
      <c r="F66" s="77">
        <v>8287</v>
      </c>
      <c r="G66" s="42">
        <f>F66/56497</f>
        <v>0.1466803547090996</v>
      </c>
      <c r="H66" s="71">
        <v>5723</v>
      </c>
      <c r="I66" s="41">
        <f>H66/46275</f>
        <v>0.12367368989735278</v>
      </c>
      <c r="J66" s="37">
        <f>IF(D66=0, "-", IF((B66-D66)/D66&lt;10, (B66-D66)/D66, "&gt;999%"))</f>
        <v>0.39824304538799415</v>
      </c>
      <c r="K66" s="38">
        <f>IF(H66=0, "-", IF((F66-H66)/H66&lt;10, (F66-H66)/H66, "&gt;999%"))</f>
        <v>0.448016774419011</v>
      </c>
    </row>
    <row r="67" spans="1:11" x14ac:dyDescent="0.2">
      <c r="B67" s="83"/>
      <c r="D67" s="83"/>
      <c r="F67" s="83"/>
      <c r="H67" s="83"/>
    </row>
    <row r="68" spans="1:11" ht="15.75" x14ac:dyDescent="0.25">
      <c r="A68" s="164" t="s">
        <v>120</v>
      </c>
      <c r="B68" s="196" t="s">
        <v>1</v>
      </c>
      <c r="C68" s="200"/>
      <c r="D68" s="200"/>
      <c r="E68" s="197"/>
      <c r="F68" s="196" t="s">
        <v>14</v>
      </c>
      <c r="G68" s="200"/>
      <c r="H68" s="200"/>
      <c r="I68" s="197"/>
      <c r="J68" s="196" t="s">
        <v>15</v>
      </c>
      <c r="K68" s="197"/>
    </row>
    <row r="69" spans="1:11" x14ac:dyDescent="0.2">
      <c r="A69" s="22"/>
      <c r="B69" s="196">
        <f>VALUE(RIGHT($B$2, 4))</f>
        <v>2021</v>
      </c>
      <c r="C69" s="197"/>
      <c r="D69" s="196">
        <f>B69-1</f>
        <v>2020</v>
      </c>
      <c r="E69" s="204"/>
      <c r="F69" s="196">
        <f>B69</f>
        <v>2021</v>
      </c>
      <c r="G69" s="204"/>
      <c r="H69" s="196">
        <f>D69</f>
        <v>2020</v>
      </c>
      <c r="I69" s="204"/>
      <c r="J69" s="140" t="s">
        <v>4</v>
      </c>
      <c r="K69" s="141" t="s">
        <v>2</v>
      </c>
    </row>
    <row r="70" spans="1:11" x14ac:dyDescent="0.2">
      <c r="A70" s="163" t="s">
        <v>151</v>
      </c>
      <c r="B70" s="61" t="s">
        <v>12</v>
      </c>
      <c r="C70" s="62" t="s">
        <v>13</v>
      </c>
      <c r="D70" s="61" t="s">
        <v>12</v>
      </c>
      <c r="E70" s="63" t="s">
        <v>13</v>
      </c>
      <c r="F70" s="62" t="s">
        <v>12</v>
      </c>
      <c r="G70" s="62" t="s">
        <v>13</v>
      </c>
      <c r="H70" s="61" t="s">
        <v>12</v>
      </c>
      <c r="I70" s="63" t="s">
        <v>13</v>
      </c>
      <c r="J70" s="61"/>
      <c r="K70" s="63"/>
    </row>
    <row r="71" spans="1:11" x14ac:dyDescent="0.2">
      <c r="A71" s="7" t="s">
        <v>385</v>
      </c>
      <c r="B71" s="65">
        <v>0</v>
      </c>
      <c r="C71" s="34">
        <f>IF(B93=0, "-", B71/B93)</f>
        <v>0</v>
      </c>
      <c r="D71" s="65">
        <v>0</v>
      </c>
      <c r="E71" s="9">
        <f>IF(D93=0, "-", D71/D93)</f>
        <v>0</v>
      </c>
      <c r="F71" s="81">
        <v>0</v>
      </c>
      <c r="G71" s="34">
        <f>IF(F93=0, "-", F71/F93)</f>
        <v>0</v>
      </c>
      <c r="H71" s="65">
        <v>1</v>
      </c>
      <c r="I71" s="9">
        <f>IF(H93=0, "-", H71/H93)</f>
        <v>1.340662287169862E-4</v>
      </c>
      <c r="J71" s="8" t="str">
        <f t="shared" ref="J71:J91" si="6">IF(D71=0, "-", IF((B71-D71)/D71&lt;10, (B71-D71)/D71, "&gt;999%"))</f>
        <v>-</v>
      </c>
      <c r="K71" s="9">
        <f t="shared" ref="K71:K91" si="7">IF(H71=0, "-", IF((F71-H71)/H71&lt;10, (F71-H71)/H71, "&gt;999%"))</f>
        <v>-1</v>
      </c>
    </row>
    <row r="72" spans="1:11" x14ac:dyDescent="0.2">
      <c r="A72" s="7" t="s">
        <v>386</v>
      </c>
      <c r="B72" s="65">
        <v>62</v>
      </c>
      <c r="C72" s="34">
        <f>IF(B93=0, "-", B72/B93)</f>
        <v>2.0287958115183247E-2</v>
      </c>
      <c r="D72" s="65">
        <v>38</v>
      </c>
      <c r="E72" s="9">
        <f>IF(D93=0, "-", D72/D93)</f>
        <v>1.464354527938343E-2</v>
      </c>
      <c r="F72" s="81">
        <v>177</v>
      </c>
      <c r="G72" s="34">
        <f>IF(F93=0, "-", F72/F93)</f>
        <v>2.2144376329288128E-2</v>
      </c>
      <c r="H72" s="65">
        <v>119</v>
      </c>
      <c r="I72" s="9">
        <f>IF(H93=0, "-", H72/H93)</f>
        <v>1.5953881217321358E-2</v>
      </c>
      <c r="J72" s="8">
        <f t="shared" si="6"/>
        <v>0.63157894736842102</v>
      </c>
      <c r="K72" s="9">
        <f t="shared" si="7"/>
        <v>0.48739495798319327</v>
      </c>
    </row>
    <row r="73" spans="1:11" x14ac:dyDescent="0.2">
      <c r="A73" s="7" t="s">
        <v>387</v>
      </c>
      <c r="B73" s="65">
        <v>16</v>
      </c>
      <c r="C73" s="34">
        <f>IF(B93=0, "-", B73/B93)</f>
        <v>5.235602094240838E-3</v>
      </c>
      <c r="D73" s="65">
        <v>15</v>
      </c>
      <c r="E73" s="9">
        <f>IF(D93=0, "-", D73/D93)</f>
        <v>5.7803468208092483E-3</v>
      </c>
      <c r="F73" s="81">
        <v>76</v>
      </c>
      <c r="G73" s="34">
        <f>IF(F93=0, "-", F73/F93)</f>
        <v>9.508319779807331E-3</v>
      </c>
      <c r="H73" s="65">
        <v>39</v>
      </c>
      <c r="I73" s="9">
        <f>IF(H93=0, "-", H73/H93)</f>
        <v>5.2285829199624611E-3</v>
      </c>
      <c r="J73" s="8">
        <f t="shared" si="6"/>
        <v>6.6666666666666666E-2</v>
      </c>
      <c r="K73" s="9">
        <f t="shared" si="7"/>
        <v>0.94871794871794868</v>
      </c>
    </row>
    <row r="74" spans="1:11" x14ac:dyDescent="0.2">
      <c r="A74" s="7" t="s">
        <v>388</v>
      </c>
      <c r="B74" s="65">
        <v>0</v>
      </c>
      <c r="C74" s="34">
        <f>IF(B93=0, "-", B74/B93)</f>
        <v>0</v>
      </c>
      <c r="D74" s="65">
        <v>82</v>
      </c>
      <c r="E74" s="9">
        <f>IF(D93=0, "-", D74/D93)</f>
        <v>3.1599229287090559E-2</v>
      </c>
      <c r="F74" s="81">
        <v>0</v>
      </c>
      <c r="G74" s="34">
        <f>IF(F93=0, "-", F74/F93)</f>
        <v>0</v>
      </c>
      <c r="H74" s="65">
        <v>125</v>
      </c>
      <c r="I74" s="9">
        <f>IF(H93=0, "-", H74/H93)</f>
        <v>1.6758278589623275E-2</v>
      </c>
      <c r="J74" s="8">
        <f t="shared" si="6"/>
        <v>-1</v>
      </c>
      <c r="K74" s="9">
        <f t="shared" si="7"/>
        <v>-1</v>
      </c>
    </row>
    <row r="75" spans="1:11" x14ac:dyDescent="0.2">
      <c r="A75" s="7" t="s">
        <v>389</v>
      </c>
      <c r="B75" s="65">
        <v>182</v>
      </c>
      <c r="C75" s="34">
        <f>IF(B93=0, "-", B75/B93)</f>
        <v>5.9554973821989529E-2</v>
      </c>
      <c r="D75" s="65">
        <v>178</v>
      </c>
      <c r="E75" s="9">
        <f>IF(D93=0, "-", D75/D93)</f>
        <v>6.8593448940269752E-2</v>
      </c>
      <c r="F75" s="81">
        <v>476</v>
      </c>
      <c r="G75" s="34">
        <f>IF(F93=0, "-", F75/F93)</f>
        <v>5.9552108094582758E-2</v>
      </c>
      <c r="H75" s="65">
        <v>614</v>
      </c>
      <c r="I75" s="9">
        <f>IF(H93=0, "-", H75/H93)</f>
        <v>8.2316664432229528E-2</v>
      </c>
      <c r="J75" s="8">
        <f t="shared" si="6"/>
        <v>2.247191011235955E-2</v>
      </c>
      <c r="K75" s="9">
        <f t="shared" si="7"/>
        <v>-0.22475570032573289</v>
      </c>
    </row>
    <row r="76" spans="1:11" x14ac:dyDescent="0.2">
      <c r="A76" s="7" t="s">
        <v>390</v>
      </c>
      <c r="B76" s="65">
        <v>183</v>
      </c>
      <c r="C76" s="34">
        <f>IF(B93=0, "-", B76/B93)</f>
        <v>5.9882198952879578E-2</v>
      </c>
      <c r="D76" s="65">
        <v>232</v>
      </c>
      <c r="E76" s="9">
        <f>IF(D93=0, "-", D76/D93)</f>
        <v>8.9402697495183051E-2</v>
      </c>
      <c r="F76" s="81">
        <v>837</v>
      </c>
      <c r="G76" s="34">
        <f>IF(F93=0, "-", F76/F93)</f>
        <v>0.10471662704866759</v>
      </c>
      <c r="H76" s="65">
        <v>718</v>
      </c>
      <c r="I76" s="9">
        <f>IF(H93=0, "-", H76/H93)</f>
        <v>9.6259552218796091E-2</v>
      </c>
      <c r="J76" s="8">
        <f t="shared" si="6"/>
        <v>-0.21120689655172414</v>
      </c>
      <c r="K76" s="9">
        <f t="shared" si="7"/>
        <v>0.16573816155988857</v>
      </c>
    </row>
    <row r="77" spans="1:11" x14ac:dyDescent="0.2">
      <c r="A77" s="7" t="s">
        <v>391</v>
      </c>
      <c r="B77" s="65">
        <v>5</v>
      </c>
      <c r="C77" s="34">
        <f>IF(B93=0, "-", B77/B93)</f>
        <v>1.6361256544502618E-3</v>
      </c>
      <c r="D77" s="65">
        <v>2</v>
      </c>
      <c r="E77" s="9">
        <f>IF(D93=0, "-", D77/D93)</f>
        <v>7.7071290944123315E-4</v>
      </c>
      <c r="F77" s="81">
        <v>20</v>
      </c>
      <c r="G77" s="34">
        <f>IF(F93=0, "-", F77/F93)</f>
        <v>2.5021894157387712E-3</v>
      </c>
      <c r="H77" s="65">
        <v>14</v>
      </c>
      <c r="I77" s="9">
        <f>IF(H93=0, "-", H77/H93)</f>
        <v>1.8769272020378066E-3</v>
      </c>
      <c r="J77" s="8">
        <f t="shared" si="6"/>
        <v>1.5</v>
      </c>
      <c r="K77" s="9">
        <f t="shared" si="7"/>
        <v>0.42857142857142855</v>
      </c>
    </row>
    <row r="78" spans="1:11" x14ac:dyDescent="0.2">
      <c r="A78" s="7" t="s">
        <v>392</v>
      </c>
      <c r="B78" s="65">
        <v>106</v>
      </c>
      <c r="C78" s="34">
        <f>IF(B93=0, "-", B78/B93)</f>
        <v>3.4685863874345552E-2</v>
      </c>
      <c r="D78" s="65">
        <v>151</v>
      </c>
      <c r="E78" s="9">
        <f>IF(D93=0, "-", D78/D93)</f>
        <v>5.8188824662813103E-2</v>
      </c>
      <c r="F78" s="81">
        <v>287</v>
      </c>
      <c r="G78" s="34">
        <f>IF(F93=0, "-", F78/F93)</f>
        <v>3.5906418115851373E-2</v>
      </c>
      <c r="H78" s="65">
        <v>404</v>
      </c>
      <c r="I78" s="9">
        <f>IF(H93=0, "-", H78/H93)</f>
        <v>5.4162756401662418E-2</v>
      </c>
      <c r="J78" s="8">
        <f t="shared" si="6"/>
        <v>-0.29801324503311261</v>
      </c>
      <c r="K78" s="9">
        <f t="shared" si="7"/>
        <v>-0.28960396039603958</v>
      </c>
    </row>
    <row r="79" spans="1:11" x14ac:dyDescent="0.2">
      <c r="A79" s="7" t="s">
        <v>393</v>
      </c>
      <c r="B79" s="65">
        <v>642</v>
      </c>
      <c r="C79" s="34">
        <f>IF(B93=0, "-", B79/B93)</f>
        <v>0.21007853403141361</v>
      </c>
      <c r="D79" s="65">
        <v>344</v>
      </c>
      <c r="E79" s="9">
        <f>IF(D93=0, "-", D79/D93)</f>
        <v>0.13256262042389211</v>
      </c>
      <c r="F79" s="81">
        <v>1585</v>
      </c>
      <c r="G79" s="34">
        <f>IF(F93=0, "-", F79/F93)</f>
        <v>0.19829851119729763</v>
      </c>
      <c r="H79" s="65">
        <v>1146</v>
      </c>
      <c r="I79" s="9">
        <f>IF(H93=0, "-", H79/H93)</f>
        <v>0.15363989810966616</v>
      </c>
      <c r="J79" s="8">
        <f t="shared" si="6"/>
        <v>0.86627906976744184</v>
      </c>
      <c r="K79" s="9">
        <f t="shared" si="7"/>
        <v>0.3830715532286213</v>
      </c>
    </row>
    <row r="80" spans="1:11" x14ac:dyDescent="0.2">
      <c r="A80" s="7" t="s">
        <v>394</v>
      </c>
      <c r="B80" s="65">
        <v>130</v>
      </c>
      <c r="C80" s="34">
        <f>IF(B93=0, "-", B80/B93)</f>
        <v>4.253926701570681E-2</v>
      </c>
      <c r="D80" s="65">
        <v>61</v>
      </c>
      <c r="E80" s="9">
        <f>IF(D93=0, "-", D80/D93)</f>
        <v>2.3506743737957612E-2</v>
      </c>
      <c r="F80" s="81">
        <v>263</v>
      </c>
      <c r="G80" s="34">
        <f>IF(F93=0, "-", F80/F93)</f>
        <v>3.2903790816964845E-2</v>
      </c>
      <c r="H80" s="65">
        <v>137</v>
      </c>
      <c r="I80" s="9">
        <f>IF(H93=0, "-", H80/H93)</f>
        <v>1.8367073334227109E-2</v>
      </c>
      <c r="J80" s="8">
        <f t="shared" si="6"/>
        <v>1.1311475409836065</v>
      </c>
      <c r="K80" s="9">
        <f t="shared" si="7"/>
        <v>0.91970802919708028</v>
      </c>
    </row>
    <row r="81" spans="1:11" x14ac:dyDescent="0.2">
      <c r="A81" s="7" t="s">
        <v>395</v>
      </c>
      <c r="B81" s="65">
        <v>370</v>
      </c>
      <c r="C81" s="34">
        <f>IF(B93=0, "-", B81/B93)</f>
        <v>0.12107329842931937</v>
      </c>
      <c r="D81" s="65">
        <v>359</v>
      </c>
      <c r="E81" s="9">
        <f>IF(D93=0, "-", D81/D93)</f>
        <v>0.13834296724470135</v>
      </c>
      <c r="F81" s="81">
        <v>925</v>
      </c>
      <c r="G81" s="34">
        <f>IF(F93=0, "-", F81/F93)</f>
        <v>0.11572626047791817</v>
      </c>
      <c r="H81" s="65">
        <v>964</v>
      </c>
      <c r="I81" s="9">
        <f>IF(H93=0, "-", H81/H93)</f>
        <v>0.12923984448317469</v>
      </c>
      <c r="J81" s="8">
        <f t="shared" si="6"/>
        <v>3.0640668523676879E-2</v>
      </c>
      <c r="K81" s="9">
        <f t="shared" si="7"/>
        <v>-4.0456431535269712E-2</v>
      </c>
    </row>
    <row r="82" spans="1:11" x14ac:dyDescent="0.2">
      <c r="A82" s="7" t="s">
        <v>396</v>
      </c>
      <c r="B82" s="65">
        <v>277</v>
      </c>
      <c r="C82" s="34">
        <f>IF(B93=0, "-", B82/B93)</f>
        <v>9.0641361256544498E-2</v>
      </c>
      <c r="D82" s="65">
        <v>222</v>
      </c>
      <c r="E82" s="9">
        <f>IF(D93=0, "-", D82/D93)</f>
        <v>8.5549132947976878E-2</v>
      </c>
      <c r="F82" s="81">
        <v>630</v>
      </c>
      <c r="G82" s="34">
        <f>IF(F93=0, "-", F82/F93)</f>
        <v>7.8818966595771298E-2</v>
      </c>
      <c r="H82" s="65">
        <v>626</v>
      </c>
      <c r="I82" s="9">
        <f>IF(H93=0, "-", H82/H93)</f>
        <v>8.3925459176833361E-2</v>
      </c>
      <c r="J82" s="8">
        <f t="shared" si="6"/>
        <v>0.24774774774774774</v>
      </c>
      <c r="K82" s="9">
        <f t="shared" si="7"/>
        <v>6.3897763578274758E-3</v>
      </c>
    </row>
    <row r="83" spans="1:11" x14ac:dyDescent="0.2">
      <c r="A83" s="7" t="s">
        <v>397</v>
      </c>
      <c r="B83" s="65">
        <v>8</v>
      </c>
      <c r="C83" s="34">
        <f>IF(B93=0, "-", B83/B93)</f>
        <v>2.617801047120419E-3</v>
      </c>
      <c r="D83" s="65">
        <v>10</v>
      </c>
      <c r="E83" s="9">
        <f>IF(D93=0, "-", D83/D93)</f>
        <v>3.8535645472061657E-3</v>
      </c>
      <c r="F83" s="81">
        <v>11</v>
      </c>
      <c r="G83" s="34">
        <f>IF(F93=0, "-", F83/F93)</f>
        <v>1.3762041786563243E-3</v>
      </c>
      <c r="H83" s="65">
        <v>31</v>
      </c>
      <c r="I83" s="9">
        <f>IF(H93=0, "-", H83/H93)</f>
        <v>4.1560530902265717E-3</v>
      </c>
      <c r="J83" s="8">
        <f t="shared" si="6"/>
        <v>-0.2</v>
      </c>
      <c r="K83" s="9">
        <f t="shared" si="7"/>
        <v>-0.64516129032258063</v>
      </c>
    </row>
    <row r="84" spans="1:11" x14ac:dyDescent="0.2">
      <c r="A84" s="7" t="s">
        <v>398</v>
      </c>
      <c r="B84" s="65">
        <v>1</v>
      </c>
      <c r="C84" s="34">
        <f>IF(B93=0, "-", B84/B93)</f>
        <v>3.2722513089005238E-4</v>
      </c>
      <c r="D84" s="65">
        <v>2</v>
      </c>
      <c r="E84" s="9">
        <f>IF(D93=0, "-", D84/D93)</f>
        <v>7.7071290944123315E-4</v>
      </c>
      <c r="F84" s="81">
        <v>4</v>
      </c>
      <c r="G84" s="34">
        <f>IF(F93=0, "-", F84/F93)</f>
        <v>5.0043788314775431E-4</v>
      </c>
      <c r="H84" s="65">
        <v>5</v>
      </c>
      <c r="I84" s="9">
        <f>IF(H93=0, "-", H84/H93)</f>
        <v>6.7033114358493098E-4</v>
      </c>
      <c r="J84" s="8">
        <f t="shared" si="6"/>
        <v>-0.5</v>
      </c>
      <c r="K84" s="9">
        <f t="shared" si="7"/>
        <v>-0.2</v>
      </c>
    </row>
    <row r="85" spans="1:11" x14ac:dyDescent="0.2">
      <c r="A85" s="7" t="s">
        <v>399</v>
      </c>
      <c r="B85" s="65">
        <v>39</v>
      </c>
      <c r="C85" s="34">
        <f>IF(B93=0, "-", B85/B93)</f>
        <v>1.2761780104712041E-2</v>
      </c>
      <c r="D85" s="65">
        <v>12</v>
      </c>
      <c r="E85" s="9">
        <f>IF(D93=0, "-", D85/D93)</f>
        <v>4.6242774566473991E-3</v>
      </c>
      <c r="F85" s="81">
        <v>51</v>
      </c>
      <c r="G85" s="34">
        <f>IF(F93=0, "-", F85/F93)</f>
        <v>6.3805830101338673E-3</v>
      </c>
      <c r="H85" s="65">
        <v>41</v>
      </c>
      <c r="I85" s="9">
        <f>IF(H93=0, "-", H85/H93)</f>
        <v>5.4967153773964337E-3</v>
      </c>
      <c r="J85" s="8">
        <f t="shared" si="6"/>
        <v>2.25</v>
      </c>
      <c r="K85" s="9">
        <f t="shared" si="7"/>
        <v>0.24390243902439024</v>
      </c>
    </row>
    <row r="86" spans="1:11" x14ac:dyDescent="0.2">
      <c r="A86" s="7" t="s">
        <v>400</v>
      </c>
      <c r="B86" s="65">
        <v>32</v>
      </c>
      <c r="C86" s="34">
        <f>IF(B93=0, "-", B86/B93)</f>
        <v>1.0471204188481676E-2</v>
      </c>
      <c r="D86" s="65">
        <v>10</v>
      </c>
      <c r="E86" s="9">
        <f>IF(D93=0, "-", D86/D93)</f>
        <v>3.8535645472061657E-3</v>
      </c>
      <c r="F86" s="81">
        <v>83</v>
      </c>
      <c r="G86" s="34">
        <f>IF(F93=0, "-", F86/F93)</f>
        <v>1.0384086075315902E-2</v>
      </c>
      <c r="H86" s="65">
        <v>30</v>
      </c>
      <c r="I86" s="9">
        <f>IF(H93=0, "-", H86/H93)</f>
        <v>4.0219868615095859E-3</v>
      </c>
      <c r="J86" s="8">
        <f t="shared" si="6"/>
        <v>2.2000000000000002</v>
      </c>
      <c r="K86" s="9">
        <f t="shared" si="7"/>
        <v>1.7666666666666666</v>
      </c>
    </row>
    <row r="87" spans="1:11" x14ac:dyDescent="0.2">
      <c r="A87" s="7" t="s">
        <v>401</v>
      </c>
      <c r="B87" s="65">
        <v>15</v>
      </c>
      <c r="C87" s="34">
        <f>IF(B93=0, "-", B87/B93)</f>
        <v>4.9083769633507853E-3</v>
      </c>
      <c r="D87" s="65">
        <v>5</v>
      </c>
      <c r="E87" s="9">
        <f>IF(D93=0, "-", D87/D93)</f>
        <v>1.9267822736030828E-3</v>
      </c>
      <c r="F87" s="81">
        <v>30</v>
      </c>
      <c r="G87" s="34">
        <f>IF(F93=0, "-", F87/F93)</f>
        <v>3.7532841236081571E-3</v>
      </c>
      <c r="H87" s="65">
        <v>13</v>
      </c>
      <c r="I87" s="9">
        <f>IF(H93=0, "-", H87/H93)</f>
        <v>1.7428609733208206E-3</v>
      </c>
      <c r="J87" s="8">
        <f t="shared" si="6"/>
        <v>2</v>
      </c>
      <c r="K87" s="9">
        <f t="shared" si="7"/>
        <v>1.3076923076923077</v>
      </c>
    </row>
    <row r="88" spans="1:11" x14ac:dyDescent="0.2">
      <c r="A88" s="7" t="s">
        <v>402</v>
      </c>
      <c r="B88" s="65">
        <v>257</v>
      </c>
      <c r="C88" s="34">
        <f>IF(B93=0, "-", B88/B93)</f>
        <v>8.4096858638743457E-2</v>
      </c>
      <c r="D88" s="65">
        <v>207</v>
      </c>
      <c r="E88" s="9">
        <f>IF(D93=0, "-", D88/D93)</f>
        <v>7.9768786127167632E-2</v>
      </c>
      <c r="F88" s="81">
        <v>593</v>
      </c>
      <c r="G88" s="34">
        <f>IF(F93=0, "-", F88/F93)</f>
        <v>7.4189916176654574E-2</v>
      </c>
      <c r="H88" s="65">
        <v>515</v>
      </c>
      <c r="I88" s="9">
        <f>IF(H93=0, "-", H88/H93)</f>
        <v>6.9044107789247883E-2</v>
      </c>
      <c r="J88" s="8">
        <f t="shared" si="6"/>
        <v>0.24154589371980675</v>
      </c>
      <c r="K88" s="9">
        <f t="shared" si="7"/>
        <v>0.15145631067961166</v>
      </c>
    </row>
    <row r="89" spans="1:11" x14ac:dyDescent="0.2">
      <c r="A89" s="7" t="s">
        <v>403</v>
      </c>
      <c r="B89" s="65">
        <v>703</v>
      </c>
      <c r="C89" s="34">
        <f>IF(B93=0, "-", B89/B93)</f>
        <v>0.23003926701570682</v>
      </c>
      <c r="D89" s="65">
        <v>600</v>
      </c>
      <c r="E89" s="9">
        <f>IF(D93=0, "-", D89/D93)</f>
        <v>0.23121387283236994</v>
      </c>
      <c r="F89" s="81">
        <v>1894</v>
      </c>
      <c r="G89" s="34">
        <f>IF(F93=0, "-", F89/F93)</f>
        <v>0.23695733767046165</v>
      </c>
      <c r="H89" s="65">
        <v>1731</v>
      </c>
      <c r="I89" s="9">
        <f>IF(H93=0, "-", H89/H93)</f>
        <v>0.23206864190910309</v>
      </c>
      <c r="J89" s="8">
        <f t="shared" si="6"/>
        <v>0.17166666666666666</v>
      </c>
      <c r="K89" s="9">
        <f t="shared" si="7"/>
        <v>9.416522241478914E-2</v>
      </c>
    </row>
    <row r="90" spans="1:11" x14ac:dyDescent="0.2">
      <c r="A90" s="7" t="s">
        <v>404</v>
      </c>
      <c r="B90" s="65">
        <v>0</v>
      </c>
      <c r="C90" s="34">
        <f>IF(B93=0, "-", B90/B93)</f>
        <v>0</v>
      </c>
      <c r="D90" s="65">
        <v>6</v>
      </c>
      <c r="E90" s="9">
        <f>IF(D93=0, "-", D90/D93)</f>
        <v>2.3121387283236996E-3</v>
      </c>
      <c r="F90" s="81">
        <v>0</v>
      </c>
      <c r="G90" s="34">
        <f>IF(F93=0, "-", F90/F93)</f>
        <v>0</v>
      </c>
      <c r="H90" s="65">
        <v>14</v>
      </c>
      <c r="I90" s="9">
        <f>IF(H93=0, "-", H90/H93)</f>
        <v>1.8769272020378066E-3</v>
      </c>
      <c r="J90" s="8">
        <f t="shared" si="6"/>
        <v>-1</v>
      </c>
      <c r="K90" s="9">
        <f t="shared" si="7"/>
        <v>-1</v>
      </c>
    </row>
    <row r="91" spans="1:11" x14ac:dyDescent="0.2">
      <c r="A91" s="7" t="s">
        <v>405</v>
      </c>
      <c r="B91" s="65">
        <v>28</v>
      </c>
      <c r="C91" s="34">
        <f>IF(B93=0, "-", B91/B93)</f>
        <v>9.1623036649214652E-3</v>
      </c>
      <c r="D91" s="65">
        <v>59</v>
      </c>
      <c r="E91" s="9">
        <f>IF(D93=0, "-", D91/D93)</f>
        <v>2.2736030828516378E-2</v>
      </c>
      <c r="F91" s="81">
        <v>51</v>
      </c>
      <c r="G91" s="34">
        <f>IF(F93=0, "-", F91/F93)</f>
        <v>6.3805830101338673E-3</v>
      </c>
      <c r="H91" s="65">
        <v>172</v>
      </c>
      <c r="I91" s="9">
        <f>IF(H93=0, "-", H91/H93)</f>
        <v>2.3059391339321625E-2</v>
      </c>
      <c r="J91" s="8">
        <f t="shared" si="6"/>
        <v>-0.52542372881355937</v>
      </c>
      <c r="K91" s="9">
        <f t="shared" si="7"/>
        <v>-0.70348837209302328</v>
      </c>
    </row>
    <row r="92" spans="1:11" x14ac:dyDescent="0.2">
      <c r="A92" s="2"/>
      <c r="B92" s="68"/>
      <c r="C92" s="33"/>
      <c r="D92" s="68"/>
      <c r="E92" s="6"/>
      <c r="F92" s="82"/>
      <c r="G92" s="33"/>
      <c r="H92" s="68"/>
      <c r="I92" s="6"/>
      <c r="J92" s="5"/>
      <c r="K92" s="6"/>
    </row>
    <row r="93" spans="1:11" s="43" customFormat="1" x14ac:dyDescent="0.2">
      <c r="A93" s="162" t="s">
        <v>597</v>
      </c>
      <c r="B93" s="71">
        <f>SUM(B71:B92)</f>
        <v>3056</v>
      </c>
      <c r="C93" s="40">
        <f>B93/21588</f>
        <v>0.14156012599592366</v>
      </c>
      <c r="D93" s="71">
        <f>SUM(D71:D92)</f>
        <v>2595</v>
      </c>
      <c r="E93" s="41">
        <f>D93/16272</f>
        <v>0.159476401179941</v>
      </c>
      <c r="F93" s="77">
        <f>SUM(F71:F92)</f>
        <v>7993</v>
      </c>
      <c r="G93" s="42">
        <f>F93/56497</f>
        <v>0.14147653857726958</v>
      </c>
      <c r="H93" s="71">
        <f>SUM(H71:H92)</f>
        <v>7459</v>
      </c>
      <c r="I93" s="41">
        <f>H93/46275</f>
        <v>0.16118854673149649</v>
      </c>
      <c r="J93" s="37">
        <f>IF(D93=0, "-", IF((B93-D93)/D93&lt;10, (B93-D93)/D93, "&gt;999%"))</f>
        <v>0.17764932562620425</v>
      </c>
      <c r="K93" s="38">
        <f>IF(H93=0, "-", IF((F93-H93)/H93&lt;10, (F93-H93)/H93, "&gt;999%"))</f>
        <v>7.1591366134870632E-2</v>
      </c>
    </row>
    <row r="94" spans="1:11" x14ac:dyDescent="0.2">
      <c r="B94" s="83"/>
      <c r="D94" s="83"/>
      <c r="F94" s="83"/>
      <c r="H94" s="83"/>
    </row>
    <row r="95" spans="1:11" x14ac:dyDescent="0.2">
      <c r="A95" s="163" t="s">
        <v>152</v>
      </c>
      <c r="B95" s="61" t="s">
        <v>12</v>
      </c>
      <c r="C95" s="62" t="s">
        <v>13</v>
      </c>
      <c r="D95" s="61" t="s">
        <v>12</v>
      </c>
      <c r="E95" s="63" t="s">
        <v>13</v>
      </c>
      <c r="F95" s="62" t="s">
        <v>12</v>
      </c>
      <c r="G95" s="62" t="s">
        <v>13</v>
      </c>
      <c r="H95" s="61" t="s">
        <v>12</v>
      </c>
      <c r="I95" s="63" t="s">
        <v>13</v>
      </c>
      <c r="J95" s="61"/>
      <c r="K95" s="63"/>
    </row>
    <row r="96" spans="1:11" x14ac:dyDescent="0.2">
      <c r="A96" s="7" t="s">
        <v>406</v>
      </c>
      <c r="B96" s="65">
        <v>0</v>
      </c>
      <c r="C96" s="34">
        <f>IF(B110=0, "-", B96/B110)</f>
        <v>0</v>
      </c>
      <c r="D96" s="65">
        <v>0</v>
      </c>
      <c r="E96" s="9">
        <f>IF(D110=0, "-", D96/D110)</f>
        <v>0</v>
      </c>
      <c r="F96" s="81">
        <v>1</v>
      </c>
      <c r="G96" s="34">
        <f>IF(F110=0, "-", F96/F110)</f>
        <v>8.5034013605442174E-4</v>
      </c>
      <c r="H96" s="65">
        <v>1</v>
      </c>
      <c r="I96" s="9">
        <f>IF(H110=0, "-", H96/H110)</f>
        <v>1.0090817356205853E-3</v>
      </c>
      <c r="J96" s="8" t="str">
        <f t="shared" ref="J96:J108" si="8">IF(D96=0, "-", IF((B96-D96)/D96&lt;10, (B96-D96)/D96, "&gt;999%"))</f>
        <v>-</v>
      </c>
      <c r="K96" s="9">
        <f t="shared" ref="K96:K108" si="9">IF(H96=0, "-", IF((F96-H96)/H96&lt;10, (F96-H96)/H96, "&gt;999%"))</f>
        <v>0</v>
      </c>
    </row>
    <row r="97" spans="1:11" x14ac:dyDescent="0.2">
      <c r="A97" s="7" t="s">
        <v>407</v>
      </c>
      <c r="B97" s="65">
        <v>41</v>
      </c>
      <c r="C97" s="34">
        <f>IF(B110=0, "-", B97/B110)</f>
        <v>8.9912280701754388E-2</v>
      </c>
      <c r="D97" s="65">
        <v>26</v>
      </c>
      <c r="E97" s="9">
        <f>IF(D110=0, "-", D97/D110)</f>
        <v>9.0592334494773524E-2</v>
      </c>
      <c r="F97" s="81">
        <v>134</v>
      </c>
      <c r="G97" s="34">
        <f>IF(F110=0, "-", F97/F110)</f>
        <v>0.11394557823129252</v>
      </c>
      <c r="H97" s="65">
        <v>100</v>
      </c>
      <c r="I97" s="9">
        <f>IF(H110=0, "-", H97/H110)</f>
        <v>0.10090817356205853</v>
      </c>
      <c r="J97" s="8">
        <f t="shared" si="8"/>
        <v>0.57692307692307687</v>
      </c>
      <c r="K97" s="9">
        <f t="shared" si="9"/>
        <v>0.34</v>
      </c>
    </row>
    <row r="98" spans="1:11" x14ac:dyDescent="0.2">
      <c r="A98" s="7" t="s">
        <v>408</v>
      </c>
      <c r="B98" s="65">
        <v>46</v>
      </c>
      <c r="C98" s="34">
        <f>IF(B110=0, "-", B98/B110)</f>
        <v>0.10087719298245613</v>
      </c>
      <c r="D98" s="65">
        <v>44</v>
      </c>
      <c r="E98" s="9">
        <f>IF(D110=0, "-", D98/D110)</f>
        <v>0.15331010452961671</v>
      </c>
      <c r="F98" s="81">
        <v>164</v>
      </c>
      <c r="G98" s="34">
        <f>IF(F110=0, "-", F98/F110)</f>
        <v>0.13945578231292516</v>
      </c>
      <c r="H98" s="65">
        <v>167</v>
      </c>
      <c r="I98" s="9">
        <f>IF(H110=0, "-", H98/H110)</f>
        <v>0.16851664984863773</v>
      </c>
      <c r="J98" s="8">
        <f t="shared" si="8"/>
        <v>4.5454545454545456E-2</v>
      </c>
      <c r="K98" s="9">
        <f t="shared" si="9"/>
        <v>-1.7964071856287425E-2</v>
      </c>
    </row>
    <row r="99" spans="1:11" x14ac:dyDescent="0.2">
      <c r="A99" s="7" t="s">
        <v>409</v>
      </c>
      <c r="B99" s="65">
        <v>15</v>
      </c>
      <c r="C99" s="34">
        <f>IF(B110=0, "-", B99/B110)</f>
        <v>3.2894736842105261E-2</v>
      </c>
      <c r="D99" s="65">
        <v>18</v>
      </c>
      <c r="E99" s="9">
        <f>IF(D110=0, "-", D99/D110)</f>
        <v>6.2717770034843204E-2</v>
      </c>
      <c r="F99" s="81">
        <v>41</v>
      </c>
      <c r="G99" s="34">
        <f>IF(F110=0, "-", F99/F110)</f>
        <v>3.486394557823129E-2</v>
      </c>
      <c r="H99" s="65">
        <v>56</v>
      </c>
      <c r="I99" s="9">
        <f>IF(H110=0, "-", H99/H110)</f>
        <v>5.6508577194752774E-2</v>
      </c>
      <c r="J99" s="8">
        <f t="shared" si="8"/>
        <v>-0.16666666666666666</v>
      </c>
      <c r="K99" s="9">
        <f t="shared" si="9"/>
        <v>-0.26785714285714285</v>
      </c>
    </row>
    <row r="100" spans="1:11" x14ac:dyDescent="0.2">
      <c r="A100" s="7" t="s">
        <v>410</v>
      </c>
      <c r="B100" s="65">
        <v>9</v>
      </c>
      <c r="C100" s="34">
        <f>IF(B110=0, "-", B100/B110)</f>
        <v>1.9736842105263157E-2</v>
      </c>
      <c r="D100" s="65">
        <v>14</v>
      </c>
      <c r="E100" s="9">
        <f>IF(D110=0, "-", D100/D110)</f>
        <v>4.878048780487805E-2</v>
      </c>
      <c r="F100" s="81">
        <v>23</v>
      </c>
      <c r="G100" s="34">
        <f>IF(F110=0, "-", F100/F110)</f>
        <v>1.9557823129251702E-2</v>
      </c>
      <c r="H100" s="65">
        <v>45</v>
      </c>
      <c r="I100" s="9">
        <f>IF(H110=0, "-", H100/H110)</f>
        <v>4.5408678102926335E-2</v>
      </c>
      <c r="J100" s="8">
        <f t="shared" si="8"/>
        <v>-0.35714285714285715</v>
      </c>
      <c r="K100" s="9">
        <f t="shared" si="9"/>
        <v>-0.48888888888888887</v>
      </c>
    </row>
    <row r="101" spans="1:11" x14ac:dyDescent="0.2">
      <c r="A101" s="7" t="s">
        <v>411</v>
      </c>
      <c r="B101" s="65">
        <v>33</v>
      </c>
      <c r="C101" s="34">
        <f>IF(B110=0, "-", B101/B110)</f>
        <v>7.2368421052631582E-2</v>
      </c>
      <c r="D101" s="65">
        <v>16</v>
      </c>
      <c r="E101" s="9">
        <f>IF(D110=0, "-", D101/D110)</f>
        <v>5.5749128919860627E-2</v>
      </c>
      <c r="F101" s="81">
        <v>71</v>
      </c>
      <c r="G101" s="34">
        <f>IF(F110=0, "-", F101/F110)</f>
        <v>6.0374149659863943E-2</v>
      </c>
      <c r="H101" s="65">
        <v>82</v>
      </c>
      <c r="I101" s="9">
        <f>IF(H110=0, "-", H101/H110)</f>
        <v>8.2744702320887986E-2</v>
      </c>
      <c r="J101" s="8">
        <f t="shared" si="8"/>
        <v>1.0625</v>
      </c>
      <c r="K101" s="9">
        <f t="shared" si="9"/>
        <v>-0.13414634146341464</v>
      </c>
    </row>
    <row r="102" spans="1:11" x14ac:dyDescent="0.2">
      <c r="A102" s="7" t="s">
        <v>412</v>
      </c>
      <c r="B102" s="65">
        <v>55</v>
      </c>
      <c r="C102" s="34">
        <f>IF(B110=0, "-", B102/B110)</f>
        <v>0.1206140350877193</v>
      </c>
      <c r="D102" s="65">
        <v>47</v>
      </c>
      <c r="E102" s="9">
        <f>IF(D110=0, "-", D102/D110)</f>
        <v>0.16376306620209058</v>
      </c>
      <c r="F102" s="81">
        <v>143</v>
      </c>
      <c r="G102" s="34">
        <f>IF(F110=0, "-", F102/F110)</f>
        <v>0.12159863945578231</v>
      </c>
      <c r="H102" s="65">
        <v>148</v>
      </c>
      <c r="I102" s="9">
        <f>IF(H110=0, "-", H102/H110)</f>
        <v>0.14934409687184663</v>
      </c>
      <c r="J102" s="8">
        <f t="shared" si="8"/>
        <v>0.1702127659574468</v>
      </c>
      <c r="K102" s="9">
        <f t="shared" si="9"/>
        <v>-3.3783783783783786E-2</v>
      </c>
    </row>
    <row r="103" spans="1:11" x14ac:dyDescent="0.2">
      <c r="A103" s="7" t="s">
        <v>413</v>
      </c>
      <c r="B103" s="65">
        <v>2</v>
      </c>
      <c r="C103" s="34">
        <f>IF(B110=0, "-", B103/B110)</f>
        <v>4.3859649122807015E-3</v>
      </c>
      <c r="D103" s="65">
        <v>1</v>
      </c>
      <c r="E103" s="9">
        <f>IF(D110=0, "-", D103/D110)</f>
        <v>3.4843205574912892E-3</v>
      </c>
      <c r="F103" s="81">
        <v>10</v>
      </c>
      <c r="G103" s="34">
        <f>IF(F110=0, "-", F103/F110)</f>
        <v>8.5034013605442185E-3</v>
      </c>
      <c r="H103" s="65">
        <v>1</v>
      </c>
      <c r="I103" s="9">
        <f>IF(H110=0, "-", H103/H110)</f>
        <v>1.0090817356205853E-3</v>
      </c>
      <c r="J103" s="8">
        <f t="shared" si="8"/>
        <v>1</v>
      </c>
      <c r="K103" s="9">
        <f t="shared" si="9"/>
        <v>9</v>
      </c>
    </row>
    <row r="104" spans="1:11" x14ac:dyDescent="0.2">
      <c r="A104" s="7" t="s">
        <v>414</v>
      </c>
      <c r="B104" s="65">
        <v>111</v>
      </c>
      <c r="C104" s="34">
        <f>IF(B110=0, "-", B104/B110)</f>
        <v>0.24342105263157895</v>
      </c>
      <c r="D104" s="65">
        <v>0</v>
      </c>
      <c r="E104" s="9">
        <f>IF(D110=0, "-", D104/D110)</f>
        <v>0</v>
      </c>
      <c r="F104" s="81">
        <v>199</v>
      </c>
      <c r="G104" s="34">
        <f>IF(F110=0, "-", F104/F110)</f>
        <v>0.16921768707482993</v>
      </c>
      <c r="H104" s="65">
        <v>0</v>
      </c>
      <c r="I104" s="9">
        <f>IF(H110=0, "-", H104/H110)</f>
        <v>0</v>
      </c>
      <c r="J104" s="8" t="str">
        <f t="shared" si="8"/>
        <v>-</v>
      </c>
      <c r="K104" s="9" t="str">
        <f t="shared" si="9"/>
        <v>-</v>
      </c>
    </row>
    <row r="105" spans="1:11" x14ac:dyDescent="0.2">
      <c r="A105" s="7" t="s">
        <v>415</v>
      </c>
      <c r="B105" s="65">
        <v>4</v>
      </c>
      <c r="C105" s="34">
        <f>IF(B110=0, "-", B105/B110)</f>
        <v>8.771929824561403E-3</v>
      </c>
      <c r="D105" s="65">
        <v>21</v>
      </c>
      <c r="E105" s="9">
        <f>IF(D110=0, "-", D105/D110)</f>
        <v>7.3170731707317069E-2</v>
      </c>
      <c r="F105" s="81">
        <v>22</v>
      </c>
      <c r="G105" s="34">
        <f>IF(F110=0, "-", F105/F110)</f>
        <v>1.8707482993197279E-2</v>
      </c>
      <c r="H105" s="65">
        <v>64</v>
      </c>
      <c r="I105" s="9">
        <f>IF(H110=0, "-", H105/H110)</f>
        <v>6.4581231079717458E-2</v>
      </c>
      <c r="J105" s="8">
        <f t="shared" si="8"/>
        <v>-0.80952380952380953</v>
      </c>
      <c r="K105" s="9">
        <f t="shared" si="9"/>
        <v>-0.65625</v>
      </c>
    </row>
    <row r="106" spans="1:11" x14ac:dyDescent="0.2">
      <c r="A106" s="7" t="s">
        <v>416</v>
      </c>
      <c r="B106" s="65">
        <v>53</v>
      </c>
      <c r="C106" s="34">
        <f>IF(B110=0, "-", B106/B110)</f>
        <v>0.1162280701754386</v>
      </c>
      <c r="D106" s="65">
        <v>50</v>
      </c>
      <c r="E106" s="9">
        <f>IF(D110=0, "-", D106/D110)</f>
        <v>0.17421602787456447</v>
      </c>
      <c r="F106" s="81">
        <v>130</v>
      </c>
      <c r="G106" s="34">
        <f>IF(F110=0, "-", F106/F110)</f>
        <v>0.11054421768707483</v>
      </c>
      <c r="H106" s="65">
        <v>157</v>
      </c>
      <c r="I106" s="9">
        <f>IF(H110=0, "-", H106/H110)</f>
        <v>0.15842583249243189</v>
      </c>
      <c r="J106" s="8">
        <f t="shared" si="8"/>
        <v>0.06</v>
      </c>
      <c r="K106" s="9">
        <f t="shared" si="9"/>
        <v>-0.17197452229299362</v>
      </c>
    </row>
    <row r="107" spans="1:11" x14ac:dyDescent="0.2">
      <c r="A107" s="7" t="s">
        <v>417</v>
      </c>
      <c r="B107" s="65">
        <v>36</v>
      </c>
      <c r="C107" s="34">
        <f>IF(B110=0, "-", B107/B110)</f>
        <v>7.8947368421052627E-2</v>
      </c>
      <c r="D107" s="65">
        <v>33</v>
      </c>
      <c r="E107" s="9">
        <f>IF(D110=0, "-", D107/D110)</f>
        <v>0.11498257839721254</v>
      </c>
      <c r="F107" s="81">
        <v>113</v>
      </c>
      <c r="G107" s="34">
        <f>IF(F110=0, "-", F107/F110)</f>
        <v>9.6088435374149656E-2</v>
      </c>
      <c r="H107" s="65">
        <v>77</v>
      </c>
      <c r="I107" s="9">
        <f>IF(H110=0, "-", H107/H110)</f>
        <v>7.7699293642785064E-2</v>
      </c>
      <c r="J107" s="8">
        <f t="shared" si="8"/>
        <v>9.0909090909090912E-2</v>
      </c>
      <c r="K107" s="9">
        <f t="shared" si="9"/>
        <v>0.46753246753246752</v>
      </c>
    </row>
    <row r="108" spans="1:11" x14ac:dyDescent="0.2">
      <c r="A108" s="7" t="s">
        <v>418</v>
      </c>
      <c r="B108" s="65">
        <v>51</v>
      </c>
      <c r="C108" s="34">
        <f>IF(B110=0, "-", B108/B110)</f>
        <v>0.1118421052631579</v>
      </c>
      <c r="D108" s="65">
        <v>17</v>
      </c>
      <c r="E108" s="9">
        <f>IF(D110=0, "-", D108/D110)</f>
        <v>5.9233449477351915E-2</v>
      </c>
      <c r="F108" s="81">
        <v>125</v>
      </c>
      <c r="G108" s="34">
        <f>IF(F110=0, "-", F108/F110)</f>
        <v>0.10629251700680271</v>
      </c>
      <c r="H108" s="65">
        <v>93</v>
      </c>
      <c r="I108" s="9">
        <f>IF(H110=0, "-", H108/H110)</f>
        <v>9.3844601412714432E-2</v>
      </c>
      <c r="J108" s="8">
        <f t="shared" si="8"/>
        <v>2</v>
      </c>
      <c r="K108" s="9">
        <f t="shared" si="9"/>
        <v>0.34408602150537637</v>
      </c>
    </row>
    <row r="109" spans="1:11" x14ac:dyDescent="0.2">
      <c r="A109" s="2"/>
      <c r="B109" s="68"/>
      <c r="C109" s="33"/>
      <c r="D109" s="68"/>
      <c r="E109" s="6"/>
      <c r="F109" s="82"/>
      <c r="G109" s="33"/>
      <c r="H109" s="68"/>
      <c r="I109" s="6"/>
      <c r="J109" s="5"/>
      <c r="K109" s="6"/>
    </row>
    <row r="110" spans="1:11" s="43" customFormat="1" x14ac:dyDescent="0.2">
      <c r="A110" s="162" t="s">
        <v>596</v>
      </c>
      <c r="B110" s="71">
        <f>SUM(B96:B109)</f>
        <v>456</v>
      </c>
      <c r="C110" s="40">
        <f>B110/21588</f>
        <v>2.1122846025569762E-2</v>
      </c>
      <c r="D110" s="71">
        <f>SUM(D96:D109)</f>
        <v>287</v>
      </c>
      <c r="E110" s="41">
        <f>D110/16272</f>
        <v>1.7637659783677484E-2</v>
      </c>
      <c r="F110" s="77">
        <f>SUM(F96:F109)</f>
        <v>1176</v>
      </c>
      <c r="G110" s="42">
        <f>F110/56497</f>
        <v>2.0815264527320035E-2</v>
      </c>
      <c r="H110" s="71">
        <f>SUM(H96:H109)</f>
        <v>991</v>
      </c>
      <c r="I110" s="41">
        <f>H110/46275</f>
        <v>2.1415451107509455E-2</v>
      </c>
      <c r="J110" s="37">
        <f>IF(D110=0, "-", IF((B110-D110)/D110&lt;10, (B110-D110)/D110, "&gt;999%"))</f>
        <v>0.58885017421602792</v>
      </c>
      <c r="K110" s="38">
        <f>IF(H110=0, "-", IF((F110-H110)/H110&lt;10, (F110-H110)/H110, "&gt;999%"))</f>
        <v>0.18668012108980828</v>
      </c>
    </row>
    <row r="111" spans="1:11" x14ac:dyDescent="0.2">
      <c r="B111" s="83"/>
      <c r="D111" s="83"/>
      <c r="F111" s="83"/>
      <c r="H111" s="83"/>
    </row>
    <row r="112" spans="1:11" s="43" customFormat="1" x14ac:dyDescent="0.2">
      <c r="A112" s="162" t="s">
        <v>595</v>
      </c>
      <c r="B112" s="71">
        <v>3512</v>
      </c>
      <c r="C112" s="40">
        <f>B112/21588</f>
        <v>0.16268297202149343</v>
      </c>
      <c r="D112" s="71">
        <v>2882</v>
      </c>
      <c r="E112" s="41">
        <f>D112/16272</f>
        <v>0.17711406096361848</v>
      </c>
      <c r="F112" s="77">
        <v>9169</v>
      </c>
      <c r="G112" s="42">
        <f>F112/56497</f>
        <v>0.16229180310458963</v>
      </c>
      <c r="H112" s="71">
        <v>8450</v>
      </c>
      <c r="I112" s="41">
        <f>H112/46275</f>
        <v>0.18260399783900594</v>
      </c>
      <c r="J112" s="37">
        <f>IF(D112=0, "-", IF((B112-D112)/D112&lt;10, (B112-D112)/D112, "&gt;999%"))</f>
        <v>0.21859819569743233</v>
      </c>
      <c r="K112" s="38">
        <f>IF(H112=0, "-", IF((F112-H112)/H112&lt;10, (F112-H112)/H112, "&gt;999%"))</f>
        <v>8.5088757396449707E-2</v>
      </c>
    </row>
    <row r="113" spans="1:11" x14ac:dyDescent="0.2">
      <c r="B113" s="83"/>
      <c r="D113" s="83"/>
      <c r="F113" s="83"/>
      <c r="H113" s="83"/>
    </row>
    <row r="114" spans="1:11" ht="15.75" x14ac:dyDescent="0.25">
      <c r="A114" s="164" t="s">
        <v>121</v>
      </c>
      <c r="B114" s="196" t="s">
        <v>1</v>
      </c>
      <c r="C114" s="200"/>
      <c r="D114" s="200"/>
      <c r="E114" s="197"/>
      <c r="F114" s="196" t="s">
        <v>14</v>
      </c>
      <c r="G114" s="200"/>
      <c r="H114" s="200"/>
      <c r="I114" s="197"/>
      <c r="J114" s="196" t="s">
        <v>15</v>
      </c>
      <c r="K114" s="197"/>
    </row>
    <row r="115" spans="1:11" x14ac:dyDescent="0.2">
      <c r="A115" s="22"/>
      <c r="B115" s="196">
        <f>VALUE(RIGHT($B$2, 4))</f>
        <v>2021</v>
      </c>
      <c r="C115" s="197"/>
      <c r="D115" s="196">
        <f>B115-1</f>
        <v>2020</v>
      </c>
      <c r="E115" s="204"/>
      <c r="F115" s="196">
        <f>B115</f>
        <v>2021</v>
      </c>
      <c r="G115" s="204"/>
      <c r="H115" s="196">
        <f>D115</f>
        <v>2020</v>
      </c>
      <c r="I115" s="204"/>
      <c r="J115" s="140" t="s">
        <v>4</v>
      </c>
      <c r="K115" s="141" t="s">
        <v>2</v>
      </c>
    </row>
    <row r="116" spans="1:11" x14ac:dyDescent="0.2">
      <c r="A116" s="163" t="s">
        <v>153</v>
      </c>
      <c r="B116" s="61" t="s">
        <v>12</v>
      </c>
      <c r="C116" s="62" t="s">
        <v>13</v>
      </c>
      <c r="D116" s="61" t="s">
        <v>12</v>
      </c>
      <c r="E116" s="63" t="s">
        <v>13</v>
      </c>
      <c r="F116" s="62" t="s">
        <v>12</v>
      </c>
      <c r="G116" s="62" t="s">
        <v>13</v>
      </c>
      <c r="H116" s="61" t="s">
        <v>12</v>
      </c>
      <c r="I116" s="63" t="s">
        <v>13</v>
      </c>
      <c r="J116" s="61"/>
      <c r="K116" s="63"/>
    </row>
    <row r="117" spans="1:11" x14ac:dyDescent="0.2">
      <c r="A117" s="7" t="s">
        <v>419</v>
      </c>
      <c r="B117" s="65">
        <v>0</v>
      </c>
      <c r="C117" s="34">
        <f>IF(B142=0, "-", B117/B142)</f>
        <v>0</v>
      </c>
      <c r="D117" s="65">
        <v>7</v>
      </c>
      <c r="E117" s="9">
        <f>IF(D142=0, "-", D117/D142)</f>
        <v>4.5395590142671858E-3</v>
      </c>
      <c r="F117" s="81">
        <v>2</v>
      </c>
      <c r="G117" s="34">
        <f>IF(F142=0, "-", F117/F142)</f>
        <v>3.5984166966534722E-4</v>
      </c>
      <c r="H117" s="65">
        <v>41</v>
      </c>
      <c r="I117" s="9">
        <f>IF(H142=0, "-", H117/H142)</f>
        <v>9.3692870201096887E-3</v>
      </c>
      <c r="J117" s="8">
        <f t="shared" ref="J117:J140" si="10">IF(D117=0, "-", IF((B117-D117)/D117&lt;10, (B117-D117)/D117, "&gt;999%"))</f>
        <v>-1</v>
      </c>
      <c r="K117" s="9">
        <f t="shared" ref="K117:K140" si="11">IF(H117=0, "-", IF((F117-H117)/H117&lt;10, (F117-H117)/H117, "&gt;999%"))</f>
        <v>-0.95121951219512191</v>
      </c>
    </row>
    <row r="118" spans="1:11" x14ac:dyDescent="0.2">
      <c r="A118" s="7" t="s">
        <v>420</v>
      </c>
      <c r="B118" s="65">
        <v>93</v>
      </c>
      <c r="C118" s="34">
        <f>IF(B142=0, "-", B118/B142)</f>
        <v>4.1480820695807316E-2</v>
      </c>
      <c r="D118" s="65">
        <v>92</v>
      </c>
      <c r="E118" s="9">
        <f>IF(D142=0, "-", D118/D142)</f>
        <v>5.9662775616083012E-2</v>
      </c>
      <c r="F118" s="81">
        <v>269</v>
      </c>
      <c r="G118" s="34">
        <f>IF(F142=0, "-", F118/F142)</f>
        <v>4.8398704569989202E-2</v>
      </c>
      <c r="H118" s="65">
        <v>302</v>
      </c>
      <c r="I118" s="9">
        <f>IF(H142=0, "-", H118/H142)</f>
        <v>6.9012797074954293E-2</v>
      </c>
      <c r="J118" s="8">
        <f t="shared" si="10"/>
        <v>1.0869565217391304E-2</v>
      </c>
      <c r="K118" s="9">
        <f t="shared" si="11"/>
        <v>-0.10927152317880795</v>
      </c>
    </row>
    <row r="119" spans="1:11" x14ac:dyDescent="0.2">
      <c r="A119" s="7" t="s">
        <v>421</v>
      </c>
      <c r="B119" s="65">
        <v>23</v>
      </c>
      <c r="C119" s="34">
        <f>IF(B142=0, "-", B119/B142)</f>
        <v>1.0258697591436218E-2</v>
      </c>
      <c r="D119" s="65">
        <v>10</v>
      </c>
      <c r="E119" s="9">
        <f>IF(D142=0, "-", D119/D142)</f>
        <v>6.4850843060959796E-3</v>
      </c>
      <c r="F119" s="81">
        <v>50</v>
      </c>
      <c r="G119" s="34">
        <f>IF(F142=0, "-", F119/F142)</f>
        <v>8.9960417416336813E-3</v>
      </c>
      <c r="H119" s="65">
        <v>28</v>
      </c>
      <c r="I119" s="9">
        <f>IF(H142=0, "-", H119/H142)</f>
        <v>6.3985374771480807E-3</v>
      </c>
      <c r="J119" s="8">
        <f t="shared" si="10"/>
        <v>1.3</v>
      </c>
      <c r="K119" s="9">
        <f t="shared" si="11"/>
        <v>0.7857142857142857</v>
      </c>
    </row>
    <row r="120" spans="1:11" x14ac:dyDescent="0.2">
      <c r="A120" s="7" t="s">
        <v>422</v>
      </c>
      <c r="B120" s="65">
        <v>0</v>
      </c>
      <c r="C120" s="34">
        <f>IF(B142=0, "-", B120/B142)</f>
        <v>0</v>
      </c>
      <c r="D120" s="65">
        <v>57</v>
      </c>
      <c r="E120" s="9">
        <f>IF(D142=0, "-", D120/D142)</f>
        <v>3.6964980544747082E-2</v>
      </c>
      <c r="F120" s="81">
        <v>0</v>
      </c>
      <c r="G120" s="34">
        <f>IF(F142=0, "-", F120/F142)</f>
        <v>0</v>
      </c>
      <c r="H120" s="65">
        <v>96</v>
      </c>
      <c r="I120" s="9">
        <f>IF(H142=0, "-", H120/H142)</f>
        <v>2.1937842778793418E-2</v>
      </c>
      <c r="J120" s="8">
        <f t="shared" si="10"/>
        <v>-1</v>
      </c>
      <c r="K120" s="9">
        <f t="shared" si="11"/>
        <v>-1</v>
      </c>
    </row>
    <row r="121" spans="1:11" x14ac:dyDescent="0.2">
      <c r="A121" s="7" t="s">
        <v>423</v>
      </c>
      <c r="B121" s="65">
        <v>0</v>
      </c>
      <c r="C121" s="34">
        <f>IF(B142=0, "-", B121/B142)</f>
        <v>0</v>
      </c>
      <c r="D121" s="65">
        <v>63</v>
      </c>
      <c r="E121" s="9">
        <f>IF(D142=0, "-", D121/D142)</f>
        <v>4.085603112840467E-2</v>
      </c>
      <c r="F121" s="81">
        <v>0</v>
      </c>
      <c r="G121" s="34">
        <f>IF(F142=0, "-", F121/F142)</f>
        <v>0</v>
      </c>
      <c r="H121" s="65">
        <v>125</v>
      </c>
      <c r="I121" s="9">
        <f>IF(H142=0, "-", H121/H142)</f>
        <v>2.8564899451553931E-2</v>
      </c>
      <c r="J121" s="8">
        <f t="shared" si="10"/>
        <v>-1</v>
      </c>
      <c r="K121" s="9">
        <f t="shared" si="11"/>
        <v>-1</v>
      </c>
    </row>
    <row r="122" spans="1:11" x14ac:dyDescent="0.2">
      <c r="A122" s="7" t="s">
        <v>424</v>
      </c>
      <c r="B122" s="65">
        <v>56</v>
      </c>
      <c r="C122" s="34">
        <f>IF(B142=0, "-", B122/B142)</f>
        <v>2.4977698483496878E-2</v>
      </c>
      <c r="D122" s="65">
        <v>0</v>
      </c>
      <c r="E122" s="9">
        <f>IF(D142=0, "-", D122/D142)</f>
        <v>0</v>
      </c>
      <c r="F122" s="81">
        <v>153</v>
      </c>
      <c r="G122" s="34">
        <f>IF(F142=0, "-", F122/F142)</f>
        <v>2.7527887729399063E-2</v>
      </c>
      <c r="H122" s="65">
        <v>0</v>
      </c>
      <c r="I122" s="9">
        <f>IF(H142=0, "-", H122/H142)</f>
        <v>0</v>
      </c>
      <c r="J122" s="8" t="str">
        <f t="shared" si="10"/>
        <v>-</v>
      </c>
      <c r="K122" s="9" t="str">
        <f t="shared" si="11"/>
        <v>-</v>
      </c>
    </row>
    <row r="123" spans="1:11" x14ac:dyDescent="0.2">
      <c r="A123" s="7" t="s">
        <v>425</v>
      </c>
      <c r="B123" s="65">
        <v>187</v>
      </c>
      <c r="C123" s="34">
        <f>IF(B142=0, "-", B123/B142)</f>
        <v>8.3407671721677068E-2</v>
      </c>
      <c r="D123" s="65">
        <v>61</v>
      </c>
      <c r="E123" s="9">
        <f>IF(D142=0, "-", D123/D142)</f>
        <v>3.9559014267185472E-2</v>
      </c>
      <c r="F123" s="81">
        <v>395</v>
      </c>
      <c r="G123" s="34">
        <f>IF(F142=0, "-", F123/F142)</f>
        <v>7.1068729758906088E-2</v>
      </c>
      <c r="H123" s="65">
        <v>217</v>
      </c>
      <c r="I123" s="9">
        <f>IF(H142=0, "-", H123/H142)</f>
        <v>4.9588665447897626E-2</v>
      </c>
      <c r="J123" s="8">
        <f t="shared" si="10"/>
        <v>2.0655737704918034</v>
      </c>
      <c r="K123" s="9">
        <f t="shared" si="11"/>
        <v>0.82027649769585254</v>
      </c>
    </row>
    <row r="124" spans="1:11" x14ac:dyDescent="0.2">
      <c r="A124" s="7" t="s">
        <v>426</v>
      </c>
      <c r="B124" s="65">
        <v>313</v>
      </c>
      <c r="C124" s="34">
        <f>IF(B142=0, "-", B124/B142)</f>
        <v>0.13960749330954506</v>
      </c>
      <c r="D124" s="65">
        <v>194</v>
      </c>
      <c r="E124" s="9">
        <f>IF(D142=0, "-", D124/D142)</f>
        <v>0.12581063553826199</v>
      </c>
      <c r="F124" s="81">
        <v>682</v>
      </c>
      <c r="G124" s="34">
        <f>IF(F142=0, "-", F124/F142)</f>
        <v>0.12270600935588341</v>
      </c>
      <c r="H124" s="65">
        <v>497</v>
      </c>
      <c r="I124" s="9">
        <f>IF(H142=0, "-", H124/H142)</f>
        <v>0.11357404021937843</v>
      </c>
      <c r="J124" s="8">
        <f t="shared" si="10"/>
        <v>0.61340206185567014</v>
      </c>
      <c r="K124" s="9">
        <f t="shared" si="11"/>
        <v>0.37223340040241448</v>
      </c>
    </row>
    <row r="125" spans="1:11" x14ac:dyDescent="0.2">
      <c r="A125" s="7" t="s">
        <v>427</v>
      </c>
      <c r="B125" s="65">
        <v>60</v>
      </c>
      <c r="C125" s="34">
        <f>IF(B142=0, "-", B125/B142)</f>
        <v>2.6761819803746655E-2</v>
      </c>
      <c r="D125" s="65">
        <v>18</v>
      </c>
      <c r="E125" s="9">
        <f>IF(D142=0, "-", D125/D142)</f>
        <v>1.1673151750972763E-2</v>
      </c>
      <c r="F125" s="81">
        <v>142</v>
      </c>
      <c r="G125" s="34">
        <f>IF(F142=0, "-", F125/F142)</f>
        <v>2.5548758546239655E-2</v>
      </c>
      <c r="H125" s="65">
        <v>79</v>
      </c>
      <c r="I125" s="9">
        <f>IF(H142=0, "-", H125/H142)</f>
        <v>1.8053016453382083E-2</v>
      </c>
      <c r="J125" s="8">
        <f t="shared" si="10"/>
        <v>2.3333333333333335</v>
      </c>
      <c r="K125" s="9">
        <f t="shared" si="11"/>
        <v>0.79746835443037978</v>
      </c>
    </row>
    <row r="126" spans="1:11" x14ac:dyDescent="0.2">
      <c r="A126" s="7" t="s">
        <v>428</v>
      </c>
      <c r="B126" s="65">
        <v>35</v>
      </c>
      <c r="C126" s="34">
        <f>IF(B142=0, "-", B126/B142)</f>
        <v>1.5611061552185548E-2</v>
      </c>
      <c r="D126" s="65">
        <v>15</v>
      </c>
      <c r="E126" s="9">
        <f>IF(D142=0, "-", D126/D142)</f>
        <v>9.727626459143969E-3</v>
      </c>
      <c r="F126" s="81">
        <v>110</v>
      </c>
      <c r="G126" s="34">
        <f>IF(F142=0, "-", F126/F142)</f>
        <v>1.9791291831594098E-2</v>
      </c>
      <c r="H126" s="65">
        <v>52</v>
      </c>
      <c r="I126" s="9">
        <f>IF(H142=0, "-", H126/H142)</f>
        <v>1.1882998171846435E-2</v>
      </c>
      <c r="J126" s="8">
        <f t="shared" si="10"/>
        <v>1.3333333333333333</v>
      </c>
      <c r="K126" s="9">
        <f t="shared" si="11"/>
        <v>1.1153846153846154</v>
      </c>
    </row>
    <row r="127" spans="1:11" x14ac:dyDescent="0.2">
      <c r="A127" s="7" t="s">
        <v>429</v>
      </c>
      <c r="B127" s="65">
        <v>80</v>
      </c>
      <c r="C127" s="34">
        <f>IF(B142=0, "-", B127/B142)</f>
        <v>3.568242640499554E-2</v>
      </c>
      <c r="D127" s="65">
        <v>33</v>
      </c>
      <c r="E127" s="9">
        <f>IF(D142=0, "-", D127/D142)</f>
        <v>2.1400778210116732E-2</v>
      </c>
      <c r="F127" s="81">
        <v>250</v>
      </c>
      <c r="G127" s="34">
        <f>IF(F142=0, "-", F127/F142)</f>
        <v>4.4980208708168407E-2</v>
      </c>
      <c r="H127" s="65">
        <v>128</v>
      </c>
      <c r="I127" s="9">
        <f>IF(H142=0, "-", H127/H142)</f>
        <v>2.9250457038391225E-2</v>
      </c>
      <c r="J127" s="8">
        <f t="shared" si="10"/>
        <v>1.4242424242424243</v>
      </c>
      <c r="K127" s="9">
        <f t="shared" si="11"/>
        <v>0.953125</v>
      </c>
    </row>
    <row r="128" spans="1:11" x14ac:dyDescent="0.2">
      <c r="A128" s="7" t="s">
        <v>430</v>
      </c>
      <c r="B128" s="65">
        <v>27</v>
      </c>
      <c r="C128" s="34">
        <f>IF(B142=0, "-", B128/B142)</f>
        <v>1.2042818911685994E-2</v>
      </c>
      <c r="D128" s="65">
        <v>3</v>
      </c>
      <c r="E128" s="9">
        <f>IF(D142=0, "-", D128/D142)</f>
        <v>1.9455252918287938E-3</v>
      </c>
      <c r="F128" s="81">
        <v>84</v>
      </c>
      <c r="G128" s="34">
        <f>IF(F142=0, "-", F128/F142)</f>
        <v>1.5113350125944584E-2</v>
      </c>
      <c r="H128" s="65">
        <v>11</v>
      </c>
      <c r="I128" s="9">
        <f>IF(H142=0, "-", H128/H142)</f>
        <v>2.5137111517367461E-3</v>
      </c>
      <c r="J128" s="8">
        <f t="shared" si="10"/>
        <v>8</v>
      </c>
      <c r="K128" s="9">
        <f t="shared" si="11"/>
        <v>6.6363636363636367</v>
      </c>
    </row>
    <row r="129" spans="1:11" x14ac:dyDescent="0.2">
      <c r="A129" s="7" t="s">
        <v>431</v>
      </c>
      <c r="B129" s="65">
        <v>127</v>
      </c>
      <c r="C129" s="34">
        <f>IF(B142=0, "-", B129/B142)</f>
        <v>5.6645851917930416E-2</v>
      </c>
      <c r="D129" s="65">
        <v>49</v>
      </c>
      <c r="E129" s="9">
        <f>IF(D142=0, "-", D129/D142)</f>
        <v>3.1776913099870296E-2</v>
      </c>
      <c r="F129" s="81">
        <v>365</v>
      </c>
      <c r="G129" s="34">
        <f>IF(F142=0, "-", F129/F142)</f>
        <v>6.5671104713925871E-2</v>
      </c>
      <c r="H129" s="65">
        <v>120</v>
      </c>
      <c r="I129" s="9">
        <f>IF(H142=0, "-", H129/H142)</f>
        <v>2.7422303473491772E-2</v>
      </c>
      <c r="J129" s="8">
        <f t="shared" si="10"/>
        <v>1.5918367346938775</v>
      </c>
      <c r="K129" s="9">
        <f t="shared" si="11"/>
        <v>2.0416666666666665</v>
      </c>
    </row>
    <row r="130" spans="1:11" x14ac:dyDescent="0.2">
      <c r="A130" s="7" t="s">
        <v>432</v>
      </c>
      <c r="B130" s="65">
        <v>115</v>
      </c>
      <c r="C130" s="34">
        <f>IF(B142=0, "-", B130/B142)</f>
        <v>5.129348795718109E-2</v>
      </c>
      <c r="D130" s="65">
        <v>59</v>
      </c>
      <c r="E130" s="9">
        <f>IF(D142=0, "-", D130/D142)</f>
        <v>3.826199740596628E-2</v>
      </c>
      <c r="F130" s="81">
        <v>313</v>
      </c>
      <c r="G130" s="34">
        <f>IF(F142=0, "-", F130/F142)</f>
        <v>5.6315221302626846E-2</v>
      </c>
      <c r="H130" s="65">
        <v>215</v>
      </c>
      <c r="I130" s="9">
        <f>IF(H142=0, "-", H130/H142)</f>
        <v>4.9131627056672761E-2</v>
      </c>
      <c r="J130" s="8">
        <f t="shared" si="10"/>
        <v>0.94915254237288138</v>
      </c>
      <c r="K130" s="9">
        <f t="shared" si="11"/>
        <v>0.45581395348837211</v>
      </c>
    </row>
    <row r="131" spans="1:11" x14ac:dyDescent="0.2">
      <c r="A131" s="7" t="s">
        <v>433</v>
      </c>
      <c r="B131" s="65">
        <v>65</v>
      </c>
      <c r="C131" s="34">
        <f>IF(B142=0, "-", B131/B142)</f>
        <v>2.8991971454058876E-2</v>
      </c>
      <c r="D131" s="65">
        <v>20</v>
      </c>
      <c r="E131" s="9">
        <f>IF(D142=0, "-", D131/D142)</f>
        <v>1.2970168612191959E-2</v>
      </c>
      <c r="F131" s="81">
        <v>198</v>
      </c>
      <c r="G131" s="34">
        <f>IF(F142=0, "-", F131/F142)</f>
        <v>3.5624325296869375E-2</v>
      </c>
      <c r="H131" s="65">
        <v>65</v>
      </c>
      <c r="I131" s="9">
        <f>IF(H142=0, "-", H131/H142)</f>
        <v>1.4853747714808043E-2</v>
      </c>
      <c r="J131" s="8">
        <f t="shared" si="10"/>
        <v>2.25</v>
      </c>
      <c r="K131" s="9">
        <f t="shared" si="11"/>
        <v>2.046153846153846</v>
      </c>
    </row>
    <row r="132" spans="1:11" x14ac:dyDescent="0.2">
      <c r="A132" s="7" t="s">
        <v>434</v>
      </c>
      <c r="B132" s="65">
        <v>256</v>
      </c>
      <c r="C132" s="34">
        <f>IF(B142=0, "-", B132/B142)</f>
        <v>0.11418376449598573</v>
      </c>
      <c r="D132" s="65">
        <v>207</v>
      </c>
      <c r="E132" s="9">
        <f>IF(D142=0, "-", D132/D142)</f>
        <v>0.13424124513618677</v>
      </c>
      <c r="F132" s="81">
        <v>431</v>
      </c>
      <c r="G132" s="34">
        <f>IF(F142=0, "-", F132/F142)</f>
        <v>7.7545879812882329E-2</v>
      </c>
      <c r="H132" s="65">
        <v>466</v>
      </c>
      <c r="I132" s="9">
        <f>IF(H142=0, "-", H132/H142)</f>
        <v>0.10648994515539305</v>
      </c>
      <c r="J132" s="8">
        <f t="shared" si="10"/>
        <v>0.23671497584541062</v>
      </c>
      <c r="K132" s="9">
        <f t="shared" si="11"/>
        <v>-7.5107296137339061E-2</v>
      </c>
    </row>
    <row r="133" spans="1:11" x14ac:dyDescent="0.2">
      <c r="A133" s="7" t="s">
        <v>435</v>
      </c>
      <c r="B133" s="65">
        <v>0</v>
      </c>
      <c r="C133" s="34">
        <f>IF(B142=0, "-", B133/B142)</f>
        <v>0</v>
      </c>
      <c r="D133" s="65">
        <v>11</v>
      </c>
      <c r="E133" s="9">
        <f>IF(D142=0, "-", D133/D142)</f>
        <v>7.133592736705577E-3</v>
      </c>
      <c r="F133" s="81">
        <v>8</v>
      </c>
      <c r="G133" s="34">
        <f>IF(F142=0, "-", F133/F142)</f>
        <v>1.4393666786613889E-3</v>
      </c>
      <c r="H133" s="65">
        <v>28</v>
      </c>
      <c r="I133" s="9">
        <f>IF(H142=0, "-", H133/H142)</f>
        <v>6.3985374771480807E-3</v>
      </c>
      <c r="J133" s="8">
        <f t="shared" si="10"/>
        <v>-1</v>
      </c>
      <c r="K133" s="9">
        <f t="shared" si="11"/>
        <v>-0.7142857142857143</v>
      </c>
    </row>
    <row r="134" spans="1:11" x14ac:dyDescent="0.2">
      <c r="A134" s="7" t="s">
        <v>436</v>
      </c>
      <c r="B134" s="65">
        <v>46</v>
      </c>
      <c r="C134" s="34">
        <f>IF(B142=0, "-", B134/B142)</f>
        <v>2.0517395182872437E-2</v>
      </c>
      <c r="D134" s="65">
        <v>16</v>
      </c>
      <c r="E134" s="9">
        <f>IF(D142=0, "-", D134/D142)</f>
        <v>1.0376134889753566E-2</v>
      </c>
      <c r="F134" s="81">
        <v>76</v>
      </c>
      <c r="G134" s="34">
        <f>IF(F142=0, "-", F134/F142)</f>
        <v>1.3673983447283196E-2</v>
      </c>
      <c r="H134" s="65">
        <v>58</v>
      </c>
      <c r="I134" s="9">
        <f>IF(H142=0, "-", H134/H142)</f>
        <v>1.3254113345521023E-2</v>
      </c>
      <c r="J134" s="8">
        <f t="shared" si="10"/>
        <v>1.875</v>
      </c>
      <c r="K134" s="9">
        <f t="shared" si="11"/>
        <v>0.31034482758620691</v>
      </c>
    </row>
    <row r="135" spans="1:11" x14ac:dyDescent="0.2">
      <c r="A135" s="7" t="s">
        <v>437</v>
      </c>
      <c r="B135" s="65">
        <v>19</v>
      </c>
      <c r="C135" s="34">
        <f>IF(B142=0, "-", B135/B142)</f>
        <v>8.4745762711864406E-3</v>
      </c>
      <c r="D135" s="65">
        <v>3</v>
      </c>
      <c r="E135" s="9">
        <f>IF(D142=0, "-", D135/D142)</f>
        <v>1.9455252918287938E-3</v>
      </c>
      <c r="F135" s="81">
        <v>30</v>
      </c>
      <c r="G135" s="34">
        <f>IF(F142=0, "-", F135/F142)</f>
        <v>5.3976250449802084E-3</v>
      </c>
      <c r="H135" s="65">
        <v>10</v>
      </c>
      <c r="I135" s="9">
        <f>IF(H142=0, "-", H135/H142)</f>
        <v>2.2851919561243145E-3</v>
      </c>
      <c r="J135" s="8">
        <f t="shared" si="10"/>
        <v>5.333333333333333</v>
      </c>
      <c r="K135" s="9">
        <f t="shared" si="11"/>
        <v>2</v>
      </c>
    </row>
    <row r="136" spans="1:11" x14ac:dyDescent="0.2">
      <c r="A136" s="7" t="s">
        <v>438</v>
      </c>
      <c r="B136" s="65">
        <v>202</v>
      </c>
      <c r="C136" s="34">
        <f>IF(B142=0, "-", B136/B142)</f>
        <v>9.0098126672613743E-2</v>
      </c>
      <c r="D136" s="65">
        <v>57</v>
      </c>
      <c r="E136" s="9">
        <f>IF(D142=0, "-", D136/D142)</f>
        <v>3.6964980544747082E-2</v>
      </c>
      <c r="F136" s="81">
        <v>449</v>
      </c>
      <c r="G136" s="34">
        <f>IF(F142=0, "-", F136/F142)</f>
        <v>8.0784454839870456E-2</v>
      </c>
      <c r="H136" s="65">
        <v>132</v>
      </c>
      <c r="I136" s="9">
        <f>IF(H142=0, "-", H136/H142)</f>
        <v>3.0164533820840951E-2</v>
      </c>
      <c r="J136" s="8">
        <f t="shared" si="10"/>
        <v>2.5438596491228069</v>
      </c>
      <c r="K136" s="9">
        <f t="shared" si="11"/>
        <v>2.4015151515151514</v>
      </c>
    </row>
    <row r="137" spans="1:11" x14ac:dyDescent="0.2">
      <c r="A137" s="7" t="s">
        <v>439</v>
      </c>
      <c r="B137" s="65">
        <v>76</v>
      </c>
      <c r="C137" s="34">
        <f>IF(B142=0, "-", B137/B142)</f>
        <v>3.3898305084745763E-2</v>
      </c>
      <c r="D137" s="65">
        <v>44</v>
      </c>
      <c r="E137" s="9">
        <f>IF(D142=0, "-", D137/D142)</f>
        <v>2.8534370946822308E-2</v>
      </c>
      <c r="F137" s="81">
        <v>161</v>
      </c>
      <c r="G137" s="34">
        <f>IF(F142=0, "-", F137/F142)</f>
        <v>2.8967254408060455E-2</v>
      </c>
      <c r="H137" s="65">
        <v>142</v>
      </c>
      <c r="I137" s="9">
        <f>IF(H142=0, "-", H137/H142)</f>
        <v>3.2449725776965262E-2</v>
      </c>
      <c r="J137" s="8">
        <f t="shared" si="10"/>
        <v>0.72727272727272729</v>
      </c>
      <c r="K137" s="9">
        <f t="shared" si="11"/>
        <v>0.13380281690140844</v>
      </c>
    </row>
    <row r="138" spans="1:11" x14ac:dyDescent="0.2">
      <c r="A138" s="7" t="s">
        <v>440</v>
      </c>
      <c r="B138" s="65">
        <v>15</v>
      </c>
      <c r="C138" s="34">
        <f>IF(B142=0, "-", B138/B142)</f>
        <v>6.6904549509366638E-3</v>
      </c>
      <c r="D138" s="65">
        <v>66</v>
      </c>
      <c r="E138" s="9">
        <f>IF(D142=0, "-", D138/D142)</f>
        <v>4.2801556420233464E-2</v>
      </c>
      <c r="F138" s="81">
        <v>31</v>
      </c>
      <c r="G138" s="34">
        <f>IF(F142=0, "-", F138/F142)</f>
        <v>5.577545879812882E-3</v>
      </c>
      <c r="H138" s="65">
        <v>280</v>
      </c>
      <c r="I138" s="9">
        <f>IF(H142=0, "-", H138/H142)</f>
        <v>6.3985374771480807E-2</v>
      </c>
      <c r="J138" s="8">
        <f t="shared" si="10"/>
        <v>-0.77272727272727271</v>
      </c>
      <c r="K138" s="9">
        <f t="shared" si="11"/>
        <v>-0.88928571428571423</v>
      </c>
    </row>
    <row r="139" spans="1:11" x14ac:dyDescent="0.2">
      <c r="A139" s="7" t="s">
        <v>441</v>
      </c>
      <c r="B139" s="65">
        <v>349</v>
      </c>
      <c r="C139" s="34">
        <f>IF(B142=0, "-", B139/B142)</f>
        <v>0.15566458519179305</v>
      </c>
      <c r="D139" s="65">
        <v>442</v>
      </c>
      <c r="E139" s="9">
        <f>IF(D142=0, "-", D139/D142)</f>
        <v>0.28664072632944226</v>
      </c>
      <c r="F139" s="81">
        <v>1148</v>
      </c>
      <c r="G139" s="34">
        <f>IF(F142=0, "-", F139/F142)</f>
        <v>0.20654911838790932</v>
      </c>
      <c r="H139" s="65">
        <v>1159</v>
      </c>
      <c r="I139" s="9">
        <f>IF(H142=0, "-", H139/H142)</f>
        <v>0.26485374771480802</v>
      </c>
      <c r="J139" s="8">
        <f t="shared" si="10"/>
        <v>-0.21040723981900453</v>
      </c>
      <c r="K139" s="9">
        <f t="shared" si="11"/>
        <v>-9.4909404659188953E-3</v>
      </c>
    </row>
    <row r="140" spans="1:11" x14ac:dyDescent="0.2">
      <c r="A140" s="7" t="s">
        <v>442</v>
      </c>
      <c r="B140" s="65">
        <v>98</v>
      </c>
      <c r="C140" s="34">
        <f>IF(B142=0, "-", B140/B142)</f>
        <v>4.3710972346119537E-2</v>
      </c>
      <c r="D140" s="65">
        <v>15</v>
      </c>
      <c r="E140" s="9">
        <f>IF(D142=0, "-", D140/D142)</f>
        <v>9.727626459143969E-3</v>
      </c>
      <c r="F140" s="81">
        <v>211</v>
      </c>
      <c r="G140" s="34">
        <f>IF(F142=0, "-", F140/F142)</f>
        <v>3.7963296149694133E-2</v>
      </c>
      <c r="H140" s="65">
        <v>125</v>
      </c>
      <c r="I140" s="9">
        <f>IF(H142=0, "-", H140/H142)</f>
        <v>2.8564899451553931E-2</v>
      </c>
      <c r="J140" s="8">
        <f t="shared" si="10"/>
        <v>5.5333333333333332</v>
      </c>
      <c r="K140" s="9">
        <f t="shared" si="11"/>
        <v>0.68799999999999994</v>
      </c>
    </row>
    <row r="141" spans="1:11" x14ac:dyDescent="0.2">
      <c r="A141" s="2"/>
      <c r="B141" s="68"/>
      <c r="C141" s="33"/>
      <c r="D141" s="68"/>
      <c r="E141" s="6"/>
      <c r="F141" s="82"/>
      <c r="G141" s="33"/>
      <c r="H141" s="68"/>
      <c r="I141" s="6"/>
      <c r="J141" s="5"/>
      <c r="K141" s="6"/>
    </row>
    <row r="142" spans="1:11" s="43" customFormat="1" x14ac:dyDescent="0.2">
      <c r="A142" s="162" t="s">
        <v>594</v>
      </c>
      <c r="B142" s="71">
        <f>SUM(B117:B141)</f>
        <v>2242</v>
      </c>
      <c r="C142" s="40">
        <f>B142/21588</f>
        <v>0.10385399295905133</v>
      </c>
      <c r="D142" s="71">
        <f>SUM(D117:D141)</f>
        <v>1542</v>
      </c>
      <c r="E142" s="41">
        <f>D142/16272</f>
        <v>9.4764011799410033E-2</v>
      </c>
      <c r="F142" s="77">
        <f>SUM(F117:F141)</f>
        <v>5558</v>
      </c>
      <c r="G142" s="42">
        <f>F142/56497</f>
        <v>9.8376904968405399E-2</v>
      </c>
      <c r="H142" s="71">
        <f>SUM(H117:H141)</f>
        <v>4376</v>
      </c>
      <c r="I142" s="41">
        <f>H142/46275</f>
        <v>9.4565099945975145E-2</v>
      </c>
      <c r="J142" s="37">
        <f>IF(D142=0, "-", IF((B142-D142)/D142&lt;10, (B142-D142)/D142, "&gt;999%"))</f>
        <v>0.45395590142671854</v>
      </c>
      <c r="K142" s="38">
        <f>IF(H142=0, "-", IF((F142-H142)/H142&lt;10, (F142-H142)/H142, "&gt;999%"))</f>
        <v>0.27010968921389394</v>
      </c>
    </row>
    <row r="143" spans="1:11" x14ac:dyDescent="0.2">
      <c r="B143" s="83"/>
      <c r="D143" s="83"/>
      <c r="F143" s="83"/>
      <c r="H143" s="83"/>
    </row>
    <row r="144" spans="1:11" x14ac:dyDescent="0.2">
      <c r="A144" s="163" t="s">
        <v>154</v>
      </c>
      <c r="B144" s="61" t="s">
        <v>12</v>
      </c>
      <c r="C144" s="62" t="s">
        <v>13</v>
      </c>
      <c r="D144" s="61" t="s">
        <v>12</v>
      </c>
      <c r="E144" s="63" t="s">
        <v>13</v>
      </c>
      <c r="F144" s="62" t="s">
        <v>12</v>
      </c>
      <c r="G144" s="62" t="s">
        <v>13</v>
      </c>
      <c r="H144" s="61" t="s">
        <v>12</v>
      </c>
      <c r="I144" s="63" t="s">
        <v>13</v>
      </c>
      <c r="J144" s="61"/>
      <c r="K144" s="63"/>
    </row>
    <row r="145" spans="1:11" x14ac:dyDescent="0.2">
      <c r="A145" s="7" t="s">
        <v>443</v>
      </c>
      <c r="B145" s="65">
        <v>2</v>
      </c>
      <c r="C145" s="34">
        <f>IF(B164=0, "-", B145/B164)</f>
        <v>7.6628352490421452E-3</v>
      </c>
      <c r="D145" s="65">
        <v>0</v>
      </c>
      <c r="E145" s="9">
        <f>IF(D164=0, "-", D145/D164)</f>
        <v>0</v>
      </c>
      <c r="F145" s="81">
        <v>3</v>
      </c>
      <c r="G145" s="34">
        <f>IF(F164=0, "-", F145/F164)</f>
        <v>3.90625E-3</v>
      </c>
      <c r="H145" s="65">
        <v>0</v>
      </c>
      <c r="I145" s="9">
        <f>IF(H164=0, "-", H145/H164)</f>
        <v>0</v>
      </c>
      <c r="J145" s="8" t="str">
        <f t="shared" ref="J145:J162" si="12">IF(D145=0, "-", IF((B145-D145)/D145&lt;10, (B145-D145)/D145, "&gt;999%"))</f>
        <v>-</v>
      </c>
      <c r="K145" s="9" t="str">
        <f t="shared" ref="K145:K162" si="13">IF(H145=0, "-", IF((F145-H145)/H145&lt;10, (F145-H145)/H145, "&gt;999%"))</f>
        <v>-</v>
      </c>
    </row>
    <row r="146" spans="1:11" x14ac:dyDescent="0.2">
      <c r="A146" s="7" t="s">
        <v>444</v>
      </c>
      <c r="B146" s="65">
        <v>12</v>
      </c>
      <c r="C146" s="34">
        <f>IF(B164=0, "-", B146/B164)</f>
        <v>4.5977011494252873E-2</v>
      </c>
      <c r="D146" s="65">
        <v>22</v>
      </c>
      <c r="E146" s="9">
        <f>IF(D164=0, "-", D146/D164)</f>
        <v>0.12359550561797752</v>
      </c>
      <c r="F146" s="81">
        <v>46</v>
      </c>
      <c r="G146" s="34">
        <f>IF(F164=0, "-", F146/F164)</f>
        <v>5.9895833333333336E-2</v>
      </c>
      <c r="H146" s="65">
        <v>69</v>
      </c>
      <c r="I146" s="9">
        <f>IF(H164=0, "-", H146/H164)</f>
        <v>0.11022364217252396</v>
      </c>
      <c r="J146" s="8">
        <f t="shared" si="12"/>
        <v>-0.45454545454545453</v>
      </c>
      <c r="K146" s="9">
        <f t="shared" si="13"/>
        <v>-0.33333333333333331</v>
      </c>
    </row>
    <row r="147" spans="1:11" x14ac:dyDescent="0.2">
      <c r="A147" s="7" t="s">
        <v>445</v>
      </c>
      <c r="B147" s="65">
        <v>47</v>
      </c>
      <c r="C147" s="34">
        <f>IF(B164=0, "-", B147/B164)</f>
        <v>0.18007662835249041</v>
      </c>
      <c r="D147" s="65">
        <v>18</v>
      </c>
      <c r="E147" s="9">
        <f>IF(D164=0, "-", D147/D164)</f>
        <v>0.10112359550561797</v>
      </c>
      <c r="F147" s="81">
        <v>122</v>
      </c>
      <c r="G147" s="34">
        <f>IF(F164=0, "-", F147/F164)</f>
        <v>0.15885416666666666</v>
      </c>
      <c r="H147" s="65">
        <v>64</v>
      </c>
      <c r="I147" s="9">
        <f>IF(H164=0, "-", H147/H164)</f>
        <v>0.10223642172523961</v>
      </c>
      <c r="J147" s="8">
        <f t="shared" si="12"/>
        <v>1.6111111111111112</v>
      </c>
      <c r="K147" s="9">
        <f t="shared" si="13"/>
        <v>0.90625</v>
      </c>
    </row>
    <row r="148" spans="1:11" x14ac:dyDescent="0.2">
      <c r="A148" s="7" t="s">
        <v>446</v>
      </c>
      <c r="B148" s="65">
        <v>9</v>
      </c>
      <c r="C148" s="34">
        <f>IF(B164=0, "-", B148/B164)</f>
        <v>3.4482758620689655E-2</v>
      </c>
      <c r="D148" s="65">
        <v>7</v>
      </c>
      <c r="E148" s="9">
        <f>IF(D164=0, "-", D148/D164)</f>
        <v>3.9325842696629212E-2</v>
      </c>
      <c r="F148" s="81">
        <v>20</v>
      </c>
      <c r="G148" s="34">
        <f>IF(F164=0, "-", F148/F164)</f>
        <v>2.6041666666666668E-2</v>
      </c>
      <c r="H148" s="65">
        <v>27</v>
      </c>
      <c r="I148" s="9">
        <f>IF(H164=0, "-", H148/H164)</f>
        <v>4.3130990415335461E-2</v>
      </c>
      <c r="J148" s="8">
        <f t="shared" si="12"/>
        <v>0.2857142857142857</v>
      </c>
      <c r="K148" s="9">
        <f t="shared" si="13"/>
        <v>-0.25925925925925924</v>
      </c>
    </row>
    <row r="149" spans="1:11" x14ac:dyDescent="0.2">
      <c r="A149" s="7" t="s">
        <v>447</v>
      </c>
      <c r="B149" s="65">
        <v>7</v>
      </c>
      <c r="C149" s="34">
        <f>IF(B164=0, "-", B149/B164)</f>
        <v>2.681992337164751E-2</v>
      </c>
      <c r="D149" s="65">
        <v>0</v>
      </c>
      <c r="E149" s="9">
        <f>IF(D164=0, "-", D149/D164)</f>
        <v>0</v>
      </c>
      <c r="F149" s="81">
        <v>7</v>
      </c>
      <c r="G149" s="34">
        <f>IF(F164=0, "-", F149/F164)</f>
        <v>9.1145833333333339E-3</v>
      </c>
      <c r="H149" s="65">
        <v>0</v>
      </c>
      <c r="I149" s="9">
        <f>IF(H164=0, "-", H149/H164)</f>
        <v>0</v>
      </c>
      <c r="J149" s="8" t="str">
        <f t="shared" si="12"/>
        <v>-</v>
      </c>
      <c r="K149" s="9" t="str">
        <f t="shared" si="13"/>
        <v>-</v>
      </c>
    </row>
    <row r="150" spans="1:11" x14ac:dyDescent="0.2">
      <c r="A150" s="7" t="s">
        <v>448</v>
      </c>
      <c r="B150" s="65">
        <v>4</v>
      </c>
      <c r="C150" s="34">
        <f>IF(B164=0, "-", B150/B164)</f>
        <v>1.532567049808429E-2</v>
      </c>
      <c r="D150" s="65">
        <v>6</v>
      </c>
      <c r="E150" s="9">
        <f>IF(D164=0, "-", D150/D164)</f>
        <v>3.3707865168539325E-2</v>
      </c>
      <c r="F150" s="81">
        <v>6</v>
      </c>
      <c r="G150" s="34">
        <f>IF(F164=0, "-", F150/F164)</f>
        <v>7.8125E-3</v>
      </c>
      <c r="H150" s="65">
        <v>14</v>
      </c>
      <c r="I150" s="9">
        <f>IF(H164=0, "-", H150/H164)</f>
        <v>2.2364217252396165E-2</v>
      </c>
      <c r="J150" s="8">
        <f t="shared" si="12"/>
        <v>-0.33333333333333331</v>
      </c>
      <c r="K150" s="9">
        <f t="shared" si="13"/>
        <v>-0.5714285714285714</v>
      </c>
    </row>
    <row r="151" spans="1:11" x14ac:dyDescent="0.2">
      <c r="A151" s="7" t="s">
        <v>449</v>
      </c>
      <c r="B151" s="65">
        <v>1</v>
      </c>
      <c r="C151" s="34">
        <f>IF(B164=0, "-", B151/B164)</f>
        <v>3.8314176245210726E-3</v>
      </c>
      <c r="D151" s="65">
        <v>1</v>
      </c>
      <c r="E151" s="9">
        <f>IF(D164=0, "-", D151/D164)</f>
        <v>5.6179775280898875E-3</v>
      </c>
      <c r="F151" s="81">
        <v>5</v>
      </c>
      <c r="G151" s="34">
        <f>IF(F164=0, "-", F151/F164)</f>
        <v>6.510416666666667E-3</v>
      </c>
      <c r="H151" s="65">
        <v>1</v>
      </c>
      <c r="I151" s="9">
        <f>IF(H164=0, "-", H151/H164)</f>
        <v>1.5974440894568689E-3</v>
      </c>
      <c r="J151" s="8">
        <f t="shared" si="12"/>
        <v>0</v>
      </c>
      <c r="K151" s="9">
        <f t="shared" si="13"/>
        <v>4</v>
      </c>
    </row>
    <row r="152" spans="1:11" x14ac:dyDescent="0.2">
      <c r="A152" s="7" t="s">
        <v>450</v>
      </c>
      <c r="B152" s="65">
        <v>29</v>
      </c>
      <c r="C152" s="34">
        <f>IF(B164=0, "-", B152/B164)</f>
        <v>0.1111111111111111</v>
      </c>
      <c r="D152" s="65">
        <v>0</v>
      </c>
      <c r="E152" s="9">
        <f>IF(D164=0, "-", D152/D164)</f>
        <v>0</v>
      </c>
      <c r="F152" s="81">
        <v>106</v>
      </c>
      <c r="G152" s="34">
        <f>IF(F164=0, "-", F152/F164)</f>
        <v>0.13802083333333334</v>
      </c>
      <c r="H152" s="65">
        <v>0</v>
      </c>
      <c r="I152" s="9">
        <f>IF(H164=0, "-", H152/H164)</f>
        <v>0</v>
      </c>
      <c r="J152" s="8" t="str">
        <f t="shared" si="12"/>
        <v>-</v>
      </c>
      <c r="K152" s="9" t="str">
        <f t="shared" si="13"/>
        <v>-</v>
      </c>
    </row>
    <row r="153" spans="1:11" x14ac:dyDescent="0.2">
      <c r="A153" s="7" t="s">
        <v>451</v>
      </c>
      <c r="B153" s="65">
        <v>21</v>
      </c>
      <c r="C153" s="34">
        <f>IF(B164=0, "-", B153/B164)</f>
        <v>8.0459770114942528E-2</v>
      </c>
      <c r="D153" s="65">
        <v>18</v>
      </c>
      <c r="E153" s="9">
        <f>IF(D164=0, "-", D153/D164)</f>
        <v>0.10112359550561797</v>
      </c>
      <c r="F153" s="81">
        <v>70</v>
      </c>
      <c r="G153" s="34">
        <f>IF(F164=0, "-", F153/F164)</f>
        <v>9.1145833333333329E-2</v>
      </c>
      <c r="H153" s="65">
        <v>87</v>
      </c>
      <c r="I153" s="9">
        <f>IF(H164=0, "-", H153/H164)</f>
        <v>0.1389776357827476</v>
      </c>
      <c r="J153" s="8">
        <f t="shared" si="12"/>
        <v>0.16666666666666666</v>
      </c>
      <c r="K153" s="9">
        <f t="shared" si="13"/>
        <v>-0.19540229885057472</v>
      </c>
    </row>
    <row r="154" spans="1:11" x14ac:dyDescent="0.2">
      <c r="A154" s="7" t="s">
        <v>452</v>
      </c>
      <c r="B154" s="65">
        <v>7</v>
      </c>
      <c r="C154" s="34">
        <f>IF(B164=0, "-", B154/B164)</f>
        <v>2.681992337164751E-2</v>
      </c>
      <c r="D154" s="65">
        <v>10</v>
      </c>
      <c r="E154" s="9">
        <f>IF(D164=0, "-", D154/D164)</f>
        <v>5.6179775280898875E-2</v>
      </c>
      <c r="F154" s="81">
        <v>22</v>
      </c>
      <c r="G154" s="34">
        <f>IF(F164=0, "-", F154/F164)</f>
        <v>2.8645833333333332E-2</v>
      </c>
      <c r="H154" s="65">
        <v>27</v>
      </c>
      <c r="I154" s="9">
        <f>IF(H164=0, "-", H154/H164)</f>
        <v>4.3130990415335461E-2</v>
      </c>
      <c r="J154" s="8">
        <f t="shared" si="12"/>
        <v>-0.3</v>
      </c>
      <c r="K154" s="9">
        <f t="shared" si="13"/>
        <v>-0.18518518518518517</v>
      </c>
    </row>
    <row r="155" spans="1:11" x14ac:dyDescent="0.2">
      <c r="A155" s="7" t="s">
        <v>453</v>
      </c>
      <c r="B155" s="65">
        <v>26</v>
      </c>
      <c r="C155" s="34">
        <f>IF(B164=0, "-", B155/B164)</f>
        <v>9.9616858237547887E-2</v>
      </c>
      <c r="D155" s="65">
        <v>17</v>
      </c>
      <c r="E155" s="9">
        <f>IF(D164=0, "-", D155/D164)</f>
        <v>9.5505617977528087E-2</v>
      </c>
      <c r="F155" s="81">
        <v>81</v>
      </c>
      <c r="G155" s="34">
        <f>IF(F164=0, "-", F155/F164)</f>
        <v>0.10546875</v>
      </c>
      <c r="H155" s="65">
        <v>67</v>
      </c>
      <c r="I155" s="9">
        <f>IF(H164=0, "-", H155/H164)</f>
        <v>0.10702875399361023</v>
      </c>
      <c r="J155" s="8">
        <f t="shared" si="12"/>
        <v>0.52941176470588236</v>
      </c>
      <c r="K155" s="9">
        <f t="shared" si="13"/>
        <v>0.20895522388059701</v>
      </c>
    </row>
    <row r="156" spans="1:11" x14ac:dyDescent="0.2">
      <c r="A156" s="7" t="s">
        <v>454</v>
      </c>
      <c r="B156" s="65">
        <v>6</v>
      </c>
      <c r="C156" s="34">
        <f>IF(B164=0, "-", B156/B164)</f>
        <v>2.2988505747126436E-2</v>
      </c>
      <c r="D156" s="65">
        <v>10</v>
      </c>
      <c r="E156" s="9">
        <f>IF(D164=0, "-", D156/D164)</f>
        <v>5.6179775280898875E-2</v>
      </c>
      <c r="F156" s="81">
        <v>15</v>
      </c>
      <c r="G156" s="34">
        <f>IF(F164=0, "-", F156/F164)</f>
        <v>1.953125E-2</v>
      </c>
      <c r="H156" s="65">
        <v>13</v>
      </c>
      <c r="I156" s="9">
        <f>IF(H164=0, "-", H156/H164)</f>
        <v>2.0766773162939296E-2</v>
      </c>
      <c r="J156" s="8">
        <f t="shared" si="12"/>
        <v>-0.4</v>
      </c>
      <c r="K156" s="9">
        <f t="shared" si="13"/>
        <v>0.15384615384615385</v>
      </c>
    </row>
    <row r="157" spans="1:11" x14ac:dyDescent="0.2">
      <c r="A157" s="7" t="s">
        <v>455</v>
      </c>
      <c r="B157" s="65">
        <v>16</v>
      </c>
      <c r="C157" s="34">
        <f>IF(B164=0, "-", B157/B164)</f>
        <v>6.1302681992337162E-2</v>
      </c>
      <c r="D157" s="65">
        <v>1</v>
      </c>
      <c r="E157" s="9">
        <f>IF(D164=0, "-", D157/D164)</f>
        <v>5.6179775280898875E-3</v>
      </c>
      <c r="F157" s="81">
        <v>47</v>
      </c>
      <c r="G157" s="34">
        <f>IF(F164=0, "-", F157/F164)</f>
        <v>6.1197916666666664E-2</v>
      </c>
      <c r="H157" s="65">
        <v>3</v>
      </c>
      <c r="I157" s="9">
        <f>IF(H164=0, "-", H157/H164)</f>
        <v>4.7923322683706068E-3</v>
      </c>
      <c r="J157" s="8" t="str">
        <f t="shared" si="12"/>
        <v>&gt;999%</v>
      </c>
      <c r="K157" s="9" t="str">
        <f t="shared" si="13"/>
        <v>&gt;999%</v>
      </c>
    </row>
    <row r="158" spans="1:11" x14ac:dyDescent="0.2">
      <c r="A158" s="7" t="s">
        <v>456</v>
      </c>
      <c r="B158" s="65">
        <v>23</v>
      </c>
      <c r="C158" s="34">
        <f>IF(B164=0, "-", B158/B164)</f>
        <v>8.8122605363984668E-2</v>
      </c>
      <c r="D158" s="65">
        <v>38</v>
      </c>
      <c r="E158" s="9">
        <f>IF(D164=0, "-", D158/D164)</f>
        <v>0.21348314606741572</v>
      </c>
      <c r="F158" s="81">
        <v>99</v>
      </c>
      <c r="G158" s="34">
        <f>IF(F164=0, "-", F158/F164)</f>
        <v>0.12890625</v>
      </c>
      <c r="H158" s="65">
        <v>124</v>
      </c>
      <c r="I158" s="9">
        <f>IF(H164=0, "-", H158/H164)</f>
        <v>0.19808306709265175</v>
      </c>
      <c r="J158" s="8">
        <f t="shared" si="12"/>
        <v>-0.39473684210526316</v>
      </c>
      <c r="K158" s="9">
        <f t="shared" si="13"/>
        <v>-0.20161290322580644</v>
      </c>
    </row>
    <row r="159" spans="1:11" x14ac:dyDescent="0.2">
      <c r="A159" s="7" t="s">
        <v>457</v>
      </c>
      <c r="B159" s="65">
        <v>5</v>
      </c>
      <c r="C159" s="34">
        <f>IF(B164=0, "-", B159/B164)</f>
        <v>1.9157088122605363E-2</v>
      </c>
      <c r="D159" s="65">
        <v>4</v>
      </c>
      <c r="E159" s="9">
        <f>IF(D164=0, "-", D159/D164)</f>
        <v>2.247191011235955E-2</v>
      </c>
      <c r="F159" s="81">
        <v>18</v>
      </c>
      <c r="G159" s="34">
        <f>IF(F164=0, "-", F159/F164)</f>
        <v>2.34375E-2</v>
      </c>
      <c r="H159" s="65">
        <v>21</v>
      </c>
      <c r="I159" s="9">
        <f>IF(H164=0, "-", H159/H164)</f>
        <v>3.3546325878594248E-2</v>
      </c>
      <c r="J159" s="8">
        <f t="shared" si="12"/>
        <v>0.25</v>
      </c>
      <c r="K159" s="9">
        <f t="shared" si="13"/>
        <v>-0.14285714285714285</v>
      </c>
    </row>
    <row r="160" spans="1:11" x14ac:dyDescent="0.2">
      <c r="A160" s="7" t="s">
        <v>458</v>
      </c>
      <c r="B160" s="65">
        <v>5</v>
      </c>
      <c r="C160" s="34">
        <f>IF(B164=0, "-", B160/B164)</f>
        <v>1.9157088122605363E-2</v>
      </c>
      <c r="D160" s="65">
        <v>10</v>
      </c>
      <c r="E160" s="9">
        <f>IF(D164=0, "-", D160/D164)</f>
        <v>5.6179775280898875E-2</v>
      </c>
      <c r="F160" s="81">
        <v>20</v>
      </c>
      <c r="G160" s="34">
        <f>IF(F164=0, "-", F160/F164)</f>
        <v>2.6041666666666668E-2</v>
      </c>
      <c r="H160" s="65">
        <v>37</v>
      </c>
      <c r="I160" s="9">
        <f>IF(H164=0, "-", H160/H164)</f>
        <v>5.9105431309904151E-2</v>
      </c>
      <c r="J160" s="8">
        <f t="shared" si="12"/>
        <v>-0.5</v>
      </c>
      <c r="K160" s="9">
        <f t="shared" si="13"/>
        <v>-0.45945945945945948</v>
      </c>
    </row>
    <row r="161" spans="1:11" x14ac:dyDescent="0.2">
      <c r="A161" s="7" t="s">
        <v>459</v>
      </c>
      <c r="B161" s="65">
        <v>24</v>
      </c>
      <c r="C161" s="34">
        <f>IF(B164=0, "-", B161/B164)</f>
        <v>9.1954022988505746E-2</v>
      </c>
      <c r="D161" s="65">
        <v>11</v>
      </c>
      <c r="E161" s="9">
        <f>IF(D164=0, "-", D161/D164)</f>
        <v>6.1797752808988762E-2</v>
      </c>
      <c r="F161" s="81">
        <v>46</v>
      </c>
      <c r="G161" s="34">
        <f>IF(F164=0, "-", F161/F164)</f>
        <v>5.9895833333333336E-2</v>
      </c>
      <c r="H161" s="65">
        <v>42</v>
      </c>
      <c r="I161" s="9">
        <f>IF(H164=0, "-", H161/H164)</f>
        <v>6.7092651757188496E-2</v>
      </c>
      <c r="J161" s="8">
        <f t="shared" si="12"/>
        <v>1.1818181818181819</v>
      </c>
      <c r="K161" s="9">
        <f t="shared" si="13"/>
        <v>9.5238095238095233E-2</v>
      </c>
    </row>
    <row r="162" spans="1:11" x14ac:dyDescent="0.2">
      <c r="A162" s="7" t="s">
        <v>460</v>
      </c>
      <c r="B162" s="65">
        <v>17</v>
      </c>
      <c r="C162" s="34">
        <f>IF(B164=0, "-", B162/B164)</f>
        <v>6.5134099616858232E-2</v>
      </c>
      <c r="D162" s="65">
        <v>5</v>
      </c>
      <c r="E162" s="9">
        <f>IF(D164=0, "-", D162/D164)</f>
        <v>2.8089887640449437E-2</v>
      </c>
      <c r="F162" s="81">
        <v>35</v>
      </c>
      <c r="G162" s="34">
        <f>IF(F164=0, "-", F162/F164)</f>
        <v>4.5572916666666664E-2</v>
      </c>
      <c r="H162" s="65">
        <v>30</v>
      </c>
      <c r="I162" s="9">
        <f>IF(H164=0, "-", H162/H164)</f>
        <v>4.7923322683706068E-2</v>
      </c>
      <c r="J162" s="8">
        <f t="shared" si="12"/>
        <v>2.4</v>
      </c>
      <c r="K162" s="9">
        <f t="shared" si="13"/>
        <v>0.16666666666666666</v>
      </c>
    </row>
    <row r="163" spans="1:11" x14ac:dyDescent="0.2">
      <c r="A163" s="2"/>
      <c r="B163" s="68"/>
      <c r="C163" s="33"/>
      <c r="D163" s="68"/>
      <c r="E163" s="6"/>
      <c r="F163" s="82"/>
      <c r="G163" s="33"/>
      <c r="H163" s="68"/>
      <c r="I163" s="6"/>
      <c r="J163" s="5"/>
      <c r="K163" s="6"/>
    </row>
    <row r="164" spans="1:11" s="43" customFormat="1" x14ac:dyDescent="0.2">
      <c r="A164" s="162" t="s">
        <v>593</v>
      </c>
      <c r="B164" s="71">
        <f>SUM(B145:B163)</f>
        <v>261</v>
      </c>
      <c r="C164" s="40">
        <f>B164/21588</f>
        <v>1.2090050027793219E-2</v>
      </c>
      <c r="D164" s="71">
        <f>SUM(D145:D163)</f>
        <v>178</v>
      </c>
      <c r="E164" s="41">
        <f>D164/16272</f>
        <v>1.0939036381514257E-2</v>
      </c>
      <c r="F164" s="77">
        <f>SUM(F145:F163)</f>
        <v>768</v>
      </c>
      <c r="G164" s="42">
        <f>F164/56497</f>
        <v>1.3593642140290635E-2</v>
      </c>
      <c r="H164" s="71">
        <f>SUM(H145:H163)</f>
        <v>626</v>
      </c>
      <c r="I164" s="41">
        <f>H164/46275</f>
        <v>1.3527822798487304E-2</v>
      </c>
      <c r="J164" s="37">
        <f>IF(D164=0, "-", IF((B164-D164)/D164&lt;10, (B164-D164)/D164, "&gt;999%"))</f>
        <v>0.46629213483146065</v>
      </c>
      <c r="K164" s="38">
        <f>IF(H164=0, "-", IF((F164-H164)/H164&lt;10, (F164-H164)/H164, "&gt;999%"))</f>
        <v>0.2268370607028754</v>
      </c>
    </row>
    <row r="165" spans="1:11" x14ac:dyDescent="0.2">
      <c r="B165" s="83"/>
      <c r="D165" s="83"/>
      <c r="F165" s="83"/>
      <c r="H165" s="83"/>
    </row>
    <row r="166" spans="1:11" s="43" customFormat="1" x14ac:dyDescent="0.2">
      <c r="A166" s="162" t="s">
        <v>592</v>
      </c>
      <c r="B166" s="71">
        <v>2503</v>
      </c>
      <c r="C166" s="40">
        <f>B166/21588</f>
        <v>0.11594404298684455</v>
      </c>
      <c r="D166" s="71">
        <v>1720</v>
      </c>
      <c r="E166" s="41">
        <f>D166/16272</f>
        <v>0.10570304818092428</v>
      </c>
      <c r="F166" s="77">
        <v>6326</v>
      </c>
      <c r="G166" s="42">
        <f>F166/56497</f>
        <v>0.11197054710869604</v>
      </c>
      <c r="H166" s="71">
        <v>5002</v>
      </c>
      <c r="I166" s="41">
        <f>H166/46275</f>
        <v>0.10809292274446246</v>
      </c>
      <c r="J166" s="37">
        <f>IF(D166=0, "-", IF((B166-D166)/D166&lt;10, (B166-D166)/D166, "&gt;999%"))</f>
        <v>0.45523255813953489</v>
      </c>
      <c r="K166" s="38">
        <f>IF(H166=0, "-", IF((F166-H166)/H166&lt;10, (F166-H166)/H166, "&gt;999%"))</f>
        <v>0.2646941223510596</v>
      </c>
    </row>
    <row r="167" spans="1:11" x14ac:dyDescent="0.2">
      <c r="B167" s="83"/>
      <c r="D167" s="83"/>
      <c r="F167" s="83"/>
      <c r="H167" s="83"/>
    </row>
    <row r="168" spans="1:11" ht="15.75" x14ac:dyDescent="0.25">
      <c r="A168" s="164" t="s">
        <v>122</v>
      </c>
      <c r="B168" s="196" t="s">
        <v>1</v>
      </c>
      <c r="C168" s="200"/>
      <c r="D168" s="200"/>
      <c r="E168" s="197"/>
      <c r="F168" s="196" t="s">
        <v>14</v>
      </c>
      <c r="G168" s="200"/>
      <c r="H168" s="200"/>
      <c r="I168" s="197"/>
      <c r="J168" s="196" t="s">
        <v>15</v>
      </c>
      <c r="K168" s="197"/>
    </row>
    <row r="169" spans="1:11" x14ac:dyDescent="0.2">
      <c r="A169" s="22"/>
      <c r="B169" s="196">
        <f>VALUE(RIGHT($B$2, 4))</f>
        <v>2021</v>
      </c>
      <c r="C169" s="197"/>
      <c r="D169" s="196">
        <f>B169-1</f>
        <v>2020</v>
      </c>
      <c r="E169" s="204"/>
      <c r="F169" s="196">
        <f>B169</f>
        <v>2021</v>
      </c>
      <c r="G169" s="204"/>
      <c r="H169" s="196">
        <f>D169</f>
        <v>2020</v>
      </c>
      <c r="I169" s="204"/>
      <c r="J169" s="140" t="s">
        <v>4</v>
      </c>
      <c r="K169" s="141" t="s">
        <v>2</v>
      </c>
    </row>
    <row r="170" spans="1:11" x14ac:dyDescent="0.2">
      <c r="A170" s="163" t="s">
        <v>155</v>
      </c>
      <c r="B170" s="61" t="s">
        <v>12</v>
      </c>
      <c r="C170" s="62" t="s">
        <v>13</v>
      </c>
      <c r="D170" s="61" t="s">
        <v>12</v>
      </c>
      <c r="E170" s="63" t="s">
        <v>13</v>
      </c>
      <c r="F170" s="62" t="s">
        <v>12</v>
      </c>
      <c r="G170" s="62" t="s">
        <v>13</v>
      </c>
      <c r="H170" s="61" t="s">
        <v>12</v>
      </c>
      <c r="I170" s="63" t="s">
        <v>13</v>
      </c>
      <c r="J170" s="61"/>
      <c r="K170" s="63"/>
    </row>
    <row r="171" spans="1:11" x14ac:dyDescent="0.2">
      <c r="A171" s="7" t="s">
        <v>461</v>
      </c>
      <c r="B171" s="65">
        <v>77</v>
      </c>
      <c r="C171" s="34">
        <f>IF(B174=0, "-", B171/B174)</f>
        <v>0.11864406779661017</v>
      </c>
      <c r="D171" s="65">
        <v>72</v>
      </c>
      <c r="E171" s="9">
        <f>IF(D174=0, "-", D171/D174)</f>
        <v>0.17821782178217821</v>
      </c>
      <c r="F171" s="81">
        <v>221</v>
      </c>
      <c r="G171" s="34">
        <f>IF(F174=0, "-", F171/F174)</f>
        <v>0.14922349763673193</v>
      </c>
      <c r="H171" s="65">
        <v>174</v>
      </c>
      <c r="I171" s="9">
        <f>IF(H174=0, "-", H171/H174)</f>
        <v>0.18049792531120332</v>
      </c>
      <c r="J171" s="8">
        <f>IF(D171=0, "-", IF((B171-D171)/D171&lt;10, (B171-D171)/D171, "&gt;999%"))</f>
        <v>6.9444444444444448E-2</v>
      </c>
      <c r="K171" s="9">
        <f>IF(H171=0, "-", IF((F171-H171)/H171&lt;10, (F171-H171)/H171, "&gt;999%"))</f>
        <v>0.27011494252873564</v>
      </c>
    </row>
    <row r="172" spans="1:11" x14ac:dyDescent="0.2">
      <c r="A172" s="7" t="s">
        <v>462</v>
      </c>
      <c r="B172" s="65">
        <v>572</v>
      </c>
      <c r="C172" s="34">
        <f>IF(B174=0, "-", B172/B174)</f>
        <v>0.88135593220338981</v>
      </c>
      <c r="D172" s="65">
        <v>332</v>
      </c>
      <c r="E172" s="9">
        <f>IF(D174=0, "-", D172/D174)</f>
        <v>0.82178217821782173</v>
      </c>
      <c r="F172" s="81">
        <v>1260</v>
      </c>
      <c r="G172" s="34">
        <f>IF(F174=0, "-", F172/F174)</f>
        <v>0.85077650236326807</v>
      </c>
      <c r="H172" s="65">
        <v>790</v>
      </c>
      <c r="I172" s="9">
        <f>IF(H174=0, "-", H172/H174)</f>
        <v>0.81950207468879666</v>
      </c>
      <c r="J172" s="8">
        <f>IF(D172=0, "-", IF((B172-D172)/D172&lt;10, (B172-D172)/D172, "&gt;999%"))</f>
        <v>0.72289156626506024</v>
      </c>
      <c r="K172" s="9">
        <f>IF(H172=0, "-", IF((F172-H172)/H172&lt;10, (F172-H172)/H172, "&gt;999%"))</f>
        <v>0.59493670886075944</v>
      </c>
    </row>
    <row r="173" spans="1:11" x14ac:dyDescent="0.2">
      <c r="A173" s="2"/>
      <c r="B173" s="68"/>
      <c r="C173" s="33"/>
      <c r="D173" s="68"/>
      <c r="E173" s="6"/>
      <c r="F173" s="82"/>
      <c r="G173" s="33"/>
      <c r="H173" s="68"/>
      <c r="I173" s="6"/>
      <c r="J173" s="5"/>
      <c r="K173" s="6"/>
    </row>
    <row r="174" spans="1:11" s="43" customFormat="1" x14ac:dyDescent="0.2">
      <c r="A174" s="162" t="s">
        <v>591</v>
      </c>
      <c r="B174" s="71">
        <f>SUM(B171:B173)</f>
        <v>649</v>
      </c>
      <c r="C174" s="40">
        <f>B174/21588</f>
        <v>3.0062997961830647E-2</v>
      </c>
      <c r="D174" s="71">
        <f>SUM(D171:D173)</f>
        <v>404</v>
      </c>
      <c r="E174" s="41">
        <f>D174/16272</f>
        <v>2.4827925270403145E-2</v>
      </c>
      <c r="F174" s="77">
        <f>SUM(F171:F173)</f>
        <v>1481</v>
      </c>
      <c r="G174" s="42">
        <f>F174/56497</f>
        <v>2.6213781262721916E-2</v>
      </c>
      <c r="H174" s="71">
        <f>SUM(H171:H173)</f>
        <v>964</v>
      </c>
      <c r="I174" s="41">
        <f>H174/46275</f>
        <v>2.0831982712047541E-2</v>
      </c>
      <c r="J174" s="37">
        <f>IF(D174=0, "-", IF((B174-D174)/D174&lt;10, (B174-D174)/D174, "&gt;999%"))</f>
        <v>0.60643564356435642</v>
      </c>
      <c r="K174" s="38">
        <f>IF(H174=0, "-", IF((F174-H174)/H174&lt;10, (F174-H174)/H174, "&gt;999%"))</f>
        <v>0.5363070539419087</v>
      </c>
    </row>
    <row r="175" spans="1:11" x14ac:dyDescent="0.2">
      <c r="B175" s="83"/>
      <c r="D175" s="83"/>
      <c r="F175" s="83"/>
      <c r="H175" s="83"/>
    </row>
    <row r="176" spans="1:11" x14ac:dyDescent="0.2">
      <c r="A176" s="163" t="s">
        <v>156</v>
      </c>
      <c r="B176" s="61" t="s">
        <v>12</v>
      </c>
      <c r="C176" s="62" t="s">
        <v>13</v>
      </c>
      <c r="D176" s="61" t="s">
        <v>12</v>
      </c>
      <c r="E176" s="63" t="s">
        <v>13</v>
      </c>
      <c r="F176" s="62" t="s">
        <v>12</v>
      </c>
      <c r="G176" s="62" t="s">
        <v>13</v>
      </c>
      <c r="H176" s="61" t="s">
        <v>12</v>
      </c>
      <c r="I176" s="63" t="s">
        <v>13</v>
      </c>
      <c r="J176" s="61"/>
      <c r="K176" s="63"/>
    </row>
    <row r="177" spans="1:11" x14ac:dyDescent="0.2">
      <c r="A177" s="7" t="s">
        <v>463</v>
      </c>
      <c r="B177" s="65">
        <v>4</v>
      </c>
      <c r="C177" s="34">
        <f>IF(B189=0, "-", B177/B189)</f>
        <v>5.9701492537313432E-2</v>
      </c>
      <c r="D177" s="65">
        <v>0</v>
      </c>
      <c r="E177" s="9">
        <f>IF(D189=0, "-", D177/D189)</f>
        <v>0</v>
      </c>
      <c r="F177" s="81">
        <v>8</v>
      </c>
      <c r="G177" s="34">
        <f>IF(F189=0, "-", F177/F189)</f>
        <v>4.9689440993788817E-2</v>
      </c>
      <c r="H177" s="65">
        <v>0</v>
      </c>
      <c r="I177" s="9">
        <f>IF(H189=0, "-", H177/H189)</f>
        <v>0</v>
      </c>
      <c r="J177" s="8" t="str">
        <f t="shared" ref="J177:J187" si="14">IF(D177=0, "-", IF((B177-D177)/D177&lt;10, (B177-D177)/D177, "&gt;999%"))</f>
        <v>-</v>
      </c>
      <c r="K177" s="9" t="str">
        <f t="shared" ref="K177:K187" si="15">IF(H177=0, "-", IF((F177-H177)/H177&lt;10, (F177-H177)/H177, "&gt;999%"))</f>
        <v>-</v>
      </c>
    </row>
    <row r="178" spans="1:11" x14ac:dyDescent="0.2">
      <c r="A178" s="7" t="s">
        <v>464</v>
      </c>
      <c r="B178" s="65">
        <v>3</v>
      </c>
      <c r="C178" s="34">
        <f>IF(B189=0, "-", B178/B189)</f>
        <v>4.4776119402985072E-2</v>
      </c>
      <c r="D178" s="65">
        <v>0</v>
      </c>
      <c r="E178" s="9">
        <f>IF(D189=0, "-", D178/D189)</f>
        <v>0</v>
      </c>
      <c r="F178" s="81">
        <v>12</v>
      </c>
      <c r="G178" s="34">
        <f>IF(F189=0, "-", F178/F189)</f>
        <v>7.4534161490683232E-2</v>
      </c>
      <c r="H178" s="65">
        <v>0</v>
      </c>
      <c r="I178" s="9">
        <f>IF(H189=0, "-", H178/H189)</f>
        <v>0</v>
      </c>
      <c r="J178" s="8" t="str">
        <f t="shared" si="14"/>
        <v>-</v>
      </c>
      <c r="K178" s="9" t="str">
        <f t="shared" si="15"/>
        <v>-</v>
      </c>
    </row>
    <row r="179" spans="1:11" x14ac:dyDescent="0.2">
      <c r="A179" s="7" t="s">
        <v>465</v>
      </c>
      <c r="B179" s="65">
        <v>2</v>
      </c>
      <c r="C179" s="34">
        <f>IF(B189=0, "-", B179/B189)</f>
        <v>2.9850746268656716E-2</v>
      </c>
      <c r="D179" s="65">
        <v>1</v>
      </c>
      <c r="E179" s="9">
        <f>IF(D189=0, "-", D179/D189)</f>
        <v>2.1739130434782608E-2</v>
      </c>
      <c r="F179" s="81">
        <v>5</v>
      </c>
      <c r="G179" s="34">
        <f>IF(F189=0, "-", F179/F189)</f>
        <v>3.1055900621118012E-2</v>
      </c>
      <c r="H179" s="65">
        <v>2</v>
      </c>
      <c r="I179" s="9">
        <f>IF(H189=0, "-", H179/H189)</f>
        <v>1.2987012987012988E-2</v>
      </c>
      <c r="J179" s="8">
        <f t="shared" si="14"/>
        <v>1</v>
      </c>
      <c r="K179" s="9">
        <f t="shared" si="15"/>
        <v>1.5</v>
      </c>
    </row>
    <row r="180" spans="1:11" x14ac:dyDescent="0.2">
      <c r="A180" s="7" t="s">
        <v>466</v>
      </c>
      <c r="B180" s="65">
        <v>9</v>
      </c>
      <c r="C180" s="34">
        <f>IF(B189=0, "-", B180/B189)</f>
        <v>0.13432835820895522</v>
      </c>
      <c r="D180" s="65">
        <v>9</v>
      </c>
      <c r="E180" s="9">
        <f>IF(D189=0, "-", D180/D189)</f>
        <v>0.19565217391304349</v>
      </c>
      <c r="F180" s="81">
        <v>19</v>
      </c>
      <c r="G180" s="34">
        <f>IF(F189=0, "-", F180/F189)</f>
        <v>0.11801242236024845</v>
      </c>
      <c r="H180" s="65">
        <v>37</v>
      </c>
      <c r="I180" s="9">
        <f>IF(H189=0, "-", H180/H189)</f>
        <v>0.24025974025974026</v>
      </c>
      <c r="J180" s="8">
        <f t="shared" si="14"/>
        <v>0</v>
      </c>
      <c r="K180" s="9">
        <f t="shared" si="15"/>
        <v>-0.48648648648648651</v>
      </c>
    </row>
    <row r="181" spans="1:11" x14ac:dyDescent="0.2">
      <c r="A181" s="7" t="s">
        <v>467</v>
      </c>
      <c r="B181" s="65">
        <v>2</v>
      </c>
      <c r="C181" s="34">
        <f>IF(B189=0, "-", B181/B189)</f>
        <v>2.9850746268656716E-2</v>
      </c>
      <c r="D181" s="65">
        <v>1</v>
      </c>
      <c r="E181" s="9">
        <f>IF(D189=0, "-", D181/D189)</f>
        <v>2.1739130434782608E-2</v>
      </c>
      <c r="F181" s="81">
        <v>3</v>
      </c>
      <c r="G181" s="34">
        <f>IF(F189=0, "-", F181/F189)</f>
        <v>1.8633540372670808E-2</v>
      </c>
      <c r="H181" s="65">
        <v>3</v>
      </c>
      <c r="I181" s="9">
        <f>IF(H189=0, "-", H181/H189)</f>
        <v>1.948051948051948E-2</v>
      </c>
      <c r="J181" s="8">
        <f t="shared" si="14"/>
        <v>1</v>
      </c>
      <c r="K181" s="9">
        <f t="shared" si="15"/>
        <v>0</v>
      </c>
    </row>
    <row r="182" spans="1:11" x14ac:dyDescent="0.2">
      <c r="A182" s="7" t="s">
        <v>468</v>
      </c>
      <c r="B182" s="65">
        <v>5</v>
      </c>
      <c r="C182" s="34">
        <f>IF(B189=0, "-", B182/B189)</f>
        <v>7.4626865671641784E-2</v>
      </c>
      <c r="D182" s="65">
        <v>11</v>
      </c>
      <c r="E182" s="9">
        <f>IF(D189=0, "-", D182/D189)</f>
        <v>0.2391304347826087</v>
      </c>
      <c r="F182" s="81">
        <v>16</v>
      </c>
      <c r="G182" s="34">
        <f>IF(F189=0, "-", F182/F189)</f>
        <v>9.9378881987577633E-2</v>
      </c>
      <c r="H182" s="65">
        <v>40</v>
      </c>
      <c r="I182" s="9">
        <f>IF(H189=0, "-", H182/H189)</f>
        <v>0.25974025974025972</v>
      </c>
      <c r="J182" s="8">
        <f t="shared" si="14"/>
        <v>-0.54545454545454541</v>
      </c>
      <c r="K182" s="9">
        <f t="shared" si="15"/>
        <v>-0.6</v>
      </c>
    </row>
    <row r="183" spans="1:11" x14ac:dyDescent="0.2">
      <c r="A183" s="7" t="s">
        <v>469</v>
      </c>
      <c r="B183" s="65">
        <v>4</v>
      </c>
      <c r="C183" s="34">
        <f>IF(B189=0, "-", B183/B189)</f>
        <v>5.9701492537313432E-2</v>
      </c>
      <c r="D183" s="65">
        <v>2</v>
      </c>
      <c r="E183" s="9">
        <f>IF(D189=0, "-", D183/D189)</f>
        <v>4.3478260869565216E-2</v>
      </c>
      <c r="F183" s="81">
        <v>11</v>
      </c>
      <c r="G183" s="34">
        <f>IF(F189=0, "-", F183/F189)</f>
        <v>6.8322981366459631E-2</v>
      </c>
      <c r="H183" s="65">
        <v>7</v>
      </c>
      <c r="I183" s="9">
        <f>IF(H189=0, "-", H183/H189)</f>
        <v>4.5454545454545456E-2</v>
      </c>
      <c r="J183" s="8">
        <f t="shared" si="14"/>
        <v>1</v>
      </c>
      <c r="K183" s="9">
        <f t="shared" si="15"/>
        <v>0.5714285714285714</v>
      </c>
    </row>
    <row r="184" spans="1:11" x14ac:dyDescent="0.2">
      <c r="A184" s="7" t="s">
        <v>470</v>
      </c>
      <c r="B184" s="65">
        <v>17</v>
      </c>
      <c r="C184" s="34">
        <f>IF(B189=0, "-", B184/B189)</f>
        <v>0.2537313432835821</v>
      </c>
      <c r="D184" s="65">
        <v>5</v>
      </c>
      <c r="E184" s="9">
        <f>IF(D189=0, "-", D184/D189)</f>
        <v>0.10869565217391304</v>
      </c>
      <c r="F184" s="81">
        <v>28</v>
      </c>
      <c r="G184" s="34">
        <f>IF(F189=0, "-", F184/F189)</f>
        <v>0.17391304347826086</v>
      </c>
      <c r="H184" s="65">
        <v>15</v>
      </c>
      <c r="I184" s="9">
        <f>IF(H189=0, "-", H184/H189)</f>
        <v>9.7402597402597407E-2</v>
      </c>
      <c r="J184" s="8">
        <f t="shared" si="14"/>
        <v>2.4</v>
      </c>
      <c r="K184" s="9">
        <f t="shared" si="15"/>
        <v>0.8666666666666667</v>
      </c>
    </row>
    <row r="185" spans="1:11" x14ac:dyDescent="0.2">
      <c r="A185" s="7" t="s">
        <v>471</v>
      </c>
      <c r="B185" s="65">
        <v>6</v>
      </c>
      <c r="C185" s="34">
        <f>IF(B189=0, "-", B185/B189)</f>
        <v>8.9552238805970144E-2</v>
      </c>
      <c r="D185" s="65">
        <v>1</v>
      </c>
      <c r="E185" s="9">
        <f>IF(D189=0, "-", D185/D189)</f>
        <v>2.1739130434782608E-2</v>
      </c>
      <c r="F185" s="81">
        <v>31</v>
      </c>
      <c r="G185" s="34">
        <f>IF(F189=0, "-", F185/F189)</f>
        <v>0.19254658385093168</v>
      </c>
      <c r="H185" s="65">
        <v>5</v>
      </c>
      <c r="I185" s="9">
        <f>IF(H189=0, "-", H185/H189)</f>
        <v>3.2467532467532464E-2</v>
      </c>
      <c r="J185" s="8">
        <f t="shared" si="14"/>
        <v>5</v>
      </c>
      <c r="K185" s="9">
        <f t="shared" si="15"/>
        <v>5.2</v>
      </c>
    </row>
    <row r="186" spans="1:11" x14ac:dyDescent="0.2">
      <c r="A186" s="7" t="s">
        <v>472</v>
      </c>
      <c r="B186" s="65">
        <v>15</v>
      </c>
      <c r="C186" s="34">
        <f>IF(B189=0, "-", B186/B189)</f>
        <v>0.22388059701492538</v>
      </c>
      <c r="D186" s="65">
        <v>15</v>
      </c>
      <c r="E186" s="9">
        <f>IF(D189=0, "-", D186/D189)</f>
        <v>0.32608695652173914</v>
      </c>
      <c r="F186" s="81">
        <v>28</v>
      </c>
      <c r="G186" s="34">
        <f>IF(F189=0, "-", F186/F189)</f>
        <v>0.17391304347826086</v>
      </c>
      <c r="H186" s="65">
        <v>44</v>
      </c>
      <c r="I186" s="9">
        <f>IF(H189=0, "-", H186/H189)</f>
        <v>0.2857142857142857</v>
      </c>
      <c r="J186" s="8">
        <f t="shared" si="14"/>
        <v>0</v>
      </c>
      <c r="K186" s="9">
        <f t="shared" si="15"/>
        <v>-0.36363636363636365</v>
      </c>
    </row>
    <row r="187" spans="1:11" x14ac:dyDescent="0.2">
      <c r="A187" s="7" t="s">
        <v>473</v>
      </c>
      <c r="B187" s="65">
        <v>0</v>
      </c>
      <c r="C187" s="34">
        <f>IF(B189=0, "-", B187/B189)</f>
        <v>0</v>
      </c>
      <c r="D187" s="65">
        <v>1</v>
      </c>
      <c r="E187" s="9">
        <f>IF(D189=0, "-", D187/D189)</f>
        <v>2.1739130434782608E-2</v>
      </c>
      <c r="F187" s="81">
        <v>0</v>
      </c>
      <c r="G187" s="34">
        <f>IF(F189=0, "-", F187/F189)</f>
        <v>0</v>
      </c>
      <c r="H187" s="65">
        <v>1</v>
      </c>
      <c r="I187" s="9">
        <f>IF(H189=0, "-", H187/H189)</f>
        <v>6.4935064935064939E-3</v>
      </c>
      <c r="J187" s="8">
        <f t="shared" si="14"/>
        <v>-1</v>
      </c>
      <c r="K187" s="9">
        <f t="shared" si="15"/>
        <v>-1</v>
      </c>
    </row>
    <row r="188" spans="1:11" x14ac:dyDescent="0.2">
      <c r="A188" s="2"/>
      <c r="B188" s="68"/>
      <c r="C188" s="33"/>
      <c r="D188" s="68"/>
      <c r="E188" s="6"/>
      <c r="F188" s="82"/>
      <c r="G188" s="33"/>
      <c r="H188" s="68"/>
      <c r="I188" s="6"/>
      <c r="J188" s="5"/>
      <c r="K188" s="6"/>
    </row>
    <row r="189" spans="1:11" s="43" customFormat="1" x14ac:dyDescent="0.2">
      <c r="A189" s="162" t="s">
        <v>590</v>
      </c>
      <c r="B189" s="71">
        <f>SUM(B177:B188)</f>
        <v>67</v>
      </c>
      <c r="C189" s="40">
        <f>B189/21588</f>
        <v>3.1035760607745042E-3</v>
      </c>
      <c r="D189" s="71">
        <f>SUM(D177:D188)</f>
        <v>46</v>
      </c>
      <c r="E189" s="41">
        <f>D189/16272</f>
        <v>2.8269419862340214E-3</v>
      </c>
      <c r="F189" s="77">
        <f>SUM(F177:F188)</f>
        <v>161</v>
      </c>
      <c r="G189" s="42">
        <f>F189/56497</f>
        <v>2.8497088340973856E-3</v>
      </c>
      <c r="H189" s="71">
        <f>SUM(H177:H188)</f>
        <v>154</v>
      </c>
      <c r="I189" s="41">
        <f>H189/46275</f>
        <v>3.3279308481901676E-3</v>
      </c>
      <c r="J189" s="37">
        <f>IF(D189=0, "-", IF((B189-D189)/D189&lt;10, (B189-D189)/D189, "&gt;999%"))</f>
        <v>0.45652173913043476</v>
      </c>
      <c r="K189" s="38">
        <f>IF(H189=0, "-", IF((F189-H189)/H189&lt;10, (F189-H189)/H189, "&gt;999%"))</f>
        <v>4.5454545454545456E-2</v>
      </c>
    </row>
    <row r="190" spans="1:11" x14ac:dyDescent="0.2">
      <c r="B190" s="83"/>
      <c r="D190" s="83"/>
      <c r="F190" s="83"/>
      <c r="H190" s="83"/>
    </row>
    <row r="191" spans="1:11" s="43" customFormat="1" x14ac:dyDescent="0.2">
      <c r="A191" s="162" t="s">
        <v>589</v>
      </c>
      <c r="B191" s="71">
        <v>716</v>
      </c>
      <c r="C191" s="40">
        <f>B191/21588</f>
        <v>3.3166574022605151E-2</v>
      </c>
      <c r="D191" s="71">
        <v>450</v>
      </c>
      <c r="E191" s="41">
        <f>D191/16272</f>
        <v>2.7654867256637169E-2</v>
      </c>
      <c r="F191" s="77">
        <v>1642</v>
      </c>
      <c r="G191" s="42">
        <f>F191/56497</f>
        <v>2.90634900968193E-2</v>
      </c>
      <c r="H191" s="71">
        <v>1118</v>
      </c>
      <c r="I191" s="41">
        <f>H191/46275</f>
        <v>2.4159913560237709E-2</v>
      </c>
      <c r="J191" s="37">
        <f>IF(D191=0, "-", IF((B191-D191)/D191&lt;10, (B191-D191)/D191, "&gt;999%"))</f>
        <v>0.59111111111111114</v>
      </c>
      <c r="K191" s="38">
        <f>IF(H191=0, "-", IF((F191-H191)/H191&lt;10, (F191-H191)/H191, "&gt;999%"))</f>
        <v>0.46869409660107336</v>
      </c>
    </row>
    <row r="192" spans="1:11" x14ac:dyDescent="0.2">
      <c r="B192" s="83"/>
      <c r="D192" s="83"/>
      <c r="F192" s="83"/>
      <c r="H192" s="83"/>
    </row>
    <row r="193" spans="1:11" x14ac:dyDescent="0.2">
      <c r="A193" s="27" t="s">
        <v>587</v>
      </c>
      <c r="B193" s="71">
        <f>B197-B195</f>
        <v>9796</v>
      </c>
      <c r="C193" s="40">
        <f>B193/21588</f>
        <v>0.45377061330368723</v>
      </c>
      <c r="D193" s="71">
        <f>D197-D195</f>
        <v>6876</v>
      </c>
      <c r="E193" s="41">
        <f>D193/16272</f>
        <v>0.42256637168141592</v>
      </c>
      <c r="F193" s="77">
        <f>F197-F195</f>
        <v>25472</v>
      </c>
      <c r="G193" s="42">
        <f>F193/56497</f>
        <v>0.45085579765297273</v>
      </c>
      <c r="H193" s="71">
        <f>H197-H195</f>
        <v>19246</v>
      </c>
      <c r="I193" s="41">
        <f>H193/46275</f>
        <v>0.4159049162614803</v>
      </c>
      <c r="J193" s="37">
        <f>IF(D193=0, "-", IF((B193-D193)/D193&lt;10, (B193-D193)/D193, "&gt;999%"))</f>
        <v>0.42466550319953461</v>
      </c>
      <c r="K193" s="38">
        <f>IF(H193=0, "-", IF((F193-H193)/H193&lt;10, (F193-H193)/H193, "&gt;999%"))</f>
        <v>0.32349579133326406</v>
      </c>
    </row>
    <row r="194" spans="1:11" x14ac:dyDescent="0.2">
      <c r="A194" s="27"/>
      <c r="B194" s="71"/>
      <c r="C194" s="40"/>
      <c r="D194" s="71"/>
      <c r="E194" s="41"/>
      <c r="F194" s="77"/>
      <c r="G194" s="42"/>
      <c r="H194" s="71"/>
      <c r="I194" s="41"/>
      <c r="J194" s="37"/>
      <c r="K194" s="38"/>
    </row>
    <row r="195" spans="1:11" x14ac:dyDescent="0.2">
      <c r="A195" s="27" t="s">
        <v>588</v>
      </c>
      <c r="B195" s="71">
        <v>1158</v>
      </c>
      <c r="C195" s="40">
        <f>B195/21588</f>
        <v>5.3640911617565311E-2</v>
      </c>
      <c r="D195" s="71">
        <v>717</v>
      </c>
      <c r="E195" s="41">
        <f>D195/16272</f>
        <v>4.4063421828908551E-2</v>
      </c>
      <c r="F195" s="77">
        <v>3074</v>
      </c>
      <c r="G195" s="42">
        <f>F195/56497</f>
        <v>5.4409968670902878E-2</v>
      </c>
      <c r="H195" s="71">
        <v>2464</v>
      </c>
      <c r="I195" s="41">
        <f>H195/46275</f>
        <v>5.3246893571042682E-2</v>
      </c>
      <c r="J195" s="37">
        <f>IF(D195=0, "-", IF((B195-D195)/D195&lt;10, (B195-D195)/D195, "&gt;999%"))</f>
        <v>0.61506276150627615</v>
      </c>
      <c r="K195" s="38">
        <f>IF(H195=0, "-", IF((F195-H195)/H195&lt;10, (F195-H195)/H195, "&gt;999%"))</f>
        <v>0.24756493506493507</v>
      </c>
    </row>
    <row r="196" spans="1:11" x14ac:dyDescent="0.2">
      <c r="A196" s="27"/>
      <c r="B196" s="71"/>
      <c r="C196" s="40"/>
      <c r="D196" s="71"/>
      <c r="E196" s="41"/>
      <c r="F196" s="77"/>
      <c r="G196" s="42"/>
      <c r="H196" s="71"/>
      <c r="I196" s="41"/>
      <c r="J196" s="37"/>
      <c r="K196" s="38"/>
    </row>
    <row r="197" spans="1:11" x14ac:dyDescent="0.2">
      <c r="A197" s="27" t="s">
        <v>586</v>
      </c>
      <c r="B197" s="71">
        <v>10954</v>
      </c>
      <c r="C197" s="40">
        <f>B197/21588</f>
        <v>0.50741152492125252</v>
      </c>
      <c r="D197" s="71">
        <v>7593</v>
      </c>
      <c r="E197" s="41">
        <f>D197/16272</f>
        <v>0.46662979351032446</v>
      </c>
      <c r="F197" s="77">
        <v>28546</v>
      </c>
      <c r="G197" s="42">
        <f>F197/56497</f>
        <v>0.50526576632387565</v>
      </c>
      <c r="H197" s="71">
        <v>21710</v>
      </c>
      <c r="I197" s="41">
        <f>H197/46275</f>
        <v>0.46915180983252297</v>
      </c>
      <c r="J197" s="37">
        <f>IF(D197=0, "-", IF((B197-D197)/D197&lt;10, (B197-D197)/D197, "&gt;999%"))</f>
        <v>0.44264454102462797</v>
      </c>
      <c r="K197" s="38">
        <f>IF(H197=0, "-", IF((F197-H197)/H197&lt;10, (F197-H197)/H197, "&gt;999%"))</f>
        <v>0.31487793643482265</v>
      </c>
    </row>
  </sheetData>
  <mergeCells count="37">
    <mergeCell ref="B1:K1"/>
    <mergeCell ref="B2:K2"/>
    <mergeCell ref="B168:E168"/>
    <mergeCell ref="F168:I168"/>
    <mergeCell ref="J168:K168"/>
    <mergeCell ref="B169:C169"/>
    <mergeCell ref="D169:E169"/>
    <mergeCell ref="F169:G169"/>
    <mergeCell ref="H169:I169"/>
    <mergeCell ref="B114:E114"/>
    <mergeCell ref="F114:I114"/>
    <mergeCell ref="J114:K114"/>
    <mergeCell ref="B115:C115"/>
    <mergeCell ref="D115:E115"/>
    <mergeCell ref="F115:G115"/>
    <mergeCell ref="H115:I115"/>
    <mergeCell ref="B68:E68"/>
    <mergeCell ref="F68:I68"/>
    <mergeCell ref="J68:K68"/>
    <mergeCell ref="B69:C69"/>
    <mergeCell ref="D69:E69"/>
    <mergeCell ref="F69:G69"/>
    <mergeCell ref="H69:I69"/>
    <mergeCell ref="B26:E26"/>
    <mergeCell ref="F26:I26"/>
    <mergeCell ref="J26:K26"/>
    <mergeCell ref="B27:C27"/>
    <mergeCell ref="D27:E27"/>
    <mergeCell ref="F27:G27"/>
    <mergeCell ref="H27:I27"/>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6" max="16383" man="1"/>
    <brk id="113" max="16383" man="1"/>
    <brk id="167"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8"/>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614</v>
      </c>
      <c r="C1" s="198"/>
      <c r="D1" s="198"/>
      <c r="E1" s="199"/>
      <c r="F1" s="199"/>
      <c r="G1" s="199"/>
      <c r="H1" s="199"/>
      <c r="I1" s="199"/>
      <c r="J1" s="199"/>
      <c r="K1" s="199"/>
    </row>
    <row r="2" spans="1:11" s="52" customFormat="1" ht="20.25" x14ac:dyDescent="0.3">
      <c r="A2" s="4" t="s">
        <v>107</v>
      </c>
      <c r="B2" s="202" t="s">
        <v>97</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0</v>
      </c>
      <c r="C7" s="39">
        <f>IF(B48=0, "-", B7/B48)</f>
        <v>0</v>
      </c>
      <c r="D7" s="65">
        <v>0</v>
      </c>
      <c r="E7" s="21">
        <f>IF(D48=0, "-", D7/D48)</f>
        <v>0</v>
      </c>
      <c r="F7" s="81">
        <v>1</v>
      </c>
      <c r="G7" s="39">
        <f>IF(F48=0, "-", F7/F48)</f>
        <v>3.5031177748195893E-5</v>
      </c>
      <c r="H7" s="65">
        <v>1</v>
      </c>
      <c r="I7" s="21">
        <f>IF(H48=0, "-", H7/H48)</f>
        <v>4.6061722708429294E-5</v>
      </c>
      <c r="J7" s="20" t="str">
        <f t="shared" ref="J7:J46" si="0">IF(D7=0, "-", IF((B7-D7)/D7&lt;10, (B7-D7)/D7, "&gt;999%"))</f>
        <v>-</v>
      </c>
      <c r="K7" s="21">
        <f t="shared" ref="K7:K46" si="1">IF(H7=0, "-", IF((F7-H7)/H7&lt;10, (F7-H7)/H7, "&gt;999%"))</f>
        <v>0</v>
      </c>
    </row>
    <row r="8" spans="1:11" x14ac:dyDescent="0.2">
      <c r="A8" s="7" t="s">
        <v>32</v>
      </c>
      <c r="B8" s="65">
        <v>4</v>
      </c>
      <c r="C8" s="39">
        <f>IF(B48=0, "-", B8/B48)</f>
        <v>3.6516341062625527E-4</v>
      </c>
      <c r="D8" s="65">
        <v>0</v>
      </c>
      <c r="E8" s="21">
        <f>IF(D48=0, "-", D8/D48)</f>
        <v>0</v>
      </c>
      <c r="F8" s="81">
        <v>8</v>
      </c>
      <c r="G8" s="39">
        <f>IF(F48=0, "-", F8/F48)</f>
        <v>2.8024942198556714E-4</v>
      </c>
      <c r="H8" s="65">
        <v>0</v>
      </c>
      <c r="I8" s="21">
        <f>IF(H48=0, "-", H8/H48)</f>
        <v>0</v>
      </c>
      <c r="J8" s="20" t="str">
        <f t="shared" si="0"/>
        <v>-</v>
      </c>
      <c r="K8" s="21" t="str">
        <f t="shared" si="1"/>
        <v>-</v>
      </c>
    </row>
    <row r="9" spans="1:11" x14ac:dyDescent="0.2">
      <c r="A9" s="7" t="s">
        <v>33</v>
      </c>
      <c r="B9" s="65">
        <v>222</v>
      </c>
      <c r="C9" s="39">
        <f>IF(B48=0, "-", B9/B48)</f>
        <v>2.0266569289757168E-2</v>
      </c>
      <c r="D9" s="65">
        <v>92</v>
      </c>
      <c r="E9" s="21">
        <f>IF(D48=0, "-", D9/D48)</f>
        <v>1.211642302120374E-2</v>
      </c>
      <c r="F9" s="81">
        <v>537</v>
      </c>
      <c r="G9" s="39">
        <f>IF(F48=0, "-", F9/F48)</f>
        <v>1.8811742450781196E-2</v>
      </c>
      <c r="H9" s="65">
        <v>360</v>
      </c>
      <c r="I9" s="21">
        <f>IF(H48=0, "-", H9/H48)</f>
        <v>1.6582220175034548E-2</v>
      </c>
      <c r="J9" s="20">
        <f t="shared" si="0"/>
        <v>1.4130434782608696</v>
      </c>
      <c r="K9" s="21">
        <f t="shared" si="1"/>
        <v>0.49166666666666664</v>
      </c>
    </row>
    <row r="10" spans="1:11" x14ac:dyDescent="0.2">
      <c r="A10" s="7" t="s">
        <v>34</v>
      </c>
      <c r="B10" s="65">
        <v>2</v>
      </c>
      <c r="C10" s="39">
        <f>IF(B48=0, "-", B10/B48)</f>
        <v>1.8258170531312764E-4</v>
      </c>
      <c r="D10" s="65">
        <v>1</v>
      </c>
      <c r="E10" s="21">
        <f>IF(D48=0, "-", D10/D48)</f>
        <v>1.3170025023047545E-4</v>
      </c>
      <c r="F10" s="81">
        <v>5</v>
      </c>
      <c r="G10" s="39">
        <f>IF(F48=0, "-", F10/F48)</f>
        <v>1.7515588874097946E-4</v>
      </c>
      <c r="H10" s="65">
        <v>2</v>
      </c>
      <c r="I10" s="21">
        <f>IF(H48=0, "-", H10/H48)</f>
        <v>9.2123445416858587E-5</v>
      </c>
      <c r="J10" s="20">
        <f t="shared" si="0"/>
        <v>1</v>
      </c>
      <c r="K10" s="21">
        <f t="shared" si="1"/>
        <v>1.5</v>
      </c>
    </row>
    <row r="11" spans="1:11" x14ac:dyDescent="0.2">
      <c r="A11" s="7" t="s">
        <v>35</v>
      </c>
      <c r="B11" s="65">
        <v>181</v>
      </c>
      <c r="C11" s="39">
        <f>IF(B48=0, "-", B11/B48)</f>
        <v>1.6523644330838048E-2</v>
      </c>
      <c r="D11" s="65">
        <v>120</v>
      </c>
      <c r="E11" s="21">
        <f>IF(D48=0, "-", D11/D48)</f>
        <v>1.5804030027657054E-2</v>
      </c>
      <c r="F11" s="81">
        <v>515</v>
      </c>
      <c r="G11" s="39">
        <f>IF(F48=0, "-", F11/F48)</f>
        <v>1.8041056540320885E-2</v>
      </c>
      <c r="H11" s="65">
        <v>477</v>
      </c>
      <c r="I11" s="21">
        <f>IF(H48=0, "-", H11/H48)</f>
        <v>2.1971441731920775E-2</v>
      </c>
      <c r="J11" s="20">
        <f t="shared" si="0"/>
        <v>0.5083333333333333</v>
      </c>
      <c r="K11" s="21">
        <f t="shared" si="1"/>
        <v>7.9664570230607967E-2</v>
      </c>
    </row>
    <row r="12" spans="1:11" x14ac:dyDescent="0.2">
      <c r="A12" s="7" t="s">
        <v>38</v>
      </c>
      <c r="B12" s="65">
        <v>0</v>
      </c>
      <c r="C12" s="39">
        <f>IF(B48=0, "-", B12/B48)</f>
        <v>0</v>
      </c>
      <c r="D12" s="65">
        <v>0</v>
      </c>
      <c r="E12" s="21">
        <f>IF(D48=0, "-", D12/D48)</f>
        <v>0</v>
      </c>
      <c r="F12" s="81">
        <v>0</v>
      </c>
      <c r="G12" s="39">
        <f>IF(F48=0, "-", F12/F48)</f>
        <v>0</v>
      </c>
      <c r="H12" s="65">
        <v>2</v>
      </c>
      <c r="I12" s="21">
        <f>IF(H48=0, "-", H12/H48)</f>
        <v>9.2123445416858587E-5</v>
      </c>
      <c r="J12" s="20" t="str">
        <f t="shared" si="0"/>
        <v>-</v>
      </c>
      <c r="K12" s="21">
        <f t="shared" si="1"/>
        <v>-1</v>
      </c>
    </row>
    <row r="13" spans="1:11" x14ac:dyDescent="0.2">
      <c r="A13" s="7" t="s">
        <v>42</v>
      </c>
      <c r="B13" s="65">
        <v>0</v>
      </c>
      <c r="C13" s="39">
        <f>IF(B48=0, "-", B13/B48)</f>
        <v>0</v>
      </c>
      <c r="D13" s="65">
        <v>0</v>
      </c>
      <c r="E13" s="21">
        <f>IF(D48=0, "-", D13/D48)</f>
        <v>0</v>
      </c>
      <c r="F13" s="81">
        <v>0</v>
      </c>
      <c r="G13" s="39">
        <f>IF(F48=0, "-", F13/F48)</f>
        <v>0</v>
      </c>
      <c r="H13" s="65">
        <v>1</v>
      </c>
      <c r="I13" s="21">
        <f>IF(H48=0, "-", H13/H48)</f>
        <v>4.6061722708429294E-5</v>
      </c>
      <c r="J13" s="20" t="str">
        <f t="shared" si="0"/>
        <v>-</v>
      </c>
      <c r="K13" s="21">
        <f t="shared" si="1"/>
        <v>-1</v>
      </c>
    </row>
    <row r="14" spans="1:11" x14ac:dyDescent="0.2">
      <c r="A14" s="7" t="s">
        <v>44</v>
      </c>
      <c r="B14" s="65">
        <v>247</v>
      </c>
      <c r="C14" s="39">
        <f>IF(B48=0, "-", B14/B48)</f>
        <v>2.2548840606171263E-2</v>
      </c>
      <c r="D14" s="65">
        <v>138</v>
      </c>
      <c r="E14" s="21">
        <f>IF(D48=0, "-", D14/D48)</f>
        <v>1.8174634531805612E-2</v>
      </c>
      <c r="F14" s="81">
        <v>599</v>
      </c>
      <c r="G14" s="39">
        <f>IF(F48=0, "-", F14/F48)</f>
        <v>2.098367547116934E-2</v>
      </c>
      <c r="H14" s="65">
        <v>471</v>
      </c>
      <c r="I14" s="21">
        <f>IF(H48=0, "-", H14/H48)</f>
        <v>2.1695071395670198E-2</v>
      </c>
      <c r="J14" s="20">
        <f t="shared" si="0"/>
        <v>0.78985507246376807</v>
      </c>
      <c r="K14" s="21">
        <f t="shared" si="1"/>
        <v>0.27176220806794055</v>
      </c>
    </row>
    <row r="15" spans="1:11" x14ac:dyDescent="0.2">
      <c r="A15" s="7" t="s">
        <v>47</v>
      </c>
      <c r="B15" s="65">
        <v>7</v>
      </c>
      <c r="C15" s="39">
        <f>IF(B48=0, "-", B15/B48)</f>
        <v>6.3903596859594665E-4</v>
      </c>
      <c r="D15" s="65">
        <v>0</v>
      </c>
      <c r="E15" s="21">
        <f>IF(D48=0, "-", D15/D48)</f>
        <v>0</v>
      </c>
      <c r="F15" s="81">
        <v>7</v>
      </c>
      <c r="G15" s="39">
        <f>IF(F48=0, "-", F15/F48)</f>
        <v>2.4521824423737128E-4</v>
      </c>
      <c r="H15" s="65">
        <v>0</v>
      </c>
      <c r="I15" s="21">
        <f>IF(H48=0, "-", H15/H48)</f>
        <v>0</v>
      </c>
      <c r="J15" s="20" t="str">
        <f t="shared" si="0"/>
        <v>-</v>
      </c>
      <c r="K15" s="21" t="str">
        <f t="shared" si="1"/>
        <v>-</v>
      </c>
    </row>
    <row r="16" spans="1:11" x14ac:dyDescent="0.2">
      <c r="A16" s="7" t="s">
        <v>48</v>
      </c>
      <c r="B16" s="65">
        <v>184</v>
      </c>
      <c r="C16" s="39">
        <f>IF(B48=0, "-", B16/B48)</f>
        <v>1.6797516888807741E-2</v>
      </c>
      <c r="D16" s="65">
        <v>62</v>
      </c>
      <c r="E16" s="21">
        <f>IF(D48=0, "-", D16/D48)</f>
        <v>8.1654155142894778E-3</v>
      </c>
      <c r="F16" s="81">
        <v>477</v>
      </c>
      <c r="G16" s="39">
        <f>IF(F48=0, "-", F16/F48)</f>
        <v>1.6709871785889441E-2</v>
      </c>
      <c r="H16" s="65">
        <v>190</v>
      </c>
      <c r="I16" s="21">
        <f>IF(H48=0, "-", H16/H48)</f>
        <v>8.7517273146015661E-3</v>
      </c>
      <c r="J16" s="20">
        <f t="shared" si="0"/>
        <v>1.967741935483871</v>
      </c>
      <c r="K16" s="21">
        <f t="shared" si="1"/>
        <v>1.5105263157894737</v>
      </c>
    </row>
    <row r="17" spans="1:11" x14ac:dyDescent="0.2">
      <c r="A17" s="7" t="s">
        <v>50</v>
      </c>
      <c r="B17" s="65">
        <v>0</v>
      </c>
      <c r="C17" s="39">
        <f>IF(B48=0, "-", B17/B48)</f>
        <v>0</v>
      </c>
      <c r="D17" s="65">
        <v>352</v>
      </c>
      <c r="E17" s="21">
        <f>IF(D48=0, "-", D17/D48)</f>
        <v>4.6358488081127351E-2</v>
      </c>
      <c r="F17" s="81">
        <v>0</v>
      </c>
      <c r="G17" s="39">
        <f>IF(F48=0, "-", F17/F48)</f>
        <v>0</v>
      </c>
      <c r="H17" s="65">
        <v>606</v>
      </c>
      <c r="I17" s="21">
        <f>IF(H48=0, "-", H17/H48)</f>
        <v>2.7913403961308154E-2</v>
      </c>
      <c r="J17" s="20">
        <f t="shared" si="0"/>
        <v>-1</v>
      </c>
      <c r="K17" s="21">
        <f t="shared" si="1"/>
        <v>-1</v>
      </c>
    </row>
    <row r="18" spans="1:11" x14ac:dyDescent="0.2">
      <c r="A18" s="7" t="s">
        <v>51</v>
      </c>
      <c r="B18" s="65">
        <v>304</v>
      </c>
      <c r="C18" s="39">
        <f>IF(B48=0, "-", B18/B48)</f>
        <v>2.77524192075954E-2</v>
      </c>
      <c r="D18" s="65">
        <v>314</v>
      </c>
      <c r="E18" s="21">
        <f>IF(D48=0, "-", D18/D48)</f>
        <v>4.1353878572369288E-2</v>
      </c>
      <c r="F18" s="81">
        <v>841</v>
      </c>
      <c r="G18" s="39">
        <f>IF(F48=0, "-", F18/F48)</f>
        <v>2.9461220486232748E-2</v>
      </c>
      <c r="H18" s="65">
        <v>1084</v>
      </c>
      <c r="I18" s="21">
        <f>IF(H48=0, "-", H18/H48)</f>
        <v>4.9930907415937358E-2</v>
      </c>
      <c r="J18" s="20">
        <f t="shared" si="0"/>
        <v>-3.1847133757961783E-2</v>
      </c>
      <c r="K18" s="21">
        <f t="shared" si="1"/>
        <v>-0.22416974169741696</v>
      </c>
    </row>
    <row r="19" spans="1:11" x14ac:dyDescent="0.2">
      <c r="A19" s="7" t="s">
        <v>52</v>
      </c>
      <c r="B19" s="65">
        <v>909</v>
      </c>
      <c r="C19" s="39">
        <f>IF(B48=0, "-", B19/B48)</f>
        <v>8.2983385064816506E-2</v>
      </c>
      <c r="D19" s="65">
        <v>578</v>
      </c>
      <c r="E19" s="21">
        <f>IF(D48=0, "-", D19/D48)</f>
        <v>7.6122744633214806E-2</v>
      </c>
      <c r="F19" s="81">
        <v>2991</v>
      </c>
      <c r="G19" s="39">
        <f>IF(F48=0, "-", F19/F48)</f>
        <v>0.10477825264485392</v>
      </c>
      <c r="H19" s="65">
        <v>1795</v>
      </c>
      <c r="I19" s="21">
        <f>IF(H48=0, "-", H19/H48)</f>
        <v>8.2680792261630581E-2</v>
      </c>
      <c r="J19" s="20">
        <f t="shared" si="0"/>
        <v>0.5726643598615917</v>
      </c>
      <c r="K19" s="21">
        <f t="shared" si="1"/>
        <v>0.66629526462395539</v>
      </c>
    </row>
    <row r="20" spans="1:11" x14ac:dyDescent="0.2">
      <c r="A20" s="7" t="s">
        <v>54</v>
      </c>
      <c r="B20" s="65">
        <v>0</v>
      </c>
      <c r="C20" s="39">
        <f>IF(B48=0, "-", B20/B48)</f>
        <v>0</v>
      </c>
      <c r="D20" s="65">
        <v>1</v>
      </c>
      <c r="E20" s="21">
        <f>IF(D48=0, "-", D20/D48)</f>
        <v>1.3170025023047545E-4</v>
      </c>
      <c r="F20" s="81">
        <v>0</v>
      </c>
      <c r="G20" s="39">
        <f>IF(F48=0, "-", F20/F48)</f>
        <v>0</v>
      </c>
      <c r="H20" s="65">
        <v>1</v>
      </c>
      <c r="I20" s="21">
        <f>IF(H48=0, "-", H20/H48)</f>
        <v>4.6061722708429294E-5</v>
      </c>
      <c r="J20" s="20">
        <f t="shared" si="0"/>
        <v>-1</v>
      </c>
      <c r="K20" s="21">
        <f t="shared" si="1"/>
        <v>-1</v>
      </c>
    </row>
    <row r="21" spans="1:11" x14ac:dyDescent="0.2">
      <c r="A21" s="7" t="s">
        <v>57</v>
      </c>
      <c r="B21" s="65">
        <v>313</v>
      </c>
      <c r="C21" s="39">
        <f>IF(B48=0, "-", B21/B48)</f>
        <v>2.8574036881504474E-2</v>
      </c>
      <c r="D21" s="65">
        <v>194</v>
      </c>
      <c r="E21" s="21">
        <f>IF(D48=0, "-", D21/D48)</f>
        <v>2.5549848544712234E-2</v>
      </c>
      <c r="F21" s="81">
        <v>682</v>
      </c>
      <c r="G21" s="39">
        <f>IF(F48=0, "-", F21/F48)</f>
        <v>2.3891263224269599E-2</v>
      </c>
      <c r="H21" s="65">
        <v>497</v>
      </c>
      <c r="I21" s="21">
        <f>IF(H48=0, "-", H21/H48)</f>
        <v>2.289267618608936E-2</v>
      </c>
      <c r="J21" s="20">
        <f t="shared" si="0"/>
        <v>0.61340206185567014</v>
      </c>
      <c r="K21" s="21">
        <f t="shared" si="1"/>
        <v>0.37223340040241448</v>
      </c>
    </row>
    <row r="22" spans="1:11" x14ac:dyDescent="0.2">
      <c r="A22" s="7" t="s">
        <v>59</v>
      </c>
      <c r="B22" s="65">
        <v>17</v>
      </c>
      <c r="C22" s="39">
        <f>IF(B48=0, "-", B22/B48)</f>
        <v>1.5519444951615849E-3</v>
      </c>
      <c r="D22" s="65">
        <v>33</v>
      </c>
      <c r="E22" s="21">
        <f>IF(D48=0, "-", D22/D48)</f>
        <v>4.3461082576056898E-3</v>
      </c>
      <c r="F22" s="81">
        <v>38</v>
      </c>
      <c r="G22" s="39">
        <f>IF(F48=0, "-", F22/F48)</f>
        <v>1.331184754431444E-3</v>
      </c>
      <c r="H22" s="65">
        <v>69</v>
      </c>
      <c r="I22" s="21">
        <f>IF(H48=0, "-", H22/H48)</f>
        <v>3.1782588668816214E-3</v>
      </c>
      <c r="J22" s="20">
        <f t="shared" si="0"/>
        <v>-0.48484848484848486</v>
      </c>
      <c r="K22" s="21">
        <f t="shared" si="1"/>
        <v>-0.44927536231884058</v>
      </c>
    </row>
    <row r="23" spans="1:11" x14ac:dyDescent="0.2">
      <c r="A23" s="7" t="s">
        <v>60</v>
      </c>
      <c r="B23" s="65">
        <v>126</v>
      </c>
      <c r="C23" s="39">
        <f>IF(B48=0, "-", B23/B48)</f>
        <v>1.150264743472704E-2</v>
      </c>
      <c r="D23" s="65">
        <v>35</v>
      </c>
      <c r="E23" s="21">
        <f>IF(D48=0, "-", D23/D48)</f>
        <v>4.6095087580666407E-3</v>
      </c>
      <c r="F23" s="81">
        <v>341</v>
      </c>
      <c r="G23" s="39">
        <f>IF(F48=0, "-", F23/F48)</f>
        <v>1.1945631612134799E-2</v>
      </c>
      <c r="H23" s="65">
        <v>180</v>
      </c>
      <c r="I23" s="21">
        <f>IF(H48=0, "-", H23/H48)</f>
        <v>8.2911100875172738E-3</v>
      </c>
      <c r="J23" s="20">
        <f t="shared" si="0"/>
        <v>2.6</v>
      </c>
      <c r="K23" s="21">
        <f t="shared" si="1"/>
        <v>0.89444444444444449</v>
      </c>
    </row>
    <row r="24" spans="1:11" x14ac:dyDescent="0.2">
      <c r="A24" s="7" t="s">
        <v>62</v>
      </c>
      <c r="B24" s="65">
        <v>494</v>
      </c>
      <c r="C24" s="39">
        <f>IF(B48=0, "-", B24/B48)</f>
        <v>4.5097681212342526E-2</v>
      </c>
      <c r="D24" s="65">
        <v>310</v>
      </c>
      <c r="E24" s="21">
        <f>IF(D48=0, "-", D24/D48)</f>
        <v>4.0827077571447386E-2</v>
      </c>
      <c r="F24" s="81">
        <v>1338</v>
      </c>
      <c r="G24" s="39">
        <f>IF(F48=0, "-", F24/F48)</f>
        <v>4.6871715827086109E-2</v>
      </c>
      <c r="H24" s="65">
        <v>900</v>
      </c>
      <c r="I24" s="21">
        <f>IF(H48=0, "-", H24/H48)</f>
        <v>4.1455550437586364E-2</v>
      </c>
      <c r="J24" s="20">
        <f t="shared" si="0"/>
        <v>0.59354838709677415</v>
      </c>
      <c r="K24" s="21">
        <f t="shared" si="1"/>
        <v>0.48666666666666669</v>
      </c>
    </row>
    <row r="25" spans="1:11" x14ac:dyDescent="0.2">
      <c r="A25" s="7" t="s">
        <v>63</v>
      </c>
      <c r="B25" s="65">
        <v>2</v>
      </c>
      <c r="C25" s="39">
        <f>IF(B48=0, "-", B25/B48)</f>
        <v>1.8258170531312764E-4</v>
      </c>
      <c r="D25" s="65">
        <v>1</v>
      </c>
      <c r="E25" s="21">
        <f>IF(D48=0, "-", D25/D48)</f>
        <v>1.3170025023047545E-4</v>
      </c>
      <c r="F25" s="81">
        <v>3</v>
      </c>
      <c r="G25" s="39">
        <f>IF(F48=0, "-", F25/F48)</f>
        <v>1.0509353324458768E-4</v>
      </c>
      <c r="H25" s="65">
        <v>3</v>
      </c>
      <c r="I25" s="21">
        <f>IF(H48=0, "-", H25/H48)</f>
        <v>1.3818516812528789E-4</v>
      </c>
      <c r="J25" s="20">
        <f t="shared" si="0"/>
        <v>1</v>
      </c>
      <c r="K25" s="21">
        <f t="shared" si="1"/>
        <v>0</v>
      </c>
    </row>
    <row r="26" spans="1:11" x14ac:dyDescent="0.2">
      <c r="A26" s="7" t="s">
        <v>64</v>
      </c>
      <c r="B26" s="65">
        <v>108</v>
      </c>
      <c r="C26" s="39">
        <f>IF(B48=0, "-", B26/B48)</f>
        <v>9.8594120869088912E-3</v>
      </c>
      <c r="D26" s="65">
        <v>71</v>
      </c>
      <c r="E26" s="21">
        <f>IF(D48=0, "-", D26/D48)</f>
        <v>9.3507177663637569E-3</v>
      </c>
      <c r="F26" s="81">
        <v>319</v>
      </c>
      <c r="G26" s="39">
        <f>IF(F48=0, "-", F26/F48)</f>
        <v>1.117494570167449E-2</v>
      </c>
      <c r="H26" s="65">
        <v>288</v>
      </c>
      <c r="I26" s="21">
        <f>IF(H48=0, "-", H26/H48)</f>
        <v>1.3265776140027637E-2</v>
      </c>
      <c r="J26" s="20">
        <f t="shared" si="0"/>
        <v>0.52112676056338025</v>
      </c>
      <c r="K26" s="21">
        <f t="shared" si="1"/>
        <v>0.1076388888888889</v>
      </c>
    </row>
    <row r="27" spans="1:11" x14ac:dyDescent="0.2">
      <c r="A27" s="7" t="s">
        <v>65</v>
      </c>
      <c r="B27" s="65">
        <v>27</v>
      </c>
      <c r="C27" s="39">
        <f>IF(B48=0, "-", B27/B48)</f>
        <v>2.4648530217272228E-3</v>
      </c>
      <c r="D27" s="65">
        <v>3</v>
      </c>
      <c r="E27" s="21">
        <f>IF(D48=0, "-", D27/D48)</f>
        <v>3.9510075069142629E-4</v>
      </c>
      <c r="F27" s="81">
        <v>84</v>
      </c>
      <c r="G27" s="39">
        <f>IF(F48=0, "-", F27/F48)</f>
        <v>2.9426189308484553E-3</v>
      </c>
      <c r="H27" s="65">
        <v>11</v>
      </c>
      <c r="I27" s="21">
        <f>IF(H48=0, "-", H27/H48)</f>
        <v>5.0667894979272222E-4</v>
      </c>
      <c r="J27" s="20">
        <f t="shared" si="0"/>
        <v>8</v>
      </c>
      <c r="K27" s="21">
        <f t="shared" si="1"/>
        <v>6.6363636363636367</v>
      </c>
    </row>
    <row r="28" spans="1:11" x14ac:dyDescent="0.2">
      <c r="A28" s="7" t="s">
        <v>66</v>
      </c>
      <c r="B28" s="65">
        <v>122</v>
      </c>
      <c r="C28" s="39">
        <f>IF(B48=0, "-", B28/B48)</f>
        <v>1.1137484024100785E-2</v>
      </c>
      <c r="D28" s="65">
        <v>90</v>
      </c>
      <c r="E28" s="21">
        <f>IF(D48=0, "-", D28/D48)</f>
        <v>1.1853022520742789E-2</v>
      </c>
      <c r="F28" s="81">
        <v>336</v>
      </c>
      <c r="G28" s="39">
        <f>IF(F48=0, "-", F28/F48)</f>
        <v>1.1770475723393821E-2</v>
      </c>
      <c r="H28" s="65">
        <v>287</v>
      </c>
      <c r="I28" s="21">
        <f>IF(H48=0, "-", H28/H48)</f>
        <v>1.3219714417319207E-2</v>
      </c>
      <c r="J28" s="20">
        <f t="shared" si="0"/>
        <v>0.35555555555555557</v>
      </c>
      <c r="K28" s="21">
        <f t="shared" si="1"/>
        <v>0.17073170731707318</v>
      </c>
    </row>
    <row r="29" spans="1:11" x14ac:dyDescent="0.2">
      <c r="A29" s="7" t="s">
        <v>70</v>
      </c>
      <c r="B29" s="65">
        <v>6</v>
      </c>
      <c r="C29" s="39">
        <f>IF(B48=0, "-", B29/B48)</f>
        <v>5.4774511593938286E-4</v>
      </c>
      <c r="D29" s="65">
        <v>10</v>
      </c>
      <c r="E29" s="21">
        <f>IF(D48=0, "-", D29/D48)</f>
        <v>1.3170025023047543E-3</v>
      </c>
      <c r="F29" s="81">
        <v>15</v>
      </c>
      <c r="G29" s="39">
        <f>IF(F48=0, "-", F29/F48)</f>
        <v>5.2546766622293842E-4</v>
      </c>
      <c r="H29" s="65">
        <v>13</v>
      </c>
      <c r="I29" s="21">
        <f>IF(H48=0, "-", H29/H48)</f>
        <v>5.9880239520958083E-4</v>
      </c>
      <c r="J29" s="20">
        <f t="shared" si="0"/>
        <v>-0.4</v>
      </c>
      <c r="K29" s="21">
        <f t="shared" si="1"/>
        <v>0.15384615384615385</v>
      </c>
    </row>
    <row r="30" spans="1:11" x14ac:dyDescent="0.2">
      <c r="A30" s="7" t="s">
        <v>71</v>
      </c>
      <c r="B30" s="65">
        <v>1548</v>
      </c>
      <c r="C30" s="39">
        <f>IF(B48=0, "-", B30/B48)</f>
        <v>0.14131823991236078</v>
      </c>
      <c r="D30" s="65">
        <v>811</v>
      </c>
      <c r="E30" s="21">
        <f>IF(D48=0, "-", D30/D48)</f>
        <v>0.10680890293691558</v>
      </c>
      <c r="F30" s="81">
        <v>3990</v>
      </c>
      <c r="G30" s="39">
        <f>IF(F48=0, "-", F30/F48)</f>
        <v>0.13977439921530163</v>
      </c>
      <c r="H30" s="65">
        <v>2642</v>
      </c>
      <c r="I30" s="21">
        <f>IF(H48=0, "-", H30/H48)</f>
        <v>0.12169507139567019</v>
      </c>
      <c r="J30" s="20">
        <f t="shared" si="0"/>
        <v>0.90875462392108508</v>
      </c>
      <c r="K30" s="21">
        <f t="shared" si="1"/>
        <v>0.51021953065859194</v>
      </c>
    </row>
    <row r="31" spans="1:11" x14ac:dyDescent="0.2">
      <c r="A31" s="7" t="s">
        <v>73</v>
      </c>
      <c r="B31" s="65">
        <v>258</v>
      </c>
      <c r="C31" s="39">
        <f>IF(B48=0, "-", B31/B48)</f>
        <v>2.3553039985393463E-2</v>
      </c>
      <c r="D31" s="65">
        <v>175</v>
      </c>
      <c r="E31" s="21">
        <f>IF(D48=0, "-", D31/D48)</f>
        <v>2.3047543790333202E-2</v>
      </c>
      <c r="F31" s="81">
        <v>692</v>
      </c>
      <c r="G31" s="39">
        <f>IF(F48=0, "-", F31/F48)</f>
        <v>2.4241575001751559E-2</v>
      </c>
      <c r="H31" s="65">
        <v>516</v>
      </c>
      <c r="I31" s="21">
        <f>IF(H48=0, "-", H31/H48)</f>
        <v>2.3767848917549517E-2</v>
      </c>
      <c r="J31" s="20">
        <f t="shared" si="0"/>
        <v>0.47428571428571431</v>
      </c>
      <c r="K31" s="21">
        <f t="shared" si="1"/>
        <v>0.34108527131782945</v>
      </c>
    </row>
    <row r="32" spans="1:11" x14ac:dyDescent="0.2">
      <c r="A32" s="7" t="s">
        <v>76</v>
      </c>
      <c r="B32" s="65">
        <v>610</v>
      </c>
      <c r="C32" s="39">
        <f>IF(B48=0, "-", B32/B48)</f>
        <v>5.5687420120503928E-2</v>
      </c>
      <c r="D32" s="65">
        <v>135</v>
      </c>
      <c r="E32" s="21">
        <f>IF(D48=0, "-", D32/D48)</f>
        <v>1.7779533781114184E-2</v>
      </c>
      <c r="F32" s="81">
        <v>1348</v>
      </c>
      <c r="G32" s="39">
        <f>IF(F48=0, "-", F32/F48)</f>
        <v>4.7222027604568069E-2</v>
      </c>
      <c r="H32" s="65">
        <v>349</v>
      </c>
      <c r="I32" s="21">
        <f>IF(H48=0, "-", H32/H48)</f>
        <v>1.6075541225241824E-2</v>
      </c>
      <c r="J32" s="20">
        <f t="shared" si="0"/>
        <v>3.5185185185185186</v>
      </c>
      <c r="K32" s="21">
        <f t="shared" si="1"/>
        <v>2.8624641833810887</v>
      </c>
    </row>
    <row r="33" spans="1:11" x14ac:dyDescent="0.2">
      <c r="A33" s="7" t="s">
        <v>77</v>
      </c>
      <c r="B33" s="65">
        <v>38</v>
      </c>
      <c r="C33" s="39">
        <f>IF(B48=0, "-", B33/B48)</f>
        <v>3.4690524009494249E-3</v>
      </c>
      <c r="D33" s="65">
        <v>24</v>
      </c>
      <c r="E33" s="21">
        <f>IF(D48=0, "-", D33/D48)</f>
        <v>3.1608060055314103E-3</v>
      </c>
      <c r="F33" s="81">
        <v>70</v>
      </c>
      <c r="G33" s="39">
        <f>IF(F48=0, "-", F33/F48)</f>
        <v>2.4521824423737125E-3</v>
      </c>
      <c r="H33" s="65">
        <v>69</v>
      </c>
      <c r="I33" s="21">
        <f>IF(H48=0, "-", H33/H48)</f>
        <v>3.1782588668816214E-3</v>
      </c>
      <c r="J33" s="20">
        <f t="shared" si="0"/>
        <v>0.58333333333333337</v>
      </c>
      <c r="K33" s="21">
        <f t="shared" si="1"/>
        <v>1.4492753623188406E-2</v>
      </c>
    </row>
    <row r="34" spans="1:11" x14ac:dyDescent="0.2">
      <c r="A34" s="7" t="s">
        <v>78</v>
      </c>
      <c r="B34" s="65">
        <v>925</v>
      </c>
      <c r="C34" s="39">
        <f>IF(B48=0, "-", B34/B48)</f>
        <v>8.444403870732152E-2</v>
      </c>
      <c r="D34" s="65">
        <v>1173</v>
      </c>
      <c r="E34" s="21">
        <f>IF(D48=0, "-", D34/D48)</f>
        <v>0.15448439352034768</v>
      </c>
      <c r="F34" s="81">
        <v>2686</v>
      </c>
      <c r="G34" s="39">
        <f>IF(F48=0, "-", F34/F48)</f>
        <v>9.4093743431654178E-2</v>
      </c>
      <c r="H34" s="65">
        <v>2852</v>
      </c>
      <c r="I34" s="21">
        <f>IF(H48=0, "-", H34/H48)</f>
        <v>0.13136803316444035</v>
      </c>
      <c r="J34" s="20">
        <f t="shared" si="0"/>
        <v>-0.21142369991474852</v>
      </c>
      <c r="K34" s="21">
        <f t="shared" si="1"/>
        <v>-5.8204768583450209E-2</v>
      </c>
    </row>
    <row r="35" spans="1:11" x14ac:dyDescent="0.2">
      <c r="A35" s="7" t="s">
        <v>79</v>
      </c>
      <c r="B35" s="65">
        <v>616</v>
      </c>
      <c r="C35" s="39">
        <f>IF(B48=0, "-", B35/B48)</f>
        <v>5.6235165236443306E-2</v>
      </c>
      <c r="D35" s="65">
        <v>416</v>
      </c>
      <c r="E35" s="21">
        <f>IF(D48=0, "-", D35/D48)</f>
        <v>5.478730409587778E-2</v>
      </c>
      <c r="F35" s="81">
        <v>1520</v>
      </c>
      <c r="G35" s="39">
        <f>IF(F48=0, "-", F35/F48)</f>
        <v>5.3247390177257763E-2</v>
      </c>
      <c r="H35" s="65">
        <v>1213</v>
      </c>
      <c r="I35" s="21">
        <f>IF(H48=0, "-", H35/H48)</f>
        <v>5.5872869645324737E-2</v>
      </c>
      <c r="J35" s="20">
        <f t="shared" si="0"/>
        <v>0.48076923076923078</v>
      </c>
      <c r="K35" s="21">
        <f t="shared" si="1"/>
        <v>0.25309150865622426</v>
      </c>
    </row>
    <row r="36" spans="1:11" x14ac:dyDescent="0.2">
      <c r="A36" s="7" t="s">
        <v>80</v>
      </c>
      <c r="B36" s="65">
        <v>14</v>
      </c>
      <c r="C36" s="39">
        <f>IF(B48=0, "-", B36/B48)</f>
        <v>1.2780719371918933E-3</v>
      </c>
      <c r="D36" s="65">
        <v>12</v>
      </c>
      <c r="E36" s="21">
        <f>IF(D48=0, "-", D36/D48)</f>
        <v>1.5804030027657052E-3</v>
      </c>
      <c r="F36" s="81">
        <v>30</v>
      </c>
      <c r="G36" s="39">
        <f>IF(F48=0, "-", F36/F48)</f>
        <v>1.0509353324458768E-3</v>
      </c>
      <c r="H36" s="65">
        <v>37</v>
      </c>
      <c r="I36" s="21">
        <f>IF(H48=0, "-", H36/H48)</f>
        <v>1.704283740211884E-3</v>
      </c>
      <c r="J36" s="20">
        <f t="shared" si="0"/>
        <v>0.16666666666666666</v>
      </c>
      <c r="K36" s="21">
        <f t="shared" si="1"/>
        <v>-0.1891891891891892</v>
      </c>
    </row>
    <row r="37" spans="1:11" x14ac:dyDescent="0.2">
      <c r="A37" s="7" t="s">
        <v>81</v>
      </c>
      <c r="B37" s="65">
        <v>46</v>
      </c>
      <c r="C37" s="39">
        <f>IF(B48=0, "-", B37/B48)</f>
        <v>4.1993792222019353E-3</v>
      </c>
      <c r="D37" s="65">
        <v>47</v>
      </c>
      <c r="E37" s="21">
        <f>IF(D48=0, "-", D37/D48)</f>
        <v>6.1899117608323452E-3</v>
      </c>
      <c r="F37" s="81">
        <v>151</v>
      </c>
      <c r="G37" s="39">
        <f>IF(F48=0, "-", F37/F48)</f>
        <v>5.2897078399775799E-3</v>
      </c>
      <c r="H37" s="65">
        <v>135</v>
      </c>
      <c r="I37" s="21">
        <f>IF(H48=0, "-", H37/H48)</f>
        <v>6.2183325656379549E-3</v>
      </c>
      <c r="J37" s="20">
        <f t="shared" si="0"/>
        <v>-2.1276595744680851E-2</v>
      </c>
      <c r="K37" s="21">
        <f t="shared" si="1"/>
        <v>0.11851851851851852</v>
      </c>
    </row>
    <row r="38" spans="1:11" x14ac:dyDescent="0.2">
      <c r="A38" s="7" t="s">
        <v>83</v>
      </c>
      <c r="B38" s="65">
        <v>39</v>
      </c>
      <c r="C38" s="39">
        <f>IF(B48=0, "-", B38/B48)</f>
        <v>3.5603432536059887E-3</v>
      </c>
      <c r="D38" s="65">
        <v>15</v>
      </c>
      <c r="E38" s="21">
        <f>IF(D48=0, "-", D38/D48)</f>
        <v>1.9755037534571317E-3</v>
      </c>
      <c r="F38" s="81">
        <v>51</v>
      </c>
      <c r="G38" s="39">
        <f>IF(F48=0, "-", F38/F48)</f>
        <v>1.7865900651579906E-3</v>
      </c>
      <c r="H38" s="65">
        <v>62</v>
      </c>
      <c r="I38" s="21">
        <f>IF(H48=0, "-", H38/H48)</f>
        <v>2.8558268079226165E-3</v>
      </c>
      <c r="J38" s="20">
        <f t="shared" si="0"/>
        <v>1.6</v>
      </c>
      <c r="K38" s="21">
        <f t="shared" si="1"/>
        <v>-0.17741935483870969</v>
      </c>
    </row>
    <row r="39" spans="1:11" x14ac:dyDescent="0.2">
      <c r="A39" s="7" t="s">
        <v>84</v>
      </c>
      <c r="B39" s="65">
        <v>0</v>
      </c>
      <c r="C39" s="39">
        <f>IF(B48=0, "-", B39/B48)</f>
        <v>0</v>
      </c>
      <c r="D39" s="65">
        <v>1</v>
      </c>
      <c r="E39" s="21">
        <f>IF(D48=0, "-", D39/D48)</f>
        <v>1.3170025023047545E-4</v>
      </c>
      <c r="F39" s="81">
        <v>0</v>
      </c>
      <c r="G39" s="39">
        <f>IF(F48=0, "-", F39/F48)</f>
        <v>0</v>
      </c>
      <c r="H39" s="65">
        <v>1</v>
      </c>
      <c r="I39" s="21">
        <f>IF(H48=0, "-", H39/H48)</f>
        <v>4.6061722708429294E-5</v>
      </c>
      <c r="J39" s="20">
        <f t="shared" si="0"/>
        <v>-1</v>
      </c>
      <c r="K39" s="21">
        <f t="shared" si="1"/>
        <v>-1</v>
      </c>
    </row>
    <row r="40" spans="1:11" x14ac:dyDescent="0.2">
      <c r="A40" s="7" t="s">
        <v>86</v>
      </c>
      <c r="B40" s="65">
        <v>117</v>
      </c>
      <c r="C40" s="39">
        <f>IF(B48=0, "-", B40/B48)</f>
        <v>1.0681029760817966E-2</v>
      </c>
      <c r="D40" s="65">
        <v>26</v>
      </c>
      <c r="E40" s="21">
        <f>IF(D48=0, "-", D40/D48)</f>
        <v>3.4242065059923612E-3</v>
      </c>
      <c r="F40" s="81">
        <v>278</v>
      </c>
      <c r="G40" s="39">
        <f>IF(F48=0, "-", F40/F48)</f>
        <v>9.7386674139984582E-3</v>
      </c>
      <c r="H40" s="65">
        <v>88</v>
      </c>
      <c r="I40" s="21">
        <f>IF(H48=0, "-", H40/H48)</f>
        <v>4.0534315983417777E-3</v>
      </c>
      <c r="J40" s="20">
        <f t="shared" si="0"/>
        <v>3.5</v>
      </c>
      <c r="K40" s="21">
        <f t="shared" si="1"/>
        <v>2.1590909090909092</v>
      </c>
    </row>
    <row r="41" spans="1:11" x14ac:dyDescent="0.2">
      <c r="A41" s="7" t="s">
        <v>87</v>
      </c>
      <c r="B41" s="65">
        <v>34</v>
      </c>
      <c r="C41" s="39">
        <f>IF(B48=0, "-", B41/B48)</f>
        <v>3.1038889903231698E-3</v>
      </c>
      <c r="D41" s="65">
        <v>21</v>
      </c>
      <c r="E41" s="21">
        <f>IF(D48=0, "-", D41/D48)</f>
        <v>2.765705254839984E-3</v>
      </c>
      <c r="F41" s="81">
        <v>60</v>
      </c>
      <c r="G41" s="39">
        <f>IF(F48=0, "-", F41/F48)</f>
        <v>2.1018706648917537E-3</v>
      </c>
      <c r="H41" s="65">
        <v>41</v>
      </c>
      <c r="I41" s="21">
        <f>IF(H48=0, "-", H41/H48)</f>
        <v>1.888530631045601E-3</v>
      </c>
      <c r="J41" s="20">
        <f t="shared" si="0"/>
        <v>0.61904761904761907</v>
      </c>
      <c r="K41" s="21">
        <f t="shared" si="1"/>
        <v>0.46341463414634149</v>
      </c>
    </row>
    <row r="42" spans="1:11" x14ac:dyDescent="0.2">
      <c r="A42" s="7" t="s">
        <v>88</v>
      </c>
      <c r="B42" s="65">
        <v>628</v>
      </c>
      <c r="C42" s="39">
        <f>IF(B48=0, "-", B42/B48)</f>
        <v>5.7330655468322077E-2</v>
      </c>
      <c r="D42" s="65">
        <v>452</v>
      </c>
      <c r="E42" s="21">
        <f>IF(D48=0, "-", D42/D48)</f>
        <v>5.9528513104174896E-2</v>
      </c>
      <c r="F42" s="81">
        <v>1424</v>
      </c>
      <c r="G42" s="39">
        <f>IF(F48=0, "-", F42/F48)</f>
        <v>4.9884397113430956E-2</v>
      </c>
      <c r="H42" s="65">
        <v>1087</v>
      </c>
      <c r="I42" s="21">
        <f>IF(H48=0, "-", H42/H48)</f>
        <v>5.0069092584062641E-2</v>
      </c>
      <c r="J42" s="20">
        <f t="shared" si="0"/>
        <v>0.38938053097345132</v>
      </c>
      <c r="K42" s="21">
        <f t="shared" si="1"/>
        <v>0.31002759889604414</v>
      </c>
    </row>
    <row r="43" spans="1:11" x14ac:dyDescent="0.2">
      <c r="A43" s="7" t="s">
        <v>89</v>
      </c>
      <c r="B43" s="65">
        <v>226</v>
      </c>
      <c r="C43" s="39">
        <f>IF(B48=0, "-", B43/B48)</f>
        <v>2.0631732700383421E-2</v>
      </c>
      <c r="D43" s="65">
        <v>101</v>
      </c>
      <c r="E43" s="21">
        <f>IF(D48=0, "-", D43/D48)</f>
        <v>1.3301725273278019E-2</v>
      </c>
      <c r="F43" s="81">
        <v>548</v>
      </c>
      <c r="G43" s="39">
        <f>IF(F48=0, "-", F43/F48)</f>
        <v>1.9197085406011349E-2</v>
      </c>
      <c r="H43" s="65">
        <v>288</v>
      </c>
      <c r="I43" s="21">
        <f>IF(H48=0, "-", H43/H48)</f>
        <v>1.3265776140027637E-2</v>
      </c>
      <c r="J43" s="20">
        <f t="shared" si="0"/>
        <v>1.2376237623762376</v>
      </c>
      <c r="K43" s="21">
        <f t="shared" si="1"/>
        <v>0.90277777777777779</v>
      </c>
    </row>
    <row r="44" spans="1:11" x14ac:dyDescent="0.2">
      <c r="A44" s="7" t="s">
        <v>90</v>
      </c>
      <c r="B44" s="65">
        <v>2159</v>
      </c>
      <c r="C44" s="39">
        <f>IF(B48=0, "-", B44/B48)</f>
        <v>0.19709695088552126</v>
      </c>
      <c r="D44" s="65">
        <v>1648</v>
      </c>
      <c r="E44" s="21">
        <f>IF(D48=0, "-", D44/D48)</f>
        <v>0.21704201237982351</v>
      </c>
      <c r="F44" s="81">
        <v>5502</v>
      </c>
      <c r="G44" s="39">
        <f>IF(F48=0, "-", F44/F48)</f>
        <v>0.19274153997057381</v>
      </c>
      <c r="H44" s="65">
        <v>4539</v>
      </c>
      <c r="I44" s="21">
        <f>IF(H48=0, "-", H44/H48)</f>
        <v>0.20907415937356058</v>
      </c>
      <c r="J44" s="20">
        <f t="shared" si="0"/>
        <v>0.31007281553398058</v>
      </c>
      <c r="K44" s="21">
        <f t="shared" si="1"/>
        <v>0.21216126900198282</v>
      </c>
    </row>
    <row r="45" spans="1:11" x14ac:dyDescent="0.2">
      <c r="A45" s="7" t="s">
        <v>92</v>
      </c>
      <c r="B45" s="65">
        <v>300</v>
      </c>
      <c r="C45" s="39">
        <f>IF(B48=0, "-", B45/B48)</f>
        <v>2.7387255796969143E-2</v>
      </c>
      <c r="D45" s="65">
        <v>91</v>
      </c>
      <c r="E45" s="21">
        <f>IF(D48=0, "-", D45/D48)</f>
        <v>1.1984722770973264E-2</v>
      </c>
      <c r="F45" s="81">
        <v>728</v>
      </c>
      <c r="G45" s="39">
        <f>IF(F48=0, "-", F45/F48)</f>
        <v>2.550269740068661E-2</v>
      </c>
      <c r="H45" s="65">
        <v>353</v>
      </c>
      <c r="I45" s="21">
        <f>IF(H48=0, "-", H45/H48)</f>
        <v>1.6259788116075542E-2</v>
      </c>
      <c r="J45" s="20">
        <f t="shared" si="0"/>
        <v>2.2967032967032965</v>
      </c>
      <c r="K45" s="21">
        <f t="shared" si="1"/>
        <v>1.0623229461756374</v>
      </c>
    </row>
    <row r="46" spans="1:11" x14ac:dyDescent="0.2">
      <c r="A46" s="7" t="s">
        <v>93</v>
      </c>
      <c r="B46" s="65">
        <v>121</v>
      </c>
      <c r="C46" s="39">
        <f>IF(B48=0, "-", B46/B48)</f>
        <v>1.1046193171444221E-2</v>
      </c>
      <c r="D46" s="65">
        <v>40</v>
      </c>
      <c r="E46" s="21">
        <f>IF(D48=0, "-", D46/D48)</f>
        <v>5.2680100092190171E-3</v>
      </c>
      <c r="F46" s="81">
        <v>331</v>
      </c>
      <c r="G46" s="39">
        <f>IF(F48=0, "-", F46/F48)</f>
        <v>1.1595319834652841E-2</v>
      </c>
      <c r="H46" s="65">
        <v>200</v>
      </c>
      <c r="I46" s="21">
        <f>IF(H48=0, "-", H46/H48)</f>
        <v>9.2123445416858584E-3</v>
      </c>
      <c r="J46" s="20">
        <f t="shared" si="0"/>
        <v>2.0249999999999999</v>
      </c>
      <c r="K46" s="21">
        <f t="shared" si="1"/>
        <v>0.65500000000000003</v>
      </c>
    </row>
    <row r="47" spans="1:11" x14ac:dyDescent="0.2">
      <c r="A47" s="2"/>
      <c r="B47" s="68"/>
      <c r="C47" s="33"/>
      <c r="D47" s="68"/>
      <c r="E47" s="6"/>
      <c r="F47" s="82"/>
      <c r="G47" s="33"/>
      <c r="H47" s="68"/>
      <c r="I47" s="6"/>
      <c r="J47" s="5"/>
      <c r="K47" s="6"/>
    </row>
    <row r="48" spans="1:11" s="43" customFormat="1" x14ac:dyDescent="0.2">
      <c r="A48" s="162" t="s">
        <v>586</v>
      </c>
      <c r="B48" s="71">
        <f>SUM(B7:B47)</f>
        <v>10954</v>
      </c>
      <c r="C48" s="40">
        <v>1</v>
      </c>
      <c r="D48" s="71">
        <f>SUM(D7:D47)</f>
        <v>7593</v>
      </c>
      <c r="E48" s="41">
        <v>1</v>
      </c>
      <c r="F48" s="77">
        <f>SUM(F7:F47)</f>
        <v>28546</v>
      </c>
      <c r="G48" s="42">
        <v>1</v>
      </c>
      <c r="H48" s="71">
        <f>SUM(H7:H47)</f>
        <v>21710</v>
      </c>
      <c r="I48" s="41">
        <v>1</v>
      </c>
      <c r="J48" s="37">
        <f>IF(D48=0, "-", (B48-D48)/D48)</f>
        <v>0.44264454102462797</v>
      </c>
      <c r="K48" s="38">
        <f>IF(H48=0, "-", (F48-H48)/H48)</f>
        <v>0.31487793643482265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8"/>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107</v>
      </c>
      <c r="B2" s="202" t="s">
        <v>97</v>
      </c>
      <c r="C2" s="198"/>
      <c r="D2" s="198"/>
      <c r="E2" s="203"/>
      <c r="F2" s="203"/>
      <c r="G2" s="203"/>
      <c r="H2" s="203"/>
      <c r="I2" s="203"/>
      <c r="J2" s="203"/>
      <c r="K2" s="203"/>
    </row>
    <row r="4" spans="1:11" ht="15.75" x14ac:dyDescent="0.25">
      <c r="A4" s="164" t="s">
        <v>123</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125</v>
      </c>
      <c r="B6" s="61" t="s">
        <v>12</v>
      </c>
      <c r="C6" s="62" t="s">
        <v>13</v>
      </c>
      <c r="D6" s="61" t="s">
        <v>12</v>
      </c>
      <c r="E6" s="63" t="s">
        <v>13</v>
      </c>
      <c r="F6" s="62" t="s">
        <v>12</v>
      </c>
      <c r="G6" s="62" t="s">
        <v>13</v>
      </c>
      <c r="H6" s="61" t="s">
        <v>12</v>
      </c>
      <c r="I6" s="63" t="s">
        <v>13</v>
      </c>
      <c r="J6" s="61"/>
      <c r="K6" s="63"/>
    </row>
    <row r="7" spans="1:11" x14ac:dyDescent="0.2">
      <c r="A7" s="7" t="s">
        <v>474</v>
      </c>
      <c r="B7" s="65">
        <v>0</v>
      </c>
      <c r="C7" s="34">
        <f>IF(B14=0, "-", B7/B14)</f>
        <v>0</v>
      </c>
      <c r="D7" s="65">
        <v>0</v>
      </c>
      <c r="E7" s="9">
        <f>IF(D14=0, "-", D7/D14)</f>
        <v>0</v>
      </c>
      <c r="F7" s="81">
        <v>3</v>
      </c>
      <c r="G7" s="34">
        <f>IF(F14=0, "-", F7/F14)</f>
        <v>1.8292682926829267E-2</v>
      </c>
      <c r="H7" s="65">
        <v>0</v>
      </c>
      <c r="I7" s="9">
        <f>IF(H14=0, "-", H7/H14)</f>
        <v>0</v>
      </c>
      <c r="J7" s="8" t="str">
        <f t="shared" ref="J7:J12" si="0">IF(D7=0, "-", IF((B7-D7)/D7&lt;10, (B7-D7)/D7, "&gt;999%"))</f>
        <v>-</v>
      </c>
      <c r="K7" s="9" t="str">
        <f t="shared" ref="K7:K12" si="1">IF(H7=0, "-", IF((F7-H7)/H7&lt;10, (F7-H7)/H7, "&gt;999%"))</f>
        <v>-</v>
      </c>
    </row>
    <row r="8" spans="1:11" x14ac:dyDescent="0.2">
      <c r="A8" s="7" t="s">
        <v>475</v>
      </c>
      <c r="B8" s="65">
        <v>1</v>
      </c>
      <c r="C8" s="34">
        <f>IF(B14=0, "-", B8/B14)</f>
        <v>1.6129032258064516E-2</v>
      </c>
      <c r="D8" s="65">
        <v>0</v>
      </c>
      <c r="E8" s="9">
        <f>IF(D14=0, "-", D8/D14)</f>
        <v>0</v>
      </c>
      <c r="F8" s="81">
        <v>1</v>
      </c>
      <c r="G8" s="34">
        <f>IF(F14=0, "-", F8/F14)</f>
        <v>6.0975609756097563E-3</v>
      </c>
      <c r="H8" s="65">
        <v>0</v>
      </c>
      <c r="I8" s="9">
        <f>IF(H14=0, "-", H8/H14)</f>
        <v>0</v>
      </c>
      <c r="J8" s="8" t="str">
        <f t="shared" si="0"/>
        <v>-</v>
      </c>
      <c r="K8" s="9" t="str">
        <f t="shared" si="1"/>
        <v>-</v>
      </c>
    </row>
    <row r="9" spans="1:11" x14ac:dyDescent="0.2">
      <c r="A9" s="7" t="s">
        <v>476</v>
      </c>
      <c r="B9" s="65">
        <v>0</v>
      </c>
      <c r="C9" s="34">
        <f>IF(B14=0, "-", B9/B14)</f>
        <v>0</v>
      </c>
      <c r="D9" s="65">
        <v>1</v>
      </c>
      <c r="E9" s="9">
        <f>IF(D14=0, "-", D9/D14)</f>
        <v>2.4390243902439025E-2</v>
      </c>
      <c r="F9" s="81">
        <v>0</v>
      </c>
      <c r="G9" s="34">
        <f>IF(F14=0, "-", F9/F14)</f>
        <v>0</v>
      </c>
      <c r="H9" s="65">
        <v>4</v>
      </c>
      <c r="I9" s="9">
        <f>IF(H14=0, "-", H9/H14)</f>
        <v>4.0404040404040407E-2</v>
      </c>
      <c r="J9" s="8">
        <f t="shared" si="0"/>
        <v>-1</v>
      </c>
      <c r="K9" s="9">
        <f t="shared" si="1"/>
        <v>-1</v>
      </c>
    </row>
    <row r="10" spans="1:11" x14ac:dyDescent="0.2">
      <c r="A10" s="7" t="s">
        <v>477</v>
      </c>
      <c r="B10" s="65">
        <v>7</v>
      </c>
      <c r="C10" s="34">
        <f>IF(B14=0, "-", B10/B14)</f>
        <v>0.11290322580645161</v>
      </c>
      <c r="D10" s="65">
        <v>1</v>
      </c>
      <c r="E10" s="9">
        <f>IF(D14=0, "-", D10/D14)</f>
        <v>2.4390243902439025E-2</v>
      </c>
      <c r="F10" s="81">
        <v>7</v>
      </c>
      <c r="G10" s="34">
        <f>IF(F14=0, "-", F10/F14)</f>
        <v>4.2682926829268296E-2</v>
      </c>
      <c r="H10" s="65">
        <v>3</v>
      </c>
      <c r="I10" s="9">
        <f>IF(H14=0, "-", H10/H14)</f>
        <v>3.0303030303030304E-2</v>
      </c>
      <c r="J10" s="8">
        <f t="shared" si="0"/>
        <v>6</v>
      </c>
      <c r="K10" s="9">
        <f t="shared" si="1"/>
        <v>1.3333333333333333</v>
      </c>
    </row>
    <row r="11" spans="1:11" x14ac:dyDescent="0.2">
      <c r="A11" s="7" t="s">
        <v>478</v>
      </c>
      <c r="B11" s="65">
        <v>53</v>
      </c>
      <c r="C11" s="34">
        <f>IF(B14=0, "-", B11/B14)</f>
        <v>0.85483870967741937</v>
      </c>
      <c r="D11" s="65">
        <v>39</v>
      </c>
      <c r="E11" s="9">
        <f>IF(D14=0, "-", D11/D14)</f>
        <v>0.95121951219512191</v>
      </c>
      <c r="F11" s="81">
        <v>151</v>
      </c>
      <c r="G11" s="34">
        <f>IF(F14=0, "-", F11/F14)</f>
        <v>0.92073170731707321</v>
      </c>
      <c r="H11" s="65">
        <v>92</v>
      </c>
      <c r="I11" s="9">
        <f>IF(H14=0, "-", H11/H14)</f>
        <v>0.92929292929292928</v>
      </c>
      <c r="J11" s="8">
        <f t="shared" si="0"/>
        <v>0.35897435897435898</v>
      </c>
      <c r="K11" s="9">
        <f t="shared" si="1"/>
        <v>0.64130434782608692</v>
      </c>
    </row>
    <row r="12" spans="1:11" x14ac:dyDescent="0.2">
      <c r="A12" s="7" t="s">
        <v>479</v>
      </c>
      <c r="B12" s="65">
        <v>1</v>
      </c>
      <c r="C12" s="34">
        <f>IF(B14=0, "-", B12/B14)</f>
        <v>1.6129032258064516E-2</v>
      </c>
      <c r="D12" s="65">
        <v>0</v>
      </c>
      <c r="E12" s="9">
        <f>IF(D14=0, "-", D12/D14)</f>
        <v>0</v>
      </c>
      <c r="F12" s="81">
        <v>2</v>
      </c>
      <c r="G12" s="34">
        <f>IF(F14=0, "-", F12/F14)</f>
        <v>1.2195121951219513E-2</v>
      </c>
      <c r="H12" s="65">
        <v>0</v>
      </c>
      <c r="I12" s="9">
        <f>IF(H14=0, "-", H12/H14)</f>
        <v>0</v>
      </c>
      <c r="J12" s="8" t="str">
        <f t="shared" si="0"/>
        <v>-</v>
      </c>
      <c r="K12" s="9" t="str">
        <f t="shared" si="1"/>
        <v>-</v>
      </c>
    </row>
    <row r="13" spans="1:11" x14ac:dyDescent="0.2">
      <c r="A13" s="2"/>
      <c r="B13" s="68"/>
      <c r="C13" s="33"/>
      <c r="D13" s="68"/>
      <c r="E13" s="6"/>
      <c r="F13" s="82"/>
      <c r="G13" s="33"/>
      <c r="H13" s="68"/>
      <c r="I13" s="6"/>
      <c r="J13" s="5"/>
      <c r="K13" s="6"/>
    </row>
    <row r="14" spans="1:11" s="43" customFormat="1" x14ac:dyDescent="0.2">
      <c r="A14" s="162" t="s">
        <v>608</v>
      </c>
      <c r="B14" s="71">
        <f>SUM(B7:B13)</f>
        <v>62</v>
      </c>
      <c r="C14" s="40">
        <f>B14/21588</f>
        <v>2.8719659069853624E-3</v>
      </c>
      <c r="D14" s="71">
        <f>SUM(D7:D13)</f>
        <v>41</v>
      </c>
      <c r="E14" s="41">
        <f>D14/16272</f>
        <v>2.5196656833824977E-3</v>
      </c>
      <c r="F14" s="77">
        <f>SUM(F7:F13)</f>
        <v>164</v>
      </c>
      <c r="G14" s="42">
        <f>F14/56497</f>
        <v>2.9028089987078961E-3</v>
      </c>
      <c r="H14" s="71">
        <f>SUM(H7:H13)</f>
        <v>99</v>
      </c>
      <c r="I14" s="41">
        <f>H14/46275</f>
        <v>2.1393841166936793E-3</v>
      </c>
      <c r="J14" s="37">
        <f>IF(D14=0, "-", IF((B14-D14)/D14&lt;10, (B14-D14)/D14, "&gt;999%"))</f>
        <v>0.51219512195121952</v>
      </c>
      <c r="K14" s="38">
        <f>IF(H14=0, "-", IF((F14-H14)/H14&lt;10, (F14-H14)/H14, "&gt;999%"))</f>
        <v>0.65656565656565657</v>
      </c>
    </row>
    <row r="15" spans="1:11" x14ac:dyDescent="0.2">
      <c r="B15" s="83"/>
      <c r="D15" s="83"/>
      <c r="F15" s="83"/>
      <c r="H15" s="83"/>
    </row>
    <row r="16" spans="1:11" x14ac:dyDescent="0.2">
      <c r="A16" s="163" t="s">
        <v>126</v>
      </c>
      <c r="B16" s="61" t="s">
        <v>12</v>
      </c>
      <c r="C16" s="62" t="s">
        <v>13</v>
      </c>
      <c r="D16" s="61" t="s">
        <v>12</v>
      </c>
      <c r="E16" s="63" t="s">
        <v>13</v>
      </c>
      <c r="F16" s="62" t="s">
        <v>12</v>
      </c>
      <c r="G16" s="62" t="s">
        <v>13</v>
      </c>
      <c r="H16" s="61" t="s">
        <v>12</v>
      </c>
      <c r="I16" s="63" t="s">
        <v>13</v>
      </c>
      <c r="J16" s="61"/>
      <c r="K16" s="63"/>
    </row>
    <row r="17" spans="1:11" x14ac:dyDescent="0.2">
      <c r="A17" s="7" t="s">
        <v>480</v>
      </c>
      <c r="B17" s="65">
        <v>6</v>
      </c>
      <c r="C17" s="34">
        <f>IF(B19=0, "-", B17/B19)</f>
        <v>1</v>
      </c>
      <c r="D17" s="65">
        <v>5</v>
      </c>
      <c r="E17" s="9">
        <f>IF(D19=0, "-", D17/D19)</f>
        <v>1</v>
      </c>
      <c r="F17" s="81">
        <v>11</v>
      </c>
      <c r="G17" s="34">
        <f>IF(F19=0, "-", F17/F19)</f>
        <v>1</v>
      </c>
      <c r="H17" s="65">
        <v>30</v>
      </c>
      <c r="I17" s="9">
        <f>IF(H19=0, "-", H17/H19)</f>
        <v>1</v>
      </c>
      <c r="J17" s="8">
        <f>IF(D17=0, "-", IF((B17-D17)/D17&lt;10, (B17-D17)/D17, "&gt;999%"))</f>
        <v>0.2</v>
      </c>
      <c r="K17" s="9">
        <f>IF(H17=0, "-", IF((F17-H17)/H17&lt;10, (F17-H17)/H17, "&gt;999%"))</f>
        <v>-0.6333333333333333</v>
      </c>
    </row>
    <row r="18" spans="1:11" x14ac:dyDescent="0.2">
      <c r="A18" s="2"/>
      <c r="B18" s="68"/>
      <c r="C18" s="33"/>
      <c r="D18" s="68"/>
      <c r="E18" s="6"/>
      <c r="F18" s="82"/>
      <c r="G18" s="33"/>
      <c r="H18" s="68"/>
      <c r="I18" s="6"/>
      <c r="J18" s="5"/>
      <c r="K18" s="6"/>
    </row>
    <row r="19" spans="1:11" s="43" customFormat="1" x14ac:dyDescent="0.2">
      <c r="A19" s="162" t="s">
        <v>607</v>
      </c>
      <c r="B19" s="71">
        <f>SUM(B17:B18)</f>
        <v>6</v>
      </c>
      <c r="C19" s="40">
        <f>B19/21588</f>
        <v>2.7793218454697053E-4</v>
      </c>
      <c r="D19" s="71">
        <f>SUM(D17:D18)</f>
        <v>5</v>
      </c>
      <c r="E19" s="41">
        <f>D19/16272</f>
        <v>3.0727630285152407E-4</v>
      </c>
      <c r="F19" s="77">
        <f>SUM(F17:F18)</f>
        <v>11</v>
      </c>
      <c r="G19" s="42">
        <f>F19/56497</f>
        <v>1.9470060357187107E-4</v>
      </c>
      <c r="H19" s="71">
        <f>SUM(H17:H18)</f>
        <v>30</v>
      </c>
      <c r="I19" s="41">
        <f>H19/46275</f>
        <v>6.482982171799027E-4</v>
      </c>
      <c r="J19" s="37">
        <f>IF(D19=0, "-", IF((B19-D19)/D19&lt;10, (B19-D19)/D19, "&gt;999%"))</f>
        <v>0.2</v>
      </c>
      <c r="K19" s="38">
        <f>IF(H19=0, "-", IF((F19-H19)/H19&lt;10, (F19-H19)/H19, "&gt;999%"))</f>
        <v>-0.6333333333333333</v>
      </c>
    </row>
    <row r="20" spans="1:11" x14ac:dyDescent="0.2">
      <c r="B20" s="83"/>
      <c r="D20" s="83"/>
      <c r="F20" s="83"/>
      <c r="H20" s="83"/>
    </row>
    <row r="21" spans="1:11" x14ac:dyDescent="0.2">
      <c r="A21" s="163" t="s">
        <v>127</v>
      </c>
      <c r="B21" s="61" t="s">
        <v>12</v>
      </c>
      <c r="C21" s="62" t="s">
        <v>13</v>
      </c>
      <c r="D21" s="61" t="s">
        <v>12</v>
      </c>
      <c r="E21" s="63" t="s">
        <v>13</v>
      </c>
      <c r="F21" s="62" t="s">
        <v>12</v>
      </c>
      <c r="G21" s="62" t="s">
        <v>13</v>
      </c>
      <c r="H21" s="61" t="s">
        <v>12</v>
      </c>
      <c r="I21" s="63" t="s">
        <v>13</v>
      </c>
      <c r="J21" s="61"/>
      <c r="K21" s="63"/>
    </row>
    <row r="22" spans="1:11" x14ac:dyDescent="0.2">
      <c r="A22" s="7" t="s">
        <v>481</v>
      </c>
      <c r="B22" s="65">
        <v>0</v>
      </c>
      <c r="C22" s="34">
        <f>IF(B27=0, "-", B22/B27)</f>
        <v>0</v>
      </c>
      <c r="D22" s="65">
        <v>0</v>
      </c>
      <c r="E22" s="9">
        <f>IF(D27=0, "-", D22/D27)</f>
        <v>0</v>
      </c>
      <c r="F22" s="81">
        <v>0</v>
      </c>
      <c r="G22" s="34">
        <f>IF(F27=0, "-", F22/F27)</f>
        <v>0</v>
      </c>
      <c r="H22" s="65">
        <v>1</v>
      </c>
      <c r="I22" s="9">
        <f>IF(H27=0, "-", H22/H27)</f>
        <v>1.2987012987012988E-2</v>
      </c>
      <c r="J22" s="8" t="str">
        <f>IF(D22=0, "-", IF((B22-D22)/D22&lt;10, (B22-D22)/D22, "&gt;999%"))</f>
        <v>-</v>
      </c>
      <c r="K22" s="9">
        <f>IF(H22=0, "-", IF((F22-H22)/H22&lt;10, (F22-H22)/H22, "&gt;999%"))</f>
        <v>-1</v>
      </c>
    </row>
    <row r="23" spans="1:11" x14ac:dyDescent="0.2">
      <c r="A23" s="7" t="s">
        <v>482</v>
      </c>
      <c r="B23" s="65">
        <v>3</v>
      </c>
      <c r="C23" s="34">
        <f>IF(B27=0, "-", B23/B27)</f>
        <v>0.15</v>
      </c>
      <c r="D23" s="65">
        <v>2</v>
      </c>
      <c r="E23" s="9">
        <f>IF(D27=0, "-", D23/D27)</f>
        <v>9.5238095238095233E-2</v>
      </c>
      <c r="F23" s="81">
        <v>10</v>
      </c>
      <c r="G23" s="34">
        <f>IF(F27=0, "-", F23/F27)</f>
        <v>0.15151515151515152</v>
      </c>
      <c r="H23" s="65">
        <v>6</v>
      </c>
      <c r="I23" s="9">
        <f>IF(H27=0, "-", H23/H27)</f>
        <v>7.792207792207792E-2</v>
      </c>
      <c r="J23" s="8">
        <f>IF(D23=0, "-", IF((B23-D23)/D23&lt;10, (B23-D23)/D23, "&gt;999%"))</f>
        <v>0.5</v>
      </c>
      <c r="K23" s="9">
        <f>IF(H23=0, "-", IF((F23-H23)/H23&lt;10, (F23-H23)/H23, "&gt;999%"))</f>
        <v>0.66666666666666663</v>
      </c>
    </row>
    <row r="24" spans="1:11" x14ac:dyDescent="0.2">
      <c r="A24" s="7" t="s">
        <v>483</v>
      </c>
      <c r="B24" s="65">
        <v>13</v>
      </c>
      <c r="C24" s="34">
        <f>IF(B27=0, "-", B24/B27)</f>
        <v>0.65</v>
      </c>
      <c r="D24" s="65">
        <v>5</v>
      </c>
      <c r="E24" s="9">
        <f>IF(D27=0, "-", D24/D27)</f>
        <v>0.23809523809523808</v>
      </c>
      <c r="F24" s="81">
        <v>25</v>
      </c>
      <c r="G24" s="34">
        <f>IF(F27=0, "-", F24/F27)</f>
        <v>0.37878787878787878</v>
      </c>
      <c r="H24" s="65">
        <v>17</v>
      </c>
      <c r="I24" s="9">
        <f>IF(H27=0, "-", H24/H27)</f>
        <v>0.22077922077922077</v>
      </c>
      <c r="J24" s="8">
        <f>IF(D24=0, "-", IF((B24-D24)/D24&lt;10, (B24-D24)/D24, "&gt;999%"))</f>
        <v>1.6</v>
      </c>
      <c r="K24" s="9">
        <f>IF(H24=0, "-", IF((F24-H24)/H24&lt;10, (F24-H24)/H24, "&gt;999%"))</f>
        <v>0.47058823529411764</v>
      </c>
    </row>
    <row r="25" spans="1:11" x14ac:dyDescent="0.2">
      <c r="A25" s="7" t="s">
        <v>484</v>
      </c>
      <c r="B25" s="65">
        <v>4</v>
      </c>
      <c r="C25" s="34">
        <f>IF(B27=0, "-", B25/B27)</f>
        <v>0.2</v>
      </c>
      <c r="D25" s="65">
        <v>14</v>
      </c>
      <c r="E25" s="9">
        <f>IF(D27=0, "-", D25/D27)</f>
        <v>0.66666666666666663</v>
      </c>
      <c r="F25" s="81">
        <v>31</v>
      </c>
      <c r="G25" s="34">
        <f>IF(F27=0, "-", F25/F27)</f>
        <v>0.46969696969696972</v>
      </c>
      <c r="H25" s="65">
        <v>53</v>
      </c>
      <c r="I25" s="9">
        <f>IF(H27=0, "-", H25/H27)</f>
        <v>0.68831168831168832</v>
      </c>
      <c r="J25" s="8">
        <f>IF(D25=0, "-", IF((B25-D25)/D25&lt;10, (B25-D25)/D25, "&gt;999%"))</f>
        <v>-0.7142857142857143</v>
      </c>
      <c r="K25" s="9">
        <f>IF(H25=0, "-", IF((F25-H25)/H25&lt;10, (F25-H25)/H25, "&gt;999%"))</f>
        <v>-0.41509433962264153</v>
      </c>
    </row>
    <row r="26" spans="1:11" x14ac:dyDescent="0.2">
      <c r="A26" s="2"/>
      <c r="B26" s="68"/>
      <c r="C26" s="33"/>
      <c r="D26" s="68"/>
      <c r="E26" s="6"/>
      <c r="F26" s="82"/>
      <c r="G26" s="33"/>
      <c r="H26" s="68"/>
      <c r="I26" s="6"/>
      <c r="J26" s="5"/>
      <c r="K26" s="6"/>
    </row>
    <row r="27" spans="1:11" s="43" customFormat="1" x14ac:dyDescent="0.2">
      <c r="A27" s="162" t="s">
        <v>606</v>
      </c>
      <c r="B27" s="71">
        <f>SUM(B22:B26)</f>
        <v>20</v>
      </c>
      <c r="C27" s="40">
        <f>B27/21588</f>
        <v>9.2644061515656843E-4</v>
      </c>
      <c r="D27" s="71">
        <f>SUM(D22:D26)</f>
        <v>21</v>
      </c>
      <c r="E27" s="41">
        <f>D27/16272</f>
        <v>1.2905604719764012E-3</v>
      </c>
      <c r="F27" s="77">
        <f>SUM(F22:F26)</f>
        <v>66</v>
      </c>
      <c r="G27" s="42">
        <f>F27/56497</f>
        <v>1.1682036214312264E-3</v>
      </c>
      <c r="H27" s="71">
        <f>SUM(H22:H26)</f>
        <v>77</v>
      </c>
      <c r="I27" s="41">
        <f>H27/46275</f>
        <v>1.6639654240950838E-3</v>
      </c>
      <c r="J27" s="37">
        <f>IF(D27=0, "-", IF((B27-D27)/D27&lt;10, (B27-D27)/D27, "&gt;999%"))</f>
        <v>-4.7619047619047616E-2</v>
      </c>
      <c r="K27" s="38">
        <f>IF(H27=0, "-", IF((F27-H27)/H27&lt;10, (F27-H27)/H27, "&gt;999%"))</f>
        <v>-0.14285714285714285</v>
      </c>
    </row>
    <row r="28" spans="1:11" x14ac:dyDescent="0.2">
      <c r="B28" s="83"/>
      <c r="D28" s="83"/>
      <c r="F28" s="83"/>
      <c r="H28" s="83"/>
    </row>
    <row r="29" spans="1:11" x14ac:dyDescent="0.2">
      <c r="A29" s="163" t="s">
        <v>128</v>
      </c>
      <c r="B29" s="61" t="s">
        <v>12</v>
      </c>
      <c r="C29" s="62" t="s">
        <v>13</v>
      </c>
      <c r="D29" s="61" t="s">
        <v>12</v>
      </c>
      <c r="E29" s="63" t="s">
        <v>13</v>
      </c>
      <c r="F29" s="62" t="s">
        <v>12</v>
      </c>
      <c r="G29" s="62" t="s">
        <v>13</v>
      </c>
      <c r="H29" s="61" t="s">
        <v>12</v>
      </c>
      <c r="I29" s="63" t="s">
        <v>13</v>
      </c>
      <c r="J29" s="61"/>
      <c r="K29" s="63"/>
    </row>
    <row r="30" spans="1:11" x14ac:dyDescent="0.2">
      <c r="A30" s="7" t="s">
        <v>485</v>
      </c>
      <c r="B30" s="65">
        <v>34</v>
      </c>
      <c r="C30" s="34">
        <f>IF(B41=0, "-", B30/B41)</f>
        <v>7.5723830734966593E-2</v>
      </c>
      <c r="D30" s="65">
        <v>21</v>
      </c>
      <c r="E30" s="9">
        <f>IF(D41=0, "-", D30/D41)</f>
        <v>9.5022624434389136E-2</v>
      </c>
      <c r="F30" s="81">
        <v>97</v>
      </c>
      <c r="G30" s="34">
        <f>IF(F41=0, "-", F30/F41)</f>
        <v>8.8422971741112119E-2</v>
      </c>
      <c r="H30" s="65">
        <v>80</v>
      </c>
      <c r="I30" s="9">
        <f>IF(H41=0, "-", H30/H41)</f>
        <v>0.1238390092879257</v>
      </c>
      <c r="J30" s="8">
        <f t="shared" ref="J30:J39" si="2">IF(D30=0, "-", IF((B30-D30)/D30&lt;10, (B30-D30)/D30, "&gt;999%"))</f>
        <v>0.61904761904761907</v>
      </c>
      <c r="K30" s="9">
        <f t="shared" ref="K30:K39" si="3">IF(H30=0, "-", IF((F30-H30)/H30&lt;10, (F30-H30)/H30, "&gt;999%"))</f>
        <v>0.21249999999999999</v>
      </c>
    </row>
    <row r="31" spans="1:11" x14ac:dyDescent="0.2">
      <c r="A31" s="7" t="s">
        <v>486</v>
      </c>
      <c r="B31" s="65">
        <v>89</v>
      </c>
      <c r="C31" s="34">
        <f>IF(B41=0, "-", B31/B41)</f>
        <v>0.19821826280623608</v>
      </c>
      <c r="D31" s="65">
        <v>32</v>
      </c>
      <c r="E31" s="9">
        <f>IF(D41=0, "-", D31/D41)</f>
        <v>0.14479638009049775</v>
      </c>
      <c r="F31" s="81">
        <v>211</v>
      </c>
      <c r="G31" s="34">
        <f>IF(F41=0, "-", F31/F41)</f>
        <v>0.19234275296262535</v>
      </c>
      <c r="H31" s="65">
        <v>129</v>
      </c>
      <c r="I31" s="9">
        <f>IF(H41=0, "-", H31/H41)</f>
        <v>0.19969040247678019</v>
      </c>
      <c r="J31" s="8">
        <f t="shared" si="2"/>
        <v>1.78125</v>
      </c>
      <c r="K31" s="9">
        <f t="shared" si="3"/>
        <v>0.63565891472868219</v>
      </c>
    </row>
    <row r="32" spans="1:11" x14ac:dyDescent="0.2">
      <c r="A32" s="7" t="s">
        <v>487</v>
      </c>
      <c r="B32" s="65">
        <v>44</v>
      </c>
      <c r="C32" s="34">
        <f>IF(B41=0, "-", B32/B41)</f>
        <v>9.7995545657015584E-2</v>
      </c>
      <c r="D32" s="65">
        <v>19</v>
      </c>
      <c r="E32" s="9">
        <f>IF(D41=0, "-", D32/D41)</f>
        <v>8.5972850678733032E-2</v>
      </c>
      <c r="F32" s="81">
        <v>122</v>
      </c>
      <c r="G32" s="34">
        <f>IF(F41=0, "-", F32/F41)</f>
        <v>0.11121239744758432</v>
      </c>
      <c r="H32" s="65">
        <v>37</v>
      </c>
      <c r="I32" s="9">
        <f>IF(H41=0, "-", H32/H41)</f>
        <v>5.7275541795665637E-2</v>
      </c>
      <c r="J32" s="8">
        <f t="shared" si="2"/>
        <v>1.3157894736842106</v>
      </c>
      <c r="K32" s="9">
        <f t="shared" si="3"/>
        <v>2.2972972972972974</v>
      </c>
    </row>
    <row r="33" spans="1:11" x14ac:dyDescent="0.2">
      <c r="A33" s="7" t="s">
        <v>488</v>
      </c>
      <c r="B33" s="65">
        <v>23</v>
      </c>
      <c r="C33" s="34">
        <f>IF(B41=0, "-", B33/B41)</f>
        <v>5.1224944320712694E-2</v>
      </c>
      <c r="D33" s="65">
        <v>15</v>
      </c>
      <c r="E33" s="9">
        <f>IF(D41=0, "-", D33/D41)</f>
        <v>6.7873303167420809E-2</v>
      </c>
      <c r="F33" s="81">
        <v>49</v>
      </c>
      <c r="G33" s="34">
        <f>IF(F41=0, "-", F33/F41)</f>
        <v>4.4667274384685506E-2</v>
      </c>
      <c r="H33" s="65">
        <v>28</v>
      </c>
      <c r="I33" s="9">
        <f>IF(H41=0, "-", H33/H41)</f>
        <v>4.3343653250773995E-2</v>
      </c>
      <c r="J33" s="8">
        <f t="shared" si="2"/>
        <v>0.53333333333333333</v>
      </c>
      <c r="K33" s="9">
        <f t="shared" si="3"/>
        <v>0.75</v>
      </c>
    </row>
    <row r="34" spans="1:11" x14ac:dyDescent="0.2">
      <c r="A34" s="7" t="s">
        <v>489</v>
      </c>
      <c r="B34" s="65">
        <v>18</v>
      </c>
      <c r="C34" s="34">
        <f>IF(B41=0, "-", B34/B41)</f>
        <v>4.0089086859688199E-2</v>
      </c>
      <c r="D34" s="65">
        <v>20</v>
      </c>
      <c r="E34" s="9">
        <f>IF(D41=0, "-", D34/D41)</f>
        <v>9.0497737556561084E-2</v>
      </c>
      <c r="F34" s="81">
        <v>32</v>
      </c>
      <c r="G34" s="34">
        <f>IF(F41=0, "-", F34/F41)</f>
        <v>2.9170464904284411E-2</v>
      </c>
      <c r="H34" s="65">
        <v>29</v>
      </c>
      <c r="I34" s="9">
        <f>IF(H41=0, "-", H34/H41)</f>
        <v>4.4891640866873063E-2</v>
      </c>
      <c r="J34" s="8">
        <f t="shared" si="2"/>
        <v>-0.1</v>
      </c>
      <c r="K34" s="9">
        <f t="shared" si="3"/>
        <v>0.10344827586206896</v>
      </c>
    </row>
    <row r="35" spans="1:11" x14ac:dyDescent="0.2">
      <c r="A35" s="7" t="s">
        <v>490</v>
      </c>
      <c r="B35" s="65">
        <v>28</v>
      </c>
      <c r="C35" s="34">
        <f>IF(B41=0, "-", B35/B41)</f>
        <v>6.2360801781737196E-2</v>
      </c>
      <c r="D35" s="65">
        <v>0</v>
      </c>
      <c r="E35" s="9">
        <f>IF(D41=0, "-", D35/D41)</f>
        <v>0</v>
      </c>
      <c r="F35" s="81">
        <v>61</v>
      </c>
      <c r="G35" s="34">
        <f>IF(F41=0, "-", F35/F41)</f>
        <v>5.5606198723792161E-2</v>
      </c>
      <c r="H35" s="65">
        <v>0</v>
      </c>
      <c r="I35" s="9">
        <f>IF(H41=0, "-", H35/H41)</f>
        <v>0</v>
      </c>
      <c r="J35" s="8" t="str">
        <f t="shared" si="2"/>
        <v>-</v>
      </c>
      <c r="K35" s="9" t="str">
        <f t="shared" si="3"/>
        <v>-</v>
      </c>
    </row>
    <row r="36" spans="1:11" x14ac:dyDescent="0.2">
      <c r="A36" s="7" t="s">
        <v>491</v>
      </c>
      <c r="B36" s="65">
        <v>5</v>
      </c>
      <c r="C36" s="34">
        <f>IF(B41=0, "-", B36/B41)</f>
        <v>1.1135857461024499E-2</v>
      </c>
      <c r="D36" s="65">
        <v>0</v>
      </c>
      <c r="E36" s="9">
        <f>IF(D41=0, "-", D36/D41)</f>
        <v>0</v>
      </c>
      <c r="F36" s="81">
        <v>10</v>
      </c>
      <c r="G36" s="34">
        <f>IF(F41=0, "-", F36/F41)</f>
        <v>9.1157702825888781E-3</v>
      </c>
      <c r="H36" s="65">
        <v>2</v>
      </c>
      <c r="I36" s="9">
        <f>IF(H41=0, "-", H36/H41)</f>
        <v>3.0959752321981426E-3</v>
      </c>
      <c r="J36" s="8" t="str">
        <f t="shared" si="2"/>
        <v>-</v>
      </c>
      <c r="K36" s="9">
        <f t="shared" si="3"/>
        <v>4</v>
      </c>
    </row>
    <row r="37" spans="1:11" x14ac:dyDescent="0.2">
      <c r="A37" s="7" t="s">
        <v>492</v>
      </c>
      <c r="B37" s="65">
        <v>54</v>
      </c>
      <c r="C37" s="34">
        <f>IF(B41=0, "-", B37/B41)</f>
        <v>0.12026726057906459</v>
      </c>
      <c r="D37" s="65">
        <v>40</v>
      </c>
      <c r="E37" s="9">
        <f>IF(D41=0, "-", D37/D41)</f>
        <v>0.18099547511312217</v>
      </c>
      <c r="F37" s="81">
        <v>120</v>
      </c>
      <c r="G37" s="34">
        <f>IF(F41=0, "-", F37/F41)</f>
        <v>0.10938924339106655</v>
      </c>
      <c r="H37" s="65">
        <v>101</v>
      </c>
      <c r="I37" s="9">
        <f>IF(H41=0, "-", H37/H41)</f>
        <v>0.15634674922600619</v>
      </c>
      <c r="J37" s="8">
        <f t="shared" si="2"/>
        <v>0.35</v>
      </c>
      <c r="K37" s="9">
        <f t="shared" si="3"/>
        <v>0.18811881188118812</v>
      </c>
    </row>
    <row r="38" spans="1:11" x14ac:dyDescent="0.2">
      <c r="A38" s="7" t="s">
        <v>493</v>
      </c>
      <c r="B38" s="65">
        <v>141</v>
      </c>
      <c r="C38" s="34">
        <f>IF(B41=0, "-", B38/B41)</f>
        <v>0.31403118040089084</v>
      </c>
      <c r="D38" s="65">
        <v>70</v>
      </c>
      <c r="E38" s="9">
        <f>IF(D41=0, "-", D38/D41)</f>
        <v>0.31674208144796379</v>
      </c>
      <c r="F38" s="81">
        <v>370</v>
      </c>
      <c r="G38" s="34">
        <f>IF(F41=0, "-", F38/F41)</f>
        <v>0.33728350045578853</v>
      </c>
      <c r="H38" s="65">
        <v>216</v>
      </c>
      <c r="I38" s="9">
        <f>IF(H41=0, "-", H38/H41)</f>
        <v>0.33436532507739936</v>
      </c>
      <c r="J38" s="8">
        <f t="shared" si="2"/>
        <v>1.0142857142857142</v>
      </c>
      <c r="K38" s="9">
        <f t="shared" si="3"/>
        <v>0.71296296296296291</v>
      </c>
    </row>
    <row r="39" spans="1:11" x14ac:dyDescent="0.2">
      <c r="A39" s="7" t="s">
        <v>494</v>
      </c>
      <c r="B39" s="65">
        <v>13</v>
      </c>
      <c r="C39" s="34">
        <f>IF(B41=0, "-", B39/B41)</f>
        <v>2.8953229398663696E-2</v>
      </c>
      <c r="D39" s="65">
        <v>4</v>
      </c>
      <c r="E39" s="9">
        <f>IF(D41=0, "-", D39/D41)</f>
        <v>1.8099547511312219E-2</v>
      </c>
      <c r="F39" s="81">
        <v>25</v>
      </c>
      <c r="G39" s="34">
        <f>IF(F41=0, "-", F39/F41)</f>
        <v>2.2789425706472195E-2</v>
      </c>
      <c r="H39" s="65">
        <v>24</v>
      </c>
      <c r="I39" s="9">
        <f>IF(H41=0, "-", H39/H41)</f>
        <v>3.7151702786377708E-2</v>
      </c>
      <c r="J39" s="8">
        <f t="shared" si="2"/>
        <v>2.25</v>
      </c>
      <c r="K39" s="9">
        <f t="shared" si="3"/>
        <v>4.1666666666666664E-2</v>
      </c>
    </row>
    <row r="40" spans="1:11" x14ac:dyDescent="0.2">
      <c r="A40" s="2"/>
      <c r="B40" s="68"/>
      <c r="C40" s="33"/>
      <c r="D40" s="68"/>
      <c r="E40" s="6"/>
      <c r="F40" s="82"/>
      <c r="G40" s="33"/>
      <c r="H40" s="68"/>
      <c r="I40" s="6"/>
      <c r="J40" s="5"/>
      <c r="K40" s="6"/>
    </row>
    <row r="41" spans="1:11" s="43" customFormat="1" x14ac:dyDescent="0.2">
      <c r="A41" s="162" t="s">
        <v>605</v>
      </c>
      <c r="B41" s="71">
        <f>SUM(B30:B40)</f>
        <v>449</v>
      </c>
      <c r="C41" s="40">
        <f>B41/21588</f>
        <v>2.0798591810264961E-2</v>
      </c>
      <c r="D41" s="71">
        <f>SUM(D30:D40)</f>
        <v>221</v>
      </c>
      <c r="E41" s="41">
        <f>D41/16272</f>
        <v>1.3581612586037364E-2</v>
      </c>
      <c r="F41" s="77">
        <f>SUM(F30:F40)</f>
        <v>1097</v>
      </c>
      <c r="G41" s="42">
        <f>F41/56497</f>
        <v>1.9416960192576597E-2</v>
      </c>
      <c r="H41" s="71">
        <f>SUM(H30:H40)</f>
        <v>646</v>
      </c>
      <c r="I41" s="41">
        <f>H41/46275</f>
        <v>1.3960021609940573E-2</v>
      </c>
      <c r="J41" s="37">
        <f>IF(D41=0, "-", IF((B41-D41)/D41&lt;10, (B41-D41)/D41, "&gt;999%"))</f>
        <v>1.0316742081447965</v>
      </c>
      <c r="K41" s="38">
        <f>IF(H41=0, "-", IF((F41-H41)/H41&lt;10, (F41-H41)/H41, "&gt;999%"))</f>
        <v>0.69814241486068107</v>
      </c>
    </row>
    <row r="42" spans="1:11" x14ac:dyDescent="0.2">
      <c r="B42" s="83"/>
      <c r="D42" s="83"/>
      <c r="F42" s="83"/>
      <c r="H42" s="83"/>
    </row>
    <row r="43" spans="1:11" x14ac:dyDescent="0.2">
      <c r="A43" s="163" t="s">
        <v>129</v>
      </c>
      <c r="B43" s="61" t="s">
        <v>12</v>
      </c>
      <c r="C43" s="62" t="s">
        <v>13</v>
      </c>
      <c r="D43" s="61" t="s">
        <v>12</v>
      </c>
      <c r="E43" s="63" t="s">
        <v>13</v>
      </c>
      <c r="F43" s="62" t="s">
        <v>12</v>
      </c>
      <c r="G43" s="62" t="s">
        <v>13</v>
      </c>
      <c r="H43" s="61" t="s">
        <v>12</v>
      </c>
      <c r="I43" s="63" t="s">
        <v>13</v>
      </c>
      <c r="J43" s="61"/>
      <c r="K43" s="63"/>
    </row>
    <row r="44" spans="1:11" x14ac:dyDescent="0.2">
      <c r="A44" s="7" t="s">
        <v>495</v>
      </c>
      <c r="B44" s="65">
        <v>62</v>
      </c>
      <c r="C44" s="34">
        <f>IF(B54=0, "-", B44/B54)</f>
        <v>8.5399449035812675E-2</v>
      </c>
      <c r="D44" s="65">
        <v>36</v>
      </c>
      <c r="E44" s="9">
        <f>IF(D54=0, "-", D44/D54)</f>
        <v>6.7924528301886791E-2</v>
      </c>
      <c r="F44" s="81">
        <v>195</v>
      </c>
      <c r="G44" s="34">
        <f>IF(F54=0, "-", F44/F54)</f>
        <v>0.10416666666666667</v>
      </c>
      <c r="H44" s="65">
        <v>117</v>
      </c>
      <c r="I44" s="9">
        <f>IF(H54=0, "-", H44/H54)</f>
        <v>7.4238578680203046E-2</v>
      </c>
      <c r="J44" s="8">
        <f t="shared" ref="J44:J52" si="4">IF(D44=0, "-", IF((B44-D44)/D44&lt;10, (B44-D44)/D44, "&gt;999%"))</f>
        <v>0.72222222222222221</v>
      </c>
      <c r="K44" s="9">
        <f t="shared" ref="K44:K52" si="5">IF(H44=0, "-", IF((F44-H44)/H44&lt;10, (F44-H44)/H44, "&gt;999%"))</f>
        <v>0.66666666666666663</v>
      </c>
    </row>
    <row r="45" spans="1:11" x14ac:dyDescent="0.2">
      <c r="A45" s="7" t="s">
        <v>496</v>
      </c>
      <c r="B45" s="65">
        <v>10</v>
      </c>
      <c r="C45" s="34">
        <f>IF(B54=0, "-", B45/B54)</f>
        <v>1.3774104683195593E-2</v>
      </c>
      <c r="D45" s="65">
        <v>31</v>
      </c>
      <c r="E45" s="9">
        <f>IF(D54=0, "-", D45/D54)</f>
        <v>5.849056603773585E-2</v>
      </c>
      <c r="F45" s="81">
        <v>41</v>
      </c>
      <c r="G45" s="34">
        <f>IF(F54=0, "-", F45/F54)</f>
        <v>2.19017094017094E-2</v>
      </c>
      <c r="H45" s="65">
        <v>90</v>
      </c>
      <c r="I45" s="9">
        <f>IF(H54=0, "-", H45/H54)</f>
        <v>5.7106598984771571E-2</v>
      </c>
      <c r="J45" s="8">
        <f t="shared" si="4"/>
        <v>-0.67741935483870963</v>
      </c>
      <c r="K45" s="9">
        <f t="shared" si="5"/>
        <v>-0.5444444444444444</v>
      </c>
    </row>
    <row r="46" spans="1:11" x14ac:dyDescent="0.2">
      <c r="A46" s="7" t="s">
        <v>497</v>
      </c>
      <c r="B46" s="65">
        <v>0</v>
      </c>
      <c r="C46" s="34">
        <f>IF(B54=0, "-", B46/B54)</f>
        <v>0</v>
      </c>
      <c r="D46" s="65">
        <v>49</v>
      </c>
      <c r="E46" s="9">
        <f>IF(D54=0, "-", D46/D54)</f>
        <v>9.2452830188679239E-2</v>
      </c>
      <c r="F46" s="81">
        <v>0</v>
      </c>
      <c r="G46" s="34">
        <f>IF(F54=0, "-", F46/F54)</f>
        <v>0</v>
      </c>
      <c r="H46" s="65">
        <v>88</v>
      </c>
      <c r="I46" s="9">
        <f>IF(H54=0, "-", H46/H54)</f>
        <v>5.5837563451776651E-2</v>
      </c>
      <c r="J46" s="8">
        <f t="shared" si="4"/>
        <v>-1</v>
      </c>
      <c r="K46" s="9">
        <f t="shared" si="5"/>
        <v>-1</v>
      </c>
    </row>
    <row r="47" spans="1:11" x14ac:dyDescent="0.2">
      <c r="A47" s="7" t="s">
        <v>498</v>
      </c>
      <c r="B47" s="65">
        <v>201</v>
      </c>
      <c r="C47" s="34">
        <f>IF(B54=0, "-", B47/B54)</f>
        <v>0.27685950413223143</v>
      </c>
      <c r="D47" s="65">
        <v>116</v>
      </c>
      <c r="E47" s="9">
        <f>IF(D54=0, "-", D47/D54)</f>
        <v>0.21886792452830189</v>
      </c>
      <c r="F47" s="81">
        <v>410</v>
      </c>
      <c r="G47" s="34">
        <f>IF(F54=0, "-", F47/F54)</f>
        <v>0.21901709401709402</v>
      </c>
      <c r="H47" s="65">
        <v>252</v>
      </c>
      <c r="I47" s="9">
        <f>IF(H54=0, "-", H47/H54)</f>
        <v>0.15989847715736041</v>
      </c>
      <c r="J47" s="8">
        <f t="shared" si="4"/>
        <v>0.73275862068965514</v>
      </c>
      <c r="K47" s="9">
        <f t="shared" si="5"/>
        <v>0.62698412698412698</v>
      </c>
    </row>
    <row r="48" spans="1:11" x14ac:dyDescent="0.2">
      <c r="A48" s="7" t="s">
        <v>499</v>
      </c>
      <c r="B48" s="65">
        <v>55</v>
      </c>
      <c r="C48" s="34">
        <f>IF(B54=0, "-", B48/B54)</f>
        <v>7.575757575757576E-2</v>
      </c>
      <c r="D48" s="65">
        <v>43</v>
      </c>
      <c r="E48" s="9">
        <f>IF(D54=0, "-", D48/D54)</f>
        <v>8.1132075471698109E-2</v>
      </c>
      <c r="F48" s="81">
        <v>127</v>
      </c>
      <c r="G48" s="34">
        <f>IF(F54=0, "-", F48/F54)</f>
        <v>6.7841880341880337E-2</v>
      </c>
      <c r="H48" s="65">
        <v>158</v>
      </c>
      <c r="I48" s="9">
        <f>IF(H54=0, "-", H48/H54)</f>
        <v>0.10025380710659898</v>
      </c>
      <c r="J48" s="8">
        <f t="shared" si="4"/>
        <v>0.27906976744186046</v>
      </c>
      <c r="K48" s="9">
        <f t="shared" si="5"/>
        <v>-0.19620253164556961</v>
      </c>
    </row>
    <row r="49" spans="1:11" x14ac:dyDescent="0.2">
      <c r="A49" s="7" t="s">
        <v>500</v>
      </c>
      <c r="B49" s="65">
        <v>0</v>
      </c>
      <c r="C49" s="34">
        <f>IF(B54=0, "-", B49/B54)</f>
        <v>0</v>
      </c>
      <c r="D49" s="65">
        <v>0</v>
      </c>
      <c r="E49" s="9">
        <f>IF(D54=0, "-", D49/D54)</f>
        <v>0</v>
      </c>
      <c r="F49" s="81">
        <v>0</v>
      </c>
      <c r="G49" s="34">
        <f>IF(F54=0, "-", F49/F54)</f>
        <v>0</v>
      </c>
      <c r="H49" s="65">
        <v>2</v>
      </c>
      <c r="I49" s="9">
        <f>IF(H54=0, "-", H49/H54)</f>
        <v>1.2690355329949238E-3</v>
      </c>
      <c r="J49" s="8" t="str">
        <f t="shared" si="4"/>
        <v>-</v>
      </c>
      <c r="K49" s="9">
        <f t="shared" si="5"/>
        <v>-1</v>
      </c>
    </row>
    <row r="50" spans="1:11" x14ac:dyDescent="0.2">
      <c r="A50" s="7" t="s">
        <v>501</v>
      </c>
      <c r="B50" s="65">
        <v>45</v>
      </c>
      <c r="C50" s="34">
        <f>IF(B54=0, "-", B50/B54)</f>
        <v>6.1983471074380167E-2</v>
      </c>
      <c r="D50" s="65">
        <v>47</v>
      </c>
      <c r="E50" s="9">
        <f>IF(D54=0, "-", D50/D54)</f>
        <v>8.8679245283018862E-2</v>
      </c>
      <c r="F50" s="81">
        <v>132</v>
      </c>
      <c r="G50" s="34">
        <f>IF(F54=0, "-", F50/F54)</f>
        <v>7.0512820512820512E-2</v>
      </c>
      <c r="H50" s="65">
        <v>207</v>
      </c>
      <c r="I50" s="9">
        <f>IF(H54=0, "-", H50/H54)</f>
        <v>0.13134517766497461</v>
      </c>
      <c r="J50" s="8">
        <f t="shared" si="4"/>
        <v>-4.2553191489361701E-2</v>
      </c>
      <c r="K50" s="9">
        <f t="shared" si="5"/>
        <v>-0.36231884057971014</v>
      </c>
    </row>
    <row r="51" spans="1:11" x14ac:dyDescent="0.2">
      <c r="A51" s="7" t="s">
        <v>502</v>
      </c>
      <c r="B51" s="65">
        <v>24</v>
      </c>
      <c r="C51" s="34">
        <f>IF(B54=0, "-", B51/B54)</f>
        <v>3.3057851239669422E-2</v>
      </c>
      <c r="D51" s="65">
        <v>40</v>
      </c>
      <c r="E51" s="9">
        <f>IF(D54=0, "-", D51/D54)</f>
        <v>7.5471698113207544E-2</v>
      </c>
      <c r="F51" s="81">
        <v>73</v>
      </c>
      <c r="G51" s="34">
        <f>IF(F54=0, "-", F51/F54)</f>
        <v>3.8995726495726496E-2</v>
      </c>
      <c r="H51" s="65">
        <v>118</v>
      </c>
      <c r="I51" s="9">
        <f>IF(H54=0, "-", H51/H54)</f>
        <v>7.487309644670051E-2</v>
      </c>
      <c r="J51" s="8">
        <f t="shared" si="4"/>
        <v>-0.4</v>
      </c>
      <c r="K51" s="9">
        <f t="shared" si="5"/>
        <v>-0.38135593220338981</v>
      </c>
    </row>
    <row r="52" spans="1:11" x14ac:dyDescent="0.2">
      <c r="A52" s="7" t="s">
        <v>503</v>
      </c>
      <c r="B52" s="65">
        <v>329</v>
      </c>
      <c r="C52" s="34">
        <f>IF(B54=0, "-", B52/B54)</f>
        <v>0.45316804407713501</v>
      </c>
      <c r="D52" s="65">
        <v>168</v>
      </c>
      <c r="E52" s="9">
        <f>IF(D54=0, "-", D52/D54)</f>
        <v>0.31698113207547168</v>
      </c>
      <c r="F52" s="81">
        <v>894</v>
      </c>
      <c r="G52" s="34">
        <f>IF(F54=0, "-", F52/F54)</f>
        <v>0.47756410256410259</v>
      </c>
      <c r="H52" s="65">
        <v>544</v>
      </c>
      <c r="I52" s="9">
        <f>IF(H54=0, "-", H52/H54)</f>
        <v>0.34517766497461927</v>
      </c>
      <c r="J52" s="8">
        <f t="shared" si="4"/>
        <v>0.95833333333333337</v>
      </c>
      <c r="K52" s="9">
        <f t="shared" si="5"/>
        <v>0.64338235294117652</v>
      </c>
    </row>
    <row r="53" spans="1:11" x14ac:dyDescent="0.2">
      <c r="A53" s="2"/>
      <c r="B53" s="68"/>
      <c r="C53" s="33"/>
      <c r="D53" s="68"/>
      <c r="E53" s="6"/>
      <c r="F53" s="82"/>
      <c r="G53" s="33"/>
      <c r="H53" s="68"/>
      <c r="I53" s="6"/>
      <c r="J53" s="5"/>
      <c r="K53" s="6"/>
    </row>
    <row r="54" spans="1:11" s="43" customFormat="1" x14ac:dyDescent="0.2">
      <c r="A54" s="162" t="s">
        <v>604</v>
      </c>
      <c r="B54" s="71">
        <f>SUM(B44:B53)</f>
        <v>726</v>
      </c>
      <c r="C54" s="40">
        <f>B54/21588</f>
        <v>3.3629794330183434E-2</v>
      </c>
      <c r="D54" s="71">
        <f>SUM(D44:D53)</f>
        <v>530</v>
      </c>
      <c r="E54" s="41">
        <f>D54/16272</f>
        <v>3.257128810226155E-2</v>
      </c>
      <c r="F54" s="77">
        <f>SUM(F44:F53)</f>
        <v>1872</v>
      </c>
      <c r="G54" s="42">
        <f>F54/56497</f>
        <v>3.3134502716958419E-2</v>
      </c>
      <c r="H54" s="71">
        <f>SUM(H44:H53)</f>
        <v>1576</v>
      </c>
      <c r="I54" s="41">
        <f>H54/46275</f>
        <v>3.4057266342517559E-2</v>
      </c>
      <c r="J54" s="37">
        <f>IF(D54=0, "-", IF((B54-D54)/D54&lt;10, (B54-D54)/D54, "&gt;999%"))</f>
        <v>0.36981132075471695</v>
      </c>
      <c r="K54" s="38">
        <f>IF(H54=0, "-", IF((F54-H54)/H54&lt;10, (F54-H54)/H54, "&gt;999%"))</f>
        <v>0.18781725888324874</v>
      </c>
    </row>
    <row r="55" spans="1:11" x14ac:dyDescent="0.2">
      <c r="B55" s="83"/>
      <c r="D55" s="83"/>
      <c r="F55" s="83"/>
      <c r="H55" s="83"/>
    </row>
    <row r="56" spans="1:11" x14ac:dyDescent="0.2">
      <c r="A56" s="163" t="s">
        <v>130</v>
      </c>
      <c r="B56" s="61" t="s">
        <v>12</v>
      </c>
      <c r="C56" s="62" t="s">
        <v>13</v>
      </c>
      <c r="D56" s="61" t="s">
        <v>12</v>
      </c>
      <c r="E56" s="63" t="s">
        <v>13</v>
      </c>
      <c r="F56" s="62" t="s">
        <v>12</v>
      </c>
      <c r="G56" s="62" t="s">
        <v>13</v>
      </c>
      <c r="H56" s="61" t="s">
        <v>12</v>
      </c>
      <c r="I56" s="63" t="s">
        <v>13</v>
      </c>
      <c r="J56" s="61"/>
      <c r="K56" s="63"/>
    </row>
    <row r="57" spans="1:11" x14ac:dyDescent="0.2">
      <c r="A57" s="7" t="s">
        <v>504</v>
      </c>
      <c r="B57" s="65">
        <v>38</v>
      </c>
      <c r="C57" s="34">
        <f>IF(B76=0, "-", B57/B76)</f>
        <v>8.7235996326905426E-3</v>
      </c>
      <c r="D57" s="65">
        <v>0</v>
      </c>
      <c r="E57" s="9">
        <f>IF(D76=0, "-", D57/D76)</f>
        <v>0</v>
      </c>
      <c r="F57" s="81">
        <v>64</v>
      </c>
      <c r="G57" s="34">
        <f>IF(F76=0, "-", F57/F76)</f>
        <v>5.5948946586240056E-3</v>
      </c>
      <c r="H57" s="65">
        <v>0</v>
      </c>
      <c r="I57" s="9">
        <f>IF(H76=0, "-", H57/H76)</f>
        <v>0</v>
      </c>
      <c r="J57" s="8" t="str">
        <f t="shared" ref="J57:J74" si="6">IF(D57=0, "-", IF((B57-D57)/D57&lt;10, (B57-D57)/D57, "&gt;999%"))</f>
        <v>-</v>
      </c>
      <c r="K57" s="9" t="str">
        <f t="shared" ref="K57:K74" si="7">IF(H57=0, "-", IF((F57-H57)/H57&lt;10, (F57-H57)/H57, "&gt;999%"))</f>
        <v>-</v>
      </c>
    </row>
    <row r="58" spans="1:11" x14ac:dyDescent="0.2">
      <c r="A58" s="7" t="s">
        <v>505</v>
      </c>
      <c r="B58" s="65">
        <v>679</v>
      </c>
      <c r="C58" s="34">
        <f>IF(B76=0, "-", B58/B76)</f>
        <v>0.15587695133149679</v>
      </c>
      <c r="D58" s="65">
        <v>529</v>
      </c>
      <c r="E58" s="9">
        <f>IF(D76=0, "-", D58/D76)</f>
        <v>0.15109968580405597</v>
      </c>
      <c r="F58" s="81">
        <v>1701</v>
      </c>
      <c r="G58" s="34">
        <f>IF(F76=0, "-", F58/F76)</f>
        <v>0.14870180959874116</v>
      </c>
      <c r="H58" s="65">
        <v>1577</v>
      </c>
      <c r="I58" s="9">
        <f>IF(H76=0, "-", H58/H76)</f>
        <v>0.17373581579817121</v>
      </c>
      <c r="J58" s="8">
        <f t="shared" si="6"/>
        <v>0.28355387523629488</v>
      </c>
      <c r="K58" s="9">
        <f t="shared" si="7"/>
        <v>7.8630310716550411E-2</v>
      </c>
    </row>
    <row r="59" spans="1:11" x14ac:dyDescent="0.2">
      <c r="A59" s="7" t="s">
        <v>506</v>
      </c>
      <c r="B59" s="65">
        <v>7</v>
      </c>
      <c r="C59" s="34">
        <f>IF(B76=0, "-", B59/B76)</f>
        <v>1.6069788797061523E-3</v>
      </c>
      <c r="D59" s="65">
        <v>15</v>
      </c>
      <c r="E59" s="9">
        <f>IF(D76=0, "-", D59/D76)</f>
        <v>4.2844901456726651E-3</v>
      </c>
      <c r="F59" s="81">
        <v>33</v>
      </c>
      <c r="G59" s="34">
        <f>IF(F76=0, "-", F59/F76)</f>
        <v>2.8848675583530029E-3</v>
      </c>
      <c r="H59" s="65">
        <v>46</v>
      </c>
      <c r="I59" s="9">
        <f>IF(H76=0, "-", H59/H76)</f>
        <v>5.0677536631045499E-3</v>
      </c>
      <c r="J59" s="8">
        <f t="shared" si="6"/>
        <v>-0.53333333333333333</v>
      </c>
      <c r="K59" s="9">
        <f t="shared" si="7"/>
        <v>-0.28260869565217389</v>
      </c>
    </row>
    <row r="60" spans="1:11" x14ac:dyDescent="0.2">
      <c r="A60" s="7" t="s">
        <v>507</v>
      </c>
      <c r="B60" s="65">
        <v>147</v>
      </c>
      <c r="C60" s="34">
        <f>IF(B76=0, "-", B60/B76)</f>
        <v>3.3746556473829202E-2</v>
      </c>
      <c r="D60" s="65">
        <v>0</v>
      </c>
      <c r="E60" s="9">
        <f>IF(D76=0, "-", D60/D76)</f>
        <v>0</v>
      </c>
      <c r="F60" s="81">
        <v>369</v>
      </c>
      <c r="G60" s="34">
        <f>IF(F76=0, "-", F60/F76)</f>
        <v>3.2258064516129031E-2</v>
      </c>
      <c r="H60" s="65">
        <v>0</v>
      </c>
      <c r="I60" s="9">
        <f>IF(H76=0, "-", H60/H76)</f>
        <v>0</v>
      </c>
      <c r="J60" s="8" t="str">
        <f t="shared" si="6"/>
        <v>-</v>
      </c>
      <c r="K60" s="9" t="str">
        <f t="shared" si="7"/>
        <v>-</v>
      </c>
    </row>
    <row r="61" spans="1:11" x14ac:dyDescent="0.2">
      <c r="A61" s="7" t="s">
        <v>508</v>
      </c>
      <c r="B61" s="65">
        <v>0</v>
      </c>
      <c r="C61" s="34">
        <f>IF(B76=0, "-", B61/B76)</f>
        <v>0</v>
      </c>
      <c r="D61" s="65">
        <v>526</v>
      </c>
      <c r="E61" s="9">
        <f>IF(D76=0, "-", D61/D76)</f>
        <v>0.15024278777492145</v>
      </c>
      <c r="F61" s="81">
        <v>0</v>
      </c>
      <c r="G61" s="34">
        <f>IF(F76=0, "-", F61/F76)</f>
        <v>0</v>
      </c>
      <c r="H61" s="65">
        <v>902</v>
      </c>
      <c r="I61" s="9">
        <f>IF(H76=0, "-", H61/H76)</f>
        <v>9.9372039220006605E-2</v>
      </c>
      <c r="J61" s="8">
        <f t="shared" si="6"/>
        <v>-1</v>
      </c>
      <c r="K61" s="9">
        <f t="shared" si="7"/>
        <v>-1</v>
      </c>
    </row>
    <row r="62" spans="1:11" x14ac:dyDescent="0.2">
      <c r="A62" s="7" t="s">
        <v>509</v>
      </c>
      <c r="B62" s="65">
        <v>389</v>
      </c>
      <c r="C62" s="34">
        <f>IF(B76=0, "-", B62/B76)</f>
        <v>8.9302112029384761E-2</v>
      </c>
      <c r="D62" s="65">
        <v>328</v>
      </c>
      <c r="E62" s="9">
        <f>IF(D76=0, "-", D62/D76)</f>
        <v>9.3687517852042268E-2</v>
      </c>
      <c r="F62" s="81">
        <v>1155</v>
      </c>
      <c r="G62" s="34">
        <f>IF(F76=0, "-", F62/F76)</f>
        <v>0.1009703645423551</v>
      </c>
      <c r="H62" s="65">
        <v>706</v>
      </c>
      <c r="I62" s="9">
        <f>IF(H76=0, "-", H62/H76)</f>
        <v>7.7779001872865489E-2</v>
      </c>
      <c r="J62" s="8">
        <f t="shared" si="6"/>
        <v>0.18597560975609756</v>
      </c>
      <c r="K62" s="9">
        <f t="shared" si="7"/>
        <v>0.63597733711048154</v>
      </c>
    </row>
    <row r="63" spans="1:11" x14ac:dyDescent="0.2">
      <c r="A63" s="7" t="s">
        <v>510</v>
      </c>
      <c r="B63" s="65">
        <v>17</v>
      </c>
      <c r="C63" s="34">
        <f>IF(B76=0, "-", B63/B76)</f>
        <v>3.9026629935720843E-3</v>
      </c>
      <c r="D63" s="65">
        <v>0</v>
      </c>
      <c r="E63" s="9">
        <f>IF(D76=0, "-", D63/D76)</f>
        <v>0</v>
      </c>
      <c r="F63" s="81">
        <v>53</v>
      </c>
      <c r="G63" s="34">
        <f>IF(F76=0, "-", F63/F76)</f>
        <v>4.6332721391730046E-3</v>
      </c>
      <c r="H63" s="65">
        <v>0</v>
      </c>
      <c r="I63" s="9">
        <f>IF(H76=0, "-", H63/H76)</f>
        <v>0</v>
      </c>
      <c r="J63" s="8" t="str">
        <f t="shared" si="6"/>
        <v>-</v>
      </c>
      <c r="K63" s="9" t="str">
        <f t="shared" si="7"/>
        <v>-</v>
      </c>
    </row>
    <row r="64" spans="1:11" x14ac:dyDescent="0.2">
      <c r="A64" s="7" t="s">
        <v>511</v>
      </c>
      <c r="B64" s="65">
        <v>208</v>
      </c>
      <c r="C64" s="34">
        <f>IF(B76=0, "-", B64/B76)</f>
        <v>4.7750229568411386E-2</v>
      </c>
      <c r="D64" s="65">
        <v>66</v>
      </c>
      <c r="E64" s="9">
        <f>IF(D76=0, "-", D64/D76)</f>
        <v>1.8851756640959727E-2</v>
      </c>
      <c r="F64" s="81">
        <v>511</v>
      </c>
      <c r="G64" s="34">
        <f>IF(F76=0, "-", F64/F76)</f>
        <v>4.4671737039951046E-2</v>
      </c>
      <c r="H64" s="65">
        <v>185</v>
      </c>
      <c r="I64" s="9">
        <f>IF(H76=0, "-", H64/H76)</f>
        <v>2.0381183210311776E-2</v>
      </c>
      <c r="J64" s="8">
        <f t="shared" si="6"/>
        <v>2.1515151515151514</v>
      </c>
      <c r="K64" s="9">
        <f t="shared" si="7"/>
        <v>1.7621621621621621</v>
      </c>
    </row>
    <row r="65" spans="1:11" x14ac:dyDescent="0.2">
      <c r="A65" s="7" t="s">
        <v>512</v>
      </c>
      <c r="B65" s="65">
        <v>381</v>
      </c>
      <c r="C65" s="34">
        <f>IF(B76=0, "-", B65/B76)</f>
        <v>8.7465564738292007E-2</v>
      </c>
      <c r="D65" s="65">
        <v>165</v>
      </c>
      <c r="E65" s="9">
        <f>IF(D76=0, "-", D65/D76)</f>
        <v>4.7129391602399318E-2</v>
      </c>
      <c r="F65" s="81">
        <v>981</v>
      </c>
      <c r="G65" s="34">
        <f>IF(F76=0, "-", F65/F76)</f>
        <v>8.5759244689221081E-2</v>
      </c>
      <c r="H65" s="65">
        <v>485</v>
      </c>
      <c r="I65" s="9">
        <f>IF(H76=0, "-", H65/H76)</f>
        <v>5.343175057838493E-2</v>
      </c>
      <c r="J65" s="8">
        <f t="shared" si="6"/>
        <v>1.3090909090909091</v>
      </c>
      <c r="K65" s="9">
        <f t="shared" si="7"/>
        <v>1.0226804123711339</v>
      </c>
    </row>
    <row r="66" spans="1:11" x14ac:dyDescent="0.2">
      <c r="A66" s="7" t="s">
        <v>513</v>
      </c>
      <c r="B66" s="65">
        <v>0</v>
      </c>
      <c r="C66" s="34">
        <f>IF(B76=0, "-", B66/B76)</f>
        <v>0</v>
      </c>
      <c r="D66" s="65">
        <v>25</v>
      </c>
      <c r="E66" s="9">
        <f>IF(D76=0, "-", D66/D76)</f>
        <v>7.1408169094544418E-3</v>
      </c>
      <c r="F66" s="81">
        <v>2</v>
      </c>
      <c r="G66" s="34">
        <f>IF(F76=0, "-", F66/F76)</f>
        <v>1.7484045808200017E-4</v>
      </c>
      <c r="H66" s="65">
        <v>88</v>
      </c>
      <c r="I66" s="9">
        <f>IF(H76=0, "-", H66/H76)</f>
        <v>9.6948330946347912E-3</v>
      </c>
      <c r="J66" s="8">
        <f t="shared" si="6"/>
        <v>-1</v>
      </c>
      <c r="K66" s="9">
        <f t="shared" si="7"/>
        <v>-0.97727272727272729</v>
      </c>
    </row>
    <row r="67" spans="1:11" x14ac:dyDescent="0.2">
      <c r="A67" s="7" t="s">
        <v>514</v>
      </c>
      <c r="B67" s="65">
        <v>542</v>
      </c>
      <c r="C67" s="34">
        <f>IF(B76=0, "-", B67/B76)</f>
        <v>0.12442607897153352</v>
      </c>
      <c r="D67" s="65">
        <v>494</v>
      </c>
      <c r="E67" s="9">
        <f>IF(D76=0, "-", D67/D76)</f>
        <v>0.14110254213081977</v>
      </c>
      <c r="F67" s="81">
        <v>1421</v>
      </c>
      <c r="G67" s="34">
        <f>IF(F76=0, "-", F67/F76)</f>
        <v>0.12422414546726113</v>
      </c>
      <c r="H67" s="65">
        <v>1411</v>
      </c>
      <c r="I67" s="9">
        <f>IF(H76=0, "-", H67/H76)</f>
        <v>0.15544783518783739</v>
      </c>
      <c r="J67" s="8">
        <f t="shared" si="6"/>
        <v>9.7165991902834009E-2</v>
      </c>
      <c r="K67" s="9">
        <f t="shared" si="7"/>
        <v>7.0871722182849041E-3</v>
      </c>
    </row>
    <row r="68" spans="1:11" x14ac:dyDescent="0.2">
      <c r="A68" s="7" t="s">
        <v>515</v>
      </c>
      <c r="B68" s="65">
        <v>261</v>
      </c>
      <c r="C68" s="34">
        <f>IF(B76=0, "-", B68/B76)</f>
        <v>5.9917355371900828E-2</v>
      </c>
      <c r="D68" s="65">
        <v>267</v>
      </c>
      <c r="E68" s="9">
        <f>IF(D76=0, "-", D68/D76)</f>
        <v>7.6263924592973431E-2</v>
      </c>
      <c r="F68" s="81">
        <v>716</v>
      </c>
      <c r="G68" s="34">
        <f>IF(F76=0, "-", F68/F76)</f>
        <v>6.2592883993356066E-2</v>
      </c>
      <c r="H68" s="65">
        <v>690</v>
      </c>
      <c r="I68" s="9">
        <f>IF(H76=0, "-", H68/H76)</f>
        <v>7.6016304946568247E-2</v>
      </c>
      <c r="J68" s="8">
        <f t="shared" si="6"/>
        <v>-2.247191011235955E-2</v>
      </c>
      <c r="K68" s="9">
        <f t="shared" si="7"/>
        <v>3.7681159420289857E-2</v>
      </c>
    </row>
    <row r="69" spans="1:11" x14ac:dyDescent="0.2">
      <c r="A69" s="7" t="s">
        <v>516</v>
      </c>
      <c r="B69" s="65">
        <v>120</v>
      </c>
      <c r="C69" s="34">
        <f>IF(B76=0, "-", B69/B76)</f>
        <v>2.7548209366391185E-2</v>
      </c>
      <c r="D69" s="65">
        <v>68</v>
      </c>
      <c r="E69" s="9">
        <f>IF(D76=0, "-", D69/D76)</f>
        <v>1.942302199371608E-2</v>
      </c>
      <c r="F69" s="81">
        <v>236</v>
      </c>
      <c r="G69" s="34">
        <f>IF(F76=0, "-", F69/F76)</f>
        <v>2.0631174053676021E-2</v>
      </c>
      <c r="H69" s="65">
        <v>162</v>
      </c>
      <c r="I69" s="9">
        <f>IF(H76=0, "-", H69/H76)</f>
        <v>1.7847306378759503E-2</v>
      </c>
      <c r="J69" s="8">
        <f t="shared" si="6"/>
        <v>0.76470588235294112</v>
      </c>
      <c r="K69" s="9">
        <f t="shared" si="7"/>
        <v>0.4567901234567901</v>
      </c>
    </row>
    <row r="70" spans="1:11" x14ac:dyDescent="0.2">
      <c r="A70" s="7" t="s">
        <v>517</v>
      </c>
      <c r="B70" s="65">
        <v>0</v>
      </c>
      <c r="C70" s="34">
        <f>IF(B76=0, "-", B70/B76)</f>
        <v>0</v>
      </c>
      <c r="D70" s="65">
        <v>0</v>
      </c>
      <c r="E70" s="9">
        <f>IF(D76=0, "-", D70/D76)</f>
        <v>0</v>
      </c>
      <c r="F70" s="81">
        <v>0</v>
      </c>
      <c r="G70" s="34">
        <f>IF(F76=0, "-", F70/F76)</f>
        <v>0</v>
      </c>
      <c r="H70" s="65">
        <v>2</v>
      </c>
      <c r="I70" s="9">
        <f>IF(H76=0, "-", H70/H76)</f>
        <v>2.2033711578715433E-4</v>
      </c>
      <c r="J70" s="8" t="str">
        <f t="shared" si="6"/>
        <v>-</v>
      </c>
      <c r="K70" s="9">
        <f t="shared" si="7"/>
        <v>-1</v>
      </c>
    </row>
    <row r="71" spans="1:11" x14ac:dyDescent="0.2">
      <c r="A71" s="7" t="s">
        <v>518</v>
      </c>
      <c r="B71" s="65">
        <v>46</v>
      </c>
      <c r="C71" s="34">
        <f>IF(B76=0, "-", B71/B76)</f>
        <v>1.0560146923783287E-2</v>
      </c>
      <c r="D71" s="65">
        <v>15</v>
      </c>
      <c r="E71" s="9">
        <f>IF(D76=0, "-", D71/D76)</f>
        <v>4.2844901456726651E-3</v>
      </c>
      <c r="F71" s="81">
        <v>136</v>
      </c>
      <c r="G71" s="34">
        <f>IF(F76=0, "-", F71/F76)</f>
        <v>1.1889151149576012E-2</v>
      </c>
      <c r="H71" s="65">
        <v>40</v>
      </c>
      <c r="I71" s="9">
        <f>IF(H76=0, "-", H71/H76)</f>
        <v>4.406742315743087E-3</v>
      </c>
      <c r="J71" s="8">
        <f t="shared" si="6"/>
        <v>2.0666666666666669</v>
      </c>
      <c r="K71" s="9">
        <f t="shared" si="7"/>
        <v>2.4</v>
      </c>
    </row>
    <row r="72" spans="1:11" x14ac:dyDescent="0.2">
      <c r="A72" s="7" t="s">
        <v>519</v>
      </c>
      <c r="B72" s="65">
        <v>1028</v>
      </c>
      <c r="C72" s="34">
        <f>IF(B76=0, "-", B72/B76)</f>
        <v>0.2359963269054178</v>
      </c>
      <c r="D72" s="65">
        <v>682</v>
      </c>
      <c r="E72" s="9">
        <f>IF(D76=0, "-", D72/D76)</f>
        <v>0.19480148528991717</v>
      </c>
      <c r="F72" s="81">
        <v>2712</v>
      </c>
      <c r="G72" s="34">
        <f>IF(F76=0, "-", F72/F76)</f>
        <v>0.23708366115919224</v>
      </c>
      <c r="H72" s="65">
        <v>1905</v>
      </c>
      <c r="I72" s="9">
        <f>IF(H76=0, "-", H72/H76)</f>
        <v>0.20987110278726451</v>
      </c>
      <c r="J72" s="8">
        <f t="shared" si="6"/>
        <v>0.50733137829912023</v>
      </c>
      <c r="K72" s="9">
        <f t="shared" si="7"/>
        <v>0.42362204724409447</v>
      </c>
    </row>
    <row r="73" spans="1:11" x14ac:dyDescent="0.2">
      <c r="A73" s="7" t="s">
        <v>520</v>
      </c>
      <c r="B73" s="65">
        <v>330</v>
      </c>
      <c r="C73" s="34">
        <f>IF(B76=0, "-", B73/B76)</f>
        <v>7.575757575757576E-2</v>
      </c>
      <c r="D73" s="65">
        <v>200</v>
      </c>
      <c r="E73" s="9">
        <f>IF(D76=0, "-", D73/D76)</f>
        <v>5.7126535275635534E-2</v>
      </c>
      <c r="F73" s="81">
        <v>871</v>
      </c>
      <c r="G73" s="34">
        <f>IF(F76=0, "-", F73/F76)</f>
        <v>7.614301949471107E-2</v>
      </c>
      <c r="H73" s="65">
        <v>519</v>
      </c>
      <c r="I73" s="9">
        <f>IF(H76=0, "-", H73/H76)</f>
        <v>5.7177481546766551E-2</v>
      </c>
      <c r="J73" s="8">
        <f t="shared" si="6"/>
        <v>0.65</v>
      </c>
      <c r="K73" s="9">
        <f t="shared" si="7"/>
        <v>0.67822736030828512</v>
      </c>
    </row>
    <row r="74" spans="1:11" x14ac:dyDescent="0.2">
      <c r="A74" s="7" t="s">
        <v>521</v>
      </c>
      <c r="B74" s="65">
        <v>163</v>
      </c>
      <c r="C74" s="34">
        <f>IF(B76=0, "-", B74/B76)</f>
        <v>3.7419651056014691E-2</v>
      </c>
      <c r="D74" s="65">
        <v>121</v>
      </c>
      <c r="E74" s="9">
        <f>IF(D76=0, "-", D74/D76)</f>
        <v>3.4561553841759497E-2</v>
      </c>
      <c r="F74" s="81">
        <v>478</v>
      </c>
      <c r="G74" s="34">
        <f>IF(F76=0, "-", F74/F76)</f>
        <v>4.1786869481598043E-2</v>
      </c>
      <c r="H74" s="65">
        <v>359</v>
      </c>
      <c r="I74" s="9">
        <f>IF(H76=0, "-", H74/H76)</f>
        <v>3.9550512283794206E-2</v>
      </c>
      <c r="J74" s="8">
        <f t="shared" si="6"/>
        <v>0.34710743801652894</v>
      </c>
      <c r="K74" s="9">
        <f t="shared" si="7"/>
        <v>0.33147632311977715</v>
      </c>
    </row>
    <row r="75" spans="1:11" x14ac:dyDescent="0.2">
      <c r="A75" s="2"/>
      <c r="B75" s="68"/>
      <c r="C75" s="33"/>
      <c r="D75" s="68"/>
      <c r="E75" s="6"/>
      <c r="F75" s="82"/>
      <c r="G75" s="33"/>
      <c r="H75" s="68"/>
      <c r="I75" s="6"/>
      <c r="J75" s="5"/>
      <c r="K75" s="6"/>
    </row>
    <row r="76" spans="1:11" s="43" customFormat="1" x14ac:dyDescent="0.2">
      <c r="A76" s="162" t="s">
        <v>603</v>
      </c>
      <c r="B76" s="71">
        <f>SUM(B57:B75)</f>
        <v>4356</v>
      </c>
      <c r="C76" s="40">
        <f>B76/21588</f>
        <v>0.20177876598110062</v>
      </c>
      <c r="D76" s="71">
        <f>SUM(D57:D75)</f>
        <v>3501</v>
      </c>
      <c r="E76" s="41">
        <f>D76/16272</f>
        <v>0.21515486725663716</v>
      </c>
      <c r="F76" s="77">
        <f>SUM(F57:F75)</f>
        <v>11439</v>
      </c>
      <c r="G76" s="42">
        <f>F76/56497</f>
        <v>0.20247092765987573</v>
      </c>
      <c r="H76" s="71">
        <f>SUM(H57:H75)</f>
        <v>9077</v>
      </c>
      <c r="I76" s="41">
        <f>H76/46275</f>
        <v>0.19615343057806592</v>
      </c>
      <c r="J76" s="37">
        <f>IF(D76=0, "-", IF((B76-D76)/D76&lt;10, (B76-D76)/D76, "&gt;999%"))</f>
        <v>0.2442159383033419</v>
      </c>
      <c r="K76" s="38">
        <f>IF(H76=0, "-", IF((F76-H76)/H76&lt;10, (F76-H76)/H76, "&gt;999%"))</f>
        <v>0.26021813374462927</v>
      </c>
    </row>
    <row r="77" spans="1:11" x14ac:dyDescent="0.2">
      <c r="B77" s="83"/>
      <c r="D77" s="83"/>
      <c r="F77" s="83"/>
      <c r="H77" s="83"/>
    </row>
    <row r="78" spans="1:11" x14ac:dyDescent="0.2">
      <c r="A78" s="27" t="s">
        <v>602</v>
      </c>
      <c r="B78" s="71">
        <v>5619</v>
      </c>
      <c r="C78" s="40">
        <f>B78/21588</f>
        <v>0.26028349082823793</v>
      </c>
      <c r="D78" s="71">
        <v>4319</v>
      </c>
      <c r="E78" s="41">
        <f>D78/16272</f>
        <v>0.26542527040314651</v>
      </c>
      <c r="F78" s="77">
        <v>14649</v>
      </c>
      <c r="G78" s="42">
        <f>F78/56497</f>
        <v>0.25928810379312178</v>
      </c>
      <c r="H78" s="71">
        <v>11505</v>
      </c>
      <c r="I78" s="41">
        <f>H78/46275</f>
        <v>0.24862236628849271</v>
      </c>
      <c r="J78" s="37">
        <f>IF(D78=0, "-", IF((B78-D78)/D78&lt;10, (B78-D78)/D78, "&gt;999%"))</f>
        <v>0.30099560083352628</v>
      </c>
      <c r="K78" s="38">
        <f>IF(H78=0, "-", IF((F78-H78)/H78&lt;10, (F78-H78)/H78, "&gt;999%"))</f>
        <v>0.27327249022164274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4" max="16383" man="1"/>
    <brk id="78"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7"/>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615</v>
      </c>
      <c r="C1" s="198"/>
      <c r="D1" s="198"/>
      <c r="E1" s="199"/>
      <c r="F1" s="199"/>
      <c r="G1" s="199"/>
      <c r="H1" s="199"/>
      <c r="I1" s="199"/>
      <c r="J1" s="199"/>
      <c r="K1" s="199"/>
    </row>
    <row r="2" spans="1:11" s="52" customFormat="1" ht="20.25" x14ac:dyDescent="0.3">
      <c r="A2" s="4" t="s">
        <v>107</v>
      </c>
      <c r="B2" s="202" t="s">
        <v>97</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36</v>
      </c>
      <c r="B7" s="65">
        <v>38</v>
      </c>
      <c r="C7" s="39">
        <f>IF(B27=0, "-", B7/B27)</f>
        <v>6.7627691760099662E-3</v>
      </c>
      <c r="D7" s="65">
        <v>0</v>
      </c>
      <c r="E7" s="21">
        <f>IF(D27=0, "-", D7/D27)</f>
        <v>0</v>
      </c>
      <c r="F7" s="81">
        <v>64</v>
      </c>
      <c r="G7" s="39">
        <f>IF(F27=0, "-", F7/F27)</f>
        <v>4.3688989009488706E-3</v>
      </c>
      <c r="H7" s="65">
        <v>0</v>
      </c>
      <c r="I7" s="21">
        <f>IF(H27=0, "-", H7/H27)</f>
        <v>0</v>
      </c>
      <c r="J7" s="20" t="str">
        <f t="shared" ref="J7:J25" si="0">IF(D7=0, "-", IF((B7-D7)/D7&lt;10, (B7-D7)/D7, "&gt;999%"))</f>
        <v>-</v>
      </c>
      <c r="K7" s="21" t="str">
        <f t="shared" ref="K7:K25" si="1">IF(H7=0, "-", IF((F7-H7)/H7&lt;10, (F7-H7)/H7, "&gt;999%"))</f>
        <v>-</v>
      </c>
    </row>
    <row r="8" spans="1:11" x14ac:dyDescent="0.2">
      <c r="A8" s="7" t="s">
        <v>43</v>
      </c>
      <c r="B8" s="65">
        <v>0</v>
      </c>
      <c r="C8" s="39">
        <f>IF(B27=0, "-", B8/B27)</f>
        <v>0</v>
      </c>
      <c r="D8" s="65">
        <v>0</v>
      </c>
      <c r="E8" s="21">
        <f>IF(D27=0, "-", D8/D27)</f>
        <v>0</v>
      </c>
      <c r="F8" s="81">
        <v>0</v>
      </c>
      <c r="G8" s="39">
        <f>IF(F27=0, "-", F8/F27)</f>
        <v>0</v>
      </c>
      <c r="H8" s="65">
        <v>1</v>
      </c>
      <c r="I8" s="21">
        <f>IF(H27=0, "-", H8/H27)</f>
        <v>8.6918730986527599E-5</v>
      </c>
      <c r="J8" s="20" t="str">
        <f t="shared" si="0"/>
        <v>-</v>
      </c>
      <c r="K8" s="21">
        <f t="shared" si="1"/>
        <v>-1</v>
      </c>
    </row>
    <row r="9" spans="1:11" x14ac:dyDescent="0.2">
      <c r="A9" s="7" t="s">
        <v>44</v>
      </c>
      <c r="B9" s="65">
        <v>775</v>
      </c>
      <c r="C9" s="39">
        <f>IF(B27=0, "-", B9/B27)</f>
        <v>0.13792489766862431</v>
      </c>
      <c r="D9" s="65">
        <v>586</v>
      </c>
      <c r="E9" s="21">
        <f>IF(D27=0, "-", D9/D27)</f>
        <v>0.13567955545265106</v>
      </c>
      <c r="F9" s="81">
        <v>1996</v>
      </c>
      <c r="G9" s="39">
        <f>IF(F27=0, "-", F9/F27)</f>
        <v>0.13625503447334289</v>
      </c>
      <c r="H9" s="65">
        <v>1774</v>
      </c>
      <c r="I9" s="21">
        <f>IF(H27=0, "-", H9/H27)</f>
        <v>0.15419382877009996</v>
      </c>
      <c r="J9" s="20">
        <f t="shared" si="0"/>
        <v>0.3225255972696246</v>
      </c>
      <c r="K9" s="21">
        <f t="shared" si="1"/>
        <v>0.12514092446448705</v>
      </c>
    </row>
    <row r="10" spans="1:11" x14ac:dyDescent="0.2">
      <c r="A10" s="7" t="s">
        <v>48</v>
      </c>
      <c r="B10" s="65">
        <v>164</v>
      </c>
      <c r="C10" s="39">
        <f>IF(B27=0, "-", B10/B27)</f>
        <v>2.9186688022779853E-2</v>
      </c>
      <c r="D10" s="65">
        <v>46</v>
      </c>
      <c r="E10" s="21">
        <f>IF(D27=0, "-", D10/D27)</f>
        <v>1.0650613567955545E-2</v>
      </c>
      <c r="F10" s="81">
        <v>443</v>
      </c>
      <c r="G10" s="39">
        <f>IF(F27=0, "-", F10/F27)</f>
        <v>3.0240972080005462E-2</v>
      </c>
      <c r="H10" s="65">
        <v>136</v>
      </c>
      <c r="I10" s="21">
        <f>IF(H27=0, "-", H10/H27)</f>
        <v>1.1820947414167754E-2</v>
      </c>
      <c r="J10" s="20">
        <f t="shared" si="0"/>
        <v>2.5652173913043477</v>
      </c>
      <c r="K10" s="21">
        <f t="shared" si="1"/>
        <v>2.2573529411764706</v>
      </c>
    </row>
    <row r="11" spans="1:11" x14ac:dyDescent="0.2">
      <c r="A11" s="7" t="s">
        <v>50</v>
      </c>
      <c r="B11" s="65">
        <v>0</v>
      </c>
      <c r="C11" s="39">
        <f>IF(B27=0, "-", B11/B27)</f>
        <v>0</v>
      </c>
      <c r="D11" s="65">
        <v>575</v>
      </c>
      <c r="E11" s="21">
        <f>IF(D27=0, "-", D11/D27)</f>
        <v>0.13313266959944431</v>
      </c>
      <c r="F11" s="81">
        <v>0</v>
      </c>
      <c r="G11" s="39">
        <f>IF(F27=0, "-", F11/F27)</f>
        <v>0</v>
      </c>
      <c r="H11" s="65">
        <v>990</v>
      </c>
      <c r="I11" s="21">
        <f>IF(H27=0, "-", H11/H27)</f>
        <v>8.6049543676662316E-2</v>
      </c>
      <c r="J11" s="20">
        <f t="shared" si="0"/>
        <v>-1</v>
      </c>
      <c r="K11" s="21">
        <f t="shared" si="1"/>
        <v>-1</v>
      </c>
    </row>
    <row r="12" spans="1:11" x14ac:dyDescent="0.2">
      <c r="A12" s="7" t="s">
        <v>52</v>
      </c>
      <c r="B12" s="65">
        <v>89</v>
      </c>
      <c r="C12" s="39">
        <f>IF(B27=0, "-", B12/B27)</f>
        <v>1.5839117280654919E-2</v>
      </c>
      <c r="D12" s="65">
        <v>32</v>
      </c>
      <c r="E12" s="21">
        <f>IF(D27=0, "-", D12/D27)</f>
        <v>7.4091224820560311E-3</v>
      </c>
      <c r="F12" s="81">
        <v>211</v>
      </c>
      <c r="G12" s="39">
        <f>IF(F27=0, "-", F12/F27)</f>
        <v>1.4403713564065806E-2</v>
      </c>
      <c r="H12" s="65">
        <v>129</v>
      </c>
      <c r="I12" s="21">
        <f>IF(H27=0, "-", H12/H27)</f>
        <v>1.1212516297262059E-2</v>
      </c>
      <c r="J12" s="20">
        <f t="shared" si="0"/>
        <v>1.78125</v>
      </c>
      <c r="K12" s="21">
        <f t="shared" si="1"/>
        <v>0.63565891472868219</v>
      </c>
    </row>
    <row r="13" spans="1:11" x14ac:dyDescent="0.2">
      <c r="A13" s="7" t="s">
        <v>57</v>
      </c>
      <c r="B13" s="65">
        <v>590</v>
      </c>
      <c r="C13" s="39">
        <f>IF(B27=0, "-", B13/B27)</f>
        <v>0.10500088983804948</v>
      </c>
      <c r="D13" s="65">
        <v>444</v>
      </c>
      <c r="E13" s="21">
        <f>IF(D27=0, "-", D13/D27)</f>
        <v>0.10280157443852744</v>
      </c>
      <c r="F13" s="81">
        <v>1565</v>
      </c>
      <c r="G13" s="39">
        <f>IF(F27=0, "-", F13/F27)</f>
        <v>0.10683323093726534</v>
      </c>
      <c r="H13" s="65">
        <v>958</v>
      </c>
      <c r="I13" s="21">
        <f>IF(H27=0, "-", H13/H27)</f>
        <v>8.3268144285093437E-2</v>
      </c>
      <c r="J13" s="20">
        <f t="shared" si="0"/>
        <v>0.32882882882882886</v>
      </c>
      <c r="K13" s="21">
        <f t="shared" si="1"/>
        <v>0.63361169102296455</v>
      </c>
    </row>
    <row r="14" spans="1:11" x14ac:dyDescent="0.2">
      <c r="A14" s="7" t="s">
        <v>60</v>
      </c>
      <c r="B14" s="65">
        <v>17</v>
      </c>
      <c r="C14" s="39">
        <f>IF(B27=0, "-", B14/B27)</f>
        <v>3.0254493682149849E-3</v>
      </c>
      <c r="D14" s="65">
        <v>0</v>
      </c>
      <c r="E14" s="21">
        <f>IF(D27=0, "-", D14/D27)</f>
        <v>0</v>
      </c>
      <c r="F14" s="81">
        <v>53</v>
      </c>
      <c r="G14" s="39">
        <f>IF(F27=0, "-", F14/F27)</f>
        <v>3.617994402348283E-3</v>
      </c>
      <c r="H14" s="65">
        <v>0</v>
      </c>
      <c r="I14" s="21">
        <f>IF(H27=0, "-", H14/H27)</f>
        <v>0</v>
      </c>
      <c r="J14" s="20" t="str">
        <f t="shared" si="0"/>
        <v>-</v>
      </c>
      <c r="K14" s="21" t="str">
        <f t="shared" si="1"/>
        <v>-</v>
      </c>
    </row>
    <row r="15" spans="1:11" x14ac:dyDescent="0.2">
      <c r="A15" s="7" t="s">
        <v>65</v>
      </c>
      <c r="B15" s="65">
        <v>276</v>
      </c>
      <c r="C15" s="39">
        <f>IF(B27=0, "-", B15/B27)</f>
        <v>4.9119060331019752E-2</v>
      </c>
      <c r="D15" s="65">
        <v>100</v>
      </c>
      <c r="E15" s="21">
        <f>IF(D27=0, "-", D15/D27)</f>
        <v>2.31535077564251E-2</v>
      </c>
      <c r="F15" s="81">
        <v>683</v>
      </c>
      <c r="G15" s="39">
        <f>IF(F27=0, "-", F15/F27)</f>
        <v>4.6624342958563728E-2</v>
      </c>
      <c r="H15" s="65">
        <v>250</v>
      </c>
      <c r="I15" s="21">
        <f>IF(H27=0, "-", H15/H27)</f>
        <v>2.1729682746631899E-2</v>
      </c>
      <c r="J15" s="20">
        <f t="shared" si="0"/>
        <v>1.76</v>
      </c>
      <c r="K15" s="21">
        <f t="shared" si="1"/>
        <v>1.732</v>
      </c>
    </row>
    <row r="16" spans="1:11" x14ac:dyDescent="0.2">
      <c r="A16" s="7" t="s">
        <v>71</v>
      </c>
      <c r="B16" s="65">
        <v>436</v>
      </c>
      <c r="C16" s="39">
        <f>IF(B27=0, "-", B16/B27)</f>
        <v>7.7593877914219608E-2</v>
      </c>
      <c r="D16" s="65">
        <v>208</v>
      </c>
      <c r="E16" s="21">
        <f>IF(D27=0, "-", D16/D27)</f>
        <v>4.8159296133364206E-2</v>
      </c>
      <c r="F16" s="81">
        <v>1108</v>
      </c>
      <c r="G16" s="39">
        <f>IF(F27=0, "-", F16/F27)</f>
        <v>7.5636562222677312E-2</v>
      </c>
      <c r="H16" s="65">
        <v>643</v>
      </c>
      <c r="I16" s="21">
        <f>IF(H27=0, "-", H16/H27)</f>
        <v>5.5888744024337245E-2</v>
      </c>
      <c r="J16" s="20">
        <f t="shared" si="0"/>
        <v>1.0961538461538463</v>
      </c>
      <c r="K16" s="21">
        <f t="shared" si="1"/>
        <v>0.7231726283048211</v>
      </c>
    </row>
    <row r="17" spans="1:11" x14ac:dyDescent="0.2">
      <c r="A17" s="7" t="s">
        <v>75</v>
      </c>
      <c r="B17" s="65">
        <v>18</v>
      </c>
      <c r="C17" s="39">
        <f>IF(B27=0, "-", B17/B27)</f>
        <v>3.2034169781099838E-3</v>
      </c>
      <c r="D17" s="65">
        <v>46</v>
      </c>
      <c r="E17" s="21">
        <f>IF(D27=0, "-", D17/D27)</f>
        <v>1.0650613567955545E-2</v>
      </c>
      <c r="F17" s="81">
        <v>34</v>
      </c>
      <c r="G17" s="39">
        <f>IF(F27=0, "-", F17/F27)</f>
        <v>2.3209775411290874E-3</v>
      </c>
      <c r="H17" s="65">
        <v>123</v>
      </c>
      <c r="I17" s="21">
        <f>IF(H27=0, "-", H17/H27)</f>
        <v>1.0691003911342895E-2</v>
      </c>
      <c r="J17" s="20">
        <f t="shared" si="0"/>
        <v>-0.60869565217391308</v>
      </c>
      <c r="K17" s="21">
        <f t="shared" si="1"/>
        <v>-0.72357723577235777</v>
      </c>
    </row>
    <row r="18" spans="1:11" x14ac:dyDescent="0.2">
      <c r="A18" s="7" t="s">
        <v>78</v>
      </c>
      <c r="B18" s="65">
        <v>615</v>
      </c>
      <c r="C18" s="39">
        <f>IF(B27=0, "-", B18/B27)</f>
        <v>0.10945008008542445</v>
      </c>
      <c r="D18" s="65">
        <v>541</v>
      </c>
      <c r="E18" s="21">
        <f>IF(D27=0, "-", D18/D27)</f>
        <v>0.12526047696225978</v>
      </c>
      <c r="F18" s="81">
        <v>1614</v>
      </c>
      <c r="G18" s="39">
        <f>IF(F27=0, "-", F18/F27)</f>
        <v>0.11017816915830432</v>
      </c>
      <c r="H18" s="65">
        <v>1618</v>
      </c>
      <c r="I18" s="21">
        <f>IF(H27=0, "-", H18/H27)</f>
        <v>0.14063450673620165</v>
      </c>
      <c r="J18" s="20">
        <f t="shared" si="0"/>
        <v>0.1367837338262477</v>
      </c>
      <c r="K18" s="21">
        <f t="shared" si="1"/>
        <v>-2.472187886279357E-3</v>
      </c>
    </row>
    <row r="19" spans="1:11" x14ac:dyDescent="0.2">
      <c r="A19" s="7" t="s">
        <v>79</v>
      </c>
      <c r="B19" s="65">
        <v>285</v>
      </c>
      <c r="C19" s="39">
        <f>IF(B27=0, "-", B19/B27)</f>
        <v>5.0720768820074744E-2</v>
      </c>
      <c r="D19" s="65">
        <v>307</v>
      </c>
      <c r="E19" s="21">
        <f>IF(D27=0, "-", D19/D27)</f>
        <v>7.1081268812225054E-2</v>
      </c>
      <c r="F19" s="81">
        <v>789</v>
      </c>
      <c r="G19" s="39">
        <f>IF(F27=0, "-", F19/F27)</f>
        <v>5.3860331763260293E-2</v>
      </c>
      <c r="H19" s="65">
        <v>808</v>
      </c>
      <c r="I19" s="21">
        <f>IF(H27=0, "-", H19/H27)</f>
        <v>7.0230334637114297E-2</v>
      </c>
      <c r="J19" s="20">
        <f t="shared" si="0"/>
        <v>-7.1661237785016291E-2</v>
      </c>
      <c r="K19" s="21">
        <f t="shared" si="1"/>
        <v>-2.3514851485148515E-2</v>
      </c>
    </row>
    <row r="20" spans="1:11" x14ac:dyDescent="0.2">
      <c r="A20" s="7" t="s">
        <v>80</v>
      </c>
      <c r="B20" s="65">
        <v>8</v>
      </c>
      <c r="C20" s="39">
        <f>IF(B27=0, "-", B20/B27)</f>
        <v>1.4237408791599928E-3</v>
      </c>
      <c r="D20" s="65">
        <v>2</v>
      </c>
      <c r="E20" s="21">
        <f>IF(D27=0, "-", D20/D27)</f>
        <v>4.6307015512850195E-4</v>
      </c>
      <c r="F20" s="81">
        <v>20</v>
      </c>
      <c r="G20" s="39">
        <f>IF(F27=0, "-", F20/F27)</f>
        <v>1.3652809065465218E-3</v>
      </c>
      <c r="H20" s="65">
        <v>8</v>
      </c>
      <c r="I20" s="21">
        <f>IF(H27=0, "-", H20/H27)</f>
        <v>6.9534984789222079E-4</v>
      </c>
      <c r="J20" s="20">
        <f t="shared" si="0"/>
        <v>3</v>
      </c>
      <c r="K20" s="21">
        <f t="shared" si="1"/>
        <v>1.5</v>
      </c>
    </row>
    <row r="21" spans="1:11" x14ac:dyDescent="0.2">
      <c r="A21" s="7" t="s">
        <v>82</v>
      </c>
      <c r="B21" s="65">
        <v>120</v>
      </c>
      <c r="C21" s="39">
        <f>IF(B27=0, "-", B21/B27)</f>
        <v>2.1356113187399894E-2</v>
      </c>
      <c r="D21" s="65">
        <v>68</v>
      </c>
      <c r="E21" s="21">
        <f>IF(D27=0, "-", D21/D27)</f>
        <v>1.5744385274369065E-2</v>
      </c>
      <c r="F21" s="81">
        <v>236</v>
      </c>
      <c r="G21" s="39">
        <f>IF(F27=0, "-", F21/F27)</f>
        <v>1.6110314697248961E-2</v>
      </c>
      <c r="H21" s="65">
        <v>164</v>
      </c>
      <c r="I21" s="21">
        <f>IF(H27=0, "-", H21/H27)</f>
        <v>1.4254671881790526E-2</v>
      </c>
      <c r="J21" s="20">
        <f t="shared" si="0"/>
        <v>0.76470588235294112</v>
      </c>
      <c r="K21" s="21">
        <f t="shared" si="1"/>
        <v>0.43902439024390244</v>
      </c>
    </row>
    <row r="22" spans="1:11" x14ac:dyDescent="0.2">
      <c r="A22" s="7" t="s">
        <v>83</v>
      </c>
      <c r="B22" s="65">
        <v>74</v>
      </c>
      <c r="C22" s="39">
        <f>IF(B27=0, "-", B22/B27)</f>
        <v>1.3169603132229934E-2</v>
      </c>
      <c r="D22" s="65">
        <v>46</v>
      </c>
      <c r="E22" s="21">
        <f>IF(D27=0, "-", D22/D27)</f>
        <v>1.0650613567955545E-2</v>
      </c>
      <c r="F22" s="81">
        <v>152</v>
      </c>
      <c r="G22" s="39">
        <f>IF(F27=0, "-", F22/F27)</f>
        <v>1.0376134889753566E-2</v>
      </c>
      <c r="H22" s="65">
        <v>121</v>
      </c>
      <c r="I22" s="21">
        <f>IF(H27=0, "-", H22/H27)</f>
        <v>1.051716644936984E-2</v>
      </c>
      <c r="J22" s="20">
        <f t="shared" si="0"/>
        <v>0.60869565217391308</v>
      </c>
      <c r="K22" s="21">
        <f t="shared" si="1"/>
        <v>0.256198347107438</v>
      </c>
    </row>
    <row r="23" spans="1:11" x14ac:dyDescent="0.2">
      <c r="A23" s="7" t="s">
        <v>87</v>
      </c>
      <c r="B23" s="65">
        <v>46</v>
      </c>
      <c r="C23" s="39">
        <f>IF(B27=0, "-", B23/B27)</f>
        <v>8.1865100551699599E-3</v>
      </c>
      <c r="D23" s="65">
        <v>15</v>
      </c>
      <c r="E23" s="21">
        <f>IF(D27=0, "-", D23/D27)</f>
        <v>3.4730261634637648E-3</v>
      </c>
      <c r="F23" s="81">
        <v>136</v>
      </c>
      <c r="G23" s="39">
        <f>IF(F27=0, "-", F23/F27)</f>
        <v>9.2839101645163496E-3</v>
      </c>
      <c r="H23" s="65">
        <v>40</v>
      </c>
      <c r="I23" s="21">
        <f>IF(H27=0, "-", H23/H27)</f>
        <v>3.4767492394611041E-3</v>
      </c>
      <c r="J23" s="20">
        <f t="shared" si="0"/>
        <v>2.0666666666666669</v>
      </c>
      <c r="K23" s="21">
        <f t="shared" si="1"/>
        <v>2.4</v>
      </c>
    </row>
    <row r="24" spans="1:11" x14ac:dyDescent="0.2">
      <c r="A24" s="7" t="s">
        <v>90</v>
      </c>
      <c r="B24" s="65">
        <v>1887</v>
      </c>
      <c r="C24" s="39">
        <f>IF(B27=0, "-", B24/B27)</f>
        <v>0.33582487987186332</v>
      </c>
      <c r="D24" s="65">
        <v>1164</v>
      </c>
      <c r="E24" s="21">
        <f>IF(D27=0, "-", D24/D27)</f>
        <v>0.26950683028478817</v>
      </c>
      <c r="F24" s="81">
        <v>5009</v>
      </c>
      <c r="G24" s="39">
        <f>IF(F27=0, "-", F24/F27)</f>
        <v>0.3419346030445764</v>
      </c>
      <c r="H24" s="65">
        <v>3306</v>
      </c>
      <c r="I24" s="21">
        <f>IF(H27=0, "-", H24/H27)</f>
        <v>0.28735332464146024</v>
      </c>
      <c r="J24" s="20">
        <f t="shared" si="0"/>
        <v>0.62113402061855671</v>
      </c>
      <c r="K24" s="21">
        <f t="shared" si="1"/>
        <v>0.51512401693889898</v>
      </c>
    </row>
    <row r="25" spans="1:11" x14ac:dyDescent="0.2">
      <c r="A25" s="7" t="s">
        <v>92</v>
      </c>
      <c r="B25" s="65">
        <v>181</v>
      </c>
      <c r="C25" s="39">
        <f>IF(B27=0, "-", B25/B27)</f>
        <v>3.2212137390994836E-2</v>
      </c>
      <c r="D25" s="65">
        <v>139</v>
      </c>
      <c r="E25" s="21">
        <f>IF(D27=0, "-", D25/D27)</f>
        <v>3.2183375781430885E-2</v>
      </c>
      <c r="F25" s="81">
        <v>536</v>
      </c>
      <c r="G25" s="39">
        <f>IF(F27=0, "-", F25/F27)</f>
        <v>3.6589528295446788E-2</v>
      </c>
      <c r="H25" s="65">
        <v>436</v>
      </c>
      <c r="I25" s="21">
        <f>IF(H27=0, "-", H25/H27)</f>
        <v>3.7896566710126034E-2</v>
      </c>
      <c r="J25" s="20">
        <f t="shared" si="0"/>
        <v>0.30215827338129497</v>
      </c>
      <c r="K25" s="21">
        <f t="shared" si="1"/>
        <v>0.22935779816513763</v>
      </c>
    </row>
    <row r="26" spans="1:11" x14ac:dyDescent="0.2">
      <c r="A26" s="2"/>
      <c r="B26" s="68"/>
      <c r="C26" s="33"/>
      <c r="D26" s="68"/>
      <c r="E26" s="6"/>
      <c r="F26" s="82"/>
      <c r="G26" s="33"/>
      <c r="H26" s="68"/>
      <c r="I26" s="6"/>
      <c r="J26" s="5"/>
      <c r="K26" s="6"/>
    </row>
    <row r="27" spans="1:11" s="43" customFormat="1" x14ac:dyDescent="0.2">
      <c r="A27" s="162" t="s">
        <v>602</v>
      </c>
      <c r="B27" s="71">
        <f>SUM(B7:B26)</f>
        <v>5619</v>
      </c>
      <c r="C27" s="40">
        <v>1</v>
      </c>
      <c r="D27" s="71">
        <f>SUM(D7:D26)</f>
        <v>4319</v>
      </c>
      <c r="E27" s="41">
        <v>1</v>
      </c>
      <c r="F27" s="77">
        <f>SUM(F7:F26)</f>
        <v>14649</v>
      </c>
      <c r="G27" s="42">
        <v>1</v>
      </c>
      <c r="H27" s="71">
        <f>SUM(H7:H26)</f>
        <v>11505</v>
      </c>
      <c r="I27" s="41">
        <v>1</v>
      </c>
      <c r="J27" s="37">
        <f>IF(D27=0, "-", (B27-D27)/D27)</f>
        <v>0.30099560083352628</v>
      </c>
      <c r="K27" s="38">
        <f>IF(H27=0, "-", (F27-H27)/H27)</f>
        <v>0.27327249022164274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8"/>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107</v>
      </c>
      <c r="B2" s="202" t="s">
        <v>97</v>
      </c>
      <c r="C2" s="198"/>
      <c r="D2" s="198"/>
      <c r="E2" s="203"/>
      <c r="F2" s="203"/>
      <c r="G2" s="203"/>
      <c r="H2" s="203"/>
      <c r="I2" s="203"/>
      <c r="J2" s="203"/>
      <c r="K2" s="203"/>
    </row>
    <row r="4" spans="1:11" ht="15.75" x14ac:dyDescent="0.25">
      <c r="A4" s="164" t="s">
        <v>124</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131</v>
      </c>
      <c r="B6" s="61" t="s">
        <v>12</v>
      </c>
      <c r="C6" s="62" t="s">
        <v>13</v>
      </c>
      <c r="D6" s="61" t="s">
        <v>12</v>
      </c>
      <c r="E6" s="63" t="s">
        <v>13</v>
      </c>
      <c r="F6" s="62" t="s">
        <v>12</v>
      </c>
      <c r="G6" s="62" t="s">
        <v>13</v>
      </c>
      <c r="H6" s="61" t="s">
        <v>12</v>
      </c>
      <c r="I6" s="63" t="s">
        <v>13</v>
      </c>
      <c r="J6" s="61"/>
      <c r="K6" s="63"/>
    </row>
    <row r="7" spans="1:11" x14ac:dyDescent="0.2">
      <c r="A7" s="7" t="s">
        <v>522</v>
      </c>
      <c r="B7" s="65">
        <v>15</v>
      </c>
      <c r="C7" s="34">
        <f>IF(B23=0, "-", B7/B23)</f>
        <v>3.2188841201716736E-2</v>
      </c>
      <c r="D7" s="65">
        <v>10</v>
      </c>
      <c r="E7" s="9">
        <f>IF(D23=0, "-", D7/D23)</f>
        <v>3.8314176245210725E-2</v>
      </c>
      <c r="F7" s="81">
        <v>52</v>
      </c>
      <c r="G7" s="34">
        <f>IF(F23=0, "-", F7/F23)</f>
        <v>5.0930460333006855E-2</v>
      </c>
      <c r="H7" s="65">
        <v>43</v>
      </c>
      <c r="I7" s="9">
        <f>IF(H23=0, "-", H7/H23)</f>
        <v>6.0992907801418438E-2</v>
      </c>
      <c r="J7" s="8">
        <f t="shared" ref="J7:J21" si="0">IF(D7=0, "-", IF((B7-D7)/D7&lt;10, (B7-D7)/D7, "&gt;999%"))</f>
        <v>0.5</v>
      </c>
      <c r="K7" s="9">
        <f t="shared" ref="K7:K21" si="1">IF(H7=0, "-", IF((F7-H7)/H7&lt;10, (F7-H7)/H7, "&gt;999%"))</f>
        <v>0.20930232558139536</v>
      </c>
    </row>
    <row r="8" spans="1:11" x14ac:dyDescent="0.2">
      <c r="A8" s="7" t="s">
        <v>523</v>
      </c>
      <c r="B8" s="65">
        <v>22</v>
      </c>
      <c r="C8" s="34">
        <f>IF(B23=0, "-", B8/B23)</f>
        <v>4.7210300429184553E-2</v>
      </c>
      <c r="D8" s="65">
        <v>8</v>
      </c>
      <c r="E8" s="9">
        <f>IF(D23=0, "-", D8/D23)</f>
        <v>3.0651340996168581E-2</v>
      </c>
      <c r="F8" s="81">
        <v>56</v>
      </c>
      <c r="G8" s="34">
        <f>IF(F23=0, "-", F8/F23)</f>
        <v>5.484818805093046E-2</v>
      </c>
      <c r="H8" s="65">
        <v>32</v>
      </c>
      <c r="I8" s="9">
        <f>IF(H23=0, "-", H8/H23)</f>
        <v>4.5390070921985819E-2</v>
      </c>
      <c r="J8" s="8">
        <f t="shared" si="0"/>
        <v>1.75</v>
      </c>
      <c r="K8" s="9">
        <f t="shared" si="1"/>
        <v>0.75</v>
      </c>
    </row>
    <row r="9" spans="1:11" x14ac:dyDescent="0.2">
      <c r="A9" s="7" t="s">
        <v>524</v>
      </c>
      <c r="B9" s="65">
        <v>66</v>
      </c>
      <c r="C9" s="34">
        <f>IF(B23=0, "-", B9/B23)</f>
        <v>0.14163090128755365</v>
      </c>
      <c r="D9" s="65">
        <v>37</v>
      </c>
      <c r="E9" s="9">
        <f>IF(D23=0, "-", D9/D23)</f>
        <v>0.1417624521072797</v>
      </c>
      <c r="F9" s="81">
        <v>142</v>
      </c>
      <c r="G9" s="34">
        <f>IF(F23=0, "-", F9/F23)</f>
        <v>0.13907933398628794</v>
      </c>
      <c r="H9" s="65">
        <v>99</v>
      </c>
      <c r="I9" s="9">
        <f>IF(H23=0, "-", H9/H23)</f>
        <v>0.14042553191489363</v>
      </c>
      <c r="J9" s="8">
        <f t="shared" si="0"/>
        <v>0.78378378378378377</v>
      </c>
      <c r="K9" s="9">
        <f t="shared" si="1"/>
        <v>0.43434343434343436</v>
      </c>
    </row>
    <row r="10" spans="1:11" x14ac:dyDescent="0.2">
      <c r="A10" s="7" t="s">
        <v>525</v>
      </c>
      <c r="B10" s="65">
        <v>68</v>
      </c>
      <c r="C10" s="34">
        <f>IF(B23=0, "-", B10/B23)</f>
        <v>0.14592274678111589</v>
      </c>
      <c r="D10" s="65">
        <v>38</v>
      </c>
      <c r="E10" s="9">
        <f>IF(D23=0, "-", D10/D23)</f>
        <v>0.14559386973180077</v>
      </c>
      <c r="F10" s="81">
        <v>137</v>
      </c>
      <c r="G10" s="34">
        <f>IF(F23=0, "-", F10/F23)</f>
        <v>0.13418217433888344</v>
      </c>
      <c r="H10" s="65">
        <v>80</v>
      </c>
      <c r="I10" s="9">
        <f>IF(H23=0, "-", H10/H23)</f>
        <v>0.11347517730496454</v>
      </c>
      <c r="J10" s="8">
        <f t="shared" si="0"/>
        <v>0.78947368421052633</v>
      </c>
      <c r="K10" s="9">
        <f t="shared" si="1"/>
        <v>0.71250000000000002</v>
      </c>
    </row>
    <row r="11" spans="1:11" x14ac:dyDescent="0.2">
      <c r="A11" s="7" t="s">
        <v>526</v>
      </c>
      <c r="B11" s="65">
        <v>4</v>
      </c>
      <c r="C11" s="34">
        <f>IF(B23=0, "-", B11/B23)</f>
        <v>8.5836909871244635E-3</v>
      </c>
      <c r="D11" s="65">
        <v>2</v>
      </c>
      <c r="E11" s="9">
        <f>IF(D23=0, "-", D11/D23)</f>
        <v>7.6628352490421452E-3</v>
      </c>
      <c r="F11" s="81">
        <v>18</v>
      </c>
      <c r="G11" s="34">
        <f>IF(F23=0, "-", F11/F23)</f>
        <v>1.762977473065622E-2</v>
      </c>
      <c r="H11" s="65">
        <v>4</v>
      </c>
      <c r="I11" s="9">
        <f>IF(H23=0, "-", H11/H23)</f>
        <v>5.6737588652482273E-3</v>
      </c>
      <c r="J11" s="8">
        <f t="shared" si="0"/>
        <v>1</v>
      </c>
      <c r="K11" s="9">
        <f t="shared" si="1"/>
        <v>3.5</v>
      </c>
    </row>
    <row r="12" spans="1:11" x14ac:dyDescent="0.2">
      <c r="A12" s="7" t="s">
        <v>527</v>
      </c>
      <c r="B12" s="65">
        <v>3</v>
      </c>
      <c r="C12" s="34">
        <f>IF(B23=0, "-", B12/B23)</f>
        <v>6.4377682403433476E-3</v>
      </c>
      <c r="D12" s="65">
        <v>1</v>
      </c>
      <c r="E12" s="9">
        <f>IF(D23=0, "-", D12/D23)</f>
        <v>3.8314176245210726E-3</v>
      </c>
      <c r="F12" s="81">
        <v>3</v>
      </c>
      <c r="G12" s="34">
        <f>IF(F23=0, "-", F12/F23)</f>
        <v>2.9382957884427031E-3</v>
      </c>
      <c r="H12" s="65">
        <v>3</v>
      </c>
      <c r="I12" s="9">
        <f>IF(H23=0, "-", H12/H23)</f>
        <v>4.2553191489361703E-3</v>
      </c>
      <c r="J12" s="8">
        <f t="shared" si="0"/>
        <v>2</v>
      </c>
      <c r="K12" s="9">
        <f t="shared" si="1"/>
        <v>0</v>
      </c>
    </row>
    <row r="13" spans="1:11" x14ac:dyDescent="0.2">
      <c r="A13" s="7" t="s">
        <v>528</v>
      </c>
      <c r="B13" s="65">
        <v>1</v>
      </c>
      <c r="C13" s="34">
        <f>IF(B23=0, "-", B13/B23)</f>
        <v>2.1459227467811159E-3</v>
      </c>
      <c r="D13" s="65">
        <v>0</v>
      </c>
      <c r="E13" s="9">
        <f>IF(D23=0, "-", D13/D23)</f>
        <v>0</v>
      </c>
      <c r="F13" s="81">
        <v>1</v>
      </c>
      <c r="G13" s="34">
        <f>IF(F23=0, "-", F13/F23)</f>
        <v>9.7943192948090111E-4</v>
      </c>
      <c r="H13" s="65">
        <v>0</v>
      </c>
      <c r="I13" s="9">
        <f>IF(H23=0, "-", H13/H23)</f>
        <v>0</v>
      </c>
      <c r="J13" s="8" t="str">
        <f t="shared" si="0"/>
        <v>-</v>
      </c>
      <c r="K13" s="9" t="str">
        <f t="shared" si="1"/>
        <v>-</v>
      </c>
    </row>
    <row r="14" spans="1:11" x14ac:dyDescent="0.2">
      <c r="A14" s="7" t="s">
        <v>529</v>
      </c>
      <c r="B14" s="65">
        <v>104</v>
      </c>
      <c r="C14" s="34">
        <f>IF(B23=0, "-", B14/B23)</f>
        <v>0.22317596566523606</v>
      </c>
      <c r="D14" s="65">
        <v>76</v>
      </c>
      <c r="E14" s="9">
        <f>IF(D23=0, "-", D14/D23)</f>
        <v>0.29118773946360155</v>
      </c>
      <c r="F14" s="81">
        <v>268</v>
      </c>
      <c r="G14" s="34">
        <f>IF(F23=0, "-", F14/F23)</f>
        <v>0.26248775710088151</v>
      </c>
      <c r="H14" s="65">
        <v>178</v>
      </c>
      <c r="I14" s="9">
        <f>IF(H23=0, "-", H14/H23)</f>
        <v>0.25248226950354608</v>
      </c>
      <c r="J14" s="8">
        <f t="shared" si="0"/>
        <v>0.36842105263157893</v>
      </c>
      <c r="K14" s="9">
        <f t="shared" si="1"/>
        <v>0.5056179775280899</v>
      </c>
    </row>
    <row r="15" spans="1:11" x14ac:dyDescent="0.2">
      <c r="A15" s="7" t="s">
        <v>530</v>
      </c>
      <c r="B15" s="65">
        <v>51</v>
      </c>
      <c r="C15" s="34">
        <f>IF(B23=0, "-", B15/B23)</f>
        <v>0.10944206008583691</v>
      </c>
      <c r="D15" s="65">
        <v>17</v>
      </c>
      <c r="E15" s="9">
        <f>IF(D23=0, "-", D15/D23)</f>
        <v>6.5134099616858232E-2</v>
      </c>
      <c r="F15" s="81">
        <v>67</v>
      </c>
      <c r="G15" s="34">
        <f>IF(F23=0, "-", F15/F23)</f>
        <v>6.5621939275220378E-2</v>
      </c>
      <c r="H15" s="65">
        <v>51</v>
      </c>
      <c r="I15" s="9">
        <f>IF(H23=0, "-", H15/H23)</f>
        <v>7.2340425531914887E-2</v>
      </c>
      <c r="J15" s="8">
        <f t="shared" si="0"/>
        <v>2</v>
      </c>
      <c r="K15" s="9">
        <f t="shared" si="1"/>
        <v>0.31372549019607843</v>
      </c>
    </row>
    <row r="16" spans="1:11" x14ac:dyDescent="0.2">
      <c r="A16" s="7" t="s">
        <v>531</v>
      </c>
      <c r="B16" s="65">
        <v>0</v>
      </c>
      <c r="C16" s="34">
        <f>IF(B23=0, "-", B16/B23)</f>
        <v>0</v>
      </c>
      <c r="D16" s="65">
        <v>5</v>
      </c>
      <c r="E16" s="9">
        <f>IF(D23=0, "-", D16/D23)</f>
        <v>1.9157088122605363E-2</v>
      </c>
      <c r="F16" s="81">
        <v>1</v>
      </c>
      <c r="G16" s="34">
        <f>IF(F23=0, "-", F16/F23)</f>
        <v>9.7943192948090111E-4</v>
      </c>
      <c r="H16" s="65">
        <v>9</v>
      </c>
      <c r="I16" s="9">
        <f>IF(H23=0, "-", H16/H23)</f>
        <v>1.276595744680851E-2</v>
      </c>
      <c r="J16" s="8">
        <f t="shared" si="0"/>
        <v>-1</v>
      </c>
      <c r="K16" s="9">
        <f t="shared" si="1"/>
        <v>-0.88888888888888884</v>
      </c>
    </row>
    <row r="17" spans="1:11" x14ac:dyDescent="0.2">
      <c r="A17" s="7" t="s">
        <v>532</v>
      </c>
      <c r="B17" s="65">
        <v>26</v>
      </c>
      <c r="C17" s="34">
        <f>IF(B23=0, "-", B17/B23)</f>
        <v>5.5793991416309016E-2</v>
      </c>
      <c r="D17" s="65">
        <v>0</v>
      </c>
      <c r="E17" s="9">
        <f>IF(D23=0, "-", D17/D23)</f>
        <v>0</v>
      </c>
      <c r="F17" s="81">
        <v>50</v>
      </c>
      <c r="G17" s="34">
        <f>IF(F23=0, "-", F17/F23)</f>
        <v>4.8971596474045052E-2</v>
      </c>
      <c r="H17" s="65">
        <v>0</v>
      </c>
      <c r="I17" s="9">
        <f>IF(H23=0, "-", H17/H23)</f>
        <v>0</v>
      </c>
      <c r="J17" s="8" t="str">
        <f t="shared" si="0"/>
        <v>-</v>
      </c>
      <c r="K17" s="9" t="str">
        <f t="shared" si="1"/>
        <v>-</v>
      </c>
    </row>
    <row r="18" spans="1:11" x14ac:dyDescent="0.2">
      <c r="A18" s="7" t="s">
        <v>533</v>
      </c>
      <c r="B18" s="65">
        <v>28</v>
      </c>
      <c r="C18" s="34">
        <f>IF(B23=0, "-", B18/B23)</f>
        <v>6.0085836909871244E-2</v>
      </c>
      <c r="D18" s="65">
        <v>50</v>
      </c>
      <c r="E18" s="9">
        <f>IF(D23=0, "-", D18/D23)</f>
        <v>0.19157088122605365</v>
      </c>
      <c r="F18" s="81">
        <v>102</v>
      </c>
      <c r="G18" s="34">
        <f>IF(F23=0, "-", F18/F23)</f>
        <v>9.9902056807051914E-2</v>
      </c>
      <c r="H18" s="65">
        <v>146</v>
      </c>
      <c r="I18" s="9">
        <f>IF(H23=0, "-", H18/H23)</f>
        <v>0.20709219858156028</v>
      </c>
      <c r="J18" s="8">
        <f t="shared" si="0"/>
        <v>-0.44</v>
      </c>
      <c r="K18" s="9">
        <f t="shared" si="1"/>
        <v>-0.30136986301369861</v>
      </c>
    </row>
    <row r="19" spans="1:11" x14ac:dyDescent="0.2">
      <c r="A19" s="7" t="s">
        <v>534</v>
      </c>
      <c r="B19" s="65">
        <v>1</v>
      </c>
      <c r="C19" s="34">
        <f>IF(B23=0, "-", B19/B23)</f>
        <v>2.1459227467811159E-3</v>
      </c>
      <c r="D19" s="65">
        <v>0</v>
      </c>
      <c r="E19" s="9">
        <f>IF(D23=0, "-", D19/D23)</f>
        <v>0</v>
      </c>
      <c r="F19" s="81">
        <v>1</v>
      </c>
      <c r="G19" s="34">
        <f>IF(F23=0, "-", F19/F23)</f>
        <v>9.7943192948090111E-4</v>
      </c>
      <c r="H19" s="65">
        <v>0</v>
      </c>
      <c r="I19" s="9">
        <f>IF(H23=0, "-", H19/H23)</f>
        <v>0</v>
      </c>
      <c r="J19" s="8" t="str">
        <f t="shared" si="0"/>
        <v>-</v>
      </c>
      <c r="K19" s="9" t="str">
        <f t="shared" si="1"/>
        <v>-</v>
      </c>
    </row>
    <row r="20" spans="1:11" x14ac:dyDescent="0.2">
      <c r="A20" s="7" t="s">
        <v>535</v>
      </c>
      <c r="B20" s="65">
        <v>32</v>
      </c>
      <c r="C20" s="34">
        <f>IF(B23=0, "-", B20/B23)</f>
        <v>6.8669527896995708E-2</v>
      </c>
      <c r="D20" s="65">
        <v>8</v>
      </c>
      <c r="E20" s="9">
        <f>IF(D23=0, "-", D20/D23)</f>
        <v>3.0651340996168581E-2</v>
      </c>
      <c r="F20" s="81">
        <v>46</v>
      </c>
      <c r="G20" s="34">
        <f>IF(F23=0, "-", F20/F23)</f>
        <v>4.5053868756121447E-2</v>
      </c>
      <c r="H20" s="65">
        <v>18</v>
      </c>
      <c r="I20" s="9">
        <f>IF(H23=0, "-", H20/H23)</f>
        <v>2.553191489361702E-2</v>
      </c>
      <c r="J20" s="8">
        <f t="shared" si="0"/>
        <v>3</v>
      </c>
      <c r="K20" s="9">
        <f t="shared" si="1"/>
        <v>1.5555555555555556</v>
      </c>
    </row>
    <row r="21" spans="1:11" x14ac:dyDescent="0.2">
      <c r="A21" s="7" t="s">
        <v>536</v>
      </c>
      <c r="B21" s="65">
        <v>45</v>
      </c>
      <c r="C21" s="34">
        <f>IF(B23=0, "-", B21/B23)</f>
        <v>9.6566523605150209E-2</v>
      </c>
      <c r="D21" s="65">
        <v>9</v>
      </c>
      <c r="E21" s="9">
        <f>IF(D23=0, "-", D21/D23)</f>
        <v>3.4482758620689655E-2</v>
      </c>
      <c r="F21" s="81">
        <v>77</v>
      </c>
      <c r="G21" s="34">
        <f>IF(F23=0, "-", F21/F23)</f>
        <v>7.5416258570029385E-2</v>
      </c>
      <c r="H21" s="65">
        <v>42</v>
      </c>
      <c r="I21" s="9">
        <f>IF(H23=0, "-", H21/H23)</f>
        <v>5.9574468085106386E-2</v>
      </c>
      <c r="J21" s="8">
        <f t="shared" si="0"/>
        <v>4</v>
      </c>
      <c r="K21" s="9">
        <f t="shared" si="1"/>
        <v>0.83333333333333337</v>
      </c>
    </row>
    <row r="22" spans="1:11" x14ac:dyDescent="0.2">
      <c r="A22" s="2"/>
      <c r="B22" s="68"/>
      <c r="C22" s="33"/>
      <c r="D22" s="68"/>
      <c r="E22" s="6"/>
      <c r="F22" s="82"/>
      <c r="G22" s="33"/>
      <c r="H22" s="68"/>
      <c r="I22" s="6"/>
      <c r="J22" s="5"/>
      <c r="K22" s="6"/>
    </row>
    <row r="23" spans="1:11" s="43" customFormat="1" x14ac:dyDescent="0.2">
      <c r="A23" s="162" t="s">
        <v>612</v>
      </c>
      <c r="B23" s="71">
        <f>SUM(B7:B22)</f>
        <v>466</v>
      </c>
      <c r="C23" s="40">
        <f>B23/21588</f>
        <v>2.1586066333148045E-2</v>
      </c>
      <c r="D23" s="71">
        <f>SUM(D7:D22)</f>
        <v>261</v>
      </c>
      <c r="E23" s="41">
        <f>D23/16272</f>
        <v>1.6039823008849558E-2</v>
      </c>
      <c r="F23" s="77">
        <f>SUM(F7:F22)</f>
        <v>1021</v>
      </c>
      <c r="G23" s="42">
        <f>F23/56497</f>
        <v>1.807175602244367E-2</v>
      </c>
      <c r="H23" s="71">
        <f>SUM(H7:H22)</f>
        <v>705</v>
      </c>
      <c r="I23" s="41">
        <f>H23/46275</f>
        <v>1.5235008103727715E-2</v>
      </c>
      <c r="J23" s="37">
        <f>IF(D23=0, "-", IF((B23-D23)/D23&lt;10, (B23-D23)/D23, "&gt;999%"))</f>
        <v>0.78544061302681989</v>
      </c>
      <c r="K23" s="38">
        <f>IF(H23=0, "-", IF((F23-H23)/H23&lt;10, (F23-H23)/H23, "&gt;999%"))</f>
        <v>0.44822695035460991</v>
      </c>
    </row>
    <row r="24" spans="1:11" x14ac:dyDescent="0.2">
      <c r="B24" s="83"/>
      <c r="D24" s="83"/>
      <c r="F24" s="83"/>
      <c r="H24" s="83"/>
    </row>
    <row r="25" spans="1:11" x14ac:dyDescent="0.2">
      <c r="A25" s="163" t="s">
        <v>132</v>
      </c>
      <c r="B25" s="61" t="s">
        <v>12</v>
      </c>
      <c r="C25" s="62" t="s">
        <v>13</v>
      </c>
      <c r="D25" s="61" t="s">
        <v>12</v>
      </c>
      <c r="E25" s="63" t="s">
        <v>13</v>
      </c>
      <c r="F25" s="62" t="s">
        <v>12</v>
      </c>
      <c r="G25" s="62" t="s">
        <v>13</v>
      </c>
      <c r="H25" s="61" t="s">
        <v>12</v>
      </c>
      <c r="I25" s="63" t="s">
        <v>13</v>
      </c>
      <c r="J25" s="61"/>
      <c r="K25" s="63"/>
    </row>
    <row r="26" spans="1:11" x14ac:dyDescent="0.2">
      <c r="A26" s="7" t="s">
        <v>537</v>
      </c>
      <c r="B26" s="65">
        <v>30</v>
      </c>
      <c r="C26" s="34">
        <f>IF(B36=0, "-", B26/B36)</f>
        <v>0.24390243902439024</v>
      </c>
      <c r="D26" s="65">
        <v>14</v>
      </c>
      <c r="E26" s="9">
        <f>IF(D36=0, "-", D26/D36)</f>
        <v>9.1503267973856203E-2</v>
      </c>
      <c r="F26" s="81">
        <v>65</v>
      </c>
      <c r="G26" s="34">
        <f>IF(F36=0, "-", F26/F36)</f>
        <v>0.22033898305084745</v>
      </c>
      <c r="H26" s="65">
        <v>33</v>
      </c>
      <c r="I26" s="9">
        <f>IF(H36=0, "-", H26/H36)</f>
        <v>7.9326923076923073E-2</v>
      </c>
      <c r="J26" s="8">
        <f t="shared" ref="J26:J34" si="2">IF(D26=0, "-", IF((B26-D26)/D26&lt;10, (B26-D26)/D26, "&gt;999%"))</f>
        <v>1.1428571428571428</v>
      </c>
      <c r="K26" s="9">
        <f t="shared" ref="K26:K34" si="3">IF(H26=0, "-", IF((F26-H26)/H26&lt;10, (F26-H26)/H26, "&gt;999%"))</f>
        <v>0.96969696969696972</v>
      </c>
    </row>
    <row r="27" spans="1:11" x14ac:dyDescent="0.2">
      <c r="A27" s="7" t="s">
        <v>538</v>
      </c>
      <c r="B27" s="65">
        <v>48</v>
      </c>
      <c r="C27" s="34">
        <f>IF(B36=0, "-", B27/B36)</f>
        <v>0.3902439024390244</v>
      </c>
      <c r="D27" s="65">
        <v>49</v>
      </c>
      <c r="E27" s="9">
        <f>IF(D36=0, "-", D27/D36)</f>
        <v>0.3202614379084967</v>
      </c>
      <c r="F27" s="81">
        <v>110</v>
      </c>
      <c r="G27" s="34">
        <f>IF(F36=0, "-", F27/F36)</f>
        <v>0.3728813559322034</v>
      </c>
      <c r="H27" s="65">
        <v>98</v>
      </c>
      <c r="I27" s="9">
        <f>IF(H36=0, "-", H27/H36)</f>
        <v>0.23557692307692307</v>
      </c>
      <c r="J27" s="8">
        <f t="shared" si="2"/>
        <v>-2.0408163265306121E-2</v>
      </c>
      <c r="K27" s="9">
        <f t="shared" si="3"/>
        <v>0.12244897959183673</v>
      </c>
    </row>
    <row r="28" spans="1:11" x14ac:dyDescent="0.2">
      <c r="A28" s="7" t="s">
        <v>539</v>
      </c>
      <c r="B28" s="65">
        <v>2</v>
      </c>
      <c r="C28" s="34">
        <f>IF(B36=0, "-", B28/B36)</f>
        <v>1.6260162601626018E-2</v>
      </c>
      <c r="D28" s="65">
        <v>0</v>
      </c>
      <c r="E28" s="9">
        <f>IF(D36=0, "-", D28/D36)</f>
        <v>0</v>
      </c>
      <c r="F28" s="81">
        <v>2</v>
      </c>
      <c r="G28" s="34">
        <f>IF(F36=0, "-", F28/F36)</f>
        <v>6.7796610169491523E-3</v>
      </c>
      <c r="H28" s="65">
        <v>0</v>
      </c>
      <c r="I28" s="9">
        <f>IF(H36=0, "-", H28/H36)</f>
        <v>0</v>
      </c>
      <c r="J28" s="8" t="str">
        <f t="shared" si="2"/>
        <v>-</v>
      </c>
      <c r="K28" s="9" t="str">
        <f t="shared" si="3"/>
        <v>-</v>
      </c>
    </row>
    <row r="29" spans="1:11" x14ac:dyDescent="0.2">
      <c r="A29" s="7" t="s">
        <v>540</v>
      </c>
      <c r="B29" s="65">
        <v>39</v>
      </c>
      <c r="C29" s="34">
        <f>IF(B36=0, "-", B29/B36)</f>
        <v>0.31707317073170732</v>
      </c>
      <c r="D29" s="65">
        <v>68</v>
      </c>
      <c r="E29" s="9">
        <f>IF(D36=0, "-", D29/D36)</f>
        <v>0.44444444444444442</v>
      </c>
      <c r="F29" s="81">
        <v>111</v>
      </c>
      <c r="G29" s="34">
        <f>IF(F36=0, "-", F29/F36)</f>
        <v>0.37627118644067797</v>
      </c>
      <c r="H29" s="65">
        <v>190</v>
      </c>
      <c r="I29" s="9">
        <f>IF(H36=0, "-", H29/H36)</f>
        <v>0.45673076923076922</v>
      </c>
      <c r="J29" s="8">
        <f t="shared" si="2"/>
        <v>-0.4264705882352941</v>
      </c>
      <c r="K29" s="9">
        <f t="shared" si="3"/>
        <v>-0.41578947368421054</v>
      </c>
    </row>
    <row r="30" spans="1:11" x14ac:dyDescent="0.2">
      <c r="A30" s="7" t="s">
        <v>541</v>
      </c>
      <c r="B30" s="65">
        <v>1</v>
      </c>
      <c r="C30" s="34">
        <f>IF(B36=0, "-", B30/B36)</f>
        <v>8.130081300813009E-3</v>
      </c>
      <c r="D30" s="65">
        <v>1</v>
      </c>
      <c r="E30" s="9">
        <f>IF(D36=0, "-", D30/D36)</f>
        <v>6.5359477124183009E-3</v>
      </c>
      <c r="F30" s="81">
        <v>2</v>
      </c>
      <c r="G30" s="34">
        <f>IF(F36=0, "-", F30/F36)</f>
        <v>6.7796610169491523E-3</v>
      </c>
      <c r="H30" s="65">
        <v>3</v>
      </c>
      <c r="I30" s="9">
        <f>IF(H36=0, "-", H30/H36)</f>
        <v>7.2115384615384619E-3</v>
      </c>
      <c r="J30" s="8">
        <f t="shared" si="2"/>
        <v>0</v>
      </c>
      <c r="K30" s="9">
        <f t="shared" si="3"/>
        <v>-0.33333333333333331</v>
      </c>
    </row>
    <row r="31" spans="1:11" x14ac:dyDescent="0.2">
      <c r="A31" s="7" t="s">
        <v>542</v>
      </c>
      <c r="B31" s="65">
        <v>1</v>
      </c>
      <c r="C31" s="34">
        <f>IF(B36=0, "-", B31/B36)</f>
        <v>8.130081300813009E-3</v>
      </c>
      <c r="D31" s="65">
        <v>17</v>
      </c>
      <c r="E31" s="9">
        <f>IF(D36=0, "-", D31/D36)</f>
        <v>0.1111111111111111</v>
      </c>
      <c r="F31" s="81">
        <v>1</v>
      </c>
      <c r="G31" s="34">
        <f>IF(F36=0, "-", F31/F36)</f>
        <v>3.3898305084745762E-3</v>
      </c>
      <c r="H31" s="65">
        <v>82</v>
      </c>
      <c r="I31" s="9">
        <f>IF(H36=0, "-", H31/H36)</f>
        <v>0.19711538461538461</v>
      </c>
      <c r="J31" s="8">
        <f t="shared" si="2"/>
        <v>-0.94117647058823528</v>
      </c>
      <c r="K31" s="9">
        <f t="shared" si="3"/>
        <v>-0.98780487804878048</v>
      </c>
    </row>
    <row r="32" spans="1:11" x14ac:dyDescent="0.2">
      <c r="A32" s="7" t="s">
        <v>543</v>
      </c>
      <c r="B32" s="65">
        <v>2</v>
      </c>
      <c r="C32" s="34">
        <f>IF(B36=0, "-", B32/B36)</f>
        <v>1.6260162601626018E-2</v>
      </c>
      <c r="D32" s="65">
        <v>1</v>
      </c>
      <c r="E32" s="9">
        <f>IF(D36=0, "-", D32/D36)</f>
        <v>6.5359477124183009E-3</v>
      </c>
      <c r="F32" s="81">
        <v>2</v>
      </c>
      <c r="G32" s="34">
        <f>IF(F36=0, "-", F32/F36)</f>
        <v>6.7796610169491523E-3</v>
      </c>
      <c r="H32" s="65">
        <v>1</v>
      </c>
      <c r="I32" s="9">
        <f>IF(H36=0, "-", H32/H36)</f>
        <v>2.403846153846154E-3</v>
      </c>
      <c r="J32" s="8">
        <f t="shared" si="2"/>
        <v>1</v>
      </c>
      <c r="K32" s="9">
        <f t="shared" si="3"/>
        <v>1</v>
      </c>
    </row>
    <row r="33" spans="1:11" x14ac:dyDescent="0.2">
      <c r="A33" s="7" t="s">
        <v>544</v>
      </c>
      <c r="B33" s="65">
        <v>0</v>
      </c>
      <c r="C33" s="34">
        <f>IF(B36=0, "-", B33/B36)</f>
        <v>0</v>
      </c>
      <c r="D33" s="65">
        <v>2</v>
      </c>
      <c r="E33" s="9">
        <f>IF(D36=0, "-", D33/D36)</f>
        <v>1.3071895424836602E-2</v>
      </c>
      <c r="F33" s="81">
        <v>1</v>
      </c>
      <c r="G33" s="34">
        <f>IF(F36=0, "-", F33/F36)</f>
        <v>3.3898305084745762E-3</v>
      </c>
      <c r="H33" s="65">
        <v>5</v>
      </c>
      <c r="I33" s="9">
        <f>IF(H36=0, "-", H33/H36)</f>
        <v>1.201923076923077E-2</v>
      </c>
      <c r="J33" s="8">
        <f t="shared" si="2"/>
        <v>-1</v>
      </c>
      <c r="K33" s="9">
        <f t="shared" si="3"/>
        <v>-0.8</v>
      </c>
    </row>
    <row r="34" spans="1:11" x14ac:dyDescent="0.2">
      <c r="A34" s="7" t="s">
        <v>545</v>
      </c>
      <c r="B34" s="65">
        <v>0</v>
      </c>
      <c r="C34" s="34">
        <f>IF(B36=0, "-", B34/B36)</f>
        <v>0</v>
      </c>
      <c r="D34" s="65">
        <v>1</v>
      </c>
      <c r="E34" s="9">
        <f>IF(D36=0, "-", D34/D36)</f>
        <v>6.5359477124183009E-3</v>
      </c>
      <c r="F34" s="81">
        <v>1</v>
      </c>
      <c r="G34" s="34">
        <f>IF(F36=0, "-", F34/F36)</f>
        <v>3.3898305084745762E-3</v>
      </c>
      <c r="H34" s="65">
        <v>4</v>
      </c>
      <c r="I34" s="9">
        <f>IF(H36=0, "-", H34/H36)</f>
        <v>9.6153846153846159E-3</v>
      </c>
      <c r="J34" s="8">
        <f t="shared" si="2"/>
        <v>-1</v>
      </c>
      <c r="K34" s="9">
        <f t="shared" si="3"/>
        <v>-0.75</v>
      </c>
    </row>
    <row r="35" spans="1:11" x14ac:dyDescent="0.2">
      <c r="A35" s="2"/>
      <c r="B35" s="68"/>
      <c r="C35" s="33"/>
      <c r="D35" s="68"/>
      <c r="E35" s="6"/>
      <c r="F35" s="82"/>
      <c r="G35" s="33"/>
      <c r="H35" s="68"/>
      <c r="I35" s="6"/>
      <c r="J35" s="5"/>
      <c r="K35" s="6"/>
    </row>
    <row r="36" spans="1:11" s="43" customFormat="1" x14ac:dyDescent="0.2">
      <c r="A36" s="162" t="s">
        <v>611</v>
      </c>
      <c r="B36" s="71">
        <f>SUM(B26:B35)</f>
        <v>123</v>
      </c>
      <c r="C36" s="40">
        <f>B36/21588</f>
        <v>5.6976097832128958E-3</v>
      </c>
      <c r="D36" s="71">
        <f>SUM(D26:D35)</f>
        <v>153</v>
      </c>
      <c r="E36" s="41">
        <f>D36/16272</f>
        <v>9.4026548672566379E-3</v>
      </c>
      <c r="F36" s="77">
        <f>SUM(F26:F35)</f>
        <v>295</v>
      </c>
      <c r="G36" s="42">
        <f>F36/56497</f>
        <v>5.2215161867001786E-3</v>
      </c>
      <c r="H36" s="71">
        <f>SUM(H26:H35)</f>
        <v>416</v>
      </c>
      <c r="I36" s="41">
        <f>H36/46275</f>
        <v>8.9897352782279845E-3</v>
      </c>
      <c r="J36" s="37">
        <f>IF(D36=0, "-", IF((B36-D36)/D36&lt;10, (B36-D36)/D36, "&gt;999%"))</f>
        <v>-0.19607843137254902</v>
      </c>
      <c r="K36" s="38">
        <f>IF(H36=0, "-", IF((F36-H36)/H36&lt;10, (F36-H36)/H36, "&gt;999%"))</f>
        <v>-0.29086538461538464</v>
      </c>
    </row>
    <row r="37" spans="1:11" x14ac:dyDescent="0.2">
      <c r="B37" s="83"/>
      <c r="D37" s="83"/>
      <c r="F37" s="83"/>
      <c r="H37" s="83"/>
    </row>
    <row r="38" spans="1:11" x14ac:dyDescent="0.2">
      <c r="A38" s="163" t="s">
        <v>133</v>
      </c>
      <c r="B38" s="61" t="s">
        <v>12</v>
      </c>
      <c r="C38" s="62" t="s">
        <v>13</v>
      </c>
      <c r="D38" s="61" t="s">
        <v>12</v>
      </c>
      <c r="E38" s="63" t="s">
        <v>13</v>
      </c>
      <c r="F38" s="62" t="s">
        <v>12</v>
      </c>
      <c r="G38" s="62" t="s">
        <v>13</v>
      </c>
      <c r="H38" s="61" t="s">
        <v>12</v>
      </c>
      <c r="I38" s="63" t="s">
        <v>13</v>
      </c>
      <c r="J38" s="61"/>
      <c r="K38" s="63"/>
    </row>
    <row r="39" spans="1:11" x14ac:dyDescent="0.2">
      <c r="A39" s="7" t="s">
        <v>546</v>
      </c>
      <c r="B39" s="65">
        <v>4</v>
      </c>
      <c r="C39" s="34">
        <f>IF(B56=0, "-", B39/B56)</f>
        <v>1.6597510373443983E-2</v>
      </c>
      <c r="D39" s="65">
        <v>12</v>
      </c>
      <c r="E39" s="9">
        <f>IF(D56=0, "-", D39/D56)</f>
        <v>5.5555555555555552E-2</v>
      </c>
      <c r="F39" s="81">
        <v>13</v>
      </c>
      <c r="G39" s="34">
        <f>IF(F56=0, "-", F39/F56)</f>
        <v>2.4952015355086371E-2</v>
      </c>
      <c r="H39" s="65">
        <v>27</v>
      </c>
      <c r="I39" s="9">
        <f>IF(H56=0, "-", H39/H56)</f>
        <v>4.9360146252285193E-2</v>
      </c>
      <c r="J39" s="8">
        <f t="shared" ref="J39:J54" si="4">IF(D39=0, "-", IF((B39-D39)/D39&lt;10, (B39-D39)/D39, "&gt;999%"))</f>
        <v>-0.66666666666666663</v>
      </c>
      <c r="K39" s="9">
        <f t="shared" ref="K39:K54" si="5">IF(H39=0, "-", IF((F39-H39)/H39&lt;10, (F39-H39)/H39, "&gt;999%"))</f>
        <v>-0.51851851851851849</v>
      </c>
    </row>
    <row r="40" spans="1:11" x14ac:dyDescent="0.2">
      <c r="A40" s="7" t="s">
        <v>547</v>
      </c>
      <c r="B40" s="65">
        <v>1</v>
      </c>
      <c r="C40" s="34">
        <f>IF(B56=0, "-", B40/B56)</f>
        <v>4.1493775933609959E-3</v>
      </c>
      <c r="D40" s="65">
        <v>0</v>
      </c>
      <c r="E40" s="9">
        <f>IF(D56=0, "-", D40/D56)</f>
        <v>0</v>
      </c>
      <c r="F40" s="81">
        <v>3</v>
      </c>
      <c r="G40" s="34">
        <f>IF(F56=0, "-", F40/F56)</f>
        <v>5.7581573896353169E-3</v>
      </c>
      <c r="H40" s="65">
        <v>0</v>
      </c>
      <c r="I40" s="9">
        <f>IF(H56=0, "-", H40/H56)</f>
        <v>0</v>
      </c>
      <c r="J40" s="8" t="str">
        <f t="shared" si="4"/>
        <v>-</v>
      </c>
      <c r="K40" s="9" t="str">
        <f t="shared" si="5"/>
        <v>-</v>
      </c>
    </row>
    <row r="41" spans="1:11" x14ac:dyDescent="0.2">
      <c r="A41" s="7" t="s">
        <v>548</v>
      </c>
      <c r="B41" s="65">
        <v>5</v>
      </c>
      <c r="C41" s="34">
        <f>IF(B56=0, "-", B41/B56)</f>
        <v>2.0746887966804978E-2</v>
      </c>
      <c r="D41" s="65">
        <v>2</v>
      </c>
      <c r="E41" s="9">
        <f>IF(D56=0, "-", D41/D56)</f>
        <v>9.2592592592592587E-3</v>
      </c>
      <c r="F41" s="81">
        <v>22</v>
      </c>
      <c r="G41" s="34">
        <f>IF(F56=0, "-", F41/F56)</f>
        <v>4.2226487523992322E-2</v>
      </c>
      <c r="H41" s="65">
        <v>8</v>
      </c>
      <c r="I41" s="9">
        <f>IF(H56=0, "-", H41/H56)</f>
        <v>1.4625228519195612E-2</v>
      </c>
      <c r="J41" s="8">
        <f t="shared" si="4"/>
        <v>1.5</v>
      </c>
      <c r="K41" s="9">
        <f t="shared" si="5"/>
        <v>1.75</v>
      </c>
    </row>
    <row r="42" spans="1:11" x14ac:dyDescent="0.2">
      <c r="A42" s="7" t="s">
        <v>549</v>
      </c>
      <c r="B42" s="65">
        <v>3</v>
      </c>
      <c r="C42" s="34">
        <f>IF(B56=0, "-", B42/B56)</f>
        <v>1.2448132780082987E-2</v>
      </c>
      <c r="D42" s="65">
        <v>6</v>
      </c>
      <c r="E42" s="9">
        <f>IF(D56=0, "-", D42/D56)</f>
        <v>2.7777777777777776E-2</v>
      </c>
      <c r="F42" s="81">
        <v>16</v>
      </c>
      <c r="G42" s="34">
        <f>IF(F56=0, "-", F42/F56)</f>
        <v>3.0710172744721688E-2</v>
      </c>
      <c r="H42" s="65">
        <v>16</v>
      </c>
      <c r="I42" s="9">
        <f>IF(H56=0, "-", H42/H56)</f>
        <v>2.9250457038391225E-2</v>
      </c>
      <c r="J42" s="8">
        <f t="shared" si="4"/>
        <v>-0.5</v>
      </c>
      <c r="K42" s="9">
        <f t="shared" si="5"/>
        <v>0</v>
      </c>
    </row>
    <row r="43" spans="1:11" x14ac:dyDescent="0.2">
      <c r="A43" s="7" t="s">
        <v>550</v>
      </c>
      <c r="B43" s="65">
        <v>18</v>
      </c>
      <c r="C43" s="34">
        <f>IF(B56=0, "-", B43/B56)</f>
        <v>7.4688796680497924E-2</v>
      </c>
      <c r="D43" s="65">
        <v>7</v>
      </c>
      <c r="E43" s="9">
        <f>IF(D56=0, "-", D43/D56)</f>
        <v>3.2407407407407406E-2</v>
      </c>
      <c r="F43" s="81">
        <v>35</v>
      </c>
      <c r="G43" s="34">
        <f>IF(F56=0, "-", F43/F56)</f>
        <v>6.71785028790787E-2</v>
      </c>
      <c r="H43" s="65">
        <v>16</v>
      </c>
      <c r="I43" s="9">
        <f>IF(H56=0, "-", H43/H56)</f>
        <v>2.9250457038391225E-2</v>
      </c>
      <c r="J43" s="8">
        <f t="shared" si="4"/>
        <v>1.5714285714285714</v>
      </c>
      <c r="K43" s="9">
        <f t="shared" si="5"/>
        <v>1.1875</v>
      </c>
    </row>
    <row r="44" spans="1:11" x14ac:dyDescent="0.2">
      <c r="A44" s="7" t="s">
        <v>55</v>
      </c>
      <c r="B44" s="65">
        <v>0</v>
      </c>
      <c r="C44" s="34">
        <f>IF(B56=0, "-", B44/B56)</f>
        <v>0</v>
      </c>
      <c r="D44" s="65">
        <v>0</v>
      </c>
      <c r="E44" s="9">
        <f>IF(D56=0, "-", D44/D56)</f>
        <v>0</v>
      </c>
      <c r="F44" s="81">
        <v>1</v>
      </c>
      <c r="G44" s="34">
        <f>IF(F56=0, "-", F44/F56)</f>
        <v>1.9193857965451055E-3</v>
      </c>
      <c r="H44" s="65">
        <v>1</v>
      </c>
      <c r="I44" s="9">
        <f>IF(H56=0, "-", H44/H56)</f>
        <v>1.8281535648994515E-3</v>
      </c>
      <c r="J44" s="8" t="str">
        <f t="shared" si="4"/>
        <v>-</v>
      </c>
      <c r="K44" s="9">
        <f t="shared" si="5"/>
        <v>0</v>
      </c>
    </row>
    <row r="45" spans="1:11" x14ac:dyDescent="0.2">
      <c r="A45" s="7" t="s">
        <v>551</v>
      </c>
      <c r="B45" s="65">
        <v>22</v>
      </c>
      <c r="C45" s="34">
        <f>IF(B56=0, "-", B45/B56)</f>
        <v>9.1286307053941904E-2</v>
      </c>
      <c r="D45" s="65">
        <v>27</v>
      </c>
      <c r="E45" s="9">
        <f>IF(D56=0, "-", D45/D56)</f>
        <v>0.125</v>
      </c>
      <c r="F45" s="81">
        <v>82</v>
      </c>
      <c r="G45" s="34">
        <f>IF(F56=0, "-", F45/F56)</f>
        <v>0.15738963531669867</v>
      </c>
      <c r="H45" s="65">
        <v>86</v>
      </c>
      <c r="I45" s="9">
        <f>IF(H56=0, "-", H45/H56)</f>
        <v>0.15722120658135283</v>
      </c>
      <c r="J45" s="8">
        <f t="shared" si="4"/>
        <v>-0.18518518518518517</v>
      </c>
      <c r="K45" s="9">
        <f t="shared" si="5"/>
        <v>-4.6511627906976744E-2</v>
      </c>
    </row>
    <row r="46" spans="1:11" x14ac:dyDescent="0.2">
      <c r="A46" s="7" t="s">
        <v>552</v>
      </c>
      <c r="B46" s="65">
        <v>10</v>
      </c>
      <c r="C46" s="34">
        <f>IF(B56=0, "-", B46/B56)</f>
        <v>4.1493775933609957E-2</v>
      </c>
      <c r="D46" s="65">
        <v>14</v>
      </c>
      <c r="E46" s="9">
        <f>IF(D56=0, "-", D46/D56)</f>
        <v>6.4814814814814811E-2</v>
      </c>
      <c r="F46" s="81">
        <v>18</v>
      </c>
      <c r="G46" s="34">
        <f>IF(F56=0, "-", F46/F56)</f>
        <v>3.4548944337811902E-2</v>
      </c>
      <c r="H46" s="65">
        <v>35</v>
      </c>
      <c r="I46" s="9">
        <f>IF(H56=0, "-", H46/H56)</f>
        <v>6.3985374771480807E-2</v>
      </c>
      <c r="J46" s="8">
        <f t="shared" si="4"/>
        <v>-0.2857142857142857</v>
      </c>
      <c r="K46" s="9">
        <f t="shared" si="5"/>
        <v>-0.48571428571428571</v>
      </c>
    </row>
    <row r="47" spans="1:11" x14ac:dyDescent="0.2">
      <c r="A47" s="7" t="s">
        <v>61</v>
      </c>
      <c r="B47" s="65">
        <v>63</v>
      </c>
      <c r="C47" s="34">
        <f>IF(B56=0, "-", B47/B56)</f>
        <v>0.26141078838174275</v>
      </c>
      <c r="D47" s="65">
        <v>58</v>
      </c>
      <c r="E47" s="9">
        <f>IF(D56=0, "-", D47/D56)</f>
        <v>0.26851851851851855</v>
      </c>
      <c r="F47" s="81">
        <v>105</v>
      </c>
      <c r="G47" s="34">
        <f>IF(F56=0, "-", F47/F56)</f>
        <v>0.20153550863723607</v>
      </c>
      <c r="H47" s="65">
        <v>109</v>
      </c>
      <c r="I47" s="9">
        <f>IF(H56=0, "-", H47/H56)</f>
        <v>0.19926873857404023</v>
      </c>
      <c r="J47" s="8">
        <f t="shared" si="4"/>
        <v>8.6206896551724144E-2</v>
      </c>
      <c r="K47" s="9">
        <f t="shared" si="5"/>
        <v>-3.669724770642202E-2</v>
      </c>
    </row>
    <row r="48" spans="1:11" x14ac:dyDescent="0.2">
      <c r="A48" s="7" t="s">
        <v>553</v>
      </c>
      <c r="B48" s="65">
        <v>12</v>
      </c>
      <c r="C48" s="34">
        <f>IF(B56=0, "-", B48/B56)</f>
        <v>4.9792531120331947E-2</v>
      </c>
      <c r="D48" s="65">
        <v>22</v>
      </c>
      <c r="E48" s="9">
        <f>IF(D56=0, "-", D48/D56)</f>
        <v>0.10185185185185185</v>
      </c>
      <c r="F48" s="81">
        <v>19</v>
      </c>
      <c r="G48" s="34">
        <f>IF(F56=0, "-", F48/F56)</f>
        <v>3.6468330134357005E-2</v>
      </c>
      <c r="H48" s="65">
        <v>49</v>
      </c>
      <c r="I48" s="9">
        <f>IF(H56=0, "-", H48/H56)</f>
        <v>8.957952468007313E-2</v>
      </c>
      <c r="J48" s="8">
        <f t="shared" si="4"/>
        <v>-0.45454545454545453</v>
      </c>
      <c r="K48" s="9">
        <f t="shared" si="5"/>
        <v>-0.61224489795918369</v>
      </c>
    </row>
    <row r="49" spans="1:11" x14ac:dyDescent="0.2">
      <c r="A49" s="7" t="s">
        <v>554</v>
      </c>
      <c r="B49" s="65">
        <v>6</v>
      </c>
      <c r="C49" s="34">
        <f>IF(B56=0, "-", B49/B56)</f>
        <v>2.4896265560165973E-2</v>
      </c>
      <c r="D49" s="65">
        <v>3</v>
      </c>
      <c r="E49" s="9">
        <f>IF(D56=0, "-", D49/D56)</f>
        <v>1.3888888888888888E-2</v>
      </c>
      <c r="F49" s="81">
        <v>9</v>
      </c>
      <c r="G49" s="34">
        <f>IF(F56=0, "-", F49/F56)</f>
        <v>1.7274472168905951E-2</v>
      </c>
      <c r="H49" s="65">
        <v>6</v>
      </c>
      <c r="I49" s="9">
        <f>IF(H56=0, "-", H49/H56)</f>
        <v>1.0968921389396709E-2</v>
      </c>
      <c r="J49" s="8">
        <f t="shared" si="4"/>
        <v>1</v>
      </c>
      <c r="K49" s="9">
        <f t="shared" si="5"/>
        <v>0.5</v>
      </c>
    </row>
    <row r="50" spans="1:11" x14ac:dyDescent="0.2">
      <c r="A50" s="7" t="s">
        <v>555</v>
      </c>
      <c r="B50" s="65">
        <v>28</v>
      </c>
      <c r="C50" s="34">
        <f>IF(B56=0, "-", B50/B56)</f>
        <v>0.11618257261410789</v>
      </c>
      <c r="D50" s="65">
        <v>10</v>
      </c>
      <c r="E50" s="9">
        <f>IF(D56=0, "-", D50/D56)</f>
        <v>4.6296296296296294E-2</v>
      </c>
      <c r="F50" s="81">
        <v>51</v>
      </c>
      <c r="G50" s="34">
        <f>IF(F56=0, "-", F50/F56)</f>
        <v>9.7888675623800381E-2</v>
      </c>
      <c r="H50" s="65">
        <v>27</v>
      </c>
      <c r="I50" s="9">
        <f>IF(H56=0, "-", H50/H56)</f>
        <v>4.9360146252285193E-2</v>
      </c>
      <c r="J50" s="8">
        <f t="shared" si="4"/>
        <v>1.8</v>
      </c>
      <c r="K50" s="9">
        <f t="shared" si="5"/>
        <v>0.88888888888888884</v>
      </c>
    </row>
    <row r="51" spans="1:11" x14ac:dyDescent="0.2">
      <c r="A51" s="7" t="s">
        <v>556</v>
      </c>
      <c r="B51" s="65">
        <v>19</v>
      </c>
      <c r="C51" s="34">
        <f>IF(B56=0, "-", B51/B56)</f>
        <v>7.8838174273858919E-2</v>
      </c>
      <c r="D51" s="65">
        <v>11</v>
      </c>
      <c r="E51" s="9">
        <f>IF(D56=0, "-", D51/D56)</f>
        <v>5.0925925925925923E-2</v>
      </c>
      <c r="F51" s="81">
        <v>41</v>
      </c>
      <c r="G51" s="34">
        <f>IF(F56=0, "-", F51/F56)</f>
        <v>7.8694817658349334E-2</v>
      </c>
      <c r="H51" s="65">
        <v>51</v>
      </c>
      <c r="I51" s="9">
        <f>IF(H56=0, "-", H51/H56)</f>
        <v>9.3235831809872036E-2</v>
      </c>
      <c r="J51" s="8">
        <f t="shared" si="4"/>
        <v>0.72727272727272729</v>
      </c>
      <c r="K51" s="9">
        <f t="shared" si="5"/>
        <v>-0.19607843137254902</v>
      </c>
    </row>
    <row r="52" spans="1:11" x14ac:dyDescent="0.2">
      <c r="A52" s="7" t="s">
        <v>557</v>
      </c>
      <c r="B52" s="65">
        <v>8</v>
      </c>
      <c r="C52" s="34">
        <f>IF(B56=0, "-", B52/B56)</f>
        <v>3.3195020746887967E-2</v>
      </c>
      <c r="D52" s="65">
        <v>9</v>
      </c>
      <c r="E52" s="9">
        <f>IF(D56=0, "-", D52/D56)</f>
        <v>4.1666666666666664E-2</v>
      </c>
      <c r="F52" s="81">
        <v>17</v>
      </c>
      <c r="G52" s="34">
        <f>IF(F56=0, "-", F52/F56)</f>
        <v>3.2629558541266791E-2</v>
      </c>
      <c r="H52" s="65">
        <v>30</v>
      </c>
      <c r="I52" s="9">
        <f>IF(H56=0, "-", H52/H56)</f>
        <v>5.4844606946983544E-2</v>
      </c>
      <c r="J52" s="8">
        <f t="shared" si="4"/>
        <v>-0.1111111111111111</v>
      </c>
      <c r="K52" s="9">
        <f t="shared" si="5"/>
        <v>-0.43333333333333335</v>
      </c>
    </row>
    <row r="53" spans="1:11" x14ac:dyDescent="0.2">
      <c r="A53" s="7" t="s">
        <v>558</v>
      </c>
      <c r="B53" s="65">
        <v>31</v>
      </c>
      <c r="C53" s="34">
        <f>IF(B56=0, "-", B53/B56)</f>
        <v>0.12863070539419086</v>
      </c>
      <c r="D53" s="65">
        <v>26</v>
      </c>
      <c r="E53" s="9">
        <f>IF(D56=0, "-", D53/D56)</f>
        <v>0.12037037037037036</v>
      </c>
      <c r="F53" s="81">
        <v>66</v>
      </c>
      <c r="G53" s="34">
        <f>IF(F56=0, "-", F53/F56)</f>
        <v>0.12667946257197696</v>
      </c>
      <c r="H53" s="65">
        <v>68</v>
      </c>
      <c r="I53" s="9">
        <f>IF(H56=0, "-", H53/H56)</f>
        <v>0.12431444241316271</v>
      </c>
      <c r="J53" s="8">
        <f t="shared" si="4"/>
        <v>0.19230769230769232</v>
      </c>
      <c r="K53" s="9">
        <f t="shared" si="5"/>
        <v>-2.9411764705882353E-2</v>
      </c>
    </row>
    <row r="54" spans="1:11" x14ac:dyDescent="0.2">
      <c r="A54" s="7" t="s">
        <v>559</v>
      </c>
      <c r="B54" s="65">
        <v>11</v>
      </c>
      <c r="C54" s="34">
        <f>IF(B56=0, "-", B54/B56)</f>
        <v>4.5643153526970952E-2</v>
      </c>
      <c r="D54" s="65">
        <v>9</v>
      </c>
      <c r="E54" s="9">
        <f>IF(D56=0, "-", D54/D56)</f>
        <v>4.1666666666666664E-2</v>
      </c>
      <c r="F54" s="81">
        <v>23</v>
      </c>
      <c r="G54" s="34">
        <f>IF(F56=0, "-", F54/F56)</f>
        <v>4.4145873320537425E-2</v>
      </c>
      <c r="H54" s="65">
        <v>18</v>
      </c>
      <c r="I54" s="9">
        <f>IF(H56=0, "-", H54/H56)</f>
        <v>3.2906764168190127E-2</v>
      </c>
      <c r="J54" s="8">
        <f t="shared" si="4"/>
        <v>0.22222222222222221</v>
      </c>
      <c r="K54" s="9">
        <f t="shared" si="5"/>
        <v>0.27777777777777779</v>
      </c>
    </row>
    <row r="55" spans="1:11" x14ac:dyDescent="0.2">
      <c r="A55" s="2"/>
      <c r="B55" s="68"/>
      <c r="C55" s="33"/>
      <c r="D55" s="68"/>
      <c r="E55" s="6"/>
      <c r="F55" s="82"/>
      <c r="G55" s="33"/>
      <c r="H55" s="68"/>
      <c r="I55" s="6"/>
      <c r="J55" s="5"/>
      <c r="K55" s="6"/>
    </row>
    <row r="56" spans="1:11" s="43" customFormat="1" x14ac:dyDescent="0.2">
      <c r="A56" s="162" t="s">
        <v>610</v>
      </c>
      <c r="B56" s="71">
        <f>SUM(B39:B55)</f>
        <v>241</v>
      </c>
      <c r="C56" s="40">
        <f>B56/21588</f>
        <v>1.116360941263665E-2</v>
      </c>
      <c r="D56" s="71">
        <f>SUM(D39:D55)</f>
        <v>216</v>
      </c>
      <c r="E56" s="41">
        <f>D56/16272</f>
        <v>1.3274336283185841E-2</v>
      </c>
      <c r="F56" s="77">
        <f>SUM(F39:F55)</f>
        <v>521</v>
      </c>
      <c r="G56" s="42">
        <f>F56/56497</f>
        <v>9.2217285873586203E-3</v>
      </c>
      <c r="H56" s="71">
        <f>SUM(H39:H55)</f>
        <v>547</v>
      </c>
      <c r="I56" s="41">
        <f>H56/46275</f>
        <v>1.1820637493246893E-2</v>
      </c>
      <c r="J56" s="37">
        <f>IF(D56=0, "-", IF((B56-D56)/D56&lt;10, (B56-D56)/D56, "&gt;999%"))</f>
        <v>0.11574074074074074</v>
      </c>
      <c r="K56" s="38">
        <f>IF(H56=0, "-", IF((F56-H56)/H56&lt;10, (F56-H56)/H56, "&gt;999%"))</f>
        <v>-4.7531992687385741E-2</v>
      </c>
    </row>
    <row r="57" spans="1:11" x14ac:dyDescent="0.2">
      <c r="B57" s="83"/>
      <c r="D57" s="83"/>
      <c r="F57" s="83"/>
      <c r="H57" s="83"/>
    </row>
    <row r="58" spans="1:11" x14ac:dyDescent="0.2">
      <c r="A58" s="27" t="s">
        <v>609</v>
      </c>
      <c r="B58" s="71">
        <v>830</v>
      </c>
      <c r="C58" s="40">
        <f>B58/21588</f>
        <v>3.8447285528997593E-2</v>
      </c>
      <c r="D58" s="71">
        <v>630</v>
      </c>
      <c r="E58" s="41">
        <f>D58/16272</f>
        <v>3.8716814159292033E-2</v>
      </c>
      <c r="F58" s="77">
        <v>1837</v>
      </c>
      <c r="G58" s="42">
        <f>F58/56497</f>
        <v>3.251500079650247E-2</v>
      </c>
      <c r="H58" s="71">
        <v>1668</v>
      </c>
      <c r="I58" s="41">
        <f>H58/46275</f>
        <v>3.6045380875202593E-2</v>
      </c>
      <c r="J58" s="37">
        <f>IF(D58=0, "-", IF((B58-D58)/D58&lt;10, (B58-D58)/D58, "&gt;999%"))</f>
        <v>0.31746031746031744</v>
      </c>
      <c r="K58" s="38">
        <f>IF(H58=0, "-", IF((F58-H58)/H58&lt;10, (F58-H58)/H58, "&gt;999%"))</f>
        <v>0.10131894484412469</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8"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2"/>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616</v>
      </c>
      <c r="C1" s="198"/>
      <c r="D1" s="198"/>
      <c r="E1" s="199"/>
      <c r="F1" s="199"/>
      <c r="G1" s="199"/>
      <c r="H1" s="199"/>
      <c r="I1" s="199"/>
      <c r="J1" s="199"/>
      <c r="K1" s="199"/>
    </row>
    <row r="2" spans="1:11" s="52" customFormat="1" ht="20.25" x14ac:dyDescent="0.3">
      <c r="A2" s="4" t="s">
        <v>107</v>
      </c>
      <c r="B2" s="202" t="s">
        <v>97</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39</v>
      </c>
      <c r="B7" s="65">
        <v>4</v>
      </c>
      <c r="C7" s="39">
        <f>IF(B32=0, "-", B7/B32)</f>
        <v>4.8192771084337354E-3</v>
      </c>
      <c r="D7" s="65">
        <v>12</v>
      </c>
      <c r="E7" s="21">
        <f>IF(D32=0, "-", D7/D32)</f>
        <v>1.9047619047619049E-2</v>
      </c>
      <c r="F7" s="81">
        <v>13</v>
      </c>
      <c r="G7" s="39">
        <f>IF(F32=0, "-", F7/F32)</f>
        <v>7.0767555797495918E-3</v>
      </c>
      <c r="H7" s="65">
        <v>27</v>
      </c>
      <c r="I7" s="21">
        <f>IF(H32=0, "-", H7/H32)</f>
        <v>1.618705035971223E-2</v>
      </c>
      <c r="J7" s="20">
        <f t="shared" ref="J7:J30" si="0">IF(D7=0, "-", IF((B7-D7)/D7&lt;10, (B7-D7)/D7, "&gt;999%"))</f>
        <v>-0.66666666666666663</v>
      </c>
      <c r="K7" s="21">
        <f t="shared" ref="K7:K30" si="1">IF(H7=0, "-", IF((F7-H7)/H7&lt;10, (F7-H7)/H7, "&gt;999%"))</f>
        <v>-0.51851851851851849</v>
      </c>
    </row>
    <row r="8" spans="1:11" x14ac:dyDescent="0.2">
      <c r="A8" s="7" t="s">
        <v>40</v>
      </c>
      <c r="B8" s="65">
        <v>1</v>
      </c>
      <c r="C8" s="39">
        <f>IF(B32=0, "-", B8/B32)</f>
        <v>1.2048192771084338E-3</v>
      </c>
      <c r="D8" s="65">
        <v>0</v>
      </c>
      <c r="E8" s="21">
        <f>IF(D32=0, "-", D8/D32)</f>
        <v>0</v>
      </c>
      <c r="F8" s="81">
        <v>3</v>
      </c>
      <c r="G8" s="39">
        <f>IF(F32=0, "-", F8/F32)</f>
        <v>1.633097441480675E-3</v>
      </c>
      <c r="H8" s="65">
        <v>0</v>
      </c>
      <c r="I8" s="21">
        <f>IF(H32=0, "-", H8/H32)</f>
        <v>0</v>
      </c>
      <c r="J8" s="20" t="str">
        <f t="shared" si="0"/>
        <v>-</v>
      </c>
      <c r="K8" s="21" t="str">
        <f t="shared" si="1"/>
        <v>-</v>
      </c>
    </row>
    <row r="9" spans="1:11" x14ac:dyDescent="0.2">
      <c r="A9" s="7" t="s">
        <v>43</v>
      </c>
      <c r="B9" s="65">
        <v>15</v>
      </c>
      <c r="C9" s="39">
        <f>IF(B32=0, "-", B9/B32)</f>
        <v>1.8072289156626505E-2</v>
      </c>
      <c r="D9" s="65">
        <v>10</v>
      </c>
      <c r="E9" s="21">
        <f>IF(D32=0, "-", D9/D32)</f>
        <v>1.5873015873015872E-2</v>
      </c>
      <c r="F9" s="81">
        <v>52</v>
      </c>
      <c r="G9" s="39">
        <f>IF(F32=0, "-", F9/F32)</f>
        <v>2.8307022318998367E-2</v>
      </c>
      <c r="H9" s="65">
        <v>43</v>
      </c>
      <c r="I9" s="21">
        <f>IF(H32=0, "-", H9/H32)</f>
        <v>2.5779376498800959E-2</v>
      </c>
      <c r="J9" s="20">
        <f t="shared" si="0"/>
        <v>0.5</v>
      </c>
      <c r="K9" s="21">
        <f t="shared" si="1"/>
        <v>0.20930232558139536</v>
      </c>
    </row>
    <row r="10" spans="1:11" x14ac:dyDescent="0.2">
      <c r="A10" s="7" t="s">
        <v>44</v>
      </c>
      <c r="B10" s="65">
        <v>22</v>
      </c>
      <c r="C10" s="39">
        <f>IF(B32=0, "-", B10/B32)</f>
        <v>2.6506024096385541E-2</v>
      </c>
      <c r="D10" s="65">
        <v>8</v>
      </c>
      <c r="E10" s="21">
        <f>IF(D32=0, "-", D10/D32)</f>
        <v>1.2698412698412698E-2</v>
      </c>
      <c r="F10" s="81">
        <v>56</v>
      </c>
      <c r="G10" s="39">
        <f>IF(F32=0, "-", F10/F32)</f>
        <v>3.0484485574305935E-2</v>
      </c>
      <c r="H10" s="65">
        <v>32</v>
      </c>
      <c r="I10" s="21">
        <f>IF(H32=0, "-", H10/H32)</f>
        <v>1.9184652278177457E-2</v>
      </c>
      <c r="J10" s="20">
        <f t="shared" si="0"/>
        <v>1.75</v>
      </c>
      <c r="K10" s="21">
        <f t="shared" si="1"/>
        <v>0.75</v>
      </c>
    </row>
    <row r="11" spans="1:11" x14ac:dyDescent="0.2">
      <c r="A11" s="7" t="s">
        <v>45</v>
      </c>
      <c r="B11" s="65">
        <v>5</v>
      </c>
      <c r="C11" s="39">
        <f>IF(B32=0, "-", B11/B32)</f>
        <v>6.024096385542169E-3</v>
      </c>
      <c r="D11" s="65">
        <v>2</v>
      </c>
      <c r="E11" s="21">
        <f>IF(D32=0, "-", D11/D32)</f>
        <v>3.1746031746031746E-3</v>
      </c>
      <c r="F11" s="81">
        <v>22</v>
      </c>
      <c r="G11" s="39">
        <f>IF(F32=0, "-", F11/F32)</f>
        <v>1.1976047904191617E-2</v>
      </c>
      <c r="H11" s="65">
        <v>8</v>
      </c>
      <c r="I11" s="21">
        <f>IF(H32=0, "-", H11/H32)</f>
        <v>4.7961630695443642E-3</v>
      </c>
      <c r="J11" s="20">
        <f t="shared" si="0"/>
        <v>1.5</v>
      </c>
      <c r="K11" s="21">
        <f t="shared" si="1"/>
        <v>1.75</v>
      </c>
    </row>
    <row r="12" spans="1:11" x14ac:dyDescent="0.2">
      <c r="A12" s="7" t="s">
        <v>46</v>
      </c>
      <c r="B12" s="65">
        <v>99</v>
      </c>
      <c r="C12" s="39">
        <f>IF(B32=0, "-", B12/B32)</f>
        <v>0.11927710843373494</v>
      </c>
      <c r="D12" s="65">
        <v>57</v>
      </c>
      <c r="E12" s="21">
        <f>IF(D32=0, "-", D12/D32)</f>
        <v>9.0476190476190474E-2</v>
      </c>
      <c r="F12" s="81">
        <v>223</v>
      </c>
      <c r="G12" s="39">
        <f>IF(F32=0, "-", F12/F32)</f>
        <v>0.12139357648339684</v>
      </c>
      <c r="H12" s="65">
        <v>148</v>
      </c>
      <c r="I12" s="21">
        <f>IF(H32=0, "-", H12/H32)</f>
        <v>8.8729016786570747E-2</v>
      </c>
      <c r="J12" s="20">
        <f t="shared" si="0"/>
        <v>0.73684210526315785</v>
      </c>
      <c r="K12" s="21">
        <f t="shared" si="1"/>
        <v>0.5067567567567568</v>
      </c>
    </row>
    <row r="13" spans="1:11" x14ac:dyDescent="0.2">
      <c r="A13" s="7" t="s">
        <v>49</v>
      </c>
      <c r="B13" s="65">
        <v>134</v>
      </c>
      <c r="C13" s="39">
        <f>IF(B32=0, "-", B13/B32)</f>
        <v>0.16144578313253011</v>
      </c>
      <c r="D13" s="65">
        <v>94</v>
      </c>
      <c r="E13" s="21">
        <f>IF(D32=0, "-", D13/D32)</f>
        <v>0.1492063492063492</v>
      </c>
      <c r="F13" s="81">
        <v>282</v>
      </c>
      <c r="G13" s="39">
        <f>IF(F32=0, "-", F13/F32)</f>
        <v>0.15351115949918345</v>
      </c>
      <c r="H13" s="65">
        <v>194</v>
      </c>
      <c r="I13" s="21">
        <f>IF(H32=0, "-", H13/H32)</f>
        <v>0.11630695443645084</v>
      </c>
      <c r="J13" s="20">
        <f t="shared" si="0"/>
        <v>0.42553191489361702</v>
      </c>
      <c r="K13" s="21">
        <f t="shared" si="1"/>
        <v>0.45360824742268041</v>
      </c>
    </row>
    <row r="14" spans="1:11" x14ac:dyDescent="0.2">
      <c r="A14" s="7" t="s">
        <v>53</v>
      </c>
      <c r="B14" s="65">
        <v>10</v>
      </c>
      <c r="C14" s="39">
        <f>IF(B32=0, "-", B14/B32)</f>
        <v>1.2048192771084338E-2</v>
      </c>
      <c r="D14" s="65">
        <v>3</v>
      </c>
      <c r="E14" s="21">
        <f>IF(D32=0, "-", D14/D32)</f>
        <v>4.7619047619047623E-3</v>
      </c>
      <c r="F14" s="81">
        <v>24</v>
      </c>
      <c r="G14" s="39">
        <f>IF(F32=0, "-", F14/F32)</f>
        <v>1.30647795318454E-2</v>
      </c>
      <c r="H14" s="65">
        <v>7</v>
      </c>
      <c r="I14" s="21">
        <f>IF(H32=0, "-", H14/H32)</f>
        <v>4.1966426858513189E-3</v>
      </c>
      <c r="J14" s="20">
        <f t="shared" si="0"/>
        <v>2.3333333333333335</v>
      </c>
      <c r="K14" s="21">
        <f t="shared" si="1"/>
        <v>2.4285714285714284</v>
      </c>
    </row>
    <row r="15" spans="1:11" x14ac:dyDescent="0.2">
      <c r="A15" s="7" t="s">
        <v>55</v>
      </c>
      <c r="B15" s="65">
        <v>0</v>
      </c>
      <c r="C15" s="39">
        <f>IF(B32=0, "-", B15/B32)</f>
        <v>0</v>
      </c>
      <c r="D15" s="65">
        <v>0</v>
      </c>
      <c r="E15" s="21">
        <f>IF(D32=0, "-", D15/D32)</f>
        <v>0</v>
      </c>
      <c r="F15" s="81">
        <v>1</v>
      </c>
      <c r="G15" s="39">
        <f>IF(F32=0, "-", F15/F32)</f>
        <v>5.4436581382689172E-4</v>
      </c>
      <c r="H15" s="65">
        <v>1</v>
      </c>
      <c r="I15" s="21">
        <f>IF(H32=0, "-", H15/H32)</f>
        <v>5.9952038369304552E-4</v>
      </c>
      <c r="J15" s="20" t="str">
        <f t="shared" si="0"/>
        <v>-</v>
      </c>
      <c r="K15" s="21">
        <f t="shared" si="1"/>
        <v>0</v>
      </c>
    </row>
    <row r="16" spans="1:11" x14ac:dyDescent="0.2">
      <c r="A16" s="7" t="s">
        <v>56</v>
      </c>
      <c r="B16" s="65">
        <v>165</v>
      </c>
      <c r="C16" s="39">
        <f>IF(B32=0, "-", B16/B32)</f>
        <v>0.19879518072289157</v>
      </c>
      <c r="D16" s="65">
        <v>171</v>
      </c>
      <c r="E16" s="21">
        <f>IF(D32=0, "-", D16/D32)</f>
        <v>0.27142857142857141</v>
      </c>
      <c r="F16" s="81">
        <v>461</v>
      </c>
      <c r="G16" s="39">
        <f>IF(F32=0, "-", F16/F32)</f>
        <v>0.25095264017419705</v>
      </c>
      <c r="H16" s="65">
        <v>454</v>
      </c>
      <c r="I16" s="21">
        <f>IF(H32=0, "-", H16/H32)</f>
        <v>0.27218225419664266</v>
      </c>
      <c r="J16" s="20">
        <f t="shared" si="0"/>
        <v>-3.5087719298245612E-2</v>
      </c>
      <c r="K16" s="21">
        <f t="shared" si="1"/>
        <v>1.5418502202643172E-2</v>
      </c>
    </row>
    <row r="17" spans="1:11" x14ac:dyDescent="0.2">
      <c r="A17" s="7" t="s">
        <v>58</v>
      </c>
      <c r="B17" s="65">
        <v>62</v>
      </c>
      <c r="C17" s="39">
        <f>IF(B32=0, "-", B17/B32)</f>
        <v>7.4698795180722893E-2</v>
      </c>
      <c r="D17" s="65">
        <v>37</v>
      </c>
      <c r="E17" s="21">
        <f>IF(D32=0, "-", D17/D32)</f>
        <v>5.873015873015873E-2</v>
      </c>
      <c r="F17" s="81">
        <v>88</v>
      </c>
      <c r="G17" s="39">
        <f>IF(F32=0, "-", F17/F32)</f>
        <v>4.790419161676647E-2</v>
      </c>
      <c r="H17" s="65">
        <v>98</v>
      </c>
      <c r="I17" s="21">
        <f>IF(H32=0, "-", H17/H32)</f>
        <v>5.8752997601918468E-2</v>
      </c>
      <c r="J17" s="20">
        <f t="shared" si="0"/>
        <v>0.67567567567567566</v>
      </c>
      <c r="K17" s="21">
        <f t="shared" si="1"/>
        <v>-0.10204081632653061</v>
      </c>
    </row>
    <row r="18" spans="1:11" x14ac:dyDescent="0.2">
      <c r="A18" s="7" t="s">
        <v>61</v>
      </c>
      <c r="B18" s="65">
        <v>63</v>
      </c>
      <c r="C18" s="39">
        <f>IF(B32=0, "-", B18/B32)</f>
        <v>7.5903614457831323E-2</v>
      </c>
      <c r="D18" s="65">
        <v>58</v>
      </c>
      <c r="E18" s="21">
        <f>IF(D32=0, "-", D18/D32)</f>
        <v>9.2063492063492069E-2</v>
      </c>
      <c r="F18" s="81">
        <v>105</v>
      </c>
      <c r="G18" s="39">
        <f>IF(F32=0, "-", F18/F32)</f>
        <v>5.7158410451823627E-2</v>
      </c>
      <c r="H18" s="65">
        <v>109</v>
      </c>
      <c r="I18" s="21">
        <f>IF(H32=0, "-", H18/H32)</f>
        <v>6.5347721822541963E-2</v>
      </c>
      <c r="J18" s="20">
        <f t="shared" si="0"/>
        <v>8.6206896551724144E-2</v>
      </c>
      <c r="K18" s="21">
        <f t="shared" si="1"/>
        <v>-3.669724770642202E-2</v>
      </c>
    </row>
    <row r="19" spans="1:11" x14ac:dyDescent="0.2">
      <c r="A19" s="7" t="s">
        <v>65</v>
      </c>
      <c r="B19" s="65">
        <v>26</v>
      </c>
      <c r="C19" s="39">
        <f>IF(B32=0, "-", B19/B32)</f>
        <v>3.1325301204819279E-2</v>
      </c>
      <c r="D19" s="65">
        <v>0</v>
      </c>
      <c r="E19" s="21">
        <f>IF(D32=0, "-", D19/D32)</f>
        <v>0</v>
      </c>
      <c r="F19" s="81">
        <v>50</v>
      </c>
      <c r="G19" s="39">
        <f>IF(F32=0, "-", F19/F32)</f>
        <v>2.7218290691344585E-2</v>
      </c>
      <c r="H19" s="65">
        <v>0</v>
      </c>
      <c r="I19" s="21">
        <f>IF(H32=0, "-", H19/H32)</f>
        <v>0</v>
      </c>
      <c r="J19" s="20" t="str">
        <f t="shared" si="0"/>
        <v>-</v>
      </c>
      <c r="K19" s="21" t="str">
        <f t="shared" si="1"/>
        <v>-</v>
      </c>
    </row>
    <row r="20" spans="1:11" x14ac:dyDescent="0.2">
      <c r="A20" s="7" t="s">
        <v>68</v>
      </c>
      <c r="B20" s="65">
        <v>12</v>
      </c>
      <c r="C20" s="39">
        <f>IF(B32=0, "-", B20/B32)</f>
        <v>1.4457831325301205E-2</v>
      </c>
      <c r="D20" s="65">
        <v>22</v>
      </c>
      <c r="E20" s="21">
        <f>IF(D32=0, "-", D20/D32)</f>
        <v>3.4920634920634921E-2</v>
      </c>
      <c r="F20" s="81">
        <v>19</v>
      </c>
      <c r="G20" s="39">
        <f>IF(F32=0, "-", F20/F32)</f>
        <v>1.0342950462710943E-2</v>
      </c>
      <c r="H20" s="65">
        <v>49</v>
      </c>
      <c r="I20" s="21">
        <f>IF(H32=0, "-", H20/H32)</f>
        <v>2.9376498800959234E-2</v>
      </c>
      <c r="J20" s="20">
        <f t="shared" si="0"/>
        <v>-0.45454545454545453</v>
      </c>
      <c r="K20" s="21">
        <f t="shared" si="1"/>
        <v>-0.61224489795918369</v>
      </c>
    </row>
    <row r="21" spans="1:11" x14ac:dyDescent="0.2">
      <c r="A21" s="7" t="s">
        <v>69</v>
      </c>
      <c r="B21" s="65">
        <v>7</v>
      </c>
      <c r="C21" s="39">
        <f>IF(B32=0, "-", B21/B32)</f>
        <v>8.4337349397590362E-3</v>
      </c>
      <c r="D21" s="65">
        <v>20</v>
      </c>
      <c r="E21" s="21">
        <f>IF(D32=0, "-", D21/D32)</f>
        <v>3.1746031746031744E-2</v>
      </c>
      <c r="F21" s="81">
        <v>10</v>
      </c>
      <c r="G21" s="39">
        <f>IF(F32=0, "-", F21/F32)</f>
        <v>5.4436581382689168E-3</v>
      </c>
      <c r="H21" s="65">
        <v>88</v>
      </c>
      <c r="I21" s="21">
        <f>IF(H32=0, "-", H21/H32)</f>
        <v>5.2757793764988008E-2</v>
      </c>
      <c r="J21" s="20">
        <f t="shared" si="0"/>
        <v>-0.65</v>
      </c>
      <c r="K21" s="21">
        <f t="shared" si="1"/>
        <v>-0.88636363636363635</v>
      </c>
    </row>
    <row r="22" spans="1:11" x14ac:dyDescent="0.2">
      <c r="A22" s="7" t="s">
        <v>74</v>
      </c>
      <c r="B22" s="65">
        <v>30</v>
      </c>
      <c r="C22" s="39">
        <f>IF(B32=0, "-", B22/B32)</f>
        <v>3.614457831325301E-2</v>
      </c>
      <c r="D22" s="65">
        <v>11</v>
      </c>
      <c r="E22" s="21">
        <f>IF(D32=0, "-", D22/D32)</f>
        <v>1.7460317460317461E-2</v>
      </c>
      <c r="F22" s="81">
        <v>53</v>
      </c>
      <c r="G22" s="39">
        <f>IF(F32=0, "-", F22/F32)</f>
        <v>2.885138813282526E-2</v>
      </c>
      <c r="H22" s="65">
        <v>28</v>
      </c>
      <c r="I22" s="21">
        <f>IF(H32=0, "-", H22/H32)</f>
        <v>1.6786570743405275E-2</v>
      </c>
      <c r="J22" s="20">
        <f t="shared" si="0"/>
        <v>1.7272727272727273</v>
      </c>
      <c r="K22" s="21">
        <f t="shared" si="1"/>
        <v>0.8928571428571429</v>
      </c>
    </row>
    <row r="23" spans="1:11" x14ac:dyDescent="0.2">
      <c r="A23" s="7" t="s">
        <v>75</v>
      </c>
      <c r="B23" s="65">
        <v>28</v>
      </c>
      <c r="C23" s="39">
        <f>IF(B32=0, "-", B23/B32)</f>
        <v>3.3734939759036145E-2</v>
      </c>
      <c r="D23" s="65">
        <v>50</v>
      </c>
      <c r="E23" s="21">
        <f>IF(D32=0, "-", D23/D32)</f>
        <v>7.9365079365079361E-2</v>
      </c>
      <c r="F23" s="81">
        <v>102</v>
      </c>
      <c r="G23" s="39">
        <f>IF(F32=0, "-", F23/F32)</f>
        <v>5.5525313010342948E-2</v>
      </c>
      <c r="H23" s="65">
        <v>146</v>
      </c>
      <c r="I23" s="21">
        <f>IF(H32=0, "-", H23/H32)</f>
        <v>8.7529976019184649E-2</v>
      </c>
      <c r="J23" s="20">
        <f t="shared" si="0"/>
        <v>-0.44</v>
      </c>
      <c r="K23" s="21">
        <f t="shared" si="1"/>
        <v>-0.30136986301369861</v>
      </c>
    </row>
    <row r="24" spans="1:11" x14ac:dyDescent="0.2">
      <c r="A24" s="7" t="s">
        <v>80</v>
      </c>
      <c r="B24" s="65">
        <v>1</v>
      </c>
      <c r="C24" s="39">
        <f>IF(B32=0, "-", B24/B32)</f>
        <v>1.2048192771084338E-3</v>
      </c>
      <c r="D24" s="65">
        <v>0</v>
      </c>
      <c r="E24" s="21">
        <f>IF(D32=0, "-", D24/D32)</f>
        <v>0</v>
      </c>
      <c r="F24" s="81">
        <v>1</v>
      </c>
      <c r="G24" s="39">
        <f>IF(F32=0, "-", F24/F32)</f>
        <v>5.4436581382689172E-4</v>
      </c>
      <c r="H24" s="65">
        <v>0</v>
      </c>
      <c r="I24" s="21">
        <f>IF(H32=0, "-", H24/H32)</f>
        <v>0</v>
      </c>
      <c r="J24" s="20" t="str">
        <f t="shared" si="0"/>
        <v>-</v>
      </c>
      <c r="K24" s="21" t="str">
        <f t="shared" si="1"/>
        <v>-</v>
      </c>
    </row>
    <row r="25" spans="1:11" x14ac:dyDescent="0.2">
      <c r="A25" s="7" t="s">
        <v>83</v>
      </c>
      <c r="B25" s="65">
        <v>32</v>
      </c>
      <c r="C25" s="39">
        <f>IF(B32=0, "-", B25/B32)</f>
        <v>3.8554216867469883E-2</v>
      </c>
      <c r="D25" s="65">
        <v>8</v>
      </c>
      <c r="E25" s="21">
        <f>IF(D32=0, "-", D25/D32)</f>
        <v>1.2698412698412698E-2</v>
      </c>
      <c r="F25" s="81">
        <v>46</v>
      </c>
      <c r="G25" s="39">
        <f>IF(F32=0, "-", F25/F32)</f>
        <v>2.5040827436037017E-2</v>
      </c>
      <c r="H25" s="65">
        <v>18</v>
      </c>
      <c r="I25" s="21">
        <f>IF(H32=0, "-", H25/H32)</f>
        <v>1.0791366906474821E-2</v>
      </c>
      <c r="J25" s="20">
        <f t="shared" si="0"/>
        <v>3</v>
      </c>
      <c r="K25" s="21">
        <f t="shared" si="1"/>
        <v>1.5555555555555556</v>
      </c>
    </row>
    <row r="26" spans="1:11" x14ac:dyDescent="0.2">
      <c r="A26" s="7" t="s">
        <v>85</v>
      </c>
      <c r="B26" s="65">
        <v>19</v>
      </c>
      <c r="C26" s="39">
        <f>IF(B32=0, "-", B26/B32)</f>
        <v>2.289156626506024E-2</v>
      </c>
      <c r="D26" s="65">
        <v>11</v>
      </c>
      <c r="E26" s="21">
        <f>IF(D32=0, "-", D26/D32)</f>
        <v>1.7460317460317461E-2</v>
      </c>
      <c r="F26" s="81">
        <v>41</v>
      </c>
      <c r="G26" s="39">
        <f>IF(F32=0, "-", F26/F32)</f>
        <v>2.231899836690256E-2</v>
      </c>
      <c r="H26" s="65">
        <v>51</v>
      </c>
      <c r="I26" s="21">
        <f>IF(H32=0, "-", H26/H32)</f>
        <v>3.0575539568345324E-2</v>
      </c>
      <c r="J26" s="20">
        <f t="shared" si="0"/>
        <v>0.72727272727272729</v>
      </c>
      <c r="K26" s="21">
        <f t="shared" si="1"/>
        <v>-0.19607843137254902</v>
      </c>
    </row>
    <row r="27" spans="1:11" x14ac:dyDescent="0.2">
      <c r="A27" s="7" t="s">
        <v>91</v>
      </c>
      <c r="B27" s="65">
        <v>8</v>
      </c>
      <c r="C27" s="39">
        <f>IF(B32=0, "-", B27/B32)</f>
        <v>9.6385542168674707E-3</v>
      </c>
      <c r="D27" s="65">
        <v>11</v>
      </c>
      <c r="E27" s="21">
        <f>IF(D32=0, "-", D27/D32)</f>
        <v>1.7460317460317461E-2</v>
      </c>
      <c r="F27" s="81">
        <v>18</v>
      </c>
      <c r="G27" s="39">
        <f>IF(F32=0, "-", F27/F32)</f>
        <v>9.7985846488840497E-3</v>
      </c>
      <c r="H27" s="65">
        <v>35</v>
      </c>
      <c r="I27" s="21">
        <f>IF(H32=0, "-", H27/H32)</f>
        <v>2.0983213429256596E-2</v>
      </c>
      <c r="J27" s="20">
        <f t="shared" si="0"/>
        <v>-0.27272727272727271</v>
      </c>
      <c r="K27" s="21">
        <f t="shared" si="1"/>
        <v>-0.48571428571428571</v>
      </c>
    </row>
    <row r="28" spans="1:11" x14ac:dyDescent="0.2">
      <c r="A28" s="7" t="s">
        <v>92</v>
      </c>
      <c r="B28" s="65">
        <v>45</v>
      </c>
      <c r="C28" s="39">
        <f>IF(B32=0, "-", B28/B32)</f>
        <v>5.4216867469879519E-2</v>
      </c>
      <c r="D28" s="65">
        <v>9</v>
      </c>
      <c r="E28" s="21">
        <f>IF(D32=0, "-", D28/D32)</f>
        <v>1.4285714285714285E-2</v>
      </c>
      <c r="F28" s="81">
        <v>77</v>
      </c>
      <c r="G28" s="39">
        <f>IF(F32=0, "-", F28/F32)</f>
        <v>4.1916167664670656E-2</v>
      </c>
      <c r="H28" s="65">
        <v>42</v>
      </c>
      <c r="I28" s="21">
        <f>IF(H32=0, "-", H28/H32)</f>
        <v>2.5179856115107913E-2</v>
      </c>
      <c r="J28" s="20">
        <f t="shared" si="0"/>
        <v>4</v>
      </c>
      <c r="K28" s="21">
        <f t="shared" si="1"/>
        <v>0.83333333333333337</v>
      </c>
    </row>
    <row r="29" spans="1:11" x14ac:dyDescent="0.2">
      <c r="A29" s="7" t="s">
        <v>94</v>
      </c>
      <c r="B29" s="65">
        <v>31</v>
      </c>
      <c r="C29" s="39">
        <f>IF(B32=0, "-", B29/B32)</f>
        <v>3.7349397590361447E-2</v>
      </c>
      <c r="D29" s="65">
        <v>27</v>
      </c>
      <c r="E29" s="21">
        <f>IF(D32=0, "-", D29/D32)</f>
        <v>4.2857142857142858E-2</v>
      </c>
      <c r="F29" s="81">
        <v>67</v>
      </c>
      <c r="G29" s="39">
        <f>IF(F32=0, "-", F29/F32)</f>
        <v>3.6472509526401742E-2</v>
      </c>
      <c r="H29" s="65">
        <v>72</v>
      </c>
      <c r="I29" s="21">
        <f>IF(H32=0, "-", H29/H32)</f>
        <v>4.3165467625899283E-2</v>
      </c>
      <c r="J29" s="20">
        <f t="shared" si="0"/>
        <v>0.14814814814814814</v>
      </c>
      <c r="K29" s="21">
        <f t="shared" si="1"/>
        <v>-6.9444444444444448E-2</v>
      </c>
    </row>
    <row r="30" spans="1:11" x14ac:dyDescent="0.2">
      <c r="A30" s="7" t="s">
        <v>95</v>
      </c>
      <c r="B30" s="65">
        <v>11</v>
      </c>
      <c r="C30" s="39">
        <f>IF(B32=0, "-", B30/B32)</f>
        <v>1.3253012048192771E-2</v>
      </c>
      <c r="D30" s="65">
        <v>9</v>
      </c>
      <c r="E30" s="21">
        <f>IF(D32=0, "-", D30/D32)</f>
        <v>1.4285714285714285E-2</v>
      </c>
      <c r="F30" s="81">
        <v>23</v>
      </c>
      <c r="G30" s="39">
        <f>IF(F32=0, "-", F30/F32)</f>
        <v>1.2520413718018509E-2</v>
      </c>
      <c r="H30" s="65">
        <v>18</v>
      </c>
      <c r="I30" s="21">
        <f>IF(H32=0, "-", H30/H32)</f>
        <v>1.0791366906474821E-2</v>
      </c>
      <c r="J30" s="20">
        <f t="shared" si="0"/>
        <v>0.22222222222222221</v>
      </c>
      <c r="K30" s="21">
        <f t="shared" si="1"/>
        <v>0.27777777777777779</v>
      </c>
    </row>
    <row r="31" spans="1:11" x14ac:dyDescent="0.2">
      <c r="A31" s="2"/>
      <c r="B31" s="68"/>
      <c r="C31" s="33"/>
      <c r="D31" s="68"/>
      <c r="E31" s="6"/>
      <c r="F31" s="82"/>
      <c r="G31" s="33"/>
      <c r="H31" s="68"/>
      <c r="I31" s="6"/>
      <c r="J31" s="5"/>
      <c r="K31" s="6"/>
    </row>
    <row r="32" spans="1:11" s="43" customFormat="1" x14ac:dyDescent="0.2">
      <c r="A32" s="162" t="s">
        <v>609</v>
      </c>
      <c r="B32" s="71">
        <f>SUM(B7:B31)</f>
        <v>830</v>
      </c>
      <c r="C32" s="40">
        <v>1</v>
      </c>
      <c r="D32" s="71">
        <f>SUM(D7:D31)</f>
        <v>630</v>
      </c>
      <c r="E32" s="41">
        <v>1</v>
      </c>
      <c r="F32" s="77">
        <f>SUM(F7:F31)</f>
        <v>1837</v>
      </c>
      <c r="G32" s="42">
        <v>1</v>
      </c>
      <c r="H32" s="71">
        <f>SUM(H7:H31)</f>
        <v>1668</v>
      </c>
      <c r="I32" s="41">
        <v>1</v>
      </c>
      <c r="J32" s="37">
        <f>IF(D32=0, "-", (B32-D32)/D32)</f>
        <v>0.31746031746031744</v>
      </c>
      <c r="K32" s="38">
        <f>IF(H32=0, "-", (F32-H32)/H32)</f>
        <v>0.10131894484412469</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70"/>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107</v>
      </c>
      <c r="B2" s="202" t="s">
        <v>97</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215</v>
      </c>
      <c r="B8" s="143">
        <v>1</v>
      </c>
      <c r="C8" s="144">
        <v>0</v>
      </c>
      <c r="D8" s="143">
        <v>2</v>
      </c>
      <c r="E8" s="144">
        <v>2</v>
      </c>
      <c r="F8" s="145"/>
      <c r="G8" s="143">
        <f>B8-C8</f>
        <v>1</v>
      </c>
      <c r="H8" s="144">
        <f>D8-E8</f>
        <v>0</v>
      </c>
      <c r="I8" s="151" t="str">
        <f>IF(C8=0, "-", IF(G8/C8&lt;10, G8/C8, "&gt;999%"))</f>
        <v>-</v>
      </c>
      <c r="J8" s="152">
        <f>IF(E8=0, "-", IF(H8/E8&lt;10, H8/E8, "&gt;999%"))</f>
        <v>0</v>
      </c>
    </row>
    <row r="9" spans="1:10" x14ac:dyDescent="0.2">
      <c r="A9" s="158" t="s">
        <v>406</v>
      </c>
      <c r="B9" s="65">
        <v>0</v>
      </c>
      <c r="C9" s="66">
        <v>0</v>
      </c>
      <c r="D9" s="65">
        <v>1</v>
      </c>
      <c r="E9" s="66">
        <v>1</v>
      </c>
      <c r="F9" s="67"/>
      <c r="G9" s="65">
        <f>B9-C9</f>
        <v>0</v>
      </c>
      <c r="H9" s="66">
        <f>D9-E9</f>
        <v>0</v>
      </c>
      <c r="I9" s="20" t="str">
        <f>IF(C9=0, "-", IF(G9/C9&lt;10, G9/C9, "&gt;999%"))</f>
        <v>-</v>
      </c>
      <c r="J9" s="21">
        <f>IF(E9=0, "-", IF(H9/E9&lt;10, H9/E9, "&gt;999%"))</f>
        <v>0</v>
      </c>
    </row>
    <row r="10" spans="1:10" s="160" customFormat="1" x14ac:dyDescent="0.2">
      <c r="A10" s="178" t="s">
        <v>617</v>
      </c>
      <c r="B10" s="71">
        <v>1</v>
      </c>
      <c r="C10" s="72">
        <v>0</v>
      </c>
      <c r="D10" s="71">
        <v>3</v>
      </c>
      <c r="E10" s="72">
        <v>3</v>
      </c>
      <c r="F10" s="73"/>
      <c r="G10" s="71">
        <f>B10-C10</f>
        <v>1</v>
      </c>
      <c r="H10" s="72">
        <f>D10-E10</f>
        <v>0</v>
      </c>
      <c r="I10" s="37" t="str">
        <f>IF(C10=0, "-", IF(G10/C10&lt;10, G10/C10, "&gt;999%"))</f>
        <v>-</v>
      </c>
      <c r="J10" s="38">
        <f>IF(E10=0, "-", IF(H10/E10&lt;10, H10/E10, "&gt;999%"))</f>
        <v>0</v>
      </c>
    </row>
    <row r="11" spans="1:10" x14ac:dyDescent="0.2">
      <c r="A11" s="177"/>
      <c r="B11" s="143"/>
      <c r="C11" s="144"/>
      <c r="D11" s="143"/>
      <c r="E11" s="144"/>
      <c r="F11" s="145"/>
      <c r="G11" s="143"/>
      <c r="H11" s="144"/>
      <c r="I11" s="151"/>
      <c r="J11" s="152"/>
    </row>
    <row r="12" spans="1:10" s="139" customFormat="1" x14ac:dyDescent="0.2">
      <c r="A12" s="159" t="s">
        <v>32</v>
      </c>
      <c r="B12" s="65"/>
      <c r="C12" s="66"/>
      <c r="D12" s="65"/>
      <c r="E12" s="66"/>
      <c r="F12" s="67"/>
      <c r="G12" s="65"/>
      <c r="H12" s="66"/>
      <c r="I12" s="20"/>
      <c r="J12" s="21"/>
    </row>
    <row r="13" spans="1:10" x14ac:dyDescent="0.2">
      <c r="A13" s="158" t="s">
        <v>331</v>
      </c>
      <c r="B13" s="65">
        <v>1</v>
      </c>
      <c r="C13" s="66">
        <v>0</v>
      </c>
      <c r="D13" s="65">
        <v>3</v>
      </c>
      <c r="E13" s="66">
        <v>2</v>
      </c>
      <c r="F13" s="67"/>
      <c r="G13" s="65">
        <f>B13-C13</f>
        <v>1</v>
      </c>
      <c r="H13" s="66">
        <f>D13-E13</f>
        <v>1</v>
      </c>
      <c r="I13" s="20" t="str">
        <f>IF(C13=0, "-", IF(G13/C13&lt;10, G13/C13, "&gt;999%"))</f>
        <v>-</v>
      </c>
      <c r="J13" s="21">
        <f>IF(E13=0, "-", IF(H13/E13&lt;10, H13/E13, "&gt;999%"))</f>
        <v>0.5</v>
      </c>
    </row>
    <row r="14" spans="1:10" x14ac:dyDescent="0.2">
      <c r="A14" s="158" t="s">
        <v>463</v>
      </c>
      <c r="B14" s="65">
        <v>4</v>
      </c>
      <c r="C14" s="66">
        <v>0</v>
      </c>
      <c r="D14" s="65">
        <v>8</v>
      </c>
      <c r="E14" s="66">
        <v>0</v>
      </c>
      <c r="F14" s="67"/>
      <c r="G14" s="65">
        <f>B14-C14</f>
        <v>4</v>
      </c>
      <c r="H14" s="66">
        <f>D14-E14</f>
        <v>8</v>
      </c>
      <c r="I14" s="20" t="str">
        <f>IF(C14=0, "-", IF(G14/C14&lt;10, G14/C14, "&gt;999%"))</f>
        <v>-</v>
      </c>
      <c r="J14" s="21" t="str">
        <f>IF(E14=0, "-", IF(H14/E14&lt;10, H14/E14, "&gt;999%"))</f>
        <v>-</v>
      </c>
    </row>
    <row r="15" spans="1:10" s="160" customFormat="1" x14ac:dyDescent="0.2">
      <c r="A15" s="178" t="s">
        <v>618</v>
      </c>
      <c r="B15" s="71">
        <v>5</v>
      </c>
      <c r="C15" s="72">
        <v>0</v>
      </c>
      <c r="D15" s="71">
        <v>11</v>
      </c>
      <c r="E15" s="72">
        <v>2</v>
      </c>
      <c r="F15" s="73"/>
      <c r="G15" s="71">
        <f>B15-C15</f>
        <v>5</v>
      </c>
      <c r="H15" s="72">
        <f>D15-E15</f>
        <v>9</v>
      </c>
      <c r="I15" s="37" t="str">
        <f>IF(C15=0, "-", IF(G15/C15&lt;10, G15/C15, "&gt;999%"))</f>
        <v>-</v>
      </c>
      <c r="J15" s="38">
        <f>IF(E15=0, "-", IF(H15/E15&lt;10, H15/E15, "&gt;999%"))</f>
        <v>4.5</v>
      </c>
    </row>
    <row r="16" spans="1:10" x14ac:dyDescent="0.2">
      <c r="A16" s="177"/>
      <c r="B16" s="143"/>
      <c r="C16" s="144"/>
      <c r="D16" s="143"/>
      <c r="E16" s="144"/>
      <c r="F16" s="145"/>
      <c r="G16" s="143"/>
      <c r="H16" s="144"/>
      <c r="I16" s="151"/>
      <c r="J16" s="152"/>
    </row>
    <row r="17" spans="1:10" s="139" customFormat="1" x14ac:dyDescent="0.2">
      <c r="A17" s="159" t="s">
        <v>33</v>
      </c>
      <c r="B17" s="65"/>
      <c r="C17" s="66"/>
      <c r="D17" s="65"/>
      <c r="E17" s="66"/>
      <c r="F17" s="67"/>
      <c r="G17" s="65"/>
      <c r="H17" s="66"/>
      <c r="I17" s="20"/>
      <c r="J17" s="21"/>
    </row>
    <row r="18" spans="1:10" x14ac:dyDescent="0.2">
      <c r="A18" s="158" t="s">
        <v>211</v>
      </c>
      <c r="B18" s="65">
        <v>13</v>
      </c>
      <c r="C18" s="66">
        <v>5</v>
      </c>
      <c r="D18" s="65">
        <v>28</v>
      </c>
      <c r="E18" s="66">
        <v>29</v>
      </c>
      <c r="F18" s="67"/>
      <c r="G18" s="65">
        <f t="shared" ref="G18:G35" si="0">B18-C18</f>
        <v>8</v>
      </c>
      <c r="H18" s="66">
        <f t="shared" ref="H18:H35" si="1">D18-E18</f>
        <v>-1</v>
      </c>
      <c r="I18" s="20">
        <f t="shared" ref="I18:I35" si="2">IF(C18=0, "-", IF(G18/C18&lt;10, G18/C18, "&gt;999%"))</f>
        <v>1.6</v>
      </c>
      <c r="J18" s="21">
        <f t="shared" ref="J18:J35" si="3">IF(E18=0, "-", IF(H18/E18&lt;10, H18/E18, "&gt;999%"))</f>
        <v>-3.4482758620689655E-2</v>
      </c>
    </row>
    <row r="19" spans="1:10" x14ac:dyDescent="0.2">
      <c r="A19" s="158" t="s">
        <v>234</v>
      </c>
      <c r="B19" s="65">
        <v>10</v>
      </c>
      <c r="C19" s="66">
        <v>19</v>
      </c>
      <c r="D19" s="65">
        <v>45</v>
      </c>
      <c r="E19" s="66">
        <v>87</v>
      </c>
      <c r="F19" s="67"/>
      <c r="G19" s="65">
        <f t="shared" si="0"/>
        <v>-9</v>
      </c>
      <c r="H19" s="66">
        <f t="shared" si="1"/>
        <v>-42</v>
      </c>
      <c r="I19" s="20">
        <f t="shared" si="2"/>
        <v>-0.47368421052631576</v>
      </c>
      <c r="J19" s="21">
        <f t="shared" si="3"/>
        <v>-0.48275862068965519</v>
      </c>
    </row>
    <row r="20" spans="1:10" x14ac:dyDescent="0.2">
      <c r="A20" s="158" t="s">
        <v>307</v>
      </c>
      <c r="B20" s="65">
        <v>0</v>
      </c>
      <c r="C20" s="66">
        <v>1</v>
      </c>
      <c r="D20" s="65">
        <v>0</v>
      </c>
      <c r="E20" s="66">
        <v>3</v>
      </c>
      <c r="F20" s="67"/>
      <c r="G20" s="65">
        <f t="shared" si="0"/>
        <v>-1</v>
      </c>
      <c r="H20" s="66">
        <f t="shared" si="1"/>
        <v>-3</v>
      </c>
      <c r="I20" s="20">
        <f t="shared" si="2"/>
        <v>-1</v>
      </c>
      <c r="J20" s="21">
        <f t="shared" si="3"/>
        <v>-1</v>
      </c>
    </row>
    <row r="21" spans="1:10" x14ac:dyDescent="0.2">
      <c r="A21" s="158" t="s">
        <v>253</v>
      </c>
      <c r="B21" s="65">
        <v>10</v>
      </c>
      <c r="C21" s="66">
        <v>3</v>
      </c>
      <c r="D21" s="65">
        <v>20</v>
      </c>
      <c r="E21" s="66">
        <v>27</v>
      </c>
      <c r="F21" s="67"/>
      <c r="G21" s="65">
        <f t="shared" si="0"/>
        <v>7</v>
      </c>
      <c r="H21" s="66">
        <f t="shared" si="1"/>
        <v>-7</v>
      </c>
      <c r="I21" s="20">
        <f t="shared" si="2"/>
        <v>2.3333333333333335</v>
      </c>
      <c r="J21" s="21">
        <f t="shared" si="3"/>
        <v>-0.25925925925925924</v>
      </c>
    </row>
    <row r="22" spans="1:10" x14ac:dyDescent="0.2">
      <c r="A22" s="158" t="s">
        <v>316</v>
      </c>
      <c r="B22" s="65">
        <v>2</v>
      </c>
      <c r="C22" s="66">
        <v>3</v>
      </c>
      <c r="D22" s="65">
        <v>7</v>
      </c>
      <c r="E22" s="66">
        <v>11</v>
      </c>
      <c r="F22" s="67"/>
      <c r="G22" s="65">
        <f t="shared" si="0"/>
        <v>-1</v>
      </c>
      <c r="H22" s="66">
        <f t="shared" si="1"/>
        <v>-4</v>
      </c>
      <c r="I22" s="20">
        <f t="shared" si="2"/>
        <v>-0.33333333333333331</v>
      </c>
      <c r="J22" s="21">
        <f t="shared" si="3"/>
        <v>-0.36363636363636365</v>
      </c>
    </row>
    <row r="23" spans="1:10" x14ac:dyDescent="0.2">
      <c r="A23" s="158" t="s">
        <v>254</v>
      </c>
      <c r="B23" s="65">
        <v>7</v>
      </c>
      <c r="C23" s="66">
        <v>7</v>
      </c>
      <c r="D23" s="65">
        <v>29</v>
      </c>
      <c r="E23" s="66">
        <v>28</v>
      </c>
      <c r="F23" s="67"/>
      <c r="G23" s="65">
        <f t="shared" si="0"/>
        <v>0</v>
      </c>
      <c r="H23" s="66">
        <f t="shared" si="1"/>
        <v>1</v>
      </c>
      <c r="I23" s="20">
        <f t="shared" si="2"/>
        <v>0</v>
      </c>
      <c r="J23" s="21">
        <f t="shared" si="3"/>
        <v>3.5714285714285712E-2</v>
      </c>
    </row>
    <row r="24" spans="1:10" x14ac:dyDescent="0.2">
      <c r="A24" s="158" t="s">
        <v>269</v>
      </c>
      <c r="B24" s="65">
        <v>3</v>
      </c>
      <c r="C24" s="66">
        <v>2</v>
      </c>
      <c r="D24" s="65">
        <v>10</v>
      </c>
      <c r="E24" s="66">
        <v>4</v>
      </c>
      <c r="F24" s="67"/>
      <c r="G24" s="65">
        <f t="shared" si="0"/>
        <v>1</v>
      </c>
      <c r="H24" s="66">
        <f t="shared" si="1"/>
        <v>6</v>
      </c>
      <c r="I24" s="20">
        <f t="shared" si="2"/>
        <v>0.5</v>
      </c>
      <c r="J24" s="21">
        <f t="shared" si="3"/>
        <v>1.5</v>
      </c>
    </row>
    <row r="25" spans="1:10" x14ac:dyDescent="0.2">
      <c r="A25" s="158" t="s">
        <v>270</v>
      </c>
      <c r="B25" s="65">
        <v>0</v>
      </c>
      <c r="C25" s="66">
        <v>1</v>
      </c>
      <c r="D25" s="65">
        <v>2</v>
      </c>
      <c r="E25" s="66">
        <v>3</v>
      </c>
      <c r="F25" s="67"/>
      <c r="G25" s="65">
        <f t="shared" si="0"/>
        <v>-1</v>
      </c>
      <c r="H25" s="66">
        <f t="shared" si="1"/>
        <v>-1</v>
      </c>
      <c r="I25" s="20">
        <f t="shared" si="2"/>
        <v>-1</v>
      </c>
      <c r="J25" s="21">
        <f t="shared" si="3"/>
        <v>-0.33333333333333331</v>
      </c>
    </row>
    <row r="26" spans="1:10" x14ac:dyDescent="0.2">
      <c r="A26" s="158" t="s">
        <v>281</v>
      </c>
      <c r="B26" s="65">
        <v>0</v>
      </c>
      <c r="C26" s="66">
        <v>0</v>
      </c>
      <c r="D26" s="65">
        <v>1</v>
      </c>
      <c r="E26" s="66">
        <v>1</v>
      </c>
      <c r="F26" s="67"/>
      <c r="G26" s="65">
        <f t="shared" si="0"/>
        <v>0</v>
      </c>
      <c r="H26" s="66">
        <f t="shared" si="1"/>
        <v>0</v>
      </c>
      <c r="I26" s="20" t="str">
        <f t="shared" si="2"/>
        <v>-</v>
      </c>
      <c r="J26" s="21">
        <f t="shared" si="3"/>
        <v>0</v>
      </c>
    </row>
    <row r="27" spans="1:10" x14ac:dyDescent="0.2">
      <c r="A27" s="158" t="s">
        <v>443</v>
      </c>
      <c r="B27" s="65">
        <v>2</v>
      </c>
      <c r="C27" s="66">
        <v>0</v>
      </c>
      <c r="D27" s="65">
        <v>3</v>
      </c>
      <c r="E27" s="66">
        <v>0</v>
      </c>
      <c r="F27" s="67"/>
      <c r="G27" s="65">
        <f t="shared" si="0"/>
        <v>2</v>
      </c>
      <c r="H27" s="66">
        <f t="shared" si="1"/>
        <v>3</v>
      </c>
      <c r="I27" s="20" t="str">
        <f t="shared" si="2"/>
        <v>-</v>
      </c>
      <c r="J27" s="21" t="str">
        <f t="shared" si="3"/>
        <v>-</v>
      </c>
    </row>
    <row r="28" spans="1:10" x14ac:dyDescent="0.2">
      <c r="A28" s="158" t="s">
        <v>375</v>
      </c>
      <c r="B28" s="65">
        <v>29</v>
      </c>
      <c r="C28" s="66">
        <v>11</v>
      </c>
      <c r="D28" s="65">
        <v>53</v>
      </c>
      <c r="E28" s="66">
        <v>64</v>
      </c>
      <c r="F28" s="67"/>
      <c r="G28" s="65">
        <f t="shared" si="0"/>
        <v>18</v>
      </c>
      <c r="H28" s="66">
        <f t="shared" si="1"/>
        <v>-11</v>
      </c>
      <c r="I28" s="20">
        <f t="shared" si="2"/>
        <v>1.6363636363636365</v>
      </c>
      <c r="J28" s="21">
        <f t="shared" si="3"/>
        <v>-0.171875</v>
      </c>
    </row>
    <row r="29" spans="1:10" x14ac:dyDescent="0.2">
      <c r="A29" s="158" t="s">
        <v>376</v>
      </c>
      <c r="B29" s="65">
        <v>135</v>
      </c>
      <c r="C29" s="66">
        <v>33</v>
      </c>
      <c r="D29" s="65">
        <v>289</v>
      </c>
      <c r="E29" s="66">
        <v>127</v>
      </c>
      <c r="F29" s="67"/>
      <c r="G29" s="65">
        <f t="shared" si="0"/>
        <v>102</v>
      </c>
      <c r="H29" s="66">
        <f t="shared" si="1"/>
        <v>162</v>
      </c>
      <c r="I29" s="20">
        <f t="shared" si="2"/>
        <v>3.0909090909090908</v>
      </c>
      <c r="J29" s="21">
        <f t="shared" si="3"/>
        <v>1.2755905511811023</v>
      </c>
    </row>
    <row r="30" spans="1:10" x14ac:dyDescent="0.2">
      <c r="A30" s="158" t="s">
        <v>407</v>
      </c>
      <c r="B30" s="65">
        <v>41</v>
      </c>
      <c r="C30" s="66">
        <v>26</v>
      </c>
      <c r="D30" s="65">
        <v>134</v>
      </c>
      <c r="E30" s="66">
        <v>100</v>
      </c>
      <c r="F30" s="67"/>
      <c r="G30" s="65">
        <f t="shared" si="0"/>
        <v>15</v>
      </c>
      <c r="H30" s="66">
        <f t="shared" si="1"/>
        <v>34</v>
      </c>
      <c r="I30" s="20">
        <f t="shared" si="2"/>
        <v>0.57692307692307687</v>
      </c>
      <c r="J30" s="21">
        <f t="shared" si="3"/>
        <v>0.34</v>
      </c>
    </row>
    <row r="31" spans="1:10" x14ac:dyDescent="0.2">
      <c r="A31" s="158" t="s">
        <v>444</v>
      </c>
      <c r="B31" s="65">
        <v>12</v>
      </c>
      <c r="C31" s="66">
        <v>22</v>
      </c>
      <c r="D31" s="65">
        <v>46</v>
      </c>
      <c r="E31" s="66">
        <v>69</v>
      </c>
      <c r="F31" s="67"/>
      <c r="G31" s="65">
        <f t="shared" si="0"/>
        <v>-10</v>
      </c>
      <c r="H31" s="66">
        <f t="shared" si="1"/>
        <v>-23</v>
      </c>
      <c r="I31" s="20">
        <f t="shared" si="2"/>
        <v>-0.45454545454545453</v>
      </c>
      <c r="J31" s="21">
        <f t="shared" si="3"/>
        <v>-0.33333333333333331</v>
      </c>
    </row>
    <row r="32" spans="1:10" x14ac:dyDescent="0.2">
      <c r="A32" s="158" t="s">
        <v>464</v>
      </c>
      <c r="B32" s="65">
        <v>3</v>
      </c>
      <c r="C32" s="66">
        <v>0</v>
      </c>
      <c r="D32" s="65">
        <v>12</v>
      </c>
      <c r="E32" s="66">
        <v>0</v>
      </c>
      <c r="F32" s="67"/>
      <c r="G32" s="65">
        <f t="shared" si="0"/>
        <v>3</v>
      </c>
      <c r="H32" s="66">
        <f t="shared" si="1"/>
        <v>12</v>
      </c>
      <c r="I32" s="20" t="str">
        <f t="shared" si="2"/>
        <v>-</v>
      </c>
      <c r="J32" s="21" t="str">
        <f t="shared" si="3"/>
        <v>-</v>
      </c>
    </row>
    <row r="33" spans="1:10" x14ac:dyDescent="0.2">
      <c r="A33" s="158" t="s">
        <v>332</v>
      </c>
      <c r="B33" s="65">
        <v>0</v>
      </c>
      <c r="C33" s="66">
        <v>0</v>
      </c>
      <c r="D33" s="65">
        <v>3</v>
      </c>
      <c r="E33" s="66">
        <v>0</v>
      </c>
      <c r="F33" s="67"/>
      <c r="G33" s="65">
        <f t="shared" si="0"/>
        <v>0</v>
      </c>
      <c r="H33" s="66">
        <f t="shared" si="1"/>
        <v>3</v>
      </c>
      <c r="I33" s="20" t="str">
        <f t="shared" si="2"/>
        <v>-</v>
      </c>
      <c r="J33" s="21" t="str">
        <f t="shared" si="3"/>
        <v>-</v>
      </c>
    </row>
    <row r="34" spans="1:10" x14ac:dyDescent="0.2">
      <c r="A34" s="158" t="s">
        <v>317</v>
      </c>
      <c r="B34" s="65">
        <v>3</v>
      </c>
      <c r="C34" s="66">
        <v>0</v>
      </c>
      <c r="D34" s="65">
        <v>4</v>
      </c>
      <c r="E34" s="66">
        <v>3</v>
      </c>
      <c r="F34" s="67"/>
      <c r="G34" s="65">
        <f t="shared" si="0"/>
        <v>3</v>
      </c>
      <c r="H34" s="66">
        <f t="shared" si="1"/>
        <v>1</v>
      </c>
      <c r="I34" s="20" t="str">
        <f t="shared" si="2"/>
        <v>-</v>
      </c>
      <c r="J34" s="21">
        <f t="shared" si="3"/>
        <v>0.33333333333333331</v>
      </c>
    </row>
    <row r="35" spans="1:10" s="160" customFormat="1" x14ac:dyDescent="0.2">
      <c r="A35" s="178" t="s">
        <v>619</v>
      </c>
      <c r="B35" s="71">
        <v>270</v>
      </c>
      <c r="C35" s="72">
        <v>133</v>
      </c>
      <c r="D35" s="71">
        <v>686</v>
      </c>
      <c r="E35" s="72">
        <v>556</v>
      </c>
      <c r="F35" s="73"/>
      <c r="G35" s="71">
        <f t="shared" si="0"/>
        <v>137</v>
      </c>
      <c r="H35" s="72">
        <f t="shared" si="1"/>
        <v>130</v>
      </c>
      <c r="I35" s="37">
        <f t="shared" si="2"/>
        <v>1.0300751879699248</v>
      </c>
      <c r="J35" s="38">
        <f t="shared" si="3"/>
        <v>0.23381294964028776</v>
      </c>
    </row>
    <row r="36" spans="1:10" x14ac:dyDescent="0.2">
      <c r="A36" s="177"/>
      <c r="B36" s="143"/>
      <c r="C36" s="144"/>
      <c r="D36" s="143"/>
      <c r="E36" s="144"/>
      <c r="F36" s="145"/>
      <c r="G36" s="143"/>
      <c r="H36" s="144"/>
      <c r="I36" s="151"/>
      <c r="J36" s="152"/>
    </row>
    <row r="37" spans="1:10" s="139" customFormat="1" x14ac:dyDescent="0.2">
      <c r="A37" s="159" t="s">
        <v>34</v>
      </c>
      <c r="B37" s="65"/>
      <c r="C37" s="66"/>
      <c r="D37" s="65"/>
      <c r="E37" s="66"/>
      <c r="F37" s="67"/>
      <c r="G37" s="65"/>
      <c r="H37" s="66"/>
      <c r="I37" s="20"/>
      <c r="J37" s="21"/>
    </row>
    <row r="38" spans="1:10" x14ac:dyDescent="0.2">
      <c r="A38" s="158" t="s">
        <v>465</v>
      </c>
      <c r="B38" s="65">
        <v>2</v>
      </c>
      <c r="C38" s="66">
        <v>1</v>
      </c>
      <c r="D38" s="65">
        <v>5</v>
      </c>
      <c r="E38" s="66">
        <v>2</v>
      </c>
      <c r="F38" s="67"/>
      <c r="G38" s="65">
        <f>B38-C38</f>
        <v>1</v>
      </c>
      <c r="H38" s="66">
        <f>D38-E38</f>
        <v>3</v>
      </c>
      <c r="I38" s="20">
        <f>IF(C38=0, "-", IF(G38/C38&lt;10, G38/C38, "&gt;999%"))</f>
        <v>1</v>
      </c>
      <c r="J38" s="21">
        <f>IF(E38=0, "-", IF(H38/E38&lt;10, H38/E38, "&gt;999%"))</f>
        <v>1.5</v>
      </c>
    </row>
    <row r="39" spans="1:10" x14ac:dyDescent="0.2">
      <c r="A39" s="158" t="s">
        <v>333</v>
      </c>
      <c r="B39" s="65">
        <v>1</v>
      </c>
      <c r="C39" s="66">
        <v>6</v>
      </c>
      <c r="D39" s="65">
        <v>5</v>
      </c>
      <c r="E39" s="66">
        <v>9</v>
      </c>
      <c r="F39" s="67"/>
      <c r="G39" s="65">
        <f>B39-C39</f>
        <v>-5</v>
      </c>
      <c r="H39" s="66">
        <f>D39-E39</f>
        <v>-4</v>
      </c>
      <c r="I39" s="20">
        <f>IF(C39=0, "-", IF(G39/C39&lt;10, G39/C39, "&gt;999%"))</f>
        <v>-0.83333333333333337</v>
      </c>
      <c r="J39" s="21">
        <f>IF(E39=0, "-", IF(H39/E39&lt;10, H39/E39, "&gt;999%"))</f>
        <v>-0.44444444444444442</v>
      </c>
    </row>
    <row r="40" spans="1:10" x14ac:dyDescent="0.2">
      <c r="A40" s="158" t="s">
        <v>282</v>
      </c>
      <c r="B40" s="65">
        <v>0</v>
      </c>
      <c r="C40" s="66">
        <v>1</v>
      </c>
      <c r="D40" s="65">
        <v>2</v>
      </c>
      <c r="E40" s="66">
        <v>1</v>
      </c>
      <c r="F40" s="67"/>
      <c r="G40" s="65">
        <f>B40-C40</f>
        <v>-1</v>
      </c>
      <c r="H40" s="66">
        <f>D40-E40</f>
        <v>1</v>
      </c>
      <c r="I40" s="20">
        <f>IF(C40=0, "-", IF(G40/C40&lt;10, G40/C40, "&gt;999%"))</f>
        <v>-1</v>
      </c>
      <c r="J40" s="21">
        <f>IF(E40=0, "-", IF(H40/E40&lt;10, H40/E40, "&gt;999%"))</f>
        <v>1</v>
      </c>
    </row>
    <row r="41" spans="1:10" s="160" customFormat="1" x14ac:dyDescent="0.2">
      <c r="A41" s="178" t="s">
        <v>620</v>
      </c>
      <c r="B41" s="71">
        <v>3</v>
      </c>
      <c r="C41" s="72">
        <v>8</v>
      </c>
      <c r="D41" s="71">
        <v>12</v>
      </c>
      <c r="E41" s="72">
        <v>12</v>
      </c>
      <c r="F41" s="73"/>
      <c r="G41" s="71">
        <f>B41-C41</f>
        <v>-5</v>
      </c>
      <c r="H41" s="72">
        <f>D41-E41</f>
        <v>0</v>
      </c>
      <c r="I41" s="37">
        <f>IF(C41=0, "-", IF(G41/C41&lt;10, G41/C41, "&gt;999%"))</f>
        <v>-0.625</v>
      </c>
      <c r="J41" s="38">
        <f>IF(E41=0, "-", IF(H41/E41&lt;10, H41/E41, "&gt;999%"))</f>
        <v>0</v>
      </c>
    </row>
    <row r="42" spans="1:10" x14ac:dyDescent="0.2">
      <c r="A42" s="177"/>
      <c r="B42" s="143"/>
      <c r="C42" s="144"/>
      <c r="D42" s="143"/>
      <c r="E42" s="144"/>
      <c r="F42" s="145"/>
      <c r="G42" s="143"/>
      <c r="H42" s="144"/>
      <c r="I42" s="151"/>
      <c r="J42" s="152"/>
    </row>
    <row r="43" spans="1:10" s="139" customFormat="1" x14ac:dyDescent="0.2">
      <c r="A43" s="159" t="s">
        <v>35</v>
      </c>
      <c r="B43" s="65"/>
      <c r="C43" s="66"/>
      <c r="D43" s="65"/>
      <c r="E43" s="66"/>
      <c r="F43" s="67"/>
      <c r="G43" s="65"/>
      <c r="H43" s="66"/>
      <c r="I43" s="20"/>
      <c r="J43" s="21"/>
    </row>
    <row r="44" spans="1:10" x14ac:dyDescent="0.2">
      <c r="A44" s="158" t="s">
        <v>235</v>
      </c>
      <c r="B44" s="65">
        <v>70</v>
      </c>
      <c r="C44" s="66">
        <v>22</v>
      </c>
      <c r="D44" s="65">
        <v>147</v>
      </c>
      <c r="E44" s="66">
        <v>94</v>
      </c>
      <c r="F44" s="67"/>
      <c r="G44" s="65">
        <f t="shared" ref="G44:G64" si="4">B44-C44</f>
        <v>48</v>
      </c>
      <c r="H44" s="66">
        <f t="shared" ref="H44:H64" si="5">D44-E44</f>
        <v>53</v>
      </c>
      <c r="I44" s="20">
        <f t="shared" ref="I44:I64" si="6">IF(C44=0, "-", IF(G44/C44&lt;10, G44/C44, "&gt;999%"))</f>
        <v>2.1818181818181817</v>
      </c>
      <c r="J44" s="21">
        <f t="shared" ref="J44:J64" si="7">IF(E44=0, "-", IF(H44/E44&lt;10, H44/E44, "&gt;999%"))</f>
        <v>0.56382978723404253</v>
      </c>
    </row>
    <row r="45" spans="1:10" x14ac:dyDescent="0.2">
      <c r="A45" s="158" t="s">
        <v>308</v>
      </c>
      <c r="B45" s="65">
        <v>15</v>
      </c>
      <c r="C45" s="66">
        <v>7</v>
      </c>
      <c r="D45" s="65">
        <v>28</v>
      </c>
      <c r="E45" s="66">
        <v>42</v>
      </c>
      <c r="F45" s="67"/>
      <c r="G45" s="65">
        <f t="shared" si="4"/>
        <v>8</v>
      </c>
      <c r="H45" s="66">
        <f t="shared" si="5"/>
        <v>-14</v>
      </c>
      <c r="I45" s="20">
        <f t="shared" si="6"/>
        <v>1.1428571428571428</v>
      </c>
      <c r="J45" s="21">
        <f t="shared" si="7"/>
        <v>-0.33333333333333331</v>
      </c>
    </row>
    <row r="46" spans="1:10" x14ac:dyDescent="0.2">
      <c r="A46" s="158" t="s">
        <v>236</v>
      </c>
      <c r="B46" s="65">
        <v>44</v>
      </c>
      <c r="C46" s="66">
        <v>7</v>
      </c>
      <c r="D46" s="65">
        <v>99</v>
      </c>
      <c r="E46" s="66">
        <v>25</v>
      </c>
      <c r="F46" s="67"/>
      <c r="G46" s="65">
        <f t="shared" si="4"/>
        <v>37</v>
      </c>
      <c r="H46" s="66">
        <f t="shared" si="5"/>
        <v>74</v>
      </c>
      <c r="I46" s="20">
        <f t="shared" si="6"/>
        <v>5.2857142857142856</v>
      </c>
      <c r="J46" s="21">
        <f t="shared" si="7"/>
        <v>2.96</v>
      </c>
    </row>
    <row r="47" spans="1:10" x14ac:dyDescent="0.2">
      <c r="A47" s="158" t="s">
        <v>255</v>
      </c>
      <c r="B47" s="65">
        <v>96</v>
      </c>
      <c r="C47" s="66">
        <v>24</v>
      </c>
      <c r="D47" s="65">
        <v>123</v>
      </c>
      <c r="E47" s="66">
        <v>97</v>
      </c>
      <c r="F47" s="67"/>
      <c r="G47" s="65">
        <f t="shared" si="4"/>
        <v>72</v>
      </c>
      <c r="H47" s="66">
        <f t="shared" si="5"/>
        <v>26</v>
      </c>
      <c r="I47" s="20">
        <f t="shared" si="6"/>
        <v>3</v>
      </c>
      <c r="J47" s="21">
        <f t="shared" si="7"/>
        <v>0.26804123711340205</v>
      </c>
    </row>
    <row r="48" spans="1:10" x14ac:dyDescent="0.2">
      <c r="A48" s="158" t="s">
        <v>318</v>
      </c>
      <c r="B48" s="65">
        <v>19</v>
      </c>
      <c r="C48" s="66">
        <v>2</v>
      </c>
      <c r="D48" s="65">
        <v>31</v>
      </c>
      <c r="E48" s="66">
        <v>15</v>
      </c>
      <c r="F48" s="67"/>
      <c r="G48" s="65">
        <f t="shared" si="4"/>
        <v>17</v>
      </c>
      <c r="H48" s="66">
        <f t="shared" si="5"/>
        <v>16</v>
      </c>
      <c r="I48" s="20">
        <f t="shared" si="6"/>
        <v>8.5</v>
      </c>
      <c r="J48" s="21">
        <f t="shared" si="7"/>
        <v>1.0666666666666667</v>
      </c>
    </row>
    <row r="49" spans="1:10" x14ac:dyDescent="0.2">
      <c r="A49" s="158" t="s">
        <v>271</v>
      </c>
      <c r="B49" s="65">
        <v>2</v>
      </c>
      <c r="C49" s="66">
        <v>4</v>
      </c>
      <c r="D49" s="65">
        <v>9</v>
      </c>
      <c r="E49" s="66">
        <v>9</v>
      </c>
      <c r="F49" s="67"/>
      <c r="G49" s="65">
        <f t="shared" si="4"/>
        <v>-2</v>
      </c>
      <c r="H49" s="66">
        <f t="shared" si="5"/>
        <v>0</v>
      </c>
      <c r="I49" s="20">
        <f t="shared" si="6"/>
        <v>-0.5</v>
      </c>
      <c r="J49" s="21">
        <f t="shared" si="7"/>
        <v>0</v>
      </c>
    </row>
    <row r="50" spans="1:10" x14ac:dyDescent="0.2">
      <c r="A50" s="158" t="s">
        <v>283</v>
      </c>
      <c r="B50" s="65">
        <v>0</v>
      </c>
      <c r="C50" s="66">
        <v>0</v>
      </c>
      <c r="D50" s="65">
        <v>0</v>
      </c>
      <c r="E50" s="66">
        <v>5</v>
      </c>
      <c r="F50" s="67"/>
      <c r="G50" s="65">
        <f t="shared" si="4"/>
        <v>0</v>
      </c>
      <c r="H50" s="66">
        <f t="shared" si="5"/>
        <v>-5</v>
      </c>
      <c r="I50" s="20" t="str">
        <f t="shared" si="6"/>
        <v>-</v>
      </c>
      <c r="J50" s="21">
        <f t="shared" si="7"/>
        <v>-1</v>
      </c>
    </row>
    <row r="51" spans="1:10" x14ac:dyDescent="0.2">
      <c r="A51" s="158" t="s">
        <v>284</v>
      </c>
      <c r="B51" s="65">
        <v>1</v>
      </c>
      <c r="C51" s="66">
        <v>2</v>
      </c>
      <c r="D51" s="65">
        <v>1</v>
      </c>
      <c r="E51" s="66">
        <v>2</v>
      </c>
      <c r="F51" s="67"/>
      <c r="G51" s="65">
        <f t="shared" si="4"/>
        <v>-1</v>
      </c>
      <c r="H51" s="66">
        <f t="shared" si="5"/>
        <v>-1</v>
      </c>
      <c r="I51" s="20">
        <f t="shared" si="6"/>
        <v>-0.5</v>
      </c>
      <c r="J51" s="21">
        <f t="shared" si="7"/>
        <v>-0.5</v>
      </c>
    </row>
    <row r="52" spans="1:10" x14ac:dyDescent="0.2">
      <c r="A52" s="158" t="s">
        <v>334</v>
      </c>
      <c r="B52" s="65">
        <v>0</v>
      </c>
      <c r="C52" s="66">
        <v>1</v>
      </c>
      <c r="D52" s="65">
        <v>0</v>
      </c>
      <c r="E52" s="66">
        <v>5</v>
      </c>
      <c r="F52" s="67"/>
      <c r="G52" s="65">
        <f t="shared" si="4"/>
        <v>-1</v>
      </c>
      <c r="H52" s="66">
        <f t="shared" si="5"/>
        <v>-5</v>
      </c>
      <c r="I52" s="20">
        <f t="shared" si="6"/>
        <v>-1</v>
      </c>
      <c r="J52" s="21">
        <f t="shared" si="7"/>
        <v>-1</v>
      </c>
    </row>
    <row r="53" spans="1:10" x14ac:dyDescent="0.2">
      <c r="A53" s="158" t="s">
        <v>285</v>
      </c>
      <c r="B53" s="65">
        <v>0</v>
      </c>
      <c r="C53" s="66">
        <v>0</v>
      </c>
      <c r="D53" s="65">
        <v>0</v>
      </c>
      <c r="E53" s="66">
        <v>3</v>
      </c>
      <c r="F53" s="67"/>
      <c r="G53" s="65">
        <f t="shared" si="4"/>
        <v>0</v>
      </c>
      <c r="H53" s="66">
        <f t="shared" si="5"/>
        <v>-3</v>
      </c>
      <c r="I53" s="20" t="str">
        <f t="shared" si="6"/>
        <v>-</v>
      </c>
      <c r="J53" s="21">
        <f t="shared" si="7"/>
        <v>-1</v>
      </c>
    </row>
    <row r="54" spans="1:10" x14ac:dyDescent="0.2">
      <c r="A54" s="158" t="s">
        <v>237</v>
      </c>
      <c r="B54" s="65">
        <v>1</v>
      </c>
      <c r="C54" s="66">
        <v>1</v>
      </c>
      <c r="D54" s="65">
        <v>1</v>
      </c>
      <c r="E54" s="66">
        <v>2</v>
      </c>
      <c r="F54" s="67"/>
      <c r="G54" s="65">
        <f t="shared" si="4"/>
        <v>0</v>
      </c>
      <c r="H54" s="66">
        <f t="shared" si="5"/>
        <v>-1</v>
      </c>
      <c r="I54" s="20">
        <f t="shared" si="6"/>
        <v>0</v>
      </c>
      <c r="J54" s="21">
        <f t="shared" si="7"/>
        <v>-0.5</v>
      </c>
    </row>
    <row r="55" spans="1:10" x14ac:dyDescent="0.2">
      <c r="A55" s="158" t="s">
        <v>335</v>
      </c>
      <c r="B55" s="65">
        <v>0</v>
      </c>
      <c r="C55" s="66">
        <v>0</v>
      </c>
      <c r="D55" s="65">
        <v>0</v>
      </c>
      <c r="E55" s="66">
        <v>1</v>
      </c>
      <c r="F55" s="67"/>
      <c r="G55" s="65">
        <f t="shared" si="4"/>
        <v>0</v>
      </c>
      <c r="H55" s="66">
        <f t="shared" si="5"/>
        <v>-1</v>
      </c>
      <c r="I55" s="20" t="str">
        <f t="shared" si="6"/>
        <v>-</v>
      </c>
      <c r="J55" s="21">
        <f t="shared" si="7"/>
        <v>-1</v>
      </c>
    </row>
    <row r="56" spans="1:10" x14ac:dyDescent="0.2">
      <c r="A56" s="158" t="s">
        <v>377</v>
      </c>
      <c r="B56" s="65">
        <v>46</v>
      </c>
      <c r="C56" s="66">
        <v>22</v>
      </c>
      <c r="D56" s="65">
        <v>126</v>
      </c>
      <c r="E56" s="66">
        <v>109</v>
      </c>
      <c r="F56" s="67"/>
      <c r="G56" s="65">
        <f t="shared" si="4"/>
        <v>24</v>
      </c>
      <c r="H56" s="66">
        <f t="shared" si="5"/>
        <v>17</v>
      </c>
      <c r="I56" s="20">
        <f t="shared" si="6"/>
        <v>1.0909090909090908</v>
      </c>
      <c r="J56" s="21">
        <f t="shared" si="7"/>
        <v>0.15596330275229359</v>
      </c>
    </row>
    <row r="57" spans="1:10" x14ac:dyDescent="0.2">
      <c r="A57" s="158" t="s">
        <v>378</v>
      </c>
      <c r="B57" s="65">
        <v>9</v>
      </c>
      <c r="C57" s="66">
        <v>2</v>
      </c>
      <c r="D57" s="65">
        <v>23</v>
      </c>
      <c r="E57" s="66">
        <v>17</v>
      </c>
      <c r="F57" s="67"/>
      <c r="G57" s="65">
        <f t="shared" si="4"/>
        <v>7</v>
      </c>
      <c r="H57" s="66">
        <f t="shared" si="5"/>
        <v>6</v>
      </c>
      <c r="I57" s="20">
        <f t="shared" si="6"/>
        <v>3.5</v>
      </c>
      <c r="J57" s="21">
        <f t="shared" si="7"/>
        <v>0.35294117647058826</v>
      </c>
    </row>
    <row r="58" spans="1:10" x14ac:dyDescent="0.2">
      <c r="A58" s="158" t="s">
        <v>408</v>
      </c>
      <c r="B58" s="65">
        <v>46</v>
      </c>
      <c r="C58" s="66">
        <v>44</v>
      </c>
      <c r="D58" s="65">
        <v>164</v>
      </c>
      <c r="E58" s="66">
        <v>167</v>
      </c>
      <c r="F58" s="67"/>
      <c r="G58" s="65">
        <f t="shared" si="4"/>
        <v>2</v>
      </c>
      <c r="H58" s="66">
        <f t="shared" si="5"/>
        <v>-3</v>
      </c>
      <c r="I58" s="20">
        <f t="shared" si="6"/>
        <v>4.5454545454545456E-2</v>
      </c>
      <c r="J58" s="21">
        <f t="shared" si="7"/>
        <v>-1.7964071856287425E-2</v>
      </c>
    </row>
    <row r="59" spans="1:10" x14ac:dyDescent="0.2">
      <c r="A59" s="158" t="s">
        <v>409</v>
      </c>
      <c r="B59" s="65">
        <v>15</v>
      </c>
      <c r="C59" s="66">
        <v>18</v>
      </c>
      <c r="D59" s="65">
        <v>41</v>
      </c>
      <c r="E59" s="66">
        <v>56</v>
      </c>
      <c r="F59" s="67"/>
      <c r="G59" s="65">
        <f t="shared" si="4"/>
        <v>-3</v>
      </c>
      <c r="H59" s="66">
        <f t="shared" si="5"/>
        <v>-15</v>
      </c>
      <c r="I59" s="20">
        <f t="shared" si="6"/>
        <v>-0.16666666666666666</v>
      </c>
      <c r="J59" s="21">
        <f t="shared" si="7"/>
        <v>-0.26785714285714285</v>
      </c>
    </row>
    <row r="60" spans="1:10" x14ac:dyDescent="0.2">
      <c r="A60" s="158" t="s">
        <v>445</v>
      </c>
      <c r="B60" s="65">
        <v>47</v>
      </c>
      <c r="C60" s="66">
        <v>18</v>
      </c>
      <c r="D60" s="65">
        <v>122</v>
      </c>
      <c r="E60" s="66">
        <v>64</v>
      </c>
      <c r="F60" s="67"/>
      <c r="G60" s="65">
        <f t="shared" si="4"/>
        <v>29</v>
      </c>
      <c r="H60" s="66">
        <f t="shared" si="5"/>
        <v>58</v>
      </c>
      <c r="I60" s="20">
        <f t="shared" si="6"/>
        <v>1.6111111111111112</v>
      </c>
      <c r="J60" s="21">
        <f t="shared" si="7"/>
        <v>0.90625</v>
      </c>
    </row>
    <row r="61" spans="1:10" x14ac:dyDescent="0.2">
      <c r="A61" s="158" t="s">
        <v>446</v>
      </c>
      <c r="B61" s="65">
        <v>9</v>
      </c>
      <c r="C61" s="66">
        <v>7</v>
      </c>
      <c r="D61" s="65">
        <v>20</v>
      </c>
      <c r="E61" s="66">
        <v>27</v>
      </c>
      <c r="F61" s="67"/>
      <c r="G61" s="65">
        <f t="shared" si="4"/>
        <v>2</v>
      </c>
      <c r="H61" s="66">
        <f t="shared" si="5"/>
        <v>-7</v>
      </c>
      <c r="I61" s="20">
        <f t="shared" si="6"/>
        <v>0.2857142857142857</v>
      </c>
      <c r="J61" s="21">
        <f t="shared" si="7"/>
        <v>-0.25925925925925924</v>
      </c>
    </row>
    <row r="62" spans="1:10" x14ac:dyDescent="0.2">
      <c r="A62" s="158" t="s">
        <v>466</v>
      </c>
      <c r="B62" s="65">
        <v>9</v>
      </c>
      <c r="C62" s="66">
        <v>9</v>
      </c>
      <c r="D62" s="65">
        <v>19</v>
      </c>
      <c r="E62" s="66">
        <v>37</v>
      </c>
      <c r="F62" s="67"/>
      <c r="G62" s="65">
        <f t="shared" si="4"/>
        <v>0</v>
      </c>
      <c r="H62" s="66">
        <f t="shared" si="5"/>
        <v>-18</v>
      </c>
      <c r="I62" s="20">
        <f t="shared" si="6"/>
        <v>0</v>
      </c>
      <c r="J62" s="21">
        <f t="shared" si="7"/>
        <v>-0.48648648648648651</v>
      </c>
    </row>
    <row r="63" spans="1:10" x14ac:dyDescent="0.2">
      <c r="A63" s="158" t="s">
        <v>319</v>
      </c>
      <c r="B63" s="65">
        <v>3</v>
      </c>
      <c r="C63" s="66">
        <v>0</v>
      </c>
      <c r="D63" s="65">
        <v>4</v>
      </c>
      <c r="E63" s="66">
        <v>5</v>
      </c>
      <c r="F63" s="67"/>
      <c r="G63" s="65">
        <f t="shared" si="4"/>
        <v>3</v>
      </c>
      <c r="H63" s="66">
        <f t="shared" si="5"/>
        <v>-1</v>
      </c>
      <c r="I63" s="20" t="str">
        <f t="shared" si="6"/>
        <v>-</v>
      </c>
      <c r="J63" s="21">
        <f t="shared" si="7"/>
        <v>-0.2</v>
      </c>
    </row>
    <row r="64" spans="1:10" s="160" customFormat="1" x14ac:dyDescent="0.2">
      <c r="A64" s="178" t="s">
        <v>621</v>
      </c>
      <c r="B64" s="71">
        <v>432</v>
      </c>
      <c r="C64" s="72">
        <v>190</v>
      </c>
      <c r="D64" s="71">
        <v>958</v>
      </c>
      <c r="E64" s="72">
        <v>782</v>
      </c>
      <c r="F64" s="73"/>
      <c r="G64" s="71">
        <f t="shared" si="4"/>
        <v>242</v>
      </c>
      <c r="H64" s="72">
        <f t="shared" si="5"/>
        <v>176</v>
      </c>
      <c r="I64" s="37">
        <f t="shared" si="6"/>
        <v>1.2736842105263158</v>
      </c>
      <c r="J64" s="38">
        <f t="shared" si="7"/>
        <v>0.22506393861892582</v>
      </c>
    </row>
    <row r="65" spans="1:10" x14ac:dyDescent="0.2">
      <c r="A65" s="177"/>
      <c r="B65" s="143"/>
      <c r="C65" s="144"/>
      <c r="D65" s="143"/>
      <c r="E65" s="144"/>
      <c r="F65" s="145"/>
      <c r="G65" s="143"/>
      <c r="H65" s="144"/>
      <c r="I65" s="151"/>
      <c r="J65" s="152"/>
    </row>
    <row r="66" spans="1:10" s="139" customFormat="1" x14ac:dyDescent="0.2">
      <c r="A66" s="159" t="s">
        <v>36</v>
      </c>
      <c r="B66" s="65"/>
      <c r="C66" s="66"/>
      <c r="D66" s="65"/>
      <c r="E66" s="66"/>
      <c r="F66" s="67"/>
      <c r="G66" s="65"/>
      <c r="H66" s="66"/>
      <c r="I66" s="20"/>
      <c r="J66" s="21"/>
    </row>
    <row r="67" spans="1:10" x14ac:dyDescent="0.2">
      <c r="A67" s="158" t="s">
        <v>504</v>
      </c>
      <c r="B67" s="65">
        <v>38</v>
      </c>
      <c r="C67" s="66">
        <v>0</v>
      </c>
      <c r="D67" s="65">
        <v>64</v>
      </c>
      <c r="E67" s="66">
        <v>0</v>
      </c>
      <c r="F67" s="67"/>
      <c r="G67" s="65">
        <f>B67-C67</f>
        <v>38</v>
      </c>
      <c r="H67" s="66">
        <f>D67-E67</f>
        <v>64</v>
      </c>
      <c r="I67" s="20" t="str">
        <f>IF(C67=0, "-", IF(G67/C67&lt;10, G67/C67, "&gt;999%"))</f>
        <v>-</v>
      </c>
      <c r="J67" s="21" t="str">
        <f>IF(E67=0, "-", IF(H67/E67&lt;10, H67/E67, "&gt;999%"))</f>
        <v>-</v>
      </c>
    </row>
    <row r="68" spans="1:10" s="160" customFormat="1" x14ac:dyDescent="0.2">
      <c r="A68" s="178" t="s">
        <v>622</v>
      </c>
      <c r="B68" s="71">
        <v>38</v>
      </c>
      <c r="C68" s="72">
        <v>0</v>
      </c>
      <c r="D68" s="71">
        <v>64</v>
      </c>
      <c r="E68" s="72">
        <v>0</v>
      </c>
      <c r="F68" s="73"/>
      <c r="G68" s="71">
        <f>B68-C68</f>
        <v>38</v>
      </c>
      <c r="H68" s="72">
        <f>D68-E68</f>
        <v>64</v>
      </c>
      <c r="I68" s="37" t="str">
        <f>IF(C68=0, "-", IF(G68/C68&lt;10, G68/C68, "&gt;999%"))</f>
        <v>-</v>
      </c>
      <c r="J68" s="38" t="str">
        <f>IF(E68=0, "-", IF(H68/E68&lt;10, H68/E68, "&gt;999%"))</f>
        <v>-</v>
      </c>
    </row>
    <row r="69" spans="1:10" x14ac:dyDescent="0.2">
      <c r="A69" s="177"/>
      <c r="B69" s="143"/>
      <c r="C69" s="144"/>
      <c r="D69" s="143"/>
      <c r="E69" s="144"/>
      <c r="F69" s="145"/>
      <c r="G69" s="143"/>
      <c r="H69" s="144"/>
      <c r="I69" s="151"/>
      <c r="J69" s="152"/>
    </row>
    <row r="70" spans="1:10" s="139" customFormat="1" x14ac:dyDescent="0.2">
      <c r="A70" s="159" t="s">
        <v>37</v>
      </c>
      <c r="B70" s="65"/>
      <c r="C70" s="66"/>
      <c r="D70" s="65"/>
      <c r="E70" s="66"/>
      <c r="F70" s="67"/>
      <c r="G70" s="65"/>
      <c r="H70" s="66"/>
      <c r="I70" s="20"/>
      <c r="J70" s="21"/>
    </row>
    <row r="71" spans="1:10" x14ac:dyDescent="0.2">
      <c r="A71" s="158" t="s">
        <v>280</v>
      </c>
      <c r="B71" s="65">
        <v>1</v>
      </c>
      <c r="C71" s="66">
        <v>1</v>
      </c>
      <c r="D71" s="65">
        <v>6</v>
      </c>
      <c r="E71" s="66">
        <v>10</v>
      </c>
      <c r="F71" s="67"/>
      <c r="G71" s="65">
        <f>B71-C71</f>
        <v>0</v>
      </c>
      <c r="H71" s="66">
        <f>D71-E71</f>
        <v>-4</v>
      </c>
      <c r="I71" s="20">
        <f>IF(C71=0, "-", IF(G71/C71&lt;10, G71/C71, "&gt;999%"))</f>
        <v>0</v>
      </c>
      <c r="J71" s="21">
        <f>IF(E71=0, "-", IF(H71/E71&lt;10, H71/E71, "&gt;999%"))</f>
        <v>-0.4</v>
      </c>
    </row>
    <row r="72" spans="1:10" s="160" customFormat="1" x14ac:dyDescent="0.2">
      <c r="A72" s="178" t="s">
        <v>623</v>
      </c>
      <c r="B72" s="71">
        <v>1</v>
      </c>
      <c r="C72" s="72">
        <v>1</v>
      </c>
      <c r="D72" s="71">
        <v>6</v>
      </c>
      <c r="E72" s="72">
        <v>10</v>
      </c>
      <c r="F72" s="73"/>
      <c r="G72" s="71">
        <f>B72-C72</f>
        <v>0</v>
      </c>
      <c r="H72" s="72">
        <f>D72-E72</f>
        <v>-4</v>
      </c>
      <c r="I72" s="37">
        <f>IF(C72=0, "-", IF(G72/C72&lt;10, G72/C72, "&gt;999%"))</f>
        <v>0</v>
      </c>
      <c r="J72" s="38">
        <f>IF(E72=0, "-", IF(H72/E72&lt;10, H72/E72, "&gt;999%"))</f>
        <v>-0.4</v>
      </c>
    </row>
    <row r="73" spans="1:10" x14ac:dyDescent="0.2">
      <c r="A73" s="177"/>
      <c r="B73" s="143"/>
      <c r="C73" s="144"/>
      <c r="D73" s="143"/>
      <c r="E73" s="144"/>
      <c r="F73" s="145"/>
      <c r="G73" s="143"/>
      <c r="H73" s="144"/>
      <c r="I73" s="151"/>
      <c r="J73" s="152"/>
    </row>
    <row r="74" spans="1:10" s="139" customFormat="1" x14ac:dyDescent="0.2">
      <c r="A74" s="159" t="s">
        <v>38</v>
      </c>
      <c r="B74" s="65"/>
      <c r="C74" s="66"/>
      <c r="D74" s="65"/>
      <c r="E74" s="66"/>
      <c r="F74" s="67"/>
      <c r="G74" s="65"/>
      <c r="H74" s="66"/>
      <c r="I74" s="20"/>
      <c r="J74" s="21"/>
    </row>
    <row r="75" spans="1:10" x14ac:dyDescent="0.2">
      <c r="A75" s="158" t="s">
        <v>212</v>
      </c>
      <c r="B75" s="65">
        <v>0</v>
      </c>
      <c r="C75" s="66">
        <v>0</v>
      </c>
      <c r="D75" s="65">
        <v>2</v>
      </c>
      <c r="E75" s="66">
        <v>2</v>
      </c>
      <c r="F75" s="67"/>
      <c r="G75" s="65">
        <f>B75-C75</f>
        <v>0</v>
      </c>
      <c r="H75" s="66">
        <f>D75-E75</f>
        <v>0</v>
      </c>
      <c r="I75" s="20" t="str">
        <f>IF(C75=0, "-", IF(G75/C75&lt;10, G75/C75, "&gt;999%"))</f>
        <v>-</v>
      </c>
      <c r="J75" s="21">
        <f>IF(E75=0, "-", IF(H75/E75&lt;10, H75/E75, "&gt;999%"))</f>
        <v>0</v>
      </c>
    </row>
    <row r="76" spans="1:10" x14ac:dyDescent="0.2">
      <c r="A76" s="158" t="s">
        <v>341</v>
      </c>
      <c r="B76" s="65">
        <v>0</v>
      </c>
      <c r="C76" s="66">
        <v>0</v>
      </c>
      <c r="D76" s="65">
        <v>0</v>
      </c>
      <c r="E76" s="66">
        <v>1</v>
      </c>
      <c r="F76" s="67"/>
      <c r="G76" s="65">
        <f>B76-C76</f>
        <v>0</v>
      </c>
      <c r="H76" s="66">
        <f>D76-E76</f>
        <v>-1</v>
      </c>
      <c r="I76" s="20" t="str">
        <f>IF(C76=0, "-", IF(G76/C76&lt;10, G76/C76, "&gt;999%"))</f>
        <v>-</v>
      </c>
      <c r="J76" s="21">
        <f>IF(E76=0, "-", IF(H76/E76&lt;10, H76/E76, "&gt;999%"))</f>
        <v>-1</v>
      </c>
    </row>
    <row r="77" spans="1:10" x14ac:dyDescent="0.2">
      <c r="A77" s="158" t="s">
        <v>385</v>
      </c>
      <c r="B77" s="65">
        <v>0</v>
      </c>
      <c r="C77" s="66">
        <v>0</v>
      </c>
      <c r="D77" s="65">
        <v>0</v>
      </c>
      <c r="E77" s="66">
        <v>1</v>
      </c>
      <c r="F77" s="67"/>
      <c r="G77" s="65">
        <f>B77-C77</f>
        <v>0</v>
      </c>
      <c r="H77" s="66">
        <f>D77-E77</f>
        <v>-1</v>
      </c>
      <c r="I77" s="20" t="str">
        <f>IF(C77=0, "-", IF(G77/C77&lt;10, G77/C77, "&gt;999%"))</f>
        <v>-</v>
      </c>
      <c r="J77" s="21">
        <f>IF(E77=0, "-", IF(H77/E77&lt;10, H77/E77, "&gt;999%"))</f>
        <v>-1</v>
      </c>
    </row>
    <row r="78" spans="1:10" s="160" customFormat="1" x14ac:dyDescent="0.2">
      <c r="A78" s="178" t="s">
        <v>624</v>
      </c>
      <c r="B78" s="71">
        <v>0</v>
      </c>
      <c r="C78" s="72">
        <v>0</v>
      </c>
      <c r="D78" s="71">
        <v>2</v>
      </c>
      <c r="E78" s="72">
        <v>4</v>
      </c>
      <c r="F78" s="73"/>
      <c r="G78" s="71">
        <f>B78-C78</f>
        <v>0</v>
      </c>
      <c r="H78" s="72">
        <f>D78-E78</f>
        <v>-2</v>
      </c>
      <c r="I78" s="37" t="str">
        <f>IF(C78=0, "-", IF(G78/C78&lt;10, G78/C78, "&gt;999%"))</f>
        <v>-</v>
      </c>
      <c r="J78" s="38">
        <f>IF(E78=0, "-", IF(H78/E78&lt;10, H78/E78, "&gt;999%"))</f>
        <v>-0.5</v>
      </c>
    </row>
    <row r="79" spans="1:10" x14ac:dyDescent="0.2">
      <c r="A79" s="177"/>
      <c r="B79" s="143"/>
      <c r="C79" s="144"/>
      <c r="D79" s="143"/>
      <c r="E79" s="144"/>
      <c r="F79" s="145"/>
      <c r="G79" s="143"/>
      <c r="H79" s="144"/>
      <c r="I79" s="151"/>
      <c r="J79" s="152"/>
    </row>
    <row r="80" spans="1:10" s="139" customFormat="1" x14ac:dyDescent="0.2">
      <c r="A80" s="159" t="s">
        <v>39</v>
      </c>
      <c r="B80" s="65"/>
      <c r="C80" s="66"/>
      <c r="D80" s="65"/>
      <c r="E80" s="66"/>
      <c r="F80" s="67"/>
      <c r="G80" s="65"/>
      <c r="H80" s="66"/>
      <c r="I80" s="20"/>
      <c r="J80" s="21"/>
    </row>
    <row r="81" spans="1:10" x14ac:dyDescent="0.2">
      <c r="A81" s="158" t="s">
        <v>546</v>
      </c>
      <c r="B81" s="65">
        <v>4</v>
      </c>
      <c r="C81" s="66">
        <v>12</v>
      </c>
      <c r="D81" s="65">
        <v>13</v>
      </c>
      <c r="E81" s="66">
        <v>27</v>
      </c>
      <c r="F81" s="67"/>
      <c r="G81" s="65">
        <f>B81-C81</f>
        <v>-8</v>
      </c>
      <c r="H81" s="66">
        <f>D81-E81</f>
        <v>-14</v>
      </c>
      <c r="I81" s="20">
        <f>IF(C81=0, "-", IF(G81/C81&lt;10, G81/C81, "&gt;999%"))</f>
        <v>-0.66666666666666663</v>
      </c>
      <c r="J81" s="21">
        <f>IF(E81=0, "-", IF(H81/E81&lt;10, H81/E81, "&gt;999%"))</f>
        <v>-0.51851851851851849</v>
      </c>
    </row>
    <row r="82" spans="1:10" s="160" customFormat="1" x14ac:dyDescent="0.2">
      <c r="A82" s="178" t="s">
        <v>625</v>
      </c>
      <c r="B82" s="71">
        <v>4</v>
      </c>
      <c r="C82" s="72">
        <v>12</v>
      </c>
      <c r="D82" s="71">
        <v>13</v>
      </c>
      <c r="E82" s="72">
        <v>27</v>
      </c>
      <c r="F82" s="73"/>
      <c r="G82" s="71">
        <f>B82-C82</f>
        <v>-8</v>
      </c>
      <c r="H82" s="72">
        <f>D82-E82</f>
        <v>-14</v>
      </c>
      <c r="I82" s="37">
        <f>IF(C82=0, "-", IF(G82/C82&lt;10, G82/C82, "&gt;999%"))</f>
        <v>-0.66666666666666663</v>
      </c>
      <c r="J82" s="38">
        <f>IF(E82=0, "-", IF(H82/E82&lt;10, H82/E82, "&gt;999%"))</f>
        <v>-0.51851851851851849</v>
      </c>
    </row>
    <row r="83" spans="1:10" x14ac:dyDescent="0.2">
      <c r="A83" s="177"/>
      <c r="B83" s="143"/>
      <c r="C83" s="144"/>
      <c r="D83" s="143"/>
      <c r="E83" s="144"/>
      <c r="F83" s="145"/>
      <c r="G83" s="143"/>
      <c r="H83" s="144"/>
      <c r="I83" s="151"/>
      <c r="J83" s="152"/>
    </row>
    <row r="84" spans="1:10" s="139" customFormat="1" x14ac:dyDescent="0.2">
      <c r="A84" s="159" t="s">
        <v>40</v>
      </c>
      <c r="B84" s="65"/>
      <c r="C84" s="66"/>
      <c r="D84" s="65"/>
      <c r="E84" s="66"/>
      <c r="F84" s="67"/>
      <c r="G84" s="65"/>
      <c r="H84" s="66"/>
      <c r="I84" s="20"/>
      <c r="J84" s="21"/>
    </row>
    <row r="85" spans="1:10" x14ac:dyDescent="0.2">
      <c r="A85" s="158" t="s">
        <v>547</v>
      </c>
      <c r="B85" s="65">
        <v>1</v>
      </c>
      <c r="C85" s="66">
        <v>0</v>
      </c>
      <c r="D85" s="65">
        <v>3</v>
      </c>
      <c r="E85" s="66">
        <v>0</v>
      </c>
      <c r="F85" s="67"/>
      <c r="G85" s="65">
        <f>B85-C85</f>
        <v>1</v>
      </c>
      <c r="H85" s="66">
        <f>D85-E85</f>
        <v>3</v>
      </c>
      <c r="I85" s="20" t="str">
        <f>IF(C85=0, "-", IF(G85/C85&lt;10, G85/C85, "&gt;999%"))</f>
        <v>-</v>
      </c>
      <c r="J85" s="21" t="str">
        <f>IF(E85=0, "-", IF(H85/E85&lt;10, H85/E85, "&gt;999%"))</f>
        <v>-</v>
      </c>
    </row>
    <row r="86" spans="1:10" s="160" customFormat="1" x14ac:dyDescent="0.2">
      <c r="A86" s="178" t="s">
        <v>626</v>
      </c>
      <c r="B86" s="71">
        <v>1</v>
      </c>
      <c r="C86" s="72">
        <v>0</v>
      </c>
      <c r="D86" s="71">
        <v>3</v>
      </c>
      <c r="E86" s="72">
        <v>0</v>
      </c>
      <c r="F86" s="73"/>
      <c r="G86" s="71">
        <f>B86-C86</f>
        <v>1</v>
      </c>
      <c r="H86" s="72">
        <f>D86-E86</f>
        <v>3</v>
      </c>
      <c r="I86" s="37" t="str">
        <f>IF(C86=0, "-", IF(G86/C86&lt;10, G86/C86, "&gt;999%"))</f>
        <v>-</v>
      </c>
      <c r="J86" s="38" t="str">
        <f>IF(E86=0, "-", IF(H86/E86&lt;10, H86/E86, "&gt;999%"))</f>
        <v>-</v>
      </c>
    </row>
    <row r="87" spans="1:10" x14ac:dyDescent="0.2">
      <c r="A87" s="177"/>
      <c r="B87" s="143"/>
      <c r="C87" s="144"/>
      <c r="D87" s="143"/>
      <c r="E87" s="144"/>
      <c r="F87" s="145"/>
      <c r="G87" s="143"/>
      <c r="H87" s="144"/>
      <c r="I87" s="151"/>
      <c r="J87" s="152"/>
    </row>
    <row r="88" spans="1:10" s="139" customFormat="1" x14ac:dyDescent="0.2">
      <c r="A88" s="159" t="s">
        <v>41</v>
      </c>
      <c r="B88" s="65"/>
      <c r="C88" s="66"/>
      <c r="D88" s="65"/>
      <c r="E88" s="66"/>
      <c r="F88" s="67"/>
      <c r="G88" s="65"/>
      <c r="H88" s="66"/>
      <c r="I88" s="20"/>
      <c r="J88" s="21"/>
    </row>
    <row r="89" spans="1:10" x14ac:dyDescent="0.2">
      <c r="A89" s="158" t="s">
        <v>336</v>
      </c>
      <c r="B89" s="65">
        <v>3</v>
      </c>
      <c r="C89" s="66">
        <v>2</v>
      </c>
      <c r="D89" s="65">
        <v>7</v>
      </c>
      <c r="E89" s="66">
        <v>22</v>
      </c>
      <c r="F89" s="67"/>
      <c r="G89" s="65">
        <f>B89-C89</f>
        <v>1</v>
      </c>
      <c r="H89" s="66">
        <f>D89-E89</f>
        <v>-15</v>
      </c>
      <c r="I89" s="20">
        <f>IF(C89=0, "-", IF(G89/C89&lt;10, G89/C89, "&gt;999%"))</f>
        <v>0.5</v>
      </c>
      <c r="J89" s="21">
        <f>IF(E89=0, "-", IF(H89/E89&lt;10, H89/E89, "&gt;999%"))</f>
        <v>-0.68181818181818177</v>
      </c>
    </row>
    <row r="90" spans="1:10" s="160" customFormat="1" x14ac:dyDescent="0.2">
      <c r="A90" s="178" t="s">
        <v>627</v>
      </c>
      <c r="B90" s="71">
        <v>3</v>
      </c>
      <c r="C90" s="72">
        <v>2</v>
      </c>
      <c r="D90" s="71">
        <v>7</v>
      </c>
      <c r="E90" s="72">
        <v>22</v>
      </c>
      <c r="F90" s="73"/>
      <c r="G90" s="71">
        <f>B90-C90</f>
        <v>1</v>
      </c>
      <c r="H90" s="72">
        <f>D90-E90</f>
        <v>-15</v>
      </c>
      <c r="I90" s="37">
        <f>IF(C90=0, "-", IF(G90/C90&lt;10, G90/C90, "&gt;999%"))</f>
        <v>0.5</v>
      </c>
      <c r="J90" s="38">
        <f>IF(E90=0, "-", IF(H90/E90&lt;10, H90/E90, "&gt;999%"))</f>
        <v>-0.68181818181818177</v>
      </c>
    </row>
    <row r="91" spans="1:10" x14ac:dyDescent="0.2">
      <c r="A91" s="177"/>
      <c r="B91" s="143"/>
      <c r="C91" s="144"/>
      <c r="D91" s="143"/>
      <c r="E91" s="144"/>
      <c r="F91" s="145"/>
      <c r="G91" s="143"/>
      <c r="H91" s="144"/>
      <c r="I91" s="151"/>
      <c r="J91" s="152"/>
    </row>
    <row r="92" spans="1:10" s="139" customFormat="1" x14ac:dyDescent="0.2">
      <c r="A92" s="159" t="s">
        <v>42</v>
      </c>
      <c r="B92" s="65"/>
      <c r="C92" s="66"/>
      <c r="D92" s="65"/>
      <c r="E92" s="66"/>
      <c r="F92" s="67"/>
      <c r="G92" s="65"/>
      <c r="H92" s="66"/>
      <c r="I92" s="20"/>
      <c r="J92" s="21"/>
    </row>
    <row r="93" spans="1:10" x14ac:dyDescent="0.2">
      <c r="A93" s="158" t="s">
        <v>306</v>
      </c>
      <c r="B93" s="65">
        <v>0</v>
      </c>
      <c r="C93" s="66">
        <v>1</v>
      </c>
      <c r="D93" s="65">
        <v>0</v>
      </c>
      <c r="E93" s="66">
        <v>2</v>
      </c>
      <c r="F93" s="67"/>
      <c r="G93" s="65">
        <f>B93-C93</f>
        <v>-1</v>
      </c>
      <c r="H93" s="66">
        <f>D93-E93</f>
        <v>-2</v>
      </c>
      <c r="I93" s="20">
        <f>IF(C93=0, "-", IF(G93/C93&lt;10, G93/C93, "&gt;999%"))</f>
        <v>-1</v>
      </c>
      <c r="J93" s="21">
        <f>IF(E93=0, "-", IF(H93/E93&lt;10, H93/E93, "&gt;999%"))</f>
        <v>-1</v>
      </c>
    </row>
    <row r="94" spans="1:10" x14ac:dyDescent="0.2">
      <c r="A94" s="158" t="s">
        <v>194</v>
      </c>
      <c r="B94" s="65">
        <v>5</v>
      </c>
      <c r="C94" s="66">
        <v>3</v>
      </c>
      <c r="D94" s="65">
        <v>12</v>
      </c>
      <c r="E94" s="66">
        <v>10</v>
      </c>
      <c r="F94" s="67"/>
      <c r="G94" s="65">
        <f>B94-C94</f>
        <v>2</v>
      </c>
      <c r="H94" s="66">
        <f>D94-E94</f>
        <v>2</v>
      </c>
      <c r="I94" s="20">
        <f>IF(C94=0, "-", IF(G94/C94&lt;10, G94/C94, "&gt;999%"))</f>
        <v>0.66666666666666663</v>
      </c>
      <c r="J94" s="21">
        <f>IF(E94=0, "-", IF(H94/E94&lt;10, H94/E94, "&gt;999%"))</f>
        <v>0.2</v>
      </c>
    </row>
    <row r="95" spans="1:10" x14ac:dyDescent="0.2">
      <c r="A95" s="158" t="s">
        <v>355</v>
      </c>
      <c r="B95" s="65">
        <v>0</v>
      </c>
      <c r="C95" s="66">
        <v>0</v>
      </c>
      <c r="D95" s="65">
        <v>0</v>
      </c>
      <c r="E95" s="66">
        <v>1</v>
      </c>
      <c r="F95" s="67"/>
      <c r="G95" s="65">
        <f>B95-C95</f>
        <v>0</v>
      </c>
      <c r="H95" s="66">
        <f>D95-E95</f>
        <v>-1</v>
      </c>
      <c r="I95" s="20" t="str">
        <f>IF(C95=0, "-", IF(G95/C95&lt;10, G95/C95, "&gt;999%"))</f>
        <v>-</v>
      </c>
      <c r="J95" s="21">
        <f>IF(E95=0, "-", IF(H95/E95&lt;10, H95/E95, "&gt;999%"))</f>
        <v>-1</v>
      </c>
    </row>
    <row r="96" spans="1:10" s="160" customFormat="1" x14ac:dyDescent="0.2">
      <c r="A96" s="178" t="s">
        <v>628</v>
      </c>
      <c r="B96" s="71">
        <v>5</v>
      </c>
      <c r="C96" s="72">
        <v>4</v>
      </c>
      <c r="D96" s="71">
        <v>12</v>
      </c>
      <c r="E96" s="72">
        <v>13</v>
      </c>
      <c r="F96" s="73"/>
      <c r="G96" s="71">
        <f>B96-C96</f>
        <v>1</v>
      </c>
      <c r="H96" s="72">
        <f>D96-E96</f>
        <v>-1</v>
      </c>
      <c r="I96" s="37">
        <f>IF(C96=0, "-", IF(G96/C96&lt;10, G96/C96, "&gt;999%"))</f>
        <v>0.25</v>
      </c>
      <c r="J96" s="38">
        <f>IF(E96=0, "-", IF(H96/E96&lt;10, H96/E96, "&gt;999%"))</f>
        <v>-7.6923076923076927E-2</v>
      </c>
    </row>
    <row r="97" spans="1:10" x14ac:dyDescent="0.2">
      <c r="A97" s="177"/>
      <c r="B97" s="143"/>
      <c r="C97" s="144"/>
      <c r="D97" s="143"/>
      <c r="E97" s="144"/>
      <c r="F97" s="145"/>
      <c r="G97" s="143"/>
      <c r="H97" s="144"/>
      <c r="I97" s="151"/>
      <c r="J97" s="152"/>
    </row>
    <row r="98" spans="1:10" s="139" customFormat="1" x14ac:dyDescent="0.2">
      <c r="A98" s="159" t="s">
        <v>43</v>
      </c>
      <c r="B98" s="65"/>
      <c r="C98" s="66"/>
      <c r="D98" s="65"/>
      <c r="E98" s="66"/>
      <c r="F98" s="67"/>
      <c r="G98" s="65"/>
      <c r="H98" s="66"/>
      <c r="I98" s="20"/>
      <c r="J98" s="21"/>
    </row>
    <row r="99" spans="1:10" x14ac:dyDescent="0.2">
      <c r="A99" s="158" t="s">
        <v>481</v>
      </c>
      <c r="B99" s="65">
        <v>0</v>
      </c>
      <c r="C99" s="66">
        <v>0</v>
      </c>
      <c r="D99" s="65">
        <v>0</v>
      </c>
      <c r="E99" s="66">
        <v>1</v>
      </c>
      <c r="F99" s="67"/>
      <c r="G99" s="65">
        <f>B99-C99</f>
        <v>0</v>
      </c>
      <c r="H99" s="66">
        <f>D99-E99</f>
        <v>-1</v>
      </c>
      <c r="I99" s="20" t="str">
        <f>IF(C99=0, "-", IF(G99/C99&lt;10, G99/C99, "&gt;999%"))</f>
        <v>-</v>
      </c>
      <c r="J99" s="21">
        <f>IF(E99=0, "-", IF(H99/E99&lt;10, H99/E99, "&gt;999%"))</f>
        <v>-1</v>
      </c>
    </row>
    <row r="100" spans="1:10" x14ac:dyDescent="0.2">
      <c r="A100" s="158" t="s">
        <v>522</v>
      </c>
      <c r="B100" s="65">
        <v>15</v>
      </c>
      <c r="C100" s="66">
        <v>10</v>
      </c>
      <c r="D100" s="65">
        <v>52</v>
      </c>
      <c r="E100" s="66">
        <v>43</v>
      </c>
      <c r="F100" s="67"/>
      <c r="G100" s="65">
        <f>B100-C100</f>
        <v>5</v>
      </c>
      <c r="H100" s="66">
        <f>D100-E100</f>
        <v>9</v>
      </c>
      <c r="I100" s="20">
        <f>IF(C100=0, "-", IF(G100/C100&lt;10, G100/C100, "&gt;999%"))</f>
        <v>0.5</v>
      </c>
      <c r="J100" s="21">
        <f>IF(E100=0, "-", IF(H100/E100&lt;10, H100/E100, "&gt;999%"))</f>
        <v>0.20930232558139536</v>
      </c>
    </row>
    <row r="101" spans="1:10" s="160" customFormat="1" x14ac:dyDescent="0.2">
      <c r="A101" s="178" t="s">
        <v>629</v>
      </c>
      <c r="B101" s="71">
        <v>15</v>
      </c>
      <c r="C101" s="72">
        <v>10</v>
      </c>
      <c r="D101" s="71">
        <v>52</v>
      </c>
      <c r="E101" s="72">
        <v>44</v>
      </c>
      <c r="F101" s="73"/>
      <c r="G101" s="71">
        <f>B101-C101</f>
        <v>5</v>
      </c>
      <c r="H101" s="72">
        <f>D101-E101</f>
        <v>8</v>
      </c>
      <c r="I101" s="37">
        <f>IF(C101=0, "-", IF(G101/C101&lt;10, G101/C101, "&gt;999%"))</f>
        <v>0.5</v>
      </c>
      <c r="J101" s="38">
        <f>IF(E101=0, "-", IF(H101/E101&lt;10, H101/E101, "&gt;999%"))</f>
        <v>0.18181818181818182</v>
      </c>
    </row>
    <row r="102" spans="1:10" x14ac:dyDescent="0.2">
      <c r="A102" s="177"/>
      <c r="B102" s="143"/>
      <c r="C102" s="144"/>
      <c r="D102" s="143"/>
      <c r="E102" s="144"/>
      <c r="F102" s="145"/>
      <c r="G102" s="143"/>
      <c r="H102" s="144"/>
      <c r="I102" s="151"/>
      <c r="J102" s="152"/>
    </row>
    <row r="103" spans="1:10" s="139" customFormat="1" x14ac:dyDescent="0.2">
      <c r="A103" s="159" t="s">
        <v>44</v>
      </c>
      <c r="B103" s="65"/>
      <c r="C103" s="66"/>
      <c r="D103" s="65"/>
      <c r="E103" s="66"/>
      <c r="F103" s="67"/>
      <c r="G103" s="65"/>
      <c r="H103" s="66"/>
      <c r="I103" s="20"/>
      <c r="J103" s="21"/>
    </row>
    <row r="104" spans="1:10" x14ac:dyDescent="0.2">
      <c r="A104" s="158" t="s">
        <v>342</v>
      </c>
      <c r="B104" s="65">
        <v>0</v>
      </c>
      <c r="C104" s="66">
        <v>1</v>
      </c>
      <c r="D104" s="65">
        <v>0</v>
      </c>
      <c r="E104" s="66">
        <v>9</v>
      </c>
      <c r="F104" s="67"/>
      <c r="G104" s="65">
        <f t="shared" ref="G104:G118" si="8">B104-C104</f>
        <v>-1</v>
      </c>
      <c r="H104" s="66">
        <f t="shared" ref="H104:H118" si="9">D104-E104</f>
        <v>-9</v>
      </c>
      <c r="I104" s="20">
        <f t="shared" ref="I104:I118" si="10">IF(C104=0, "-", IF(G104/C104&lt;10, G104/C104, "&gt;999%"))</f>
        <v>-1</v>
      </c>
      <c r="J104" s="21">
        <f t="shared" ref="J104:J118" si="11">IF(E104=0, "-", IF(H104/E104&lt;10, H104/E104, "&gt;999%"))</f>
        <v>-1</v>
      </c>
    </row>
    <row r="105" spans="1:10" x14ac:dyDescent="0.2">
      <c r="A105" s="158" t="s">
        <v>419</v>
      </c>
      <c r="B105" s="65">
        <v>0</v>
      </c>
      <c r="C105" s="66">
        <v>7</v>
      </c>
      <c r="D105" s="65">
        <v>2</v>
      </c>
      <c r="E105" s="66">
        <v>41</v>
      </c>
      <c r="F105" s="67"/>
      <c r="G105" s="65">
        <f t="shared" si="8"/>
        <v>-7</v>
      </c>
      <c r="H105" s="66">
        <f t="shared" si="9"/>
        <v>-39</v>
      </c>
      <c r="I105" s="20">
        <f t="shared" si="10"/>
        <v>-1</v>
      </c>
      <c r="J105" s="21">
        <f t="shared" si="11"/>
        <v>-0.95121951219512191</v>
      </c>
    </row>
    <row r="106" spans="1:10" x14ac:dyDescent="0.2">
      <c r="A106" s="158" t="s">
        <v>386</v>
      </c>
      <c r="B106" s="65">
        <v>62</v>
      </c>
      <c r="C106" s="66">
        <v>38</v>
      </c>
      <c r="D106" s="65">
        <v>177</v>
      </c>
      <c r="E106" s="66">
        <v>119</v>
      </c>
      <c r="F106" s="67"/>
      <c r="G106" s="65">
        <f t="shared" si="8"/>
        <v>24</v>
      </c>
      <c r="H106" s="66">
        <f t="shared" si="9"/>
        <v>58</v>
      </c>
      <c r="I106" s="20">
        <f t="shared" si="10"/>
        <v>0.63157894736842102</v>
      </c>
      <c r="J106" s="21">
        <f t="shared" si="11"/>
        <v>0.48739495798319327</v>
      </c>
    </row>
    <row r="107" spans="1:10" x14ac:dyDescent="0.2">
      <c r="A107" s="158" t="s">
        <v>420</v>
      </c>
      <c r="B107" s="65">
        <v>93</v>
      </c>
      <c r="C107" s="66">
        <v>92</v>
      </c>
      <c r="D107" s="65">
        <v>269</v>
      </c>
      <c r="E107" s="66">
        <v>302</v>
      </c>
      <c r="F107" s="67"/>
      <c r="G107" s="65">
        <f t="shared" si="8"/>
        <v>1</v>
      </c>
      <c r="H107" s="66">
        <f t="shared" si="9"/>
        <v>-33</v>
      </c>
      <c r="I107" s="20">
        <f t="shared" si="10"/>
        <v>1.0869565217391304E-2</v>
      </c>
      <c r="J107" s="21">
        <f t="shared" si="11"/>
        <v>-0.10927152317880795</v>
      </c>
    </row>
    <row r="108" spans="1:10" x14ac:dyDescent="0.2">
      <c r="A108" s="158" t="s">
        <v>197</v>
      </c>
      <c r="B108" s="65">
        <v>9</v>
      </c>
      <c r="C108" s="66">
        <v>1</v>
      </c>
      <c r="D108" s="65">
        <v>25</v>
      </c>
      <c r="E108" s="66">
        <v>1</v>
      </c>
      <c r="F108" s="67"/>
      <c r="G108" s="65">
        <f t="shared" si="8"/>
        <v>8</v>
      </c>
      <c r="H108" s="66">
        <f t="shared" si="9"/>
        <v>24</v>
      </c>
      <c r="I108" s="20">
        <f t="shared" si="10"/>
        <v>8</v>
      </c>
      <c r="J108" s="21" t="str">
        <f t="shared" si="11"/>
        <v>&gt;999%</v>
      </c>
    </row>
    <row r="109" spans="1:10" x14ac:dyDescent="0.2">
      <c r="A109" s="158" t="s">
        <v>216</v>
      </c>
      <c r="B109" s="65">
        <v>23</v>
      </c>
      <c r="C109" s="66">
        <v>27</v>
      </c>
      <c r="D109" s="65">
        <v>74</v>
      </c>
      <c r="E109" s="66">
        <v>83</v>
      </c>
      <c r="F109" s="67"/>
      <c r="G109" s="65">
        <f t="shared" si="8"/>
        <v>-4</v>
      </c>
      <c r="H109" s="66">
        <f t="shared" si="9"/>
        <v>-9</v>
      </c>
      <c r="I109" s="20">
        <f t="shared" si="10"/>
        <v>-0.14814814814814814</v>
      </c>
      <c r="J109" s="21">
        <f t="shared" si="11"/>
        <v>-0.10843373493975904</v>
      </c>
    </row>
    <row r="110" spans="1:10" x14ac:dyDescent="0.2">
      <c r="A110" s="158" t="s">
        <v>243</v>
      </c>
      <c r="B110" s="65">
        <v>0</v>
      </c>
      <c r="C110" s="66">
        <v>4</v>
      </c>
      <c r="D110" s="65">
        <v>0</v>
      </c>
      <c r="E110" s="66">
        <v>7</v>
      </c>
      <c r="F110" s="67"/>
      <c r="G110" s="65">
        <f t="shared" si="8"/>
        <v>-4</v>
      </c>
      <c r="H110" s="66">
        <f t="shared" si="9"/>
        <v>-7</v>
      </c>
      <c r="I110" s="20">
        <f t="shared" si="10"/>
        <v>-1</v>
      </c>
      <c r="J110" s="21">
        <f t="shared" si="11"/>
        <v>-1</v>
      </c>
    </row>
    <row r="111" spans="1:10" x14ac:dyDescent="0.2">
      <c r="A111" s="158" t="s">
        <v>309</v>
      </c>
      <c r="B111" s="65">
        <v>26</v>
      </c>
      <c r="C111" s="66">
        <v>59</v>
      </c>
      <c r="D111" s="65">
        <v>111</v>
      </c>
      <c r="E111" s="66">
        <v>144</v>
      </c>
      <c r="F111" s="67"/>
      <c r="G111" s="65">
        <f t="shared" si="8"/>
        <v>-33</v>
      </c>
      <c r="H111" s="66">
        <f t="shared" si="9"/>
        <v>-33</v>
      </c>
      <c r="I111" s="20">
        <f t="shared" si="10"/>
        <v>-0.55932203389830504</v>
      </c>
      <c r="J111" s="21">
        <f t="shared" si="11"/>
        <v>-0.22916666666666666</v>
      </c>
    </row>
    <row r="112" spans="1:10" x14ac:dyDescent="0.2">
      <c r="A112" s="158" t="s">
        <v>343</v>
      </c>
      <c r="B112" s="65">
        <v>92</v>
      </c>
      <c r="C112" s="66">
        <v>0</v>
      </c>
      <c r="D112" s="65">
        <v>151</v>
      </c>
      <c r="E112" s="66">
        <v>0</v>
      </c>
      <c r="F112" s="67"/>
      <c r="G112" s="65">
        <f t="shared" si="8"/>
        <v>92</v>
      </c>
      <c r="H112" s="66">
        <f t="shared" si="9"/>
        <v>151</v>
      </c>
      <c r="I112" s="20" t="str">
        <f t="shared" si="10"/>
        <v>-</v>
      </c>
      <c r="J112" s="21" t="str">
        <f t="shared" si="11"/>
        <v>-</v>
      </c>
    </row>
    <row r="113" spans="1:10" x14ac:dyDescent="0.2">
      <c r="A113" s="158" t="s">
        <v>495</v>
      </c>
      <c r="B113" s="65">
        <v>62</v>
      </c>
      <c r="C113" s="66">
        <v>36</v>
      </c>
      <c r="D113" s="65">
        <v>195</v>
      </c>
      <c r="E113" s="66">
        <v>117</v>
      </c>
      <c r="F113" s="67"/>
      <c r="G113" s="65">
        <f t="shared" si="8"/>
        <v>26</v>
      </c>
      <c r="H113" s="66">
        <f t="shared" si="9"/>
        <v>78</v>
      </c>
      <c r="I113" s="20">
        <f t="shared" si="10"/>
        <v>0.72222222222222221</v>
      </c>
      <c r="J113" s="21">
        <f t="shared" si="11"/>
        <v>0.66666666666666663</v>
      </c>
    </row>
    <row r="114" spans="1:10" x14ac:dyDescent="0.2">
      <c r="A114" s="158" t="s">
        <v>505</v>
      </c>
      <c r="B114" s="65">
        <v>679</v>
      </c>
      <c r="C114" s="66">
        <v>529</v>
      </c>
      <c r="D114" s="65">
        <v>1701</v>
      </c>
      <c r="E114" s="66">
        <v>1577</v>
      </c>
      <c r="F114" s="67"/>
      <c r="G114" s="65">
        <f t="shared" si="8"/>
        <v>150</v>
      </c>
      <c r="H114" s="66">
        <f t="shared" si="9"/>
        <v>124</v>
      </c>
      <c r="I114" s="20">
        <f t="shared" si="10"/>
        <v>0.28355387523629488</v>
      </c>
      <c r="J114" s="21">
        <f t="shared" si="11"/>
        <v>7.8630310716550411E-2</v>
      </c>
    </row>
    <row r="115" spans="1:10" x14ac:dyDescent="0.2">
      <c r="A115" s="158" t="s">
        <v>474</v>
      </c>
      <c r="B115" s="65">
        <v>0</v>
      </c>
      <c r="C115" s="66">
        <v>0</v>
      </c>
      <c r="D115" s="65">
        <v>3</v>
      </c>
      <c r="E115" s="66">
        <v>0</v>
      </c>
      <c r="F115" s="67"/>
      <c r="G115" s="65">
        <f t="shared" si="8"/>
        <v>0</v>
      </c>
      <c r="H115" s="66">
        <f t="shared" si="9"/>
        <v>3</v>
      </c>
      <c r="I115" s="20" t="str">
        <f t="shared" si="10"/>
        <v>-</v>
      </c>
      <c r="J115" s="21" t="str">
        <f t="shared" si="11"/>
        <v>-</v>
      </c>
    </row>
    <row r="116" spans="1:10" x14ac:dyDescent="0.2">
      <c r="A116" s="158" t="s">
        <v>485</v>
      </c>
      <c r="B116" s="65">
        <v>34</v>
      </c>
      <c r="C116" s="66">
        <v>21</v>
      </c>
      <c r="D116" s="65">
        <v>97</v>
      </c>
      <c r="E116" s="66">
        <v>80</v>
      </c>
      <c r="F116" s="67"/>
      <c r="G116" s="65">
        <f t="shared" si="8"/>
        <v>13</v>
      </c>
      <c r="H116" s="66">
        <f t="shared" si="9"/>
        <v>17</v>
      </c>
      <c r="I116" s="20">
        <f t="shared" si="10"/>
        <v>0.61904761904761907</v>
      </c>
      <c r="J116" s="21">
        <f t="shared" si="11"/>
        <v>0.21249999999999999</v>
      </c>
    </row>
    <row r="117" spans="1:10" x14ac:dyDescent="0.2">
      <c r="A117" s="158" t="s">
        <v>523</v>
      </c>
      <c r="B117" s="65">
        <v>22</v>
      </c>
      <c r="C117" s="66">
        <v>8</v>
      </c>
      <c r="D117" s="65">
        <v>56</v>
      </c>
      <c r="E117" s="66">
        <v>32</v>
      </c>
      <c r="F117" s="67"/>
      <c r="G117" s="65">
        <f t="shared" si="8"/>
        <v>14</v>
      </c>
      <c r="H117" s="66">
        <f t="shared" si="9"/>
        <v>24</v>
      </c>
      <c r="I117" s="20">
        <f t="shared" si="10"/>
        <v>1.75</v>
      </c>
      <c r="J117" s="21">
        <f t="shared" si="11"/>
        <v>0.75</v>
      </c>
    </row>
    <row r="118" spans="1:10" s="160" customFormat="1" x14ac:dyDescent="0.2">
      <c r="A118" s="178" t="s">
        <v>630</v>
      </c>
      <c r="B118" s="71">
        <v>1102</v>
      </c>
      <c r="C118" s="72">
        <v>823</v>
      </c>
      <c r="D118" s="71">
        <v>2861</v>
      </c>
      <c r="E118" s="72">
        <v>2512</v>
      </c>
      <c r="F118" s="73"/>
      <c r="G118" s="71">
        <f t="shared" si="8"/>
        <v>279</v>
      </c>
      <c r="H118" s="72">
        <f t="shared" si="9"/>
        <v>349</v>
      </c>
      <c r="I118" s="37">
        <f t="shared" si="10"/>
        <v>0.33900364520048604</v>
      </c>
      <c r="J118" s="38">
        <f t="shared" si="11"/>
        <v>0.13893312101910829</v>
      </c>
    </row>
    <row r="119" spans="1:10" x14ac:dyDescent="0.2">
      <c r="A119" s="177"/>
      <c r="B119" s="143"/>
      <c r="C119" s="144"/>
      <c r="D119" s="143"/>
      <c r="E119" s="144"/>
      <c r="F119" s="145"/>
      <c r="G119" s="143"/>
      <c r="H119" s="144"/>
      <c r="I119" s="151"/>
      <c r="J119" s="152"/>
    </row>
    <row r="120" spans="1:10" s="139" customFormat="1" x14ac:dyDescent="0.2">
      <c r="A120" s="159" t="s">
        <v>45</v>
      </c>
      <c r="B120" s="65"/>
      <c r="C120" s="66"/>
      <c r="D120" s="65"/>
      <c r="E120" s="66"/>
      <c r="F120" s="67"/>
      <c r="G120" s="65"/>
      <c r="H120" s="66"/>
      <c r="I120" s="20"/>
      <c r="J120" s="21"/>
    </row>
    <row r="121" spans="1:10" x14ac:dyDescent="0.2">
      <c r="A121" s="158" t="s">
        <v>548</v>
      </c>
      <c r="B121" s="65">
        <v>5</v>
      </c>
      <c r="C121" s="66">
        <v>2</v>
      </c>
      <c r="D121" s="65">
        <v>22</v>
      </c>
      <c r="E121" s="66">
        <v>8</v>
      </c>
      <c r="F121" s="67"/>
      <c r="G121" s="65">
        <f>B121-C121</f>
        <v>3</v>
      </c>
      <c r="H121" s="66">
        <f>D121-E121</f>
        <v>14</v>
      </c>
      <c r="I121" s="20">
        <f>IF(C121=0, "-", IF(G121/C121&lt;10, G121/C121, "&gt;999%"))</f>
        <v>1.5</v>
      </c>
      <c r="J121" s="21">
        <f>IF(E121=0, "-", IF(H121/E121&lt;10, H121/E121, "&gt;999%"))</f>
        <v>1.75</v>
      </c>
    </row>
    <row r="122" spans="1:10" s="160" customFormat="1" x14ac:dyDescent="0.2">
      <c r="A122" s="178" t="s">
        <v>631</v>
      </c>
      <c r="B122" s="71">
        <v>5</v>
      </c>
      <c r="C122" s="72">
        <v>2</v>
      </c>
      <c r="D122" s="71">
        <v>22</v>
      </c>
      <c r="E122" s="72">
        <v>8</v>
      </c>
      <c r="F122" s="73"/>
      <c r="G122" s="71">
        <f>B122-C122</f>
        <v>3</v>
      </c>
      <c r="H122" s="72">
        <f>D122-E122</f>
        <v>14</v>
      </c>
      <c r="I122" s="37">
        <f>IF(C122=0, "-", IF(G122/C122&lt;10, G122/C122, "&gt;999%"))</f>
        <v>1.5</v>
      </c>
      <c r="J122" s="38">
        <f>IF(E122=0, "-", IF(H122/E122&lt;10, H122/E122, "&gt;999%"))</f>
        <v>1.75</v>
      </c>
    </row>
    <row r="123" spans="1:10" x14ac:dyDescent="0.2">
      <c r="A123" s="177"/>
      <c r="B123" s="143"/>
      <c r="C123" s="144"/>
      <c r="D123" s="143"/>
      <c r="E123" s="144"/>
      <c r="F123" s="145"/>
      <c r="G123" s="143"/>
      <c r="H123" s="144"/>
      <c r="I123" s="151"/>
      <c r="J123" s="152"/>
    </row>
    <row r="124" spans="1:10" s="139" customFormat="1" x14ac:dyDescent="0.2">
      <c r="A124" s="159" t="s">
        <v>46</v>
      </c>
      <c r="B124" s="65"/>
      <c r="C124" s="66"/>
      <c r="D124" s="65"/>
      <c r="E124" s="66"/>
      <c r="F124" s="67"/>
      <c r="G124" s="65"/>
      <c r="H124" s="66"/>
      <c r="I124" s="20"/>
      <c r="J124" s="21"/>
    </row>
    <row r="125" spans="1:10" x14ac:dyDescent="0.2">
      <c r="A125" s="158" t="s">
        <v>524</v>
      </c>
      <c r="B125" s="65">
        <v>66</v>
      </c>
      <c r="C125" s="66">
        <v>37</v>
      </c>
      <c r="D125" s="65">
        <v>142</v>
      </c>
      <c r="E125" s="66">
        <v>99</v>
      </c>
      <c r="F125" s="67"/>
      <c r="G125" s="65">
        <f>B125-C125</f>
        <v>29</v>
      </c>
      <c r="H125" s="66">
        <f>D125-E125</f>
        <v>43</v>
      </c>
      <c r="I125" s="20">
        <f>IF(C125=0, "-", IF(G125/C125&lt;10, G125/C125, "&gt;999%"))</f>
        <v>0.78378378378378377</v>
      </c>
      <c r="J125" s="21">
        <f>IF(E125=0, "-", IF(H125/E125&lt;10, H125/E125, "&gt;999%"))</f>
        <v>0.43434343434343436</v>
      </c>
    </row>
    <row r="126" spans="1:10" x14ac:dyDescent="0.2">
      <c r="A126" s="158" t="s">
        <v>537</v>
      </c>
      <c r="B126" s="65">
        <v>30</v>
      </c>
      <c r="C126" s="66">
        <v>14</v>
      </c>
      <c r="D126" s="65">
        <v>65</v>
      </c>
      <c r="E126" s="66">
        <v>33</v>
      </c>
      <c r="F126" s="67"/>
      <c r="G126" s="65">
        <f>B126-C126</f>
        <v>16</v>
      </c>
      <c r="H126" s="66">
        <f>D126-E126</f>
        <v>32</v>
      </c>
      <c r="I126" s="20">
        <f>IF(C126=0, "-", IF(G126/C126&lt;10, G126/C126, "&gt;999%"))</f>
        <v>1.1428571428571428</v>
      </c>
      <c r="J126" s="21">
        <f>IF(E126=0, "-", IF(H126/E126&lt;10, H126/E126, "&gt;999%"))</f>
        <v>0.96969696969696972</v>
      </c>
    </row>
    <row r="127" spans="1:10" x14ac:dyDescent="0.2">
      <c r="A127" s="158" t="s">
        <v>549</v>
      </c>
      <c r="B127" s="65">
        <v>3</v>
      </c>
      <c r="C127" s="66">
        <v>6</v>
      </c>
      <c r="D127" s="65">
        <v>16</v>
      </c>
      <c r="E127" s="66">
        <v>16</v>
      </c>
      <c r="F127" s="67"/>
      <c r="G127" s="65">
        <f>B127-C127</f>
        <v>-3</v>
      </c>
      <c r="H127" s="66">
        <f>D127-E127</f>
        <v>0</v>
      </c>
      <c r="I127" s="20">
        <f>IF(C127=0, "-", IF(G127/C127&lt;10, G127/C127, "&gt;999%"))</f>
        <v>-0.5</v>
      </c>
      <c r="J127" s="21">
        <f>IF(E127=0, "-", IF(H127/E127&lt;10, H127/E127, "&gt;999%"))</f>
        <v>0</v>
      </c>
    </row>
    <row r="128" spans="1:10" s="160" customFormat="1" x14ac:dyDescent="0.2">
      <c r="A128" s="178" t="s">
        <v>632</v>
      </c>
      <c r="B128" s="71">
        <v>99</v>
      </c>
      <c r="C128" s="72">
        <v>57</v>
      </c>
      <c r="D128" s="71">
        <v>223</v>
      </c>
      <c r="E128" s="72">
        <v>148</v>
      </c>
      <c r="F128" s="73"/>
      <c r="G128" s="71">
        <f>B128-C128</f>
        <v>42</v>
      </c>
      <c r="H128" s="72">
        <f>D128-E128</f>
        <v>75</v>
      </c>
      <c r="I128" s="37">
        <f>IF(C128=0, "-", IF(G128/C128&lt;10, G128/C128, "&gt;999%"))</f>
        <v>0.73684210526315785</v>
      </c>
      <c r="J128" s="38">
        <f>IF(E128=0, "-", IF(H128/E128&lt;10, H128/E128, "&gt;999%"))</f>
        <v>0.5067567567567568</v>
      </c>
    </row>
    <row r="129" spans="1:10" x14ac:dyDescent="0.2">
      <c r="A129" s="177"/>
      <c r="B129" s="143"/>
      <c r="C129" s="144"/>
      <c r="D129" s="143"/>
      <c r="E129" s="144"/>
      <c r="F129" s="145"/>
      <c r="G129" s="143"/>
      <c r="H129" s="144"/>
      <c r="I129" s="151"/>
      <c r="J129" s="152"/>
    </row>
    <row r="130" spans="1:10" s="139" customFormat="1" x14ac:dyDescent="0.2">
      <c r="A130" s="159" t="s">
        <v>47</v>
      </c>
      <c r="B130" s="65"/>
      <c r="C130" s="66"/>
      <c r="D130" s="65"/>
      <c r="E130" s="66"/>
      <c r="F130" s="67"/>
      <c r="G130" s="65"/>
      <c r="H130" s="66"/>
      <c r="I130" s="20"/>
      <c r="J130" s="21"/>
    </row>
    <row r="131" spans="1:10" x14ac:dyDescent="0.2">
      <c r="A131" s="158" t="s">
        <v>256</v>
      </c>
      <c r="B131" s="65">
        <v>1</v>
      </c>
      <c r="C131" s="66">
        <v>0</v>
      </c>
      <c r="D131" s="65">
        <v>3</v>
      </c>
      <c r="E131" s="66">
        <v>0</v>
      </c>
      <c r="F131" s="67"/>
      <c r="G131" s="65">
        <f>B131-C131</f>
        <v>1</v>
      </c>
      <c r="H131" s="66">
        <f>D131-E131</f>
        <v>3</v>
      </c>
      <c r="I131" s="20" t="str">
        <f>IF(C131=0, "-", IF(G131/C131&lt;10, G131/C131, "&gt;999%"))</f>
        <v>-</v>
      </c>
      <c r="J131" s="21" t="str">
        <f>IF(E131=0, "-", IF(H131/E131&lt;10, H131/E131, "&gt;999%"))</f>
        <v>-</v>
      </c>
    </row>
    <row r="132" spans="1:10" x14ac:dyDescent="0.2">
      <c r="A132" s="158" t="s">
        <v>272</v>
      </c>
      <c r="B132" s="65">
        <v>2</v>
      </c>
      <c r="C132" s="66">
        <v>0</v>
      </c>
      <c r="D132" s="65">
        <v>2</v>
      </c>
      <c r="E132" s="66">
        <v>0</v>
      </c>
      <c r="F132" s="67"/>
      <c r="G132" s="65">
        <f>B132-C132</f>
        <v>2</v>
      </c>
      <c r="H132" s="66">
        <f>D132-E132</f>
        <v>2</v>
      </c>
      <c r="I132" s="20" t="str">
        <f>IF(C132=0, "-", IF(G132/C132&lt;10, G132/C132, "&gt;999%"))</f>
        <v>-</v>
      </c>
      <c r="J132" s="21" t="str">
        <f>IF(E132=0, "-", IF(H132/E132&lt;10, H132/E132, "&gt;999%"))</f>
        <v>-</v>
      </c>
    </row>
    <row r="133" spans="1:10" x14ac:dyDescent="0.2">
      <c r="A133" s="158" t="s">
        <v>447</v>
      </c>
      <c r="B133" s="65">
        <v>7</v>
      </c>
      <c r="C133" s="66">
        <v>0</v>
      </c>
      <c r="D133" s="65">
        <v>7</v>
      </c>
      <c r="E133" s="66">
        <v>0</v>
      </c>
      <c r="F133" s="67"/>
      <c r="G133" s="65">
        <f>B133-C133</f>
        <v>7</v>
      </c>
      <c r="H133" s="66">
        <f>D133-E133</f>
        <v>7</v>
      </c>
      <c r="I133" s="20" t="str">
        <f>IF(C133=0, "-", IF(G133/C133&lt;10, G133/C133, "&gt;999%"))</f>
        <v>-</v>
      </c>
      <c r="J133" s="21" t="str">
        <f>IF(E133=0, "-", IF(H133/E133&lt;10, H133/E133, "&gt;999%"))</f>
        <v>-</v>
      </c>
    </row>
    <row r="134" spans="1:10" s="160" customFormat="1" x14ac:dyDescent="0.2">
      <c r="A134" s="178" t="s">
        <v>633</v>
      </c>
      <c r="B134" s="71">
        <v>10</v>
      </c>
      <c r="C134" s="72">
        <v>0</v>
      </c>
      <c r="D134" s="71">
        <v>12</v>
      </c>
      <c r="E134" s="72">
        <v>0</v>
      </c>
      <c r="F134" s="73"/>
      <c r="G134" s="71">
        <f>B134-C134</f>
        <v>10</v>
      </c>
      <c r="H134" s="72">
        <f>D134-E134</f>
        <v>12</v>
      </c>
      <c r="I134" s="37" t="str">
        <f>IF(C134=0, "-", IF(G134/C134&lt;10, G134/C134, "&gt;999%"))</f>
        <v>-</v>
      </c>
      <c r="J134" s="38" t="str">
        <f>IF(E134=0, "-", IF(H134/E134&lt;10, H134/E134, "&gt;999%"))</f>
        <v>-</v>
      </c>
    </row>
    <row r="135" spans="1:10" x14ac:dyDescent="0.2">
      <c r="A135" s="177"/>
      <c r="B135" s="143"/>
      <c r="C135" s="144"/>
      <c r="D135" s="143"/>
      <c r="E135" s="144"/>
      <c r="F135" s="145"/>
      <c r="G135" s="143"/>
      <c r="H135" s="144"/>
      <c r="I135" s="151"/>
      <c r="J135" s="152"/>
    </row>
    <row r="136" spans="1:10" s="139" customFormat="1" x14ac:dyDescent="0.2">
      <c r="A136" s="159" t="s">
        <v>48</v>
      </c>
      <c r="B136" s="65"/>
      <c r="C136" s="66"/>
      <c r="D136" s="65"/>
      <c r="E136" s="66"/>
      <c r="F136" s="67"/>
      <c r="G136" s="65"/>
      <c r="H136" s="66"/>
      <c r="I136" s="20"/>
      <c r="J136" s="21"/>
    </row>
    <row r="137" spans="1:10" x14ac:dyDescent="0.2">
      <c r="A137" s="158" t="s">
        <v>356</v>
      </c>
      <c r="B137" s="65">
        <v>145</v>
      </c>
      <c r="C137" s="66">
        <v>37</v>
      </c>
      <c r="D137" s="65">
        <v>351</v>
      </c>
      <c r="E137" s="66">
        <v>123</v>
      </c>
      <c r="F137" s="67"/>
      <c r="G137" s="65">
        <f t="shared" ref="G137:G143" si="12">B137-C137</f>
        <v>108</v>
      </c>
      <c r="H137" s="66">
        <f t="shared" ref="H137:H143" si="13">D137-E137</f>
        <v>228</v>
      </c>
      <c r="I137" s="20">
        <f t="shared" ref="I137:I143" si="14">IF(C137=0, "-", IF(G137/C137&lt;10, G137/C137, "&gt;999%"))</f>
        <v>2.9189189189189189</v>
      </c>
      <c r="J137" s="21">
        <f t="shared" ref="J137:J143" si="15">IF(E137=0, "-", IF(H137/E137&lt;10, H137/E137, "&gt;999%"))</f>
        <v>1.8536585365853659</v>
      </c>
    </row>
    <row r="138" spans="1:10" x14ac:dyDescent="0.2">
      <c r="A138" s="158" t="s">
        <v>387</v>
      </c>
      <c r="B138" s="65">
        <v>16</v>
      </c>
      <c r="C138" s="66">
        <v>15</v>
      </c>
      <c r="D138" s="65">
        <v>76</v>
      </c>
      <c r="E138" s="66">
        <v>39</v>
      </c>
      <c r="F138" s="67"/>
      <c r="G138" s="65">
        <f t="shared" si="12"/>
        <v>1</v>
      </c>
      <c r="H138" s="66">
        <f t="shared" si="13"/>
        <v>37</v>
      </c>
      <c r="I138" s="20">
        <f t="shared" si="14"/>
        <v>6.6666666666666666E-2</v>
      </c>
      <c r="J138" s="21">
        <f t="shared" si="15"/>
        <v>0.94871794871794868</v>
      </c>
    </row>
    <row r="139" spans="1:10" x14ac:dyDescent="0.2">
      <c r="A139" s="158" t="s">
        <v>421</v>
      </c>
      <c r="B139" s="65">
        <v>23</v>
      </c>
      <c r="C139" s="66">
        <v>10</v>
      </c>
      <c r="D139" s="65">
        <v>50</v>
      </c>
      <c r="E139" s="66">
        <v>28</v>
      </c>
      <c r="F139" s="67"/>
      <c r="G139" s="65">
        <f t="shared" si="12"/>
        <v>13</v>
      </c>
      <c r="H139" s="66">
        <f t="shared" si="13"/>
        <v>22</v>
      </c>
      <c r="I139" s="20">
        <f t="shared" si="14"/>
        <v>1.3</v>
      </c>
      <c r="J139" s="21">
        <f t="shared" si="15"/>
        <v>0.7857142857142857</v>
      </c>
    </row>
    <row r="140" spans="1:10" x14ac:dyDescent="0.2">
      <c r="A140" s="158" t="s">
        <v>496</v>
      </c>
      <c r="B140" s="65">
        <v>10</v>
      </c>
      <c r="C140" s="66">
        <v>31</v>
      </c>
      <c r="D140" s="65">
        <v>41</v>
      </c>
      <c r="E140" s="66">
        <v>90</v>
      </c>
      <c r="F140" s="67"/>
      <c r="G140" s="65">
        <f t="shared" si="12"/>
        <v>-21</v>
      </c>
      <c r="H140" s="66">
        <f t="shared" si="13"/>
        <v>-49</v>
      </c>
      <c r="I140" s="20">
        <f t="shared" si="14"/>
        <v>-0.67741935483870963</v>
      </c>
      <c r="J140" s="21">
        <f t="shared" si="15"/>
        <v>-0.5444444444444444</v>
      </c>
    </row>
    <row r="141" spans="1:10" x14ac:dyDescent="0.2">
      <c r="A141" s="158" t="s">
        <v>506</v>
      </c>
      <c r="B141" s="65">
        <v>7</v>
      </c>
      <c r="C141" s="66">
        <v>15</v>
      </c>
      <c r="D141" s="65">
        <v>33</v>
      </c>
      <c r="E141" s="66">
        <v>46</v>
      </c>
      <c r="F141" s="67"/>
      <c r="G141" s="65">
        <f t="shared" si="12"/>
        <v>-8</v>
      </c>
      <c r="H141" s="66">
        <f t="shared" si="13"/>
        <v>-13</v>
      </c>
      <c r="I141" s="20">
        <f t="shared" si="14"/>
        <v>-0.53333333333333333</v>
      </c>
      <c r="J141" s="21">
        <f t="shared" si="15"/>
        <v>-0.28260869565217389</v>
      </c>
    </row>
    <row r="142" spans="1:10" x14ac:dyDescent="0.2">
      <c r="A142" s="158" t="s">
        <v>507</v>
      </c>
      <c r="B142" s="65">
        <v>147</v>
      </c>
      <c r="C142" s="66">
        <v>0</v>
      </c>
      <c r="D142" s="65">
        <v>369</v>
      </c>
      <c r="E142" s="66">
        <v>0</v>
      </c>
      <c r="F142" s="67"/>
      <c r="G142" s="65">
        <f t="shared" si="12"/>
        <v>147</v>
      </c>
      <c r="H142" s="66">
        <f t="shared" si="13"/>
        <v>369</v>
      </c>
      <c r="I142" s="20" t="str">
        <f t="shared" si="14"/>
        <v>-</v>
      </c>
      <c r="J142" s="21" t="str">
        <f t="shared" si="15"/>
        <v>-</v>
      </c>
    </row>
    <row r="143" spans="1:10" s="160" customFormat="1" x14ac:dyDescent="0.2">
      <c r="A143" s="178" t="s">
        <v>634</v>
      </c>
      <c r="B143" s="71">
        <v>348</v>
      </c>
      <c r="C143" s="72">
        <v>108</v>
      </c>
      <c r="D143" s="71">
        <v>920</v>
      </c>
      <c r="E143" s="72">
        <v>326</v>
      </c>
      <c r="F143" s="73"/>
      <c r="G143" s="71">
        <f t="shared" si="12"/>
        <v>240</v>
      </c>
      <c r="H143" s="72">
        <f t="shared" si="13"/>
        <v>594</v>
      </c>
      <c r="I143" s="37">
        <f t="shared" si="14"/>
        <v>2.2222222222222223</v>
      </c>
      <c r="J143" s="38">
        <f t="shared" si="15"/>
        <v>1.8220858895705521</v>
      </c>
    </row>
    <row r="144" spans="1:10" x14ac:dyDescent="0.2">
      <c r="A144" s="177"/>
      <c r="B144" s="143"/>
      <c r="C144" s="144"/>
      <c r="D144" s="143"/>
      <c r="E144" s="144"/>
      <c r="F144" s="145"/>
      <c r="G144" s="143"/>
      <c r="H144" s="144"/>
      <c r="I144" s="151"/>
      <c r="J144" s="152"/>
    </row>
    <row r="145" spans="1:10" s="139" customFormat="1" x14ac:dyDescent="0.2">
      <c r="A145" s="159" t="s">
        <v>49</v>
      </c>
      <c r="B145" s="65"/>
      <c r="C145" s="66"/>
      <c r="D145" s="65"/>
      <c r="E145" s="66"/>
      <c r="F145" s="67"/>
      <c r="G145" s="65"/>
      <c r="H145" s="66"/>
      <c r="I145" s="20"/>
      <c r="J145" s="21"/>
    </row>
    <row r="146" spans="1:10" x14ac:dyDescent="0.2">
      <c r="A146" s="158" t="s">
        <v>550</v>
      </c>
      <c r="B146" s="65">
        <v>18</v>
      </c>
      <c r="C146" s="66">
        <v>7</v>
      </c>
      <c r="D146" s="65">
        <v>35</v>
      </c>
      <c r="E146" s="66">
        <v>16</v>
      </c>
      <c r="F146" s="67"/>
      <c r="G146" s="65">
        <f>B146-C146</f>
        <v>11</v>
      </c>
      <c r="H146" s="66">
        <f>D146-E146</f>
        <v>19</v>
      </c>
      <c r="I146" s="20">
        <f>IF(C146=0, "-", IF(G146/C146&lt;10, G146/C146, "&gt;999%"))</f>
        <v>1.5714285714285714</v>
      </c>
      <c r="J146" s="21">
        <f>IF(E146=0, "-", IF(H146/E146&lt;10, H146/E146, "&gt;999%"))</f>
        <v>1.1875</v>
      </c>
    </row>
    <row r="147" spans="1:10" x14ac:dyDescent="0.2">
      <c r="A147" s="158" t="s">
        <v>525</v>
      </c>
      <c r="B147" s="65">
        <v>68</v>
      </c>
      <c r="C147" s="66">
        <v>38</v>
      </c>
      <c r="D147" s="65">
        <v>137</v>
      </c>
      <c r="E147" s="66">
        <v>80</v>
      </c>
      <c r="F147" s="67"/>
      <c r="G147" s="65">
        <f>B147-C147</f>
        <v>30</v>
      </c>
      <c r="H147" s="66">
        <f>D147-E147</f>
        <v>57</v>
      </c>
      <c r="I147" s="20">
        <f>IF(C147=0, "-", IF(G147/C147&lt;10, G147/C147, "&gt;999%"))</f>
        <v>0.78947368421052633</v>
      </c>
      <c r="J147" s="21">
        <f>IF(E147=0, "-", IF(H147/E147&lt;10, H147/E147, "&gt;999%"))</f>
        <v>0.71250000000000002</v>
      </c>
    </row>
    <row r="148" spans="1:10" x14ac:dyDescent="0.2">
      <c r="A148" s="158" t="s">
        <v>538</v>
      </c>
      <c r="B148" s="65">
        <v>48</v>
      </c>
      <c r="C148" s="66">
        <v>49</v>
      </c>
      <c r="D148" s="65">
        <v>110</v>
      </c>
      <c r="E148" s="66">
        <v>98</v>
      </c>
      <c r="F148" s="67"/>
      <c r="G148" s="65">
        <f>B148-C148</f>
        <v>-1</v>
      </c>
      <c r="H148" s="66">
        <f>D148-E148</f>
        <v>12</v>
      </c>
      <c r="I148" s="20">
        <f>IF(C148=0, "-", IF(G148/C148&lt;10, G148/C148, "&gt;999%"))</f>
        <v>-2.0408163265306121E-2</v>
      </c>
      <c r="J148" s="21">
        <f>IF(E148=0, "-", IF(H148/E148&lt;10, H148/E148, "&gt;999%"))</f>
        <v>0.12244897959183673</v>
      </c>
    </row>
    <row r="149" spans="1:10" s="160" customFormat="1" x14ac:dyDescent="0.2">
      <c r="A149" s="178" t="s">
        <v>635</v>
      </c>
      <c r="B149" s="71">
        <v>134</v>
      </c>
      <c r="C149" s="72">
        <v>94</v>
      </c>
      <c r="D149" s="71">
        <v>282</v>
      </c>
      <c r="E149" s="72">
        <v>194</v>
      </c>
      <c r="F149" s="73"/>
      <c r="G149" s="71">
        <f>B149-C149</f>
        <v>40</v>
      </c>
      <c r="H149" s="72">
        <f>D149-E149</f>
        <v>88</v>
      </c>
      <c r="I149" s="37">
        <f>IF(C149=0, "-", IF(G149/C149&lt;10, G149/C149, "&gt;999%"))</f>
        <v>0.42553191489361702</v>
      </c>
      <c r="J149" s="38">
        <f>IF(E149=0, "-", IF(H149/E149&lt;10, H149/E149, "&gt;999%"))</f>
        <v>0.45360824742268041</v>
      </c>
    </row>
    <row r="150" spans="1:10" x14ac:dyDescent="0.2">
      <c r="A150" s="177"/>
      <c r="B150" s="143"/>
      <c r="C150" s="144"/>
      <c r="D150" s="143"/>
      <c r="E150" s="144"/>
      <c r="F150" s="145"/>
      <c r="G150" s="143"/>
      <c r="H150" s="144"/>
      <c r="I150" s="151"/>
      <c r="J150" s="152"/>
    </row>
    <row r="151" spans="1:10" s="139" customFormat="1" x14ac:dyDescent="0.2">
      <c r="A151" s="159" t="s">
        <v>50</v>
      </c>
      <c r="B151" s="65"/>
      <c r="C151" s="66"/>
      <c r="D151" s="65"/>
      <c r="E151" s="66"/>
      <c r="F151" s="67"/>
      <c r="G151" s="65"/>
      <c r="H151" s="66"/>
      <c r="I151" s="20"/>
      <c r="J151" s="21"/>
    </row>
    <row r="152" spans="1:10" x14ac:dyDescent="0.2">
      <c r="A152" s="158" t="s">
        <v>422</v>
      </c>
      <c r="B152" s="65">
        <v>0</v>
      </c>
      <c r="C152" s="66">
        <v>57</v>
      </c>
      <c r="D152" s="65">
        <v>0</v>
      </c>
      <c r="E152" s="66">
        <v>96</v>
      </c>
      <c r="F152" s="67"/>
      <c r="G152" s="65">
        <f t="shared" ref="G152:G160" si="16">B152-C152</f>
        <v>-57</v>
      </c>
      <c r="H152" s="66">
        <f t="shared" ref="H152:H160" si="17">D152-E152</f>
        <v>-96</v>
      </c>
      <c r="I152" s="20">
        <f t="shared" ref="I152:I160" si="18">IF(C152=0, "-", IF(G152/C152&lt;10, G152/C152, "&gt;999%"))</f>
        <v>-1</v>
      </c>
      <c r="J152" s="21">
        <f t="shared" ref="J152:J160" si="19">IF(E152=0, "-", IF(H152/E152&lt;10, H152/E152, "&gt;999%"))</f>
        <v>-1</v>
      </c>
    </row>
    <row r="153" spans="1:10" x14ac:dyDescent="0.2">
      <c r="A153" s="158" t="s">
        <v>217</v>
      </c>
      <c r="B153" s="65">
        <v>0</v>
      </c>
      <c r="C153" s="66">
        <v>104</v>
      </c>
      <c r="D153" s="65">
        <v>0</v>
      </c>
      <c r="E153" s="66">
        <v>138</v>
      </c>
      <c r="F153" s="67"/>
      <c r="G153" s="65">
        <f t="shared" si="16"/>
        <v>-104</v>
      </c>
      <c r="H153" s="66">
        <f t="shared" si="17"/>
        <v>-138</v>
      </c>
      <c r="I153" s="20">
        <f t="shared" si="18"/>
        <v>-1</v>
      </c>
      <c r="J153" s="21">
        <f t="shared" si="19"/>
        <v>-1</v>
      </c>
    </row>
    <row r="154" spans="1:10" x14ac:dyDescent="0.2">
      <c r="A154" s="158" t="s">
        <v>497</v>
      </c>
      <c r="B154" s="65">
        <v>0</v>
      </c>
      <c r="C154" s="66">
        <v>49</v>
      </c>
      <c r="D154" s="65">
        <v>0</v>
      </c>
      <c r="E154" s="66">
        <v>88</v>
      </c>
      <c r="F154" s="67"/>
      <c r="G154" s="65">
        <f t="shared" si="16"/>
        <v>-49</v>
      </c>
      <c r="H154" s="66">
        <f t="shared" si="17"/>
        <v>-88</v>
      </c>
      <c r="I154" s="20">
        <f t="shared" si="18"/>
        <v>-1</v>
      </c>
      <c r="J154" s="21">
        <f t="shared" si="19"/>
        <v>-1</v>
      </c>
    </row>
    <row r="155" spans="1:10" x14ac:dyDescent="0.2">
      <c r="A155" s="158" t="s">
        <v>508</v>
      </c>
      <c r="B155" s="65">
        <v>0</v>
      </c>
      <c r="C155" s="66">
        <v>526</v>
      </c>
      <c r="D155" s="65">
        <v>0</v>
      </c>
      <c r="E155" s="66">
        <v>902</v>
      </c>
      <c r="F155" s="67"/>
      <c r="G155" s="65">
        <f t="shared" si="16"/>
        <v>-526</v>
      </c>
      <c r="H155" s="66">
        <f t="shared" si="17"/>
        <v>-902</v>
      </c>
      <c r="I155" s="20">
        <f t="shared" si="18"/>
        <v>-1</v>
      </c>
      <c r="J155" s="21">
        <f t="shared" si="19"/>
        <v>-1</v>
      </c>
    </row>
    <row r="156" spans="1:10" x14ac:dyDescent="0.2">
      <c r="A156" s="158" t="s">
        <v>266</v>
      </c>
      <c r="B156" s="65">
        <v>0</v>
      </c>
      <c r="C156" s="66">
        <v>7</v>
      </c>
      <c r="D156" s="65">
        <v>0</v>
      </c>
      <c r="E156" s="66">
        <v>26</v>
      </c>
      <c r="F156" s="67"/>
      <c r="G156" s="65">
        <f t="shared" si="16"/>
        <v>-7</v>
      </c>
      <c r="H156" s="66">
        <f t="shared" si="17"/>
        <v>-26</v>
      </c>
      <c r="I156" s="20">
        <f t="shared" si="18"/>
        <v>-1</v>
      </c>
      <c r="J156" s="21">
        <f t="shared" si="19"/>
        <v>-1</v>
      </c>
    </row>
    <row r="157" spans="1:10" x14ac:dyDescent="0.2">
      <c r="A157" s="158" t="s">
        <v>388</v>
      </c>
      <c r="B157" s="65">
        <v>0</v>
      </c>
      <c r="C157" s="66">
        <v>82</v>
      </c>
      <c r="D157" s="65">
        <v>0</v>
      </c>
      <c r="E157" s="66">
        <v>125</v>
      </c>
      <c r="F157" s="67"/>
      <c r="G157" s="65">
        <f t="shared" si="16"/>
        <v>-82</v>
      </c>
      <c r="H157" s="66">
        <f t="shared" si="17"/>
        <v>-125</v>
      </c>
      <c r="I157" s="20">
        <f t="shared" si="18"/>
        <v>-1</v>
      </c>
      <c r="J157" s="21">
        <f t="shared" si="19"/>
        <v>-1</v>
      </c>
    </row>
    <row r="158" spans="1:10" x14ac:dyDescent="0.2">
      <c r="A158" s="158" t="s">
        <v>423</v>
      </c>
      <c r="B158" s="65">
        <v>0</v>
      </c>
      <c r="C158" s="66">
        <v>63</v>
      </c>
      <c r="D158" s="65">
        <v>0</v>
      </c>
      <c r="E158" s="66">
        <v>125</v>
      </c>
      <c r="F158" s="67"/>
      <c r="G158" s="65">
        <f t="shared" si="16"/>
        <v>-63</v>
      </c>
      <c r="H158" s="66">
        <f t="shared" si="17"/>
        <v>-125</v>
      </c>
      <c r="I158" s="20">
        <f t="shared" si="18"/>
        <v>-1</v>
      </c>
      <c r="J158" s="21">
        <f t="shared" si="19"/>
        <v>-1</v>
      </c>
    </row>
    <row r="159" spans="1:10" x14ac:dyDescent="0.2">
      <c r="A159" s="158" t="s">
        <v>344</v>
      </c>
      <c r="B159" s="65">
        <v>0</v>
      </c>
      <c r="C159" s="66">
        <v>150</v>
      </c>
      <c r="D159" s="65">
        <v>0</v>
      </c>
      <c r="E159" s="66">
        <v>260</v>
      </c>
      <c r="F159" s="67"/>
      <c r="G159" s="65">
        <f t="shared" si="16"/>
        <v>-150</v>
      </c>
      <c r="H159" s="66">
        <f t="shared" si="17"/>
        <v>-260</v>
      </c>
      <c r="I159" s="20">
        <f t="shared" si="18"/>
        <v>-1</v>
      </c>
      <c r="J159" s="21">
        <f t="shared" si="19"/>
        <v>-1</v>
      </c>
    </row>
    <row r="160" spans="1:10" s="160" customFormat="1" x14ac:dyDescent="0.2">
      <c r="A160" s="178" t="s">
        <v>636</v>
      </c>
      <c r="B160" s="71">
        <v>0</v>
      </c>
      <c r="C160" s="72">
        <v>1038</v>
      </c>
      <c r="D160" s="71">
        <v>0</v>
      </c>
      <c r="E160" s="72">
        <v>1760</v>
      </c>
      <c r="F160" s="73"/>
      <c r="G160" s="71">
        <f t="shared" si="16"/>
        <v>-1038</v>
      </c>
      <c r="H160" s="72">
        <f t="shared" si="17"/>
        <v>-1760</v>
      </c>
      <c r="I160" s="37">
        <f t="shared" si="18"/>
        <v>-1</v>
      </c>
      <c r="J160" s="38">
        <f t="shared" si="19"/>
        <v>-1</v>
      </c>
    </row>
    <row r="161" spans="1:10" x14ac:dyDescent="0.2">
      <c r="A161" s="177"/>
      <c r="B161" s="143"/>
      <c r="C161" s="144"/>
      <c r="D161" s="143"/>
      <c r="E161" s="144"/>
      <c r="F161" s="145"/>
      <c r="G161" s="143"/>
      <c r="H161" s="144"/>
      <c r="I161" s="151"/>
      <c r="J161" s="152"/>
    </row>
    <row r="162" spans="1:10" s="139" customFormat="1" x14ac:dyDescent="0.2">
      <c r="A162" s="159" t="s">
        <v>51</v>
      </c>
      <c r="B162" s="65"/>
      <c r="C162" s="66"/>
      <c r="D162" s="65"/>
      <c r="E162" s="66"/>
      <c r="F162" s="67"/>
      <c r="G162" s="65"/>
      <c r="H162" s="66"/>
      <c r="I162" s="20"/>
      <c r="J162" s="21"/>
    </row>
    <row r="163" spans="1:10" x14ac:dyDescent="0.2">
      <c r="A163" s="158" t="s">
        <v>244</v>
      </c>
      <c r="B163" s="65">
        <v>1</v>
      </c>
      <c r="C163" s="66">
        <v>1</v>
      </c>
      <c r="D163" s="65">
        <v>5</v>
      </c>
      <c r="E163" s="66">
        <v>8</v>
      </c>
      <c r="F163" s="67"/>
      <c r="G163" s="65">
        <f t="shared" ref="G163:G170" si="20">B163-C163</f>
        <v>0</v>
      </c>
      <c r="H163" s="66">
        <f t="shared" ref="H163:H170" si="21">D163-E163</f>
        <v>-3</v>
      </c>
      <c r="I163" s="20">
        <f t="shared" ref="I163:I170" si="22">IF(C163=0, "-", IF(G163/C163&lt;10, G163/C163, "&gt;999%"))</f>
        <v>0</v>
      </c>
      <c r="J163" s="21">
        <f t="shared" ref="J163:J170" si="23">IF(E163=0, "-", IF(H163/E163&lt;10, H163/E163, "&gt;999%"))</f>
        <v>-0.375</v>
      </c>
    </row>
    <row r="164" spans="1:10" x14ac:dyDescent="0.2">
      <c r="A164" s="158" t="s">
        <v>198</v>
      </c>
      <c r="B164" s="65">
        <v>0</v>
      </c>
      <c r="C164" s="66">
        <v>5</v>
      </c>
      <c r="D164" s="65">
        <v>0</v>
      </c>
      <c r="E164" s="66">
        <v>10</v>
      </c>
      <c r="F164" s="67"/>
      <c r="G164" s="65">
        <f t="shared" si="20"/>
        <v>-5</v>
      </c>
      <c r="H164" s="66">
        <f t="shared" si="21"/>
        <v>-10</v>
      </c>
      <c r="I164" s="20">
        <f t="shared" si="22"/>
        <v>-1</v>
      </c>
      <c r="J164" s="21">
        <f t="shared" si="23"/>
        <v>-1</v>
      </c>
    </row>
    <row r="165" spans="1:10" x14ac:dyDescent="0.2">
      <c r="A165" s="158" t="s">
        <v>218</v>
      </c>
      <c r="B165" s="65">
        <v>86</v>
      </c>
      <c r="C165" s="66">
        <v>118</v>
      </c>
      <c r="D165" s="65">
        <v>271</v>
      </c>
      <c r="E165" s="66">
        <v>462</v>
      </c>
      <c r="F165" s="67"/>
      <c r="G165" s="65">
        <f t="shared" si="20"/>
        <v>-32</v>
      </c>
      <c r="H165" s="66">
        <f t="shared" si="21"/>
        <v>-191</v>
      </c>
      <c r="I165" s="20">
        <f t="shared" si="22"/>
        <v>-0.2711864406779661</v>
      </c>
      <c r="J165" s="21">
        <f t="shared" si="23"/>
        <v>-0.41341991341991341</v>
      </c>
    </row>
    <row r="166" spans="1:10" x14ac:dyDescent="0.2">
      <c r="A166" s="158" t="s">
        <v>389</v>
      </c>
      <c r="B166" s="65">
        <v>182</v>
      </c>
      <c r="C166" s="66">
        <v>178</v>
      </c>
      <c r="D166" s="65">
        <v>476</v>
      </c>
      <c r="E166" s="66">
        <v>614</v>
      </c>
      <c r="F166" s="67"/>
      <c r="G166" s="65">
        <f t="shared" si="20"/>
        <v>4</v>
      </c>
      <c r="H166" s="66">
        <f t="shared" si="21"/>
        <v>-138</v>
      </c>
      <c r="I166" s="20">
        <f t="shared" si="22"/>
        <v>2.247191011235955E-2</v>
      </c>
      <c r="J166" s="21">
        <f t="shared" si="23"/>
        <v>-0.22475570032573289</v>
      </c>
    </row>
    <row r="167" spans="1:10" x14ac:dyDescent="0.2">
      <c r="A167" s="158" t="s">
        <v>357</v>
      </c>
      <c r="B167" s="65">
        <v>122</v>
      </c>
      <c r="C167" s="66">
        <v>136</v>
      </c>
      <c r="D167" s="65">
        <v>365</v>
      </c>
      <c r="E167" s="66">
        <v>470</v>
      </c>
      <c r="F167" s="67"/>
      <c r="G167" s="65">
        <f t="shared" si="20"/>
        <v>-14</v>
      </c>
      <c r="H167" s="66">
        <f t="shared" si="21"/>
        <v>-105</v>
      </c>
      <c r="I167" s="20">
        <f t="shared" si="22"/>
        <v>-0.10294117647058823</v>
      </c>
      <c r="J167" s="21">
        <f t="shared" si="23"/>
        <v>-0.22340425531914893</v>
      </c>
    </row>
    <row r="168" spans="1:10" x14ac:dyDescent="0.2">
      <c r="A168" s="158" t="s">
        <v>199</v>
      </c>
      <c r="B168" s="65">
        <v>8</v>
      </c>
      <c r="C168" s="66">
        <v>53</v>
      </c>
      <c r="D168" s="65">
        <v>98</v>
      </c>
      <c r="E168" s="66">
        <v>176</v>
      </c>
      <c r="F168" s="67"/>
      <c r="G168" s="65">
        <f t="shared" si="20"/>
        <v>-45</v>
      </c>
      <c r="H168" s="66">
        <f t="shared" si="21"/>
        <v>-78</v>
      </c>
      <c r="I168" s="20">
        <f t="shared" si="22"/>
        <v>-0.84905660377358494</v>
      </c>
      <c r="J168" s="21">
        <f t="shared" si="23"/>
        <v>-0.44318181818181818</v>
      </c>
    </row>
    <row r="169" spans="1:10" x14ac:dyDescent="0.2">
      <c r="A169" s="158" t="s">
        <v>293</v>
      </c>
      <c r="B169" s="65">
        <v>24</v>
      </c>
      <c r="C169" s="66">
        <v>26</v>
      </c>
      <c r="D169" s="65">
        <v>63</v>
      </c>
      <c r="E169" s="66">
        <v>67</v>
      </c>
      <c r="F169" s="67"/>
      <c r="G169" s="65">
        <f t="shared" si="20"/>
        <v>-2</v>
      </c>
      <c r="H169" s="66">
        <f t="shared" si="21"/>
        <v>-4</v>
      </c>
      <c r="I169" s="20">
        <f t="shared" si="22"/>
        <v>-7.6923076923076927E-2</v>
      </c>
      <c r="J169" s="21">
        <f t="shared" si="23"/>
        <v>-5.9701492537313432E-2</v>
      </c>
    </row>
    <row r="170" spans="1:10" s="160" customFormat="1" x14ac:dyDescent="0.2">
      <c r="A170" s="178" t="s">
        <v>637</v>
      </c>
      <c r="B170" s="71">
        <v>423</v>
      </c>
      <c r="C170" s="72">
        <v>517</v>
      </c>
      <c r="D170" s="71">
        <v>1278</v>
      </c>
      <c r="E170" s="72">
        <v>1807</v>
      </c>
      <c r="F170" s="73"/>
      <c r="G170" s="71">
        <f t="shared" si="20"/>
        <v>-94</v>
      </c>
      <c r="H170" s="72">
        <f t="shared" si="21"/>
        <v>-529</v>
      </c>
      <c r="I170" s="37">
        <f t="shared" si="22"/>
        <v>-0.18181818181818182</v>
      </c>
      <c r="J170" s="38">
        <f t="shared" si="23"/>
        <v>-0.29275041505257332</v>
      </c>
    </row>
    <row r="171" spans="1:10" x14ac:dyDescent="0.2">
      <c r="A171" s="177"/>
      <c r="B171" s="143"/>
      <c r="C171" s="144"/>
      <c r="D171" s="143"/>
      <c r="E171" s="144"/>
      <c r="F171" s="145"/>
      <c r="G171" s="143"/>
      <c r="H171" s="144"/>
      <c r="I171" s="151"/>
      <c r="J171" s="152"/>
    </row>
    <row r="172" spans="1:10" s="139" customFormat="1" x14ac:dyDescent="0.2">
      <c r="A172" s="159" t="s">
        <v>52</v>
      </c>
      <c r="B172" s="65"/>
      <c r="C172" s="66"/>
      <c r="D172" s="65"/>
      <c r="E172" s="66"/>
      <c r="F172" s="67"/>
      <c r="G172" s="65"/>
      <c r="H172" s="66"/>
      <c r="I172" s="20"/>
      <c r="J172" s="21"/>
    </row>
    <row r="173" spans="1:10" x14ac:dyDescent="0.2">
      <c r="A173" s="158" t="s">
        <v>200</v>
      </c>
      <c r="B173" s="65">
        <v>0</v>
      </c>
      <c r="C173" s="66">
        <v>1</v>
      </c>
      <c r="D173" s="65">
        <v>0</v>
      </c>
      <c r="E173" s="66">
        <v>5</v>
      </c>
      <c r="F173" s="67"/>
      <c r="G173" s="65">
        <f t="shared" ref="G173:G185" si="24">B173-C173</f>
        <v>-1</v>
      </c>
      <c r="H173" s="66">
        <f t="shared" ref="H173:H185" si="25">D173-E173</f>
        <v>-5</v>
      </c>
      <c r="I173" s="20">
        <f t="shared" ref="I173:I185" si="26">IF(C173=0, "-", IF(G173/C173&lt;10, G173/C173, "&gt;999%"))</f>
        <v>-1</v>
      </c>
      <c r="J173" s="21">
        <f t="shared" ref="J173:J185" si="27">IF(E173=0, "-", IF(H173/E173&lt;10, H173/E173, "&gt;999%"))</f>
        <v>-1</v>
      </c>
    </row>
    <row r="174" spans="1:10" x14ac:dyDescent="0.2">
      <c r="A174" s="158" t="s">
        <v>219</v>
      </c>
      <c r="B174" s="65">
        <v>0</v>
      </c>
      <c r="C174" s="66">
        <v>43</v>
      </c>
      <c r="D174" s="65">
        <v>0</v>
      </c>
      <c r="E174" s="66">
        <v>121</v>
      </c>
      <c r="F174" s="67"/>
      <c r="G174" s="65">
        <f t="shared" si="24"/>
        <v>-43</v>
      </c>
      <c r="H174" s="66">
        <f t="shared" si="25"/>
        <v>-121</v>
      </c>
      <c r="I174" s="20">
        <f t="shared" si="26"/>
        <v>-1</v>
      </c>
      <c r="J174" s="21">
        <f t="shared" si="27"/>
        <v>-1</v>
      </c>
    </row>
    <row r="175" spans="1:10" x14ac:dyDescent="0.2">
      <c r="A175" s="158" t="s">
        <v>220</v>
      </c>
      <c r="B175" s="65">
        <v>572</v>
      </c>
      <c r="C175" s="66">
        <v>347</v>
      </c>
      <c r="D175" s="65">
        <v>1518</v>
      </c>
      <c r="E175" s="66">
        <v>1169</v>
      </c>
      <c r="F175" s="67"/>
      <c r="G175" s="65">
        <f t="shared" si="24"/>
        <v>225</v>
      </c>
      <c r="H175" s="66">
        <f t="shared" si="25"/>
        <v>349</v>
      </c>
      <c r="I175" s="20">
        <f t="shared" si="26"/>
        <v>0.64841498559077815</v>
      </c>
      <c r="J175" s="21">
        <f t="shared" si="27"/>
        <v>0.29854576561163387</v>
      </c>
    </row>
    <row r="176" spans="1:10" x14ac:dyDescent="0.2">
      <c r="A176" s="158" t="s">
        <v>486</v>
      </c>
      <c r="B176" s="65">
        <v>89</v>
      </c>
      <c r="C176" s="66">
        <v>32</v>
      </c>
      <c r="D176" s="65">
        <v>211</v>
      </c>
      <c r="E176" s="66">
        <v>129</v>
      </c>
      <c r="F176" s="67"/>
      <c r="G176" s="65">
        <f t="shared" si="24"/>
        <v>57</v>
      </c>
      <c r="H176" s="66">
        <f t="shared" si="25"/>
        <v>82</v>
      </c>
      <c r="I176" s="20">
        <f t="shared" si="26"/>
        <v>1.78125</v>
      </c>
      <c r="J176" s="21">
        <f t="shared" si="27"/>
        <v>0.63565891472868219</v>
      </c>
    </row>
    <row r="177" spans="1:10" x14ac:dyDescent="0.2">
      <c r="A177" s="158" t="s">
        <v>294</v>
      </c>
      <c r="B177" s="65">
        <v>18</v>
      </c>
      <c r="C177" s="66">
        <v>8</v>
      </c>
      <c r="D177" s="65">
        <v>39</v>
      </c>
      <c r="E177" s="66">
        <v>26</v>
      </c>
      <c r="F177" s="67"/>
      <c r="G177" s="65">
        <f t="shared" si="24"/>
        <v>10</v>
      </c>
      <c r="H177" s="66">
        <f t="shared" si="25"/>
        <v>13</v>
      </c>
      <c r="I177" s="20">
        <f t="shared" si="26"/>
        <v>1.25</v>
      </c>
      <c r="J177" s="21">
        <f t="shared" si="27"/>
        <v>0.5</v>
      </c>
    </row>
    <row r="178" spans="1:10" x14ac:dyDescent="0.2">
      <c r="A178" s="158" t="s">
        <v>221</v>
      </c>
      <c r="B178" s="65">
        <v>1</v>
      </c>
      <c r="C178" s="66">
        <v>8</v>
      </c>
      <c r="D178" s="65">
        <v>7</v>
      </c>
      <c r="E178" s="66">
        <v>31</v>
      </c>
      <c r="F178" s="67"/>
      <c r="G178" s="65">
        <f t="shared" si="24"/>
        <v>-7</v>
      </c>
      <c r="H178" s="66">
        <f t="shared" si="25"/>
        <v>-24</v>
      </c>
      <c r="I178" s="20">
        <f t="shared" si="26"/>
        <v>-0.875</v>
      </c>
      <c r="J178" s="21">
        <f t="shared" si="27"/>
        <v>-0.77419354838709675</v>
      </c>
    </row>
    <row r="179" spans="1:10" x14ac:dyDescent="0.2">
      <c r="A179" s="158" t="s">
        <v>358</v>
      </c>
      <c r="B179" s="65">
        <v>310</v>
      </c>
      <c r="C179" s="66">
        <v>211</v>
      </c>
      <c r="D179" s="65">
        <v>1226</v>
      </c>
      <c r="E179" s="66">
        <v>633</v>
      </c>
      <c r="F179" s="67"/>
      <c r="G179" s="65">
        <f t="shared" si="24"/>
        <v>99</v>
      </c>
      <c r="H179" s="66">
        <f t="shared" si="25"/>
        <v>593</v>
      </c>
      <c r="I179" s="20">
        <f t="shared" si="26"/>
        <v>0.46919431279620855</v>
      </c>
      <c r="J179" s="21">
        <f t="shared" si="27"/>
        <v>0.93680884676145337</v>
      </c>
    </row>
    <row r="180" spans="1:10" x14ac:dyDescent="0.2">
      <c r="A180" s="158" t="s">
        <v>424</v>
      </c>
      <c r="B180" s="65">
        <v>56</v>
      </c>
      <c r="C180" s="66">
        <v>0</v>
      </c>
      <c r="D180" s="65">
        <v>153</v>
      </c>
      <c r="E180" s="66">
        <v>0</v>
      </c>
      <c r="F180" s="67"/>
      <c r="G180" s="65">
        <f t="shared" si="24"/>
        <v>56</v>
      </c>
      <c r="H180" s="66">
        <f t="shared" si="25"/>
        <v>153</v>
      </c>
      <c r="I180" s="20" t="str">
        <f t="shared" si="26"/>
        <v>-</v>
      </c>
      <c r="J180" s="21" t="str">
        <f t="shared" si="27"/>
        <v>-</v>
      </c>
    </row>
    <row r="181" spans="1:10" x14ac:dyDescent="0.2">
      <c r="A181" s="158" t="s">
        <v>425</v>
      </c>
      <c r="B181" s="65">
        <v>187</v>
      </c>
      <c r="C181" s="66">
        <v>61</v>
      </c>
      <c r="D181" s="65">
        <v>395</v>
      </c>
      <c r="E181" s="66">
        <v>217</v>
      </c>
      <c r="F181" s="67"/>
      <c r="G181" s="65">
        <f t="shared" si="24"/>
        <v>126</v>
      </c>
      <c r="H181" s="66">
        <f t="shared" si="25"/>
        <v>178</v>
      </c>
      <c r="I181" s="20">
        <f t="shared" si="26"/>
        <v>2.0655737704918034</v>
      </c>
      <c r="J181" s="21">
        <f t="shared" si="27"/>
        <v>0.82027649769585254</v>
      </c>
    </row>
    <row r="182" spans="1:10" x14ac:dyDescent="0.2">
      <c r="A182" s="158" t="s">
        <v>390</v>
      </c>
      <c r="B182" s="65">
        <v>183</v>
      </c>
      <c r="C182" s="66">
        <v>232</v>
      </c>
      <c r="D182" s="65">
        <v>837</v>
      </c>
      <c r="E182" s="66">
        <v>718</v>
      </c>
      <c r="F182" s="67"/>
      <c r="G182" s="65">
        <f t="shared" si="24"/>
        <v>-49</v>
      </c>
      <c r="H182" s="66">
        <f t="shared" si="25"/>
        <v>119</v>
      </c>
      <c r="I182" s="20">
        <f t="shared" si="26"/>
        <v>-0.21120689655172414</v>
      </c>
      <c r="J182" s="21">
        <f t="shared" si="27"/>
        <v>0.16573816155988857</v>
      </c>
    </row>
    <row r="183" spans="1:10" x14ac:dyDescent="0.2">
      <c r="A183" s="158" t="s">
        <v>310</v>
      </c>
      <c r="B183" s="65">
        <v>3</v>
      </c>
      <c r="C183" s="66">
        <v>3</v>
      </c>
      <c r="D183" s="65">
        <v>14</v>
      </c>
      <c r="E183" s="66">
        <v>29</v>
      </c>
      <c r="F183" s="67"/>
      <c r="G183" s="65">
        <f t="shared" si="24"/>
        <v>0</v>
      </c>
      <c r="H183" s="66">
        <f t="shared" si="25"/>
        <v>-15</v>
      </c>
      <c r="I183" s="20">
        <f t="shared" si="26"/>
        <v>0</v>
      </c>
      <c r="J183" s="21">
        <f t="shared" si="27"/>
        <v>-0.51724137931034486</v>
      </c>
    </row>
    <row r="184" spans="1:10" x14ac:dyDescent="0.2">
      <c r="A184" s="158" t="s">
        <v>345</v>
      </c>
      <c r="B184" s="65">
        <v>173</v>
      </c>
      <c r="C184" s="66">
        <v>74</v>
      </c>
      <c r="D184" s="65">
        <v>380</v>
      </c>
      <c r="E184" s="66">
        <v>227</v>
      </c>
      <c r="F184" s="67"/>
      <c r="G184" s="65">
        <f t="shared" si="24"/>
        <v>99</v>
      </c>
      <c r="H184" s="66">
        <f t="shared" si="25"/>
        <v>153</v>
      </c>
      <c r="I184" s="20">
        <f t="shared" si="26"/>
        <v>1.3378378378378379</v>
      </c>
      <c r="J184" s="21">
        <f t="shared" si="27"/>
        <v>0.67400881057268724</v>
      </c>
    </row>
    <row r="185" spans="1:10" s="160" customFormat="1" x14ac:dyDescent="0.2">
      <c r="A185" s="178" t="s">
        <v>638</v>
      </c>
      <c r="B185" s="71">
        <v>1592</v>
      </c>
      <c r="C185" s="72">
        <v>1020</v>
      </c>
      <c r="D185" s="71">
        <v>4780</v>
      </c>
      <c r="E185" s="72">
        <v>3305</v>
      </c>
      <c r="F185" s="73"/>
      <c r="G185" s="71">
        <f t="shared" si="24"/>
        <v>572</v>
      </c>
      <c r="H185" s="72">
        <f t="shared" si="25"/>
        <v>1475</v>
      </c>
      <c r="I185" s="37">
        <f t="shared" si="26"/>
        <v>0.5607843137254902</v>
      </c>
      <c r="J185" s="38">
        <f t="shared" si="27"/>
        <v>0.44629349470499241</v>
      </c>
    </row>
    <row r="186" spans="1:10" x14ac:dyDescent="0.2">
      <c r="A186" s="177"/>
      <c r="B186" s="143"/>
      <c r="C186" s="144"/>
      <c r="D186" s="143"/>
      <c r="E186" s="144"/>
      <c r="F186" s="145"/>
      <c r="G186" s="143"/>
      <c r="H186" s="144"/>
      <c r="I186" s="151"/>
      <c r="J186" s="152"/>
    </row>
    <row r="187" spans="1:10" s="139" customFormat="1" x14ac:dyDescent="0.2">
      <c r="A187" s="159" t="s">
        <v>53</v>
      </c>
      <c r="B187" s="65"/>
      <c r="C187" s="66"/>
      <c r="D187" s="65"/>
      <c r="E187" s="66"/>
      <c r="F187" s="67"/>
      <c r="G187" s="65"/>
      <c r="H187" s="66"/>
      <c r="I187" s="20"/>
      <c r="J187" s="21"/>
    </row>
    <row r="188" spans="1:10" x14ac:dyDescent="0.2">
      <c r="A188" s="158" t="s">
        <v>526</v>
      </c>
      <c r="B188" s="65">
        <v>4</v>
      </c>
      <c r="C188" s="66">
        <v>2</v>
      </c>
      <c r="D188" s="65">
        <v>18</v>
      </c>
      <c r="E188" s="66">
        <v>4</v>
      </c>
      <c r="F188" s="67"/>
      <c r="G188" s="65">
        <f>B188-C188</f>
        <v>2</v>
      </c>
      <c r="H188" s="66">
        <f>D188-E188</f>
        <v>14</v>
      </c>
      <c r="I188" s="20">
        <f>IF(C188=0, "-", IF(G188/C188&lt;10, G188/C188, "&gt;999%"))</f>
        <v>1</v>
      </c>
      <c r="J188" s="21">
        <f>IF(E188=0, "-", IF(H188/E188&lt;10, H188/E188, "&gt;999%"))</f>
        <v>3.5</v>
      </c>
    </row>
    <row r="189" spans="1:10" x14ac:dyDescent="0.2">
      <c r="A189" s="158" t="s">
        <v>527</v>
      </c>
      <c r="B189" s="65">
        <v>3</v>
      </c>
      <c r="C189" s="66">
        <v>1</v>
      </c>
      <c r="D189" s="65">
        <v>3</v>
      </c>
      <c r="E189" s="66">
        <v>3</v>
      </c>
      <c r="F189" s="67"/>
      <c r="G189" s="65">
        <f>B189-C189</f>
        <v>2</v>
      </c>
      <c r="H189" s="66">
        <f>D189-E189</f>
        <v>0</v>
      </c>
      <c r="I189" s="20">
        <f>IF(C189=0, "-", IF(G189/C189&lt;10, G189/C189, "&gt;999%"))</f>
        <v>2</v>
      </c>
      <c r="J189" s="21">
        <f>IF(E189=0, "-", IF(H189/E189&lt;10, H189/E189, "&gt;999%"))</f>
        <v>0</v>
      </c>
    </row>
    <row r="190" spans="1:10" x14ac:dyDescent="0.2">
      <c r="A190" s="158" t="s">
        <v>539</v>
      </c>
      <c r="B190" s="65">
        <v>2</v>
      </c>
      <c r="C190" s="66">
        <v>0</v>
      </c>
      <c r="D190" s="65">
        <v>2</v>
      </c>
      <c r="E190" s="66">
        <v>0</v>
      </c>
      <c r="F190" s="67"/>
      <c r="G190" s="65">
        <f>B190-C190</f>
        <v>2</v>
      </c>
      <c r="H190" s="66">
        <f>D190-E190</f>
        <v>2</v>
      </c>
      <c r="I190" s="20" t="str">
        <f>IF(C190=0, "-", IF(G190/C190&lt;10, G190/C190, "&gt;999%"))</f>
        <v>-</v>
      </c>
      <c r="J190" s="21" t="str">
        <f>IF(E190=0, "-", IF(H190/E190&lt;10, H190/E190, "&gt;999%"))</f>
        <v>-</v>
      </c>
    </row>
    <row r="191" spans="1:10" x14ac:dyDescent="0.2">
      <c r="A191" s="158" t="s">
        <v>528</v>
      </c>
      <c r="B191" s="65">
        <v>1</v>
      </c>
      <c r="C191" s="66">
        <v>0</v>
      </c>
      <c r="D191" s="65">
        <v>1</v>
      </c>
      <c r="E191" s="66">
        <v>0</v>
      </c>
      <c r="F191" s="67"/>
      <c r="G191" s="65">
        <f>B191-C191</f>
        <v>1</v>
      </c>
      <c r="H191" s="66">
        <f>D191-E191</f>
        <v>1</v>
      </c>
      <c r="I191" s="20" t="str">
        <f>IF(C191=0, "-", IF(G191/C191&lt;10, G191/C191, "&gt;999%"))</f>
        <v>-</v>
      </c>
      <c r="J191" s="21" t="str">
        <f>IF(E191=0, "-", IF(H191/E191&lt;10, H191/E191, "&gt;999%"))</f>
        <v>-</v>
      </c>
    </row>
    <row r="192" spans="1:10" s="160" customFormat="1" x14ac:dyDescent="0.2">
      <c r="A192" s="178" t="s">
        <v>639</v>
      </c>
      <c r="B192" s="71">
        <v>10</v>
      </c>
      <c r="C192" s="72">
        <v>3</v>
      </c>
      <c r="D192" s="71">
        <v>24</v>
      </c>
      <c r="E192" s="72">
        <v>7</v>
      </c>
      <c r="F192" s="73"/>
      <c r="G192" s="71">
        <f>B192-C192</f>
        <v>7</v>
      </c>
      <c r="H192" s="72">
        <f>D192-E192</f>
        <v>17</v>
      </c>
      <c r="I192" s="37">
        <f>IF(C192=0, "-", IF(G192/C192&lt;10, G192/C192, "&gt;999%"))</f>
        <v>2.3333333333333335</v>
      </c>
      <c r="J192" s="38">
        <f>IF(E192=0, "-", IF(H192/E192&lt;10, H192/E192, "&gt;999%"))</f>
        <v>2.4285714285714284</v>
      </c>
    </row>
    <row r="193" spans="1:10" x14ac:dyDescent="0.2">
      <c r="A193" s="177"/>
      <c r="B193" s="143"/>
      <c r="C193" s="144"/>
      <c r="D193" s="143"/>
      <c r="E193" s="144"/>
      <c r="F193" s="145"/>
      <c r="G193" s="143"/>
      <c r="H193" s="144"/>
      <c r="I193" s="151"/>
      <c r="J193" s="152"/>
    </row>
    <row r="194" spans="1:10" s="139" customFormat="1" x14ac:dyDescent="0.2">
      <c r="A194" s="159" t="s">
        <v>54</v>
      </c>
      <c r="B194" s="65"/>
      <c r="C194" s="66"/>
      <c r="D194" s="65"/>
      <c r="E194" s="66"/>
      <c r="F194" s="67"/>
      <c r="G194" s="65"/>
      <c r="H194" s="66"/>
      <c r="I194" s="20"/>
      <c r="J194" s="21"/>
    </row>
    <row r="195" spans="1:10" x14ac:dyDescent="0.2">
      <c r="A195" s="158" t="s">
        <v>379</v>
      </c>
      <c r="B195" s="65">
        <v>0</v>
      </c>
      <c r="C195" s="66">
        <v>1</v>
      </c>
      <c r="D195" s="65">
        <v>0</v>
      </c>
      <c r="E195" s="66">
        <v>1</v>
      </c>
      <c r="F195" s="67"/>
      <c r="G195" s="65">
        <f>B195-C195</f>
        <v>-1</v>
      </c>
      <c r="H195" s="66">
        <f>D195-E195</f>
        <v>-1</v>
      </c>
      <c r="I195" s="20">
        <f>IF(C195=0, "-", IF(G195/C195&lt;10, G195/C195, "&gt;999%"))</f>
        <v>-1</v>
      </c>
      <c r="J195" s="21">
        <f>IF(E195=0, "-", IF(H195/E195&lt;10, H195/E195, "&gt;999%"))</f>
        <v>-1</v>
      </c>
    </row>
    <row r="196" spans="1:10" x14ac:dyDescent="0.2">
      <c r="A196" s="158" t="s">
        <v>257</v>
      </c>
      <c r="B196" s="65">
        <v>0</v>
      </c>
      <c r="C196" s="66">
        <v>1</v>
      </c>
      <c r="D196" s="65">
        <v>0</v>
      </c>
      <c r="E196" s="66">
        <v>2</v>
      </c>
      <c r="F196" s="67"/>
      <c r="G196" s="65">
        <f>B196-C196</f>
        <v>-1</v>
      </c>
      <c r="H196" s="66">
        <f>D196-E196</f>
        <v>-2</v>
      </c>
      <c r="I196" s="20">
        <f>IF(C196=0, "-", IF(G196/C196&lt;10, G196/C196, "&gt;999%"))</f>
        <v>-1</v>
      </c>
      <c r="J196" s="21">
        <f>IF(E196=0, "-", IF(H196/E196&lt;10, H196/E196, "&gt;999%"))</f>
        <v>-1</v>
      </c>
    </row>
    <row r="197" spans="1:10" s="160" customFormat="1" x14ac:dyDescent="0.2">
      <c r="A197" s="178" t="s">
        <v>640</v>
      </c>
      <c r="B197" s="71">
        <v>0</v>
      </c>
      <c r="C197" s="72">
        <v>2</v>
      </c>
      <c r="D197" s="71">
        <v>0</v>
      </c>
      <c r="E197" s="72">
        <v>3</v>
      </c>
      <c r="F197" s="73"/>
      <c r="G197" s="71">
        <f>B197-C197</f>
        <v>-2</v>
      </c>
      <c r="H197" s="72">
        <f>D197-E197</f>
        <v>-3</v>
      </c>
      <c r="I197" s="37">
        <f>IF(C197=0, "-", IF(G197/C197&lt;10, G197/C197, "&gt;999%"))</f>
        <v>-1</v>
      </c>
      <c r="J197" s="38">
        <f>IF(E197=0, "-", IF(H197/E197&lt;10, H197/E197, "&gt;999%"))</f>
        <v>-1</v>
      </c>
    </row>
    <row r="198" spans="1:10" x14ac:dyDescent="0.2">
      <c r="A198" s="177"/>
      <c r="B198" s="143"/>
      <c r="C198" s="144"/>
      <c r="D198" s="143"/>
      <c r="E198" s="144"/>
      <c r="F198" s="145"/>
      <c r="G198" s="143"/>
      <c r="H198" s="144"/>
      <c r="I198" s="151"/>
      <c r="J198" s="152"/>
    </row>
    <row r="199" spans="1:10" s="139" customFormat="1" x14ac:dyDescent="0.2">
      <c r="A199" s="159" t="s">
        <v>55</v>
      </c>
      <c r="B199" s="65"/>
      <c r="C199" s="66"/>
      <c r="D199" s="65"/>
      <c r="E199" s="66"/>
      <c r="F199" s="67"/>
      <c r="G199" s="65"/>
      <c r="H199" s="66"/>
      <c r="I199" s="20"/>
      <c r="J199" s="21"/>
    </row>
    <row r="200" spans="1:10" x14ac:dyDescent="0.2">
      <c r="A200" s="158" t="s">
        <v>55</v>
      </c>
      <c r="B200" s="65">
        <v>0</v>
      </c>
      <c r="C200" s="66">
        <v>0</v>
      </c>
      <c r="D200" s="65">
        <v>1</v>
      </c>
      <c r="E200" s="66">
        <v>1</v>
      </c>
      <c r="F200" s="67"/>
      <c r="G200" s="65">
        <f>B200-C200</f>
        <v>0</v>
      </c>
      <c r="H200" s="66">
        <f>D200-E200</f>
        <v>0</v>
      </c>
      <c r="I200" s="20" t="str">
        <f>IF(C200=0, "-", IF(G200/C200&lt;10, G200/C200, "&gt;999%"))</f>
        <v>-</v>
      </c>
      <c r="J200" s="21">
        <f>IF(E200=0, "-", IF(H200/E200&lt;10, H200/E200, "&gt;999%"))</f>
        <v>0</v>
      </c>
    </row>
    <row r="201" spans="1:10" s="160" customFormat="1" x14ac:dyDescent="0.2">
      <c r="A201" s="178" t="s">
        <v>641</v>
      </c>
      <c r="B201" s="71">
        <v>0</v>
      </c>
      <c r="C201" s="72">
        <v>0</v>
      </c>
      <c r="D201" s="71">
        <v>1</v>
      </c>
      <c r="E201" s="72">
        <v>1</v>
      </c>
      <c r="F201" s="73"/>
      <c r="G201" s="71">
        <f>B201-C201</f>
        <v>0</v>
      </c>
      <c r="H201" s="72">
        <f>D201-E201</f>
        <v>0</v>
      </c>
      <c r="I201" s="37" t="str">
        <f>IF(C201=0, "-", IF(G201/C201&lt;10, G201/C201, "&gt;999%"))</f>
        <v>-</v>
      </c>
      <c r="J201" s="38">
        <f>IF(E201=0, "-", IF(H201/E201&lt;10, H201/E201, "&gt;999%"))</f>
        <v>0</v>
      </c>
    </row>
    <row r="202" spans="1:10" x14ac:dyDescent="0.2">
      <c r="A202" s="177"/>
      <c r="B202" s="143"/>
      <c r="C202" s="144"/>
      <c r="D202" s="143"/>
      <c r="E202" s="144"/>
      <c r="F202" s="145"/>
      <c r="G202" s="143"/>
      <c r="H202" s="144"/>
      <c r="I202" s="151"/>
      <c r="J202" s="152"/>
    </row>
    <row r="203" spans="1:10" s="139" customFormat="1" x14ac:dyDescent="0.2">
      <c r="A203" s="159" t="s">
        <v>56</v>
      </c>
      <c r="B203" s="65"/>
      <c r="C203" s="66"/>
      <c r="D203" s="65"/>
      <c r="E203" s="66"/>
      <c r="F203" s="67"/>
      <c r="G203" s="65"/>
      <c r="H203" s="66"/>
      <c r="I203" s="20"/>
      <c r="J203" s="21"/>
    </row>
    <row r="204" spans="1:10" x14ac:dyDescent="0.2">
      <c r="A204" s="158" t="s">
        <v>551</v>
      </c>
      <c r="B204" s="65">
        <v>22</v>
      </c>
      <c r="C204" s="66">
        <v>27</v>
      </c>
      <c r="D204" s="65">
        <v>82</v>
      </c>
      <c r="E204" s="66">
        <v>86</v>
      </c>
      <c r="F204" s="67"/>
      <c r="G204" s="65">
        <f>B204-C204</f>
        <v>-5</v>
      </c>
      <c r="H204" s="66">
        <f>D204-E204</f>
        <v>-4</v>
      </c>
      <c r="I204" s="20">
        <f>IF(C204=0, "-", IF(G204/C204&lt;10, G204/C204, "&gt;999%"))</f>
        <v>-0.18518518518518517</v>
      </c>
      <c r="J204" s="21">
        <f>IF(E204=0, "-", IF(H204/E204&lt;10, H204/E204, "&gt;999%"))</f>
        <v>-4.6511627906976744E-2</v>
      </c>
    </row>
    <row r="205" spans="1:10" x14ac:dyDescent="0.2">
      <c r="A205" s="158" t="s">
        <v>529</v>
      </c>
      <c r="B205" s="65">
        <v>104</v>
      </c>
      <c r="C205" s="66">
        <v>76</v>
      </c>
      <c r="D205" s="65">
        <v>268</v>
      </c>
      <c r="E205" s="66">
        <v>178</v>
      </c>
      <c r="F205" s="67"/>
      <c r="G205" s="65">
        <f>B205-C205</f>
        <v>28</v>
      </c>
      <c r="H205" s="66">
        <f>D205-E205</f>
        <v>90</v>
      </c>
      <c r="I205" s="20">
        <f>IF(C205=0, "-", IF(G205/C205&lt;10, G205/C205, "&gt;999%"))</f>
        <v>0.36842105263157893</v>
      </c>
      <c r="J205" s="21">
        <f>IF(E205=0, "-", IF(H205/E205&lt;10, H205/E205, "&gt;999%"))</f>
        <v>0.5056179775280899</v>
      </c>
    </row>
    <row r="206" spans="1:10" x14ac:dyDescent="0.2">
      <c r="A206" s="158" t="s">
        <v>540</v>
      </c>
      <c r="B206" s="65">
        <v>39</v>
      </c>
      <c r="C206" s="66">
        <v>68</v>
      </c>
      <c r="D206" s="65">
        <v>111</v>
      </c>
      <c r="E206" s="66">
        <v>190</v>
      </c>
      <c r="F206" s="67"/>
      <c r="G206" s="65">
        <f>B206-C206</f>
        <v>-29</v>
      </c>
      <c r="H206" s="66">
        <f>D206-E206</f>
        <v>-79</v>
      </c>
      <c r="I206" s="20">
        <f>IF(C206=0, "-", IF(G206/C206&lt;10, G206/C206, "&gt;999%"))</f>
        <v>-0.4264705882352941</v>
      </c>
      <c r="J206" s="21">
        <f>IF(E206=0, "-", IF(H206/E206&lt;10, H206/E206, "&gt;999%"))</f>
        <v>-0.41578947368421054</v>
      </c>
    </row>
    <row r="207" spans="1:10" s="160" customFormat="1" x14ac:dyDescent="0.2">
      <c r="A207" s="178" t="s">
        <v>642</v>
      </c>
      <c r="B207" s="71">
        <v>165</v>
      </c>
      <c r="C207" s="72">
        <v>171</v>
      </c>
      <c r="D207" s="71">
        <v>461</v>
      </c>
      <c r="E207" s="72">
        <v>454</v>
      </c>
      <c r="F207" s="73"/>
      <c r="G207" s="71">
        <f>B207-C207</f>
        <v>-6</v>
      </c>
      <c r="H207" s="72">
        <f>D207-E207</f>
        <v>7</v>
      </c>
      <c r="I207" s="37">
        <f>IF(C207=0, "-", IF(G207/C207&lt;10, G207/C207, "&gt;999%"))</f>
        <v>-3.5087719298245612E-2</v>
      </c>
      <c r="J207" s="38">
        <f>IF(E207=0, "-", IF(H207/E207&lt;10, H207/E207, "&gt;999%"))</f>
        <v>1.5418502202643172E-2</v>
      </c>
    </row>
    <row r="208" spans="1:10" x14ac:dyDescent="0.2">
      <c r="A208" s="177"/>
      <c r="B208" s="143"/>
      <c r="C208" s="144"/>
      <c r="D208" s="143"/>
      <c r="E208" s="144"/>
      <c r="F208" s="145"/>
      <c r="G208" s="143"/>
      <c r="H208" s="144"/>
      <c r="I208" s="151"/>
      <c r="J208" s="152"/>
    </row>
    <row r="209" spans="1:10" s="139" customFormat="1" x14ac:dyDescent="0.2">
      <c r="A209" s="159" t="s">
        <v>57</v>
      </c>
      <c r="B209" s="65"/>
      <c r="C209" s="66"/>
      <c r="D209" s="65"/>
      <c r="E209" s="66"/>
      <c r="F209" s="67"/>
      <c r="G209" s="65"/>
      <c r="H209" s="66"/>
      <c r="I209" s="20"/>
      <c r="J209" s="21"/>
    </row>
    <row r="210" spans="1:10" x14ac:dyDescent="0.2">
      <c r="A210" s="158" t="s">
        <v>498</v>
      </c>
      <c r="B210" s="65">
        <v>201</v>
      </c>
      <c r="C210" s="66">
        <v>116</v>
      </c>
      <c r="D210" s="65">
        <v>410</v>
      </c>
      <c r="E210" s="66">
        <v>252</v>
      </c>
      <c r="F210" s="67"/>
      <c r="G210" s="65">
        <f>B210-C210</f>
        <v>85</v>
      </c>
      <c r="H210" s="66">
        <f>D210-E210</f>
        <v>158</v>
      </c>
      <c r="I210" s="20">
        <f>IF(C210=0, "-", IF(G210/C210&lt;10, G210/C210, "&gt;999%"))</f>
        <v>0.73275862068965514</v>
      </c>
      <c r="J210" s="21">
        <f>IF(E210=0, "-", IF(H210/E210&lt;10, H210/E210, "&gt;999%"))</f>
        <v>0.62698412698412698</v>
      </c>
    </row>
    <row r="211" spans="1:10" x14ac:dyDescent="0.2">
      <c r="A211" s="158" t="s">
        <v>509</v>
      </c>
      <c r="B211" s="65">
        <v>389</v>
      </c>
      <c r="C211" s="66">
        <v>328</v>
      </c>
      <c r="D211" s="65">
        <v>1155</v>
      </c>
      <c r="E211" s="66">
        <v>706</v>
      </c>
      <c r="F211" s="67"/>
      <c r="G211" s="65">
        <f>B211-C211</f>
        <v>61</v>
      </c>
      <c r="H211" s="66">
        <f>D211-E211</f>
        <v>449</v>
      </c>
      <c r="I211" s="20">
        <f>IF(C211=0, "-", IF(G211/C211&lt;10, G211/C211, "&gt;999%"))</f>
        <v>0.18597560975609756</v>
      </c>
      <c r="J211" s="21">
        <f>IF(E211=0, "-", IF(H211/E211&lt;10, H211/E211, "&gt;999%"))</f>
        <v>0.63597733711048154</v>
      </c>
    </row>
    <row r="212" spans="1:10" x14ac:dyDescent="0.2">
      <c r="A212" s="158" t="s">
        <v>426</v>
      </c>
      <c r="B212" s="65">
        <v>313</v>
      </c>
      <c r="C212" s="66">
        <v>194</v>
      </c>
      <c r="D212" s="65">
        <v>682</v>
      </c>
      <c r="E212" s="66">
        <v>497</v>
      </c>
      <c r="F212" s="67"/>
      <c r="G212" s="65">
        <f>B212-C212</f>
        <v>119</v>
      </c>
      <c r="H212" s="66">
        <f>D212-E212</f>
        <v>185</v>
      </c>
      <c r="I212" s="20">
        <f>IF(C212=0, "-", IF(G212/C212&lt;10, G212/C212, "&gt;999%"))</f>
        <v>0.61340206185567014</v>
      </c>
      <c r="J212" s="21">
        <f>IF(E212=0, "-", IF(H212/E212&lt;10, H212/E212, "&gt;999%"))</f>
        <v>0.37223340040241448</v>
      </c>
    </row>
    <row r="213" spans="1:10" s="160" customFormat="1" x14ac:dyDescent="0.2">
      <c r="A213" s="178" t="s">
        <v>643</v>
      </c>
      <c r="B213" s="71">
        <v>903</v>
      </c>
      <c r="C213" s="72">
        <v>638</v>
      </c>
      <c r="D213" s="71">
        <v>2247</v>
      </c>
      <c r="E213" s="72">
        <v>1455</v>
      </c>
      <c r="F213" s="73"/>
      <c r="G213" s="71">
        <f>B213-C213</f>
        <v>265</v>
      </c>
      <c r="H213" s="72">
        <f>D213-E213</f>
        <v>792</v>
      </c>
      <c r="I213" s="37">
        <f>IF(C213=0, "-", IF(G213/C213&lt;10, G213/C213, "&gt;999%"))</f>
        <v>0.41536050156739812</v>
      </c>
      <c r="J213" s="38">
        <f>IF(E213=0, "-", IF(H213/E213&lt;10, H213/E213, "&gt;999%"))</f>
        <v>0.54432989690721645</v>
      </c>
    </row>
    <row r="214" spans="1:10" x14ac:dyDescent="0.2">
      <c r="A214" s="177"/>
      <c r="B214" s="143"/>
      <c r="C214" s="144"/>
      <c r="D214" s="143"/>
      <c r="E214" s="144"/>
      <c r="F214" s="145"/>
      <c r="G214" s="143"/>
      <c r="H214" s="144"/>
      <c r="I214" s="151"/>
      <c r="J214" s="152"/>
    </row>
    <row r="215" spans="1:10" s="139" customFormat="1" x14ac:dyDescent="0.2">
      <c r="A215" s="159" t="s">
        <v>58</v>
      </c>
      <c r="B215" s="65"/>
      <c r="C215" s="66"/>
      <c r="D215" s="65"/>
      <c r="E215" s="66"/>
      <c r="F215" s="67"/>
      <c r="G215" s="65"/>
      <c r="H215" s="66"/>
      <c r="I215" s="20"/>
      <c r="J215" s="21"/>
    </row>
    <row r="216" spans="1:10" x14ac:dyDescent="0.2">
      <c r="A216" s="158" t="s">
        <v>552</v>
      </c>
      <c r="B216" s="65">
        <v>10</v>
      </c>
      <c r="C216" s="66">
        <v>14</v>
      </c>
      <c r="D216" s="65">
        <v>18</v>
      </c>
      <c r="E216" s="66">
        <v>35</v>
      </c>
      <c r="F216" s="67"/>
      <c r="G216" s="65">
        <f>B216-C216</f>
        <v>-4</v>
      </c>
      <c r="H216" s="66">
        <f>D216-E216</f>
        <v>-17</v>
      </c>
      <c r="I216" s="20">
        <f>IF(C216=0, "-", IF(G216/C216&lt;10, G216/C216, "&gt;999%"))</f>
        <v>-0.2857142857142857</v>
      </c>
      <c r="J216" s="21">
        <f>IF(E216=0, "-", IF(H216/E216&lt;10, H216/E216, "&gt;999%"))</f>
        <v>-0.48571428571428571</v>
      </c>
    </row>
    <row r="217" spans="1:10" x14ac:dyDescent="0.2">
      <c r="A217" s="158" t="s">
        <v>541</v>
      </c>
      <c r="B217" s="65">
        <v>1</v>
      </c>
      <c r="C217" s="66">
        <v>1</v>
      </c>
      <c r="D217" s="65">
        <v>2</v>
      </c>
      <c r="E217" s="66">
        <v>3</v>
      </c>
      <c r="F217" s="67"/>
      <c r="G217" s="65">
        <f>B217-C217</f>
        <v>0</v>
      </c>
      <c r="H217" s="66">
        <f>D217-E217</f>
        <v>-1</v>
      </c>
      <c r="I217" s="20">
        <f>IF(C217=0, "-", IF(G217/C217&lt;10, G217/C217, "&gt;999%"))</f>
        <v>0</v>
      </c>
      <c r="J217" s="21">
        <f>IF(E217=0, "-", IF(H217/E217&lt;10, H217/E217, "&gt;999%"))</f>
        <v>-0.33333333333333331</v>
      </c>
    </row>
    <row r="218" spans="1:10" x14ac:dyDescent="0.2">
      <c r="A218" s="158" t="s">
        <v>530</v>
      </c>
      <c r="B218" s="65">
        <v>51</v>
      </c>
      <c r="C218" s="66">
        <v>17</v>
      </c>
      <c r="D218" s="65">
        <v>67</v>
      </c>
      <c r="E218" s="66">
        <v>51</v>
      </c>
      <c r="F218" s="67"/>
      <c r="G218" s="65">
        <f>B218-C218</f>
        <v>34</v>
      </c>
      <c r="H218" s="66">
        <f>D218-E218</f>
        <v>16</v>
      </c>
      <c r="I218" s="20">
        <f>IF(C218=0, "-", IF(G218/C218&lt;10, G218/C218, "&gt;999%"))</f>
        <v>2</v>
      </c>
      <c r="J218" s="21">
        <f>IF(E218=0, "-", IF(H218/E218&lt;10, H218/E218, "&gt;999%"))</f>
        <v>0.31372549019607843</v>
      </c>
    </row>
    <row r="219" spans="1:10" x14ac:dyDescent="0.2">
      <c r="A219" s="158" t="s">
        <v>531</v>
      </c>
      <c r="B219" s="65">
        <v>0</v>
      </c>
      <c r="C219" s="66">
        <v>5</v>
      </c>
      <c r="D219" s="65">
        <v>1</v>
      </c>
      <c r="E219" s="66">
        <v>9</v>
      </c>
      <c r="F219" s="67"/>
      <c r="G219" s="65">
        <f>B219-C219</f>
        <v>-5</v>
      </c>
      <c r="H219" s="66">
        <f>D219-E219</f>
        <v>-8</v>
      </c>
      <c r="I219" s="20">
        <f>IF(C219=0, "-", IF(G219/C219&lt;10, G219/C219, "&gt;999%"))</f>
        <v>-1</v>
      </c>
      <c r="J219" s="21">
        <f>IF(E219=0, "-", IF(H219/E219&lt;10, H219/E219, "&gt;999%"))</f>
        <v>-0.88888888888888884</v>
      </c>
    </row>
    <row r="220" spans="1:10" s="160" customFormat="1" x14ac:dyDescent="0.2">
      <c r="A220" s="178" t="s">
        <v>644</v>
      </c>
      <c r="B220" s="71">
        <v>62</v>
      </c>
      <c r="C220" s="72">
        <v>37</v>
      </c>
      <c r="D220" s="71">
        <v>88</v>
      </c>
      <c r="E220" s="72">
        <v>98</v>
      </c>
      <c r="F220" s="73"/>
      <c r="G220" s="71">
        <f>B220-C220</f>
        <v>25</v>
      </c>
      <c r="H220" s="72">
        <f>D220-E220</f>
        <v>-10</v>
      </c>
      <c r="I220" s="37">
        <f>IF(C220=0, "-", IF(G220/C220&lt;10, G220/C220, "&gt;999%"))</f>
        <v>0.67567567567567566</v>
      </c>
      <c r="J220" s="38">
        <f>IF(E220=0, "-", IF(H220/E220&lt;10, H220/E220, "&gt;999%"))</f>
        <v>-0.10204081632653061</v>
      </c>
    </row>
    <row r="221" spans="1:10" x14ac:dyDescent="0.2">
      <c r="A221" s="177"/>
      <c r="B221" s="143"/>
      <c r="C221" s="144"/>
      <c r="D221" s="143"/>
      <c r="E221" s="144"/>
      <c r="F221" s="145"/>
      <c r="G221" s="143"/>
      <c r="H221" s="144"/>
      <c r="I221" s="151"/>
      <c r="J221" s="152"/>
    </row>
    <row r="222" spans="1:10" s="139" customFormat="1" x14ac:dyDescent="0.2">
      <c r="A222" s="159" t="s">
        <v>59</v>
      </c>
      <c r="B222" s="65"/>
      <c r="C222" s="66"/>
      <c r="D222" s="65"/>
      <c r="E222" s="66"/>
      <c r="F222" s="67"/>
      <c r="G222" s="65"/>
      <c r="H222" s="66"/>
      <c r="I222" s="20"/>
      <c r="J222" s="21"/>
    </row>
    <row r="223" spans="1:10" x14ac:dyDescent="0.2">
      <c r="A223" s="158" t="s">
        <v>380</v>
      </c>
      <c r="B223" s="65">
        <v>12</v>
      </c>
      <c r="C223" s="66">
        <v>26</v>
      </c>
      <c r="D223" s="65">
        <v>27</v>
      </c>
      <c r="E223" s="66">
        <v>54</v>
      </c>
      <c r="F223" s="67"/>
      <c r="G223" s="65">
        <f t="shared" ref="G223:G230" si="28">B223-C223</f>
        <v>-14</v>
      </c>
      <c r="H223" s="66">
        <f t="shared" ref="H223:H230" si="29">D223-E223</f>
        <v>-27</v>
      </c>
      <c r="I223" s="20">
        <f t="shared" ref="I223:I230" si="30">IF(C223=0, "-", IF(G223/C223&lt;10, G223/C223, "&gt;999%"))</f>
        <v>-0.53846153846153844</v>
      </c>
      <c r="J223" s="21">
        <f t="shared" ref="J223:J230" si="31">IF(E223=0, "-", IF(H223/E223&lt;10, H223/E223, "&gt;999%"))</f>
        <v>-0.5</v>
      </c>
    </row>
    <row r="224" spans="1:10" x14ac:dyDescent="0.2">
      <c r="A224" s="158" t="s">
        <v>448</v>
      </c>
      <c r="B224" s="65">
        <v>4</v>
      </c>
      <c r="C224" s="66">
        <v>6</v>
      </c>
      <c r="D224" s="65">
        <v>6</v>
      </c>
      <c r="E224" s="66">
        <v>14</v>
      </c>
      <c r="F224" s="67"/>
      <c r="G224" s="65">
        <f t="shared" si="28"/>
        <v>-2</v>
      </c>
      <c r="H224" s="66">
        <f t="shared" si="29"/>
        <v>-8</v>
      </c>
      <c r="I224" s="20">
        <f t="shared" si="30"/>
        <v>-0.33333333333333331</v>
      </c>
      <c r="J224" s="21">
        <f t="shared" si="31"/>
        <v>-0.5714285714285714</v>
      </c>
    </row>
    <row r="225" spans="1:10" x14ac:dyDescent="0.2">
      <c r="A225" s="158" t="s">
        <v>320</v>
      </c>
      <c r="B225" s="65">
        <v>3</v>
      </c>
      <c r="C225" s="66">
        <v>0</v>
      </c>
      <c r="D225" s="65">
        <v>4</v>
      </c>
      <c r="E225" s="66">
        <v>1</v>
      </c>
      <c r="F225" s="67"/>
      <c r="G225" s="65">
        <f t="shared" si="28"/>
        <v>3</v>
      </c>
      <c r="H225" s="66">
        <f t="shared" si="29"/>
        <v>3</v>
      </c>
      <c r="I225" s="20" t="str">
        <f t="shared" si="30"/>
        <v>-</v>
      </c>
      <c r="J225" s="21">
        <f t="shared" si="31"/>
        <v>3</v>
      </c>
    </row>
    <row r="226" spans="1:10" x14ac:dyDescent="0.2">
      <c r="A226" s="158" t="s">
        <v>449</v>
      </c>
      <c r="B226" s="65">
        <v>1</v>
      </c>
      <c r="C226" s="66">
        <v>1</v>
      </c>
      <c r="D226" s="65">
        <v>5</v>
      </c>
      <c r="E226" s="66">
        <v>1</v>
      </c>
      <c r="F226" s="67"/>
      <c r="G226" s="65">
        <f t="shared" si="28"/>
        <v>0</v>
      </c>
      <c r="H226" s="66">
        <f t="shared" si="29"/>
        <v>4</v>
      </c>
      <c r="I226" s="20">
        <f t="shared" si="30"/>
        <v>0</v>
      </c>
      <c r="J226" s="21">
        <f t="shared" si="31"/>
        <v>4</v>
      </c>
    </row>
    <row r="227" spans="1:10" x14ac:dyDescent="0.2">
      <c r="A227" s="158" t="s">
        <v>258</v>
      </c>
      <c r="B227" s="65">
        <v>0</v>
      </c>
      <c r="C227" s="66">
        <v>4</v>
      </c>
      <c r="D227" s="65">
        <v>2</v>
      </c>
      <c r="E227" s="66">
        <v>12</v>
      </c>
      <c r="F227" s="67"/>
      <c r="G227" s="65">
        <f t="shared" si="28"/>
        <v>-4</v>
      </c>
      <c r="H227" s="66">
        <f t="shared" si="29"/>
        <v>-10</v>
      </c>
      <c r="I227" s="20">
        <f t="shared" si="30"/>
        <v>-1</v>
      </c>
      <c r="J227" s="21">
        <f t="shared" si="31"/>
        <v>-0.83333333333333337</v>
      </c>
    </row>
    <row r="228" spans="1:10" x14ac:dyDescent="0.2">
      <c r="A228" s="158" t="s">
        <v>273</v>
      </c>
      <c r="B228" s="65">
        <v>0</v>
      </c>
      <c r="C228" s="66">
        <v>0</v>
      </c>
      <c r="D228" s="65">
        <v>0</v>
      </c>
      <c r="E228" s="66">
        <v>1</v>
      </c>
      <c r="F228" s="67"/>
      <c r="G228" s="65">
        <f t="shared" si="28"/>
        <v>0</v>
      </c>
      <c r="H228" s="66">
        <f t="shared" si="29"/>
        <v>-1</v>
      </c>
      <c r="I228" s="20" t="str">
        <f t="shared" si="30"/>
        <v>-</v>
      </c>
      <c r="J228" s="21">
        <f t="shared" si="31"/>
        <v>-1</v>
      </c>
    </row>
    <row r="229" spans="1:10" x14ac:dyDescent="0.2">
      <c r="A229" s="158" t="s">
        <v>286</v>
      </c>
      <c r="B229" s="65">
        <v>0</v>
      </c>
      <c r="C229" s="66">
        <v>0</v>
      </c>
      <c r="D229" s="65">
        <v>0</v>
      </c>
      <c r="E229" s="66">
        <v>1</v>
      </c>
      <c r="F229" s="67"/>
      <c r="G229" s="65">
        <f t="shared" si="28"/>
        <v>0</v>
      </c>
      <c r="H229" s="66">
        <f t="shared" si="29"/>
        <v>-1</v>
      </c>
      <c r="I229" s="20" t="str">
        <f t="shared" si="30"/>
        <v>-</v>
      </c>
      <c r="J229" s="21">
        <f t="shared" si="31"/>
        <v>-1</v>
      </c>
    </row>
    <row r="230" spans="1:10" s="160" customFormat="1" x14ac:dyDescent="0.2">
      <c r="A230" s="178" t="s">
        <v>645</v>
      </c>
      <c r="B230" s="71">
        <v>20</v>
      </c>
      <c r="C230" s="72">
        <v>37</v>
      </c>
      <c r="D230" s="71">
        <v>44</v>
      </c>
      <c r="E230" s="72">
        <v>84</v>
      </c>
      <c r="F230" s="73"/>
      <c r="G230" s="71">
        <f t="shared" si="28"/>
        <v>-17</v>
      </c>
      <c r="H230" s="72">
        <f t="shared" si="29"/>
        <v>-40</v>
      </c>
      <c r="I230" s="37">
        <f t="shared" si="30"/>
        <v>-0.45945945945945948</v>
      </c>
      <c r="J230" s="38">
        <f t="shared" si="31"/>
        <v>-0.47619047619047616</v>
      </c>
    </row>
    <row r="231" spans="1:10" x14ac:dyDescent="0.2">
      <c r="A231" s="177"/>
      <c r="B231" s="143"/>
      <c r="C231" s="144"/>
      <c r="D231" s="143"/>
      <c r="E231" s="144"/>
      <c r="F231" s="145"/>
      <c r="G231" s="143"/>
      <c r="H231" s="144"/>
      <c r="I231" s="151"/>
      <c r="J231" s="152"/>
    </row>
    <row r="232" spans="1:10" s="139" customFormat="1" x14ac:dyDescent="0.2">
      <c r="A232" s="159" t="s">
        <v>60</v>
      </c>
      <c r="B232" s="65"/>
      <c r="C232" s="66"/>
      <c r="D232" s="65"/>
      <c r="E232" s="66"/>
      <c r="F232" s="67"/>
      <c r="G232" s="65"/>
      <c r="H232" s="66"/>
      <c r="I232" s="20"/>
      <c r="J232" s="21"/>
    </row>
    <row r="233" spans="1:10" x14ac:dyDescent="0.2">
      <c r="A233" s="158" t="s">
        <v>391</v>
      </c>
      <c r="B233" s="65">
        <v>5</v>
      </c>
      <c r="C233" s="66">
        <v>2</v>
      </c>
      <c r="D233" s="65">
        <v>20</v>
      </c>
      <c r="E233" s="66">
        <v>14</v>
      </c>
      <c r="F233" s="67"/>
      <c r="G233" s="65">
        <f t="shared" ref="G233:G238" si="32">B233-C233</f>
        <v>3</v>
      </c>
      <c r="H233" s="66">
        <f t="shared" ref="H233:H238" si="33">D233-E233</f>
        <v>6</v>
      </c>
      <c r="I233" s="20">
        <f t="shared" ref="I233:I238" si="34">IF(C233=0, "-", IF(G233/C233&lt;10, G233/C233, "&gt;999%"))</f>
        <v>1.5</v>
      </c>
      <c r="J233" s="21">
        <f t="shared" ref="J233:J238" si="35">IF(E233=0, "-", IF(H233/E233&lt;10, H233/E233, "&gt;999%"))</f>
        <v>0.42857142857142855</v>
      </c>
    </row>
    <row r="234" spans="1:10" x14ac:dyDescent="0.2">
      <c r="A234" s="158" t="s">
        <v>359</v>
      </c>
      <c r="B234" s="65">
        <v>26</v>
      </c>
      <c r="C234" s="66">
        <v>0</v>
      </c>
      <c r="D234" s="65">
        <v>69</v>
      </c>
      <c r="E234" s="66">
        <v>35</v>
      </c>
      <c r="F234" s="67"/>
      <c r="G234" s="65">
        <f t="shared" si="32"/>
        <v>26</v>
      </c>
      <c r="H234" s="66">
        <f t="shared" si="33"/>
        <v>34</v>
      </c>
      <c r="I234" s="20" t="str">
        <f t="shared" si="34"/>
        <v>-</v>
      </c>
      <c r="J234" s="21">
        <f t="shared" si="35"/>
        <v>0.97142857142857142</v>
      </c>
    </row>
    <row r="235" spans="1:10" x14ac:dyDescent="0.2">
      <c r="A235" s="158" t="s">
        <v>510</v>
      </c>
      <c r="B235" s="65">
        <v>17</v>
      </c>
      <c r="C235" s="66">
        <v>0</v>
      </c>
      <c r="D235" s="65">
        <v>53</v>
      </c>
      <c r="E235" s="66">
        <v>0</v>
      </c>
      <c r="F235" s="67"/>
      <c r="G235" s="65">
        <f t="shared" si="32"/>
        <v>17</v>
      </c>
      <c r="H235" s="66">
        <f t="shared" si="33"/>
        <v>53</v>
      </c>
      <c r="I235" s="20" t="str">
        <f t="shared" si="34"/>
        <v>-</v>
      </c>
      <c r="J235" s="21" t="str">
        <f t="shared" si="35"/>
        <v>-</v>
      </c>
    </row>
    <row r="236" spans="1:10" x14ac:dyDescent="0.2">
      <c r="A236" s="158" t="s">
        <v>427</v>
      </c>
      <c r="B236" s="65">
        <v>60</v>
      </c>
      <c r="C236" s="66">
        <v>18</v>
      </c>
      <c r="D236" s="65">
        <v>142</v>
      </c>
      <c r="E236" s="66">
        <v>79</v>
      </c>
      <c r="F236" s="67"/>
      <c r="G236" s="65">
        <f t="shared" si="32"/>
        <v>42</v>
      </c>
      <c r="H236" s="66">
        <f t="shared" si="33"/>
        <v>63</v>
      </c>
      <c r="I236" s="20">
        <f t="shared" si="34"/>
        <v>2.3333333333333335</v>
      </c>
      <c r="J236" s="21">
        <f t="shared" si="35"/>
        <v>0.79746835443037978</v>
      </c>
    </row>
    <row r="237" spans="1:10" x14ac:dyDescent="0.2">
      <c r="A237" s="158" t="s">
        <v>428</v>
      </c>
      <c r="B237" s="65">
        <v>35</v>
      </c>
      <c r="C237" s="66">
        <v>15</v>
      </c>
      <c r="D237" s="65">
        <v>110</v>
      </c>
      <c r="E237" s="66">
        <v>52</v>
      </c>
      <c r="F237" s="67"/>
      <c r="G237" s="65">
        <f t="shared" si="32"/>
        <v>20</v>
      </c>
      <c r="H237" s="66">
        <f t="shared" si="33"/>
        <v>58</v>
      </c>
      <c r="I237" s="20">
        <f t="shared" si="34"/>
        <v>1.3333333333333333</v>
      </c>
      <c r="J237" s="21">
        <f t="shared" si="35"/>
        <v>1.1153846153846154</v>
      </c>
    </row>
    <row r="238" spans="1:10" s="160" customFormat="1" x14ac:dyDescent="0.2">
      <c r="A238" s="178" t="s">
        <v>646</v>
      </c>
      <c r="B238" s="71">
        <v>143</v>
      </c>
      <c r="C238" s="72">
        <v>35</v>
      </c>
      <c r="D238" s="71">
        <v>394</v>
      </c>
      <c r="E238" s="72">
        <v>180</v>
      </c>
      <c r="F238" s="73"/>
      <c r="G238" s="71">
        <f t="shared" si="32"/>
        <v>108</v>
      </c>
      <c r="H238" s="72">
        <f t="shared" si="33"/>
        <v>214</v>
      </c>
      <c r="I238" s="37">
        <f t="shared" si="34"/>
        <v>3.0857142857142859</v>
      </c>
      <c r="J238" s="38">
        <f t="shared" si="35"/>
        <v>1.1888888888888889</v>
      </c>
    </row>
    <row r="239" spans="1:10" x14ac:dyDescent="0.2">
      <c r="A239" s="177"/>
      <c r="B239" s="143"/>
      <c r="C239" s="144"/>
      <c r="D239" s="143"/>
      <c r="E239" s="144"/>
      <c r="F239" s="145"/>
      <c r="G239" s="143"/>
      <c r="H239" s="144"/>
      <c r="I239" s="151"/>
      <c r="J239" s="152"/>
    </row>
    <row r="240" spans="1:10" s="139" customFormat="1" x14ac:dyDescent="0.2">
      <c r="A240" s="159" t="s">
        <v>61</v>
      </c>
      <c r="B240" s="65"/>
      <c r="C240" s="66"/>
      <c r="D240" s="65"/>
      <c r="E240" s="66"/>
      <c r="F240" s="67"/>
      <c r="G240" s="65"/>
      <c r="H240" s="66"/>
      <c r="I240" s="20"/>
      <c r="J240" s="21"/>
    </row>
    <row r="241" spans="1:10" x14ac:dyDescent="0.2">
      <c r="A241" s="158" t="s">
        <v>61</v>
      </c>
      <c r="B241" s="65">
        <v>63</v>
      </c>
      <c r="C241" s="66">
        <v>58</v>
      </c>
      <c r="D241" s="65">
        <v>105</v>
      </c>
      <c r="E241" s="66">
        <v>109</v>
      </c>
      <c r="F241" s="67"/>
      <c r="G241" s="65">
        <f>B241-C241</f>
        <v>5</v>
      </c>
      <c r="H241" s="66">
        <f>D241-E241</f>
        <v>-4</v>
      </c>
      <c r="I241" s="20">
        <f>IF(C241=0, "-", IF(G241/C241&lt;10, G241/C241, "&gt;999%"))</f>
        <v>8.6206896551724144E-2</v>
      </c>
      <c r="J241" s="21">
        <f>IF(E241=0, "-", IF(H241/E241&lt;10, H241/E241, "&gt;999%"))</f>
        <v>-3.669724770642202E-2</v>
      </c>
    </row>
    <row r="242" spans="1:10" s="160" customFormat="1" x14ac:dyDescent="0.2">
      <c r="A242" s="178" t="s">
        <v>647</v>
      </c>
      <c r="B242" s="71">
        <v>63</v>
      </c>
      <c r="C242" s="72">
        <v>58</v>
      </c>
      <c r="D242" s="71">
        <v>105</v>
      </c>
      <c r="E242" s="72">
        <v>109</v>
      </c>
      <c r="F242" s="73"/>
      <c r="G242" s="71">
        <f>B242-C242</f>
        <v>5</v>
      </c>
      <c r="H242" s="72">
        <f>D242-E242</f>
        <v>-4</v>
      </c>
      <c r="I242" s="37">
        <f>IF(C242=0, "-", IF(G242/C242&lt;10, G242/C242, "&gt;999%"))</f>
        <v>8.6206896551724144E-2</v>
      </c>
      <c r="J242" s="38">
        <f>IF(E242=0, "-", IF(H242/E242&lt;10, H242/E242, "&gt;999%"))</f>
        <v>-3.669724770642202E-2</v>
      </c>
    </row>
    <row r="243" spans="1:10" x14ac:dyDescent="0.2">
      <c r="A243" s="177"/>
      <c r="B243" s="143"/>
      <c r="C243" s="144"/>
      <c r="D243" s="143"/>
      <c r="E243" s="144"/>
      <c r="F243" s="145"/>
      <c r="G243" s="143"/>
      <c r="H243" s="144"/>
      <c r="I243" s="151"/>
      <c r="J243" s="152"/>
    </row>
    <row r="244" spans="1:10" s="139" customFormat="1" x14ac:dyDescent="0.2">
      <c r="A244" s="159" t="s">
        <v>62</v>
      </c>
      <c r="B244" s="65"/>
      <c r="C244" s="66"/>
      <c r="D244" s="65"/>
      <c r="E244" s="66"/>
      <c r="F244" s="67"/>
      <c r="G244" s="65"/>
      <c r="H244" s="66"/>
      <c r="I244" s="20"/>
      <c r="J244" s="21"/>
    </row>
    <row r="245" spans="1:10" x14ac:dyDescent="0.2">
      <c r="A245" s="158" t="s">
        <v>295</v>
      </c>
      <c r="B245" s="65">
        <v>138</v>
      </c>
      <c r="C245" s="66">
        <v>63</v>
      </c>
      <c r="D245" s="65">
        <v>375</v>
      </c>
      <c r="E245" s="66">
        <v>170</v>
      </c>
      <c r="F245" s="67"/>
      <c r="G245" s="65">
        <f t="shared" ref="G245:G255" si="36">B245-C245</f>
        <v>75</v>
      </c>
      <c r="H245" s="66">
        <f t="shared" ref="H245:H255" si="37">D245-E245</f>
        <v>205</v>
      </c>
      <c r="I245" s="20">
        <f t="shared" ref="I245:I255" si="38">IF(C245=0, "-", IF(G245/C245&lt;10, G245/C245, "&gt;999%"))</f>
        <v>1.1904761904761905</v>
      </c>
      <c r="J245" s="21">
        <f t="shared" ref="J245:J255" si="39">IF(E245=0, "-", IF(H245/E245&lt;10, H245/E245, "&gt;999%"))</f>
        <v>1.2058823529411764</v>
      </c>
    </row>
    <row r="246" spans="1:10" x14ac:dyDescent="0.2">
      <c r="A246" s="158" t="s">
        <v>222</v>
      </c>
      <c r="B246" s="65">
        <v>193</v>
      </c>
      <c r="C246" s="66">
        <v>349</v>
      </c>
      <c r="D246" s="65">
        <v>695</v>
      </c>
      <c r="E246" s="66">
        <v>906</v>
      </c>
      <c r="F246" s="67"/>
      <c r="G246" s="65">
        <f t="shared" si="36"/>
        <v>-156</v>
      </c>
      <c r="H246" s="66">
        <f t="shared" si="37"/>
        <v>-211</v>
      </c>
      <c r="I246" s="20">
        <f t="shared" si="38"/>
        <v>-0.44699140401146131</v>
      </c>
      <c r="J246" s="21">
        <f t="shared" si="39"/>
        <v>-0.23289183222958057</v>
      </c>
    </row>
    <row r="247" spans="1:10" x14ac:dyDescent="0.2">
      <c r="A247" s="158" t="s">
        <v>245</v>
      </c>
      <c r="B247" s="65">
        <v>0</v>
      </c>
      <c r="C247" s="66">
        <v>2</v>
      </c>
      <c r="D247" s="65">
        <v>0</v>
      </c>
      <c r="E247" s="66">
        <v>9</v>
      </c>
      <c r="F247" s="67"/>
      <c r="G247" s="65">
        <f t="shared" si="36"/>
        <v>-2</v>
      </c>
      <c r="H247" s="66">
        <f t="shared" si="37"/>
        <v>-9</v>
      </c>
      <c r="I247" s="20">
        <f t="shared" si="38"/>
        <v>-1</v>
      </c>
      <c r="J247" s="21">
        <f t="shared" si="39"/>
        <v>-1</v>
      </c>
    </row>
    <row r="248" spans="1:10" x14ac:dyDescent="0.2">
      <c r="A248" s="158" t="s">
        <v>195</v>
      </c>
      <c r="B248" s="65">
        <v>114</v>
      </c>
      <c r="C248" s="66">
        <v>62</v>
      </c>
      <c r="D248" s="65">
        <v>345</v>
      </c>
      <c r="E248" s="66">
        <v>189</v>
      </c>
      <c r="F248" s="67"/>
      <c r="G248" s="65">
        <f t="shared" si="36"/>
        <v>52</v>
      </c>
      <c r="H248" s="66">
        <f t="shared" si="37"/>
        <v>156</v>
      </c>
      <c r="I248" s="20">
        <f t="shared" si="38"/>
        <v>0.83870967741935487</v>
      </c>
      <c r="J248" s="21">
        <f t="shared" si="39"/>
        <v>0.82539682539682535</v>
      </c>
    </row>
    <row r="249" spans="1:10" x14ac:dyDescent="0.2">
      <c r="A249" s="158" t="s">
        <v>201</v>
      </c>
      <c r="B249" s="65">
        <v>105</v>
      </c>
      <c r="C249" s="66">
        <v>127</v>
      </c>
      <c r="D249" s="65">
        <v>254</v>
      </c>
      <c r="E249" s="66">
        <v>334</v>
      </c>
      <c r="F249" s="67"/>
      <c r="G249" s="65">
        <f t="shared" si="36"/>
        <v>-22</v>
      </c>
      <c r="H249" s="66">
        <f t="shared" si="37"/>
        <v>-80</v>
      </c>
      <c r="I249" s="20">
        <f t="shared" si="38"/>
        <v>-0.17322834645669291</v>
      </c>
      <c r="J249" s="21">
        <f t="shared" si="39"/>
        <v>-0.23952095808383234</v>
      </c>
    </row>
    <row r="250" spans="1:10" x14ac:dyDescent="0.2">
      <c r="A250" s="158" t="s">
        <v>360</v>
      </c>
      <c r="B250" s="65">
        <v>141</v>
      </c>
      <c r="C250" s="66">
        <v>126</v>
      </c>
      <c r="D250" s="65">
        <v>534</v>
      </c>
      <c r="E250" s="66">
        <v>368</v>
      </c>
      <c r="F250" s="67"/>
      <c r="G250" s="65">
        <f t="shared" si="36"/>
        <v>15</v>
      </c>
      <c r="H250" s="66">
        <f t="shared" si="37"/>
        <v>166</v>
      </c>
      <c r="I250" s="20">
        <f t="shared" si="38"/>
        <v>0.11904761904761904</v>
      </c>
      <c r="J250" s="21">
        <f t="shared" si="39"/>
        <v>0.45108695652173914</v>
      </c>
    </row>
    <row r="251" spans="1:10" x14ac:dyDescent="0.2">
      <c r="A251" s="158" t="s">
        <v>429</v>
      </c>
      <c r="B251" s="65">
        <v>80</v>
      </c>
      <c r="C251" s="66">
        <v>33</v>
      </c>
      <c r="D251" s="65">
        <v>250</v>
      </c>
      <c r="E251" s="66">
        <v>128</v>
      </c>
      <c r="F251" s="67"/>
      <c r="G251" s="65">
        <f t="shared" si="36"/>
        <v>47</v>
      </c>
      <c r="H251" s="66">
        <f t="shared" si="37"/>
        <v>122</v>
      </c>
      <c r="I251" s="20">
        <f t="shared" si="38"/>
        <v>1.4242424242424243</v>
      </c>
      <c r="J251" s="21">
        <f t="shared" si="39"/>
        <v>0.953125</v>
      </c>
    </row>
    <row r="252" spans="1:10" x14ac:dyDescent="0.2">
      <c r="A252" s="158" t="s">
        <v>392</v>
      </c>
      <c r="B252" s="65">
        <v>106</v>
      </c>
      <c r="C252" s="66">
        <v>151</v>
      </c>
      <c r="D252" s="65">
        <v>287</v>
      </c>
      <c r="E252" s="66">
        <v>404</v>
      </c>
      <c r="F252" s="67"/>
      <c r="G252" s="65">
        <f t="shared" si="36"/>
        <v>-45</v>
      </c>
      <c r="H252" s="66">
        <f t="shared" si="37"/>
        <v>-117</v>
      </c>
      <c r="I252" s="20">
        <f t="shared" si="38"/>
        <v>-0.29801324503311261</v>
      </c>
      <c r="J252" s="21">
        <f t="shared" si="39"/>
        <v>-0.28960396039603958</v>
      </c>
    </row>
    <row r="253" spans="1:10" x14ac:dyDescent="0.2">
      <c r="A253" s="158" t="s">
        <v>267</v>
      </c>
      <c r="B253" s="65">
        <v>29</v>
      </c>
      <c r="C253" s="66">
        <v>36</v>
      </c>
      <c r="D253" s="65">
        <v>101</v>
      </c>
      <c r="E253" s="66">
        <v>103</v>
      </c>
      <c r="F253" s="67"/>
      <c r="G253" s="65">
        <f t="shared" si="36"/>
        <v>-7</v>
      </c>
      <c r="H253" s="66">
        <f t="shared" si="37"/>
        <v>-2</v>
      </c>
      <c r="I253" s="20">
        <f t="shared" si="38"/>
        <v>-0.19444444444444445</v>
      </c>
      <c r="J253" s="21">
        <f t="shared" si="39"/>
        <v>-1.9417475728155338E-2</v>
      </c>
    </row>
    <row r="254" spans="1:10" x14ac:dyDescent="0.2">
      <c r="A254" s="158" t="s">
        <v>346</v>
      </c>
      <c r="B254" s="65">
        <v>167</v>
      </c>
      <c r="C254" s="66">
        <v>0</v>
      </c>
      <c r="D254" s="65">
        <v>267</v>
      </c>
      <c r="E254" s="66">
        <v>0</v>
      </c>
      <c r="F254" s="67"/>
      <c r="G254" s="65">
        <f t="shared" si="36"/>
        <v>167</v>
      </c>
      <c r="H254" s="66">
        <f t="shared" si="37"/>
        <v>267</v>
      </c>
      <c r="I254" s="20" t="str">
        <f t="shared" si="38"/>
        <v>-</v>
      </c>
      <c r="J254" s="21" t="str">
        <f t="shared" si="39"/>
        <v>-</v>
      </c>
    </row>
    <row r="255" spans="1:10" s="160" customFormat="1" x14ac:dyDescent="0.2">
      <c r="A255" s="178" t="s">
        <v>648</v>
      </c>
      <c r="B255" s="71">
        <v>1073</v>
      </c>
      <c r="C255" s="72">
        <v>949</v>
      </c>
      <c r="D255" s="71">
        <v>3108</v>
      </c>
      <c r="E255" s="72">
        <v>2611</v>
      </c>
      <c r="F255" s="73"/>
      <c r="G255" s="71">
        <f t="shared" si="36"/>
        <v>124</v>
      </c>
      <c r="H255" s="72">
        <f t="shared" si="37"/>
        <v>497</v>
      </c>
      <c r="I255" s="37">
        <f t="shared" si="38"/>
        <v>0.13066385669125394</v>
      </c>
      <c r="J255" s="38">
        <f t="shared" si="39"/>
        <v>0.19034852546916889</v>
      </c>
    </row>
    <row r="256" spans="1:10" x14ac:dyDescent="0.2">
      <c r="A256" s="177"/>
      <c r="B256" s="143"/>
      <c r="C256" s="144"/>
      <c r="D256" s="143"/>
      <c r="E256" s="144"/>
      <c r="F256" s="145"/>
      <c r="G256" s="143"/>
      <c r="H256" s="144"/>
      <c r="I256" s="151"/>
      <c r="J256" s="152"/>
    </row>
    <row r="257" spans="1:10" s="139" customFormat="1" x14ac:dyDescent="0.2">
      <c r="A257" s="159" t="s">
        <v>63</v>
      </c>
      <c r="B257" s="65"/>
      <c r="C257" s="66"/>
      <c r="D257" s="65"/>
      <c r="E257" s="66"/>
      <c r="F257" s="67"/>
      <c r="G257" s="65"/>
      <c r="H257" s="66"/>
      <c r="I257" s="20"/>
      <c r="J257" s="21"/>
    </row>
    <row r="258" spans="1:10" x14ac:dyDescent="0.2">
      <c r="A258" s="158" t="s">
        <v>337</v>
      </c>
      <c r="B258" s="65">
        <v>2</v>
      </c>
      <c r="C258" s="66">
        <v>0</v>
      </c>
      <c r="D258" s="65">
        <v>4</v>
      </c>
      <c r="E258" s="66">
        <v>0</v>
      </c>
      <c r="F258" s="67"/>
      <c r="G258" s="65">
        <f>B258-C258</f>
        <v>2</v>
      </c>
      <c r="H258" s="66">
        <f>D258-E258</f>
        <v>4</v>
      </c>
      <c r="I258" s="20" t="str">
        <f>IF(C258=0, "-", IF(G258/C258&lt;10, G258/C258, "&gt;999%"))</f>
        <v>-</v>
      </c>
      <c r="J258" s="21" t="str">
        <f>IF(E258=0, "-", IF(H258/E258&lt;10, H258/E258, "&gt;999%"))</f>
        <v>-</v>
      </c>
    </row>
    <row r="259" spans="1:10" x14ac:dyDescent="0.2">
      <c r="A259" s="158" t="s">
        <v>467</v>
      </c>
      <c r="B259" s="65">
        <v>2</v>
      </c>
      <c r="C259" s="66">
        <v>1</v>
      </c>
      <c r="D259" s="65">
        <v>3</v>
      </c>
      <c r="E259" s="66">
        <v>3</v>
      </c>
      <c r="F259" s="67"/>
      <c r="G259" s="65">
        <f>B259-C259</f>
        <v>1</v>
      </c>
      <c r="H259" s="66">
        <f>D259-E259</f>
        <v>0</v>
      </c>
      <c r="I259" s="20">
        <f>IF(C259=0, "-", IF(G259/C259&lt;10, G259/C259, "&gt;999%"))</f>
        <v>1</v>
      </c>
      <c r="J259" s="21">
        <f>IF(E259=0, "-", IF(H259/E259&lt;10, H259/E259, "&gt;999%"))</f>
        <v>0</v>
      </c>
    </row>
    <row r="260" spans="1:10" s="160" customFormat="1" x14ac:dyDescent="0.2">
      <c r="A260" s="178" t="s">
        <v>649</v>
      </c>
      <c r="B260" s="71">
        <v>4</v>
      </c>
      <c r="C260" s="72">
        <v>1</v>
      </c>
      <c r="D260" s="71">
        <v>7</v>
      </c>
      <c r="E260" s="72">
        <v>3</v>
      </c>
      <c r="F260" s="73"/>
      <c r="G260" s="71">
        <f>B260-C260</f>
        <v>3</v>
      </c>
      <c r="H260" s="72">
        <f>D260-E260</f>
        <v>4</v>
      </c>
      <c r="I260" s="37">
        <f>IF(C260=0, "-", IF(G260/C260&lt;10, G260/C260, "&gt;999%"))</f>
        <v>3</v>
      </c>
      <c r="J260" s="38">
        <f>IF(E260=0, "-", IF(H260/E260&lt;10, H260/E260, "&gt;999%"))</f>
        <v>1.3333333333333333</v>
      </c>
    </row>
    <row r="261" spans="1:10" x14ac:dyDescent="0.2">
      <c r="A261" s="177"/>
      <c r="B261" s="143"/>
      <c r="C261" s="144"/>
      <c r="D261" s="143"/>
      <c r="E261" s="144"/>
      <c r="F261" s="145"/>
      <c r="G261" s="143"/>
      <c r="H261" s="144"/>
      <c r="I261" s="151"/>
      <c r="J261" s="152"/>
    </row>
    <row r="262" spans="1:10" s="139" customFormat="1" x14ac:dyDescent="0.2">
      <c r="A262" s="159" t="s">
        <v>64</v>
      </c>
      <c r="B262" s="65"/>
      <c r="C262" s="66"/>
      <c r="D262" s="65"/>
      <c r="E262" s="66"/>
      <c r="F262" s="67"/>
      <c r="G262" s="65"/>
      <c r="H262" s="66"/>
      <c r="I262" s="20"/>
      <c r="J262" s="21"/>
    </row>
    <row r="263" spans="1:10" x14ac:dyDescent="0.2">
      <c r="A263" s="158" t="s">
        <v>450</v>
      </c>
      <c r="B263" s="65">
        <v>29</v>
      </c>
      <c r="C263" s="66">
        <v>0</v>
      </c>
      <c r="D263" s="65">
        <v>106</v>
      </c>
      <c r="E263" s="66">
        <v>0</v>
      </c>
      <c r="F263" s="67"/>
      <c r="G263" s="65">
        <f t="shared" ref="G263:G270" si="40">B263-C263</f>
        <v>29</v>
      </c>
      <c r="H263" s="66">
        <f t="shared" ref="H263:H270" si="41">D263-E263</f>
        <v>106</v>
      </c>
      <c r="I263" s="20" t="str">
        <f t="shared" ref="I263:I270" si="42">IF(C263=0, "-", IF(G263/C263&lt;10, G263/C263, "&gt;999%"))</f>
        <v>-</v>
      </c>
      <c r="J263" s="21" t="str">
        <f t="shared" ref="J263:J270" si="43">IF(E263=0, "-", IF(H263/E263&lt;10, H263/E263, "&gt;999%"))</f>
        <v>-</v>
      </c>
    </row>
    <row r="264" spans="1:10" x14ac:dyDescent="0.2">
      <c r="A264" s="158" t="s">
        <v>468</v>
      </c>
      <c r="B264" s="65">
        <v>5</v>
      </c>
      <c r="C264" s="66">
        <v>11</v>
      </c>
      <c r="D264" s="65">
        <v>16</v>
      </c>
      <c r="E264" s="66">
        <v>40</v>
      </c>
      <c r="F264" s="67"/>
      <c r="G264" s="65">
        <f t="shared" si="40"/>
        <v>-6</v>
      </c>
      <c r="H264" s="66">
        <f t="shared" si="41"/>
        <v>-24</v>
      </c>
      <c r="I264" s="20">
        <f t="shared" si="42"/>
        <v>-0.54545454545454541</v>
      </c>
      <c r="J264" s="21">
        <f t="shared" si="43"/>
        <v>-0.6</v>
      </c>
    </row>
    <row r="265" spans="1:10" x14ac:dyDescent="0.2">
      <c r="A265" s="158" t="s">
        <v>410</v>
      </c>
      <c r="B265" s="65">
        <v>9</v>
      </c>
      <c r="C265" s="66">
        <v>14</v>
      </c>
      <c r="D265" s="65">
        <v>23</v>
      </c>
      <c r="E265" s="66">
        <v>45</v>
      </c>
      <c r="F265" s="67"/>
      <c r="G265" s="65">
        <f t="shared" si="40"/>
        <v>-5</v>
      </c>
      <c r="H265" s="66">
        <f t="shared" si="41"/>
        <v>-22</v>
      </c>
      <c r="I265" s="20">
        <f t="shared" si="42"/>
        <v>-0.35714285714285715</v>
      </c>
      <c r="J265" s="21">
        <f t="shared" si="43"/>
        <v>-0.48888888888888887</v>
      </c>
    </row>
    <row r="266" spans="1:10" x14ac:dyDescent="0.2">
      <c r="A266" s="158" t="s">
        <v>469</v>
      </c>
      <c r="B266" s="65">
        <v>4</v>
      </c>
      <c r="C266" s="66">
        <v>2</v>
      </c>
      <c r="D266" s="65">
        <v>11</v>
      </c>
      <c r="E266" s="66">
        <v>7</v>
      </c>
      <c r="F266" s="67"/>
      <c r="G266" s="65">
        <f t="shared" si="40"/>
        <v>2</v>
      </c>
      <c r="H266" s="66">
        <f t="shared" si="41"/>
        <v>4</v>
      </c>
      <c r="I266" s="20">
        <f t="shared" si="42"/>
        <v>1</v>
      </c>
      <c r="J266" s="21">
        <f t="shared" si="43"/>
        <v>0.5714285714285714</v>
      </c>
    </row>
    <row r="267" spans="1:10" x14ac:dyDescent="0.2">
      <c r="A267" s="158" t="s">
        <v>411</v>
      </c>
      <c r="B267" s="65">
        <v>33</v>
      </c>
      <c r="C267" s="66">
        <v>16</v>
      </c>
      <c r="D267" s="65">
        <v>71</v>
      </c>
      <c r="E267" s="66">
        <v>82</v>
      </c>
      <c r="F267" s="67"/>
      <c r="G267" s="65">
        <f t="shared" si="40"/>
        <v>17</v>
      </c>
      <c r="H267" s="66">
        <f t="shared" si="41"/>
        <v>-11</v>
      </c>
      <c r="I267" s="20">
        <f t="shared" si="42"/>
        <v>1.0625</v>
      </c>
      <c r="J267" s="21">
        <f t="shared" si="43"/>
        <v>-0.13414634146341464</v>
      </c>
    </row>
    <row r="268" spans="1:10" x14ac:dyDescent="0.2">
      <c r="A268" s="158" t="s">
        <v>451</v>
      </c>
      <c r="B268" s="65">
        <v>21</v>
      </c>
      <c r="C268" s="66">
        <v>18</v>
      </c>
      <c r="D268" s="65">
        <v>70</v>
      </c>
      <c r="E268" s="66">
        <v>87</v>
      </c>
      <c r="F268" s="67"/>
      <c r="G268" s="65">
        <f t="shared" si="40"/>
        <v>3</v>
      </c>
      <c r="H268" s="66">
        <f t="shared" si="41"/>
        <v>-17</v>
      </c>
      <c r="I268" s="20">
        <f t="shared" si="42"/>
        <v>0.16666666666666666</v>
      </c>
      <c r="J268" s="21">
        <f t="shared" si="43"/>
        <v>-0.19540229885057472</v>
      </c>
    </row>
    <row r="269" spans="1:10" x14ac:dyDescent="0.2">
      <c r="A269" s="158" t="s">
        <v>452</v>
      </c>
      <c r="B269" s="65">
        <v>7</v>
      </c>
      <c r="C269" s="66">
        <v>10</v>
      </c>
      <c r="D269" s="65">
        <v>22</v>
      </c>
      <c r="E269" s="66">
        <v>27</v>
      </c>
      <c r="F269" s="67"/>
      <c r="G269" s="65">
        <f t="shared" si="40"/>
        <v>-3</v>
      </c>
      <c r="H269" s="66">
        <f t="shared" si="41"/>
        <v>-5</v>
      </c>
      <c r="I269" s="20">
        <f t="shared" si="42"/>
        <v>-0.3</v>
      </c>
      <c r="J269" s="21">
        <f t="shared" si="43"/>
        <v>-0.18518518518518517</v>
      </c>
    </row>
    <row r="270" spans="1:10" s="160" customFormat="1" x14ac:dyDescent="0.2">
      <c r="A270" s="178" t="s">
        <v>650</v>
      </c>
      <c r="B270" s="71">
        <v>108</v>
      </c>
      <c r="C270" s="72">
        <v>71</v>
      </c>
      <c r="D270" s="71">
        <v>319</v>
      </c>
      <c r="E270" s="72">
        <v>288</v>
      </c>
      <c r="F270" s="73"/>
      <c r="G270" s="71">
        <f t="shared" si="40"/>
        <v>37</v>
      </c>
      <c r="H270" s="72">
        <f t="shared" si="41"/>
        <v>31</v>
      </c>
      <c r="I270" s="37">
        <f t="shared" si="42"/>
        <v>0.52112676056338025</v>
      </c>
      <c r="J270" s="38">
        <f t="shared" si="43"/>
        <v>0.1076388888888889</v>
      </c>
    </row>
    <row r="271" spans="1:10" x14ac:dyDescent="0.2">
      <c r="A271" s="177"/>
      <c r="B271" s="143"/>
      <c r="C271" s="144"/>
      <c r="D271" s="143"/>
      <c r="E271" s="144"/>
      <c r="F271" s="145"/>
      <c r="G271" s="143"/>
      <c r="H271" s="144"/>
      <c r="I271" s="151"/>
      <c r="J271" s="152"/>
    </row>
    <row r="272" spans="1:10" s="139" customFormat="1" x14ac:dyDescent="0.2">
      <c r="A272" s="159" t="s">
        <v>65</v>
      </c>
      <c r="B272" s="65"/>
      <c r="C272" s="66"/>
      <c r="D272" s="65"/>
      <c r="E272" s="66"/>
      <c r="F272" s="67"/>
      <c r="G272" s="65"/>
      <c r="H272" s="66"/>
      <c r="I272" s="20"/>
      <c r="J272" s="21"/>
    </row>
    <row r="273" spans="1:10" x14ac:dyDescent="0.2">
      <c r="A273" s="158" t="s">
        <v>430</v>
      </c>
      <c r="B273" s="65">
        <v>27</v>
      </c>
      <c r="C273" s="66">
        <v>3</v>
      </c>
      <c r="D273" s="65">
        <v>84</v>
      </c>
      <c r="E273" s="66">
        <v>11</v>
      </c>
      <c r="F273" s="67"/>
      <c r="G273" s="65">
        <f t="shared" ref="G273:G280" si="44">B273-C273</f>
        <v>24</v>
      </c>
      <c r="H273" s="66">
        <f t="shared" ref="H273:H280" si="45">D273-E273</f>
        <v>73</v>
      </c>
      <c r="I273" s="20">
        <f t="shared" ref="I273:I280" si="46">IF(C273=0, "-", IF(G273/C273&lt;10, G273/C273, "&gt;999%"))</f>
        <v>8</v>
      </c>
      <c r="J273" s="21">
        <f t="shared" ref="J273:J280" si="47">IF(E273=0, "-", IF(H273/E273&lt;10, H273/E273, "&gt;999%"))</f>
        <v>6.6363636363636367</v>
      </c>
    </row>
    <row r="274" spans="1:10" x14ac:dyDescent="0.2">
      <c r="A274" s="158" t="s">
        <v>532</v>
      </c>
      <c r="B274" s="65">
        <v>26</v>
      </c>
      <c r="C274" s="66">
        <v>0</v>
      </c>
      <c r="D274" s="65">
        <v>50</v>
      </c>
      <c r="E274" s="66">
        <v>0</v>
      </c>
      <c r="F274" s="67"/>
      <c r="G274" s="65">
        <f t="shared" si="44"/>
        <v>26</v>
      </c>
      <c r="H274" s="66">
        <f t="shared" si="45"/>
        <v>50</v>
      </c>
      <c r="I274" s="20" t="str">
        <f t="shared" si="46"/>
        <v>-</v>
      </c>
      <c r="J274" s="21" t="str">
        <f t="shared" si="47"/>
        <v>-</v>
      </c>
    </row>
    <row r="275" spans="1:10" x14ac:dyDescent="0.2">
      <c r="A275" s="158" t="s">
        <v>475</v>
      </c>
      <c r="B275" s="65">
        <v>1</v>
      </c>
      <c r="C275" s="66">
        <v>0</v>
      </c>
      <c r="D275" s="65">
        <v>1</v>
      </c>
      <c r="E275" s="66">
        <v>0</v>
      </c>
      <c r="F275" s="67"/>
      <c r="G275" s="65">
        <f t="shared" si="44"/>
        <v>1</v>
      </c>
      <c r="H275" s="66">
        <f t="shared" si="45"/>
        <v>1</v>
      </c>
      <c r="I275" s="20" t="str">
        <f t="shared" si="46"/>
        <v>-</v>
      </c>
      <c r="J275" s="21" t="str">
        <f t="shared" si="47"/>
        <v>-</v>
      </c>
    </row>
    <row r="276" spans="1:10" x14ac:dyDescent="0.2">
      <c r="A276" s="158" t="s">
        <v>487</v>
      </c>
      <c r="B276" s="65">
        <v>44</v>
      </c>
      <c r="C276" s="66">
        <v>19</v>
      </c>
      <c r="D276" s="65">
        <v>122</v>
      </c>
      <c r="E276" s="66">
        <v>37</v>
      </c>
      <c r="F276" s="67"/>
      <c r="G276" s="65">
        <f t="shared" si="44"/>
        <v>25</v>
      </c>
      <c r="H276" s="66">
        <f t="shared" si="45"/>
        <v>85</v>
      </c>
      <c r="I276" s="20">
        <f t="shared" si="46"/>
        <v>1.3157894736842106</v>
      </c>
      <c r="J276" s="21">
        <f t="shared" si="47"/>
        <v>2.2972972972972974</v>
      </c>
    </row>
    <row r="277" spans="1:10" x14ac:dyDescent="0.2">
      <c r="A277" s="158" t="s">
        <v>296</v>
      </c>
      <c r="B277" s="65">
        <v>27</v>
      </c>
      <c r="C277" s="66">
        <v>11</v>
      </c>
      <c r="D277" s="65">
        <v>72</v>
      </c>
      <c r="E277" s="66">
        <v>36</v>
      </c>
      <c r="F277" s="67"/>
      <c r="G277" s="65">
        <f t="shared" si="44"/>
        <v>16</v>
      </c>
      <c r="H277" s="66">
        <f t="shared" si="45"/>
        <v>36</v>
      </c>
      <c r="I277" s="20">
        <f t="shared" si="46"/>
        <v>1.4545454545454546</v>
      </c>
      <c r="J277" s="21">
        <f t="shared" si="47"/>
        <v>1</v>
      </c>
    </row>
    <row r="278" spans="1:10" x14ac:dyDescent="0.2">
      <c r="A278" s="158" t="s">
        <v>511</v>
      </c>
      <c r="B278" s="65">
        <v>208</v>
      </c>
      <c r="C278" s="66">
        <v>66</v>
      </c>
      <c r="D278" s="65">
        <v>511</v>
      </c>
      <c r="E278" s="66">
        <v>185</v>
      </c>
      <c r="F278" s="67"/>
      <c r="G278" s="65">
        <f t="shared" si="44"/>
        <v>142</v>
      </c>
      <c r="H278" s="66">
        <f t="shared" si="45"/>
        <v>326</v>
      </c>
      <c r="I278" s="20">
        <f t="shared" si="46"/>
        <v>2.1515151515151514</v>
      </c>
      <c r="J278" s="21">
        <f t="shared" si="47"/>
        <v>1.7621621621621621</v>
      </c>
    </row>
    <row r="279" spans="1:10" x14ac:dyDescent="0.2">
      <c r="A279" s="158" t="s">
        <v>488</v>
      </c>
      <c r="B279" s="65">
        <v>23</v>
      </c>
      <c r="C279" s="66">
        <v>15</v>
      </c>
      <c r="D279" s="65">
        <v>49</v>
      </c>
      <c r="E279" s="66">
        <v>28</v>
      </c>
      <c r="F279" s="67"/>
      <c r="G279" s="65">
        <f t="shared" si="44"/>
        <v>8</v>
      </c>
      <c r="H279" s="66">
        <f t="shared" si="45"/>
        <v>21</v>
      </c>
      <c r="I279" s="20">
        <f t="shared" si="46"/>
        <v>0.53333333333333333</v>
      </c>
      <c r="J279" s="21">
        <f t="shared" si="47"/>
        <v>0.75</v>
      </c>
    </row>
    <row r="280" spans="1:10" s="160" customFormat="1" x14ac:dyDescent="0.2">
      <c r="A280" s="178" t="s">
        <v>651</v>
      </c>
      <c r="B280" s="71">
        <v>356</v>
      </c>
      <c r="C280" s="72">
        <v>114</v>
      </c>
      <c r="D280" s="71">
        <v>889</v>
      </c>
      <c r="E280" s="72">
        <v>297</v>
      </c>
      <c r="F280" s="73"/>
      <c r="G280" s="71">
        <f t="shared" si="44"/>
        <v>242</v>
      </c>
      <c r="H280" s="72">
        <f t="shared" si="45"/>
        <v>592</v>
      </c>
      <c r="I280" s="37">
        <f t="shared" si="46"/>
        <v>2.1228070175438596</v>
      </c>
      <c r="J280" s="38">
        <f t="shared" si="47"/>
        <v>1.9932659932659933</v>
      </c>
    </row>
    <row r="281" spans="1:10" x14ac:dyDescent="0.2">
      <c r="A281" s="177"/>
      <c r="B281" s="143"/>
      <c r="C281" s="144"/>
      <c r="D281" s="143"/>
      <c r="E281" s="144"/>
      <c r="F281" s="145"/>
      <c r="G281" s="143"/>
      <c r="H281" s="144"/>
      <c r="I281" s="151"/>
      <c r="J281" s="152"/>
    </row>
    <row r="282" spans="1:10" s="139" customFormat="1" x14ac:dyDescent="0.2">
      <c r="A282" s="159" t="s">
        <v>66</v>
      </c>
      <c r="B282" s="65"/>
      <c r="C282" s="66"/>
      <c r="D282" s="65"/>
      <c r="E282" s="66"/>
      <c r="F282" s="67"/>
      <c r="G282" s="65"/>
      <c r="H282" s="66"/>
      <c r="I282" s="20"/>
      <c r="J282" s="21"/>
    </row>
    <row r="283" spans="1:10" x14ac:dyDescent="0.2">
      <c r="A283" s="158" t="s">
        <v>238</v>
      </c>
      <c r="B283" s="65">
        <v>0</v>
      </c>
      <c r="C283" s="66">
        <v>0</v>
      </c>
      <c r="D283" s="65">
        <v>1</v>
      </c>
      <c r="E283" s="66">
        <v>5</v>
      </c>
      <c r="F283" s="67"/>
      <c r="G283" s="65">
        <f t="shared" ref="G283:G294" si="48">B283-C283</f>
        <v>0</v>
      </c>
      <c r="H283" s="66">
        <f t="shared" ref="H283:H294" si="49">D283-E283</f>
        <v>-4</v>
      </c>
      <c r="I283" s="20" t="str">
        <f t="shared" ref="I283:I294" si="50">IF(C283=0, "-", IF(G283/C283&lt;10, G283/C283, "&gt;999%"))</f>
        <v>-</v>
      </c>
      <c r="J283" s="21">
        <f t="shared" ref="J283:J294" si="51">IF(E283=0, "-", IF(H283/E283&lt;10, H283/E283, "&gt;999%"))</f>
        <v>-0.8</v>
      </c>
    </row>
    <row r="284" spans="1:10" x14ac:dyDescent="0.2">
      <c r="A284" s="158" t="s">
        <v>259</v>
      </c>
      <c r="B284" s="65">
        <v>14</v>
      </c>
      <c r="C284" s="66">
        <v>8</v>
      </c>
      <c r="D284" s="65">
        <v>35</v>
      </c>
      <c r="E284" s="66">
        <v>29</v>
      </c>
      <c r="F284" s="67"/>
      <c r="G284" s="65">
        <f t="shared" si="48"/>
        <v>6</v>
      </c>
      <c r="H284" s="66">
        <f t="shared" si="49"/>
        <v>6</v>
      </c>
      <c r="I284" s="20">
        <f t="shared" si="50"/>
        <v>0.75</v>
      </c>
      <c r="J284" s="21">
        <f t="shared" si="51"/>
        <v>0.20689655172413793</v>
      </c>
    </row>
    <row r="285" spans="1:10" x14ac:dyDescent="0.2">
      <c r="A285" s="158" t="s">
        <v>274</v>
      </c>
      <c r="B285" s="65">
        <v>0</v>
      </c>
      <c r="C285" s="66">
        <v>0</v>
      </c>
      <c r="D285" s="65">
        <v>0</v>
      </c>
      <c r="E285" s="66">
        <v>1</v>
      </c>
      <c r="F285" s="67"/>
      <c r="G285" s="65">
        <f t="shared" si="48"/>
        <v>0</v>
      </c>
      <c r="H285" s="66">
        <f t="shared" si="49"/>
        <v>-1</v>
      </c>
      <c r="I285" s="20" t="str">
        <f t="shared" si="50"/>
        <v>-</v>
      </c>
      <c r="J285" s="21">
        <f t="shared" si="51"/>
        <v>-1</v>
      </c>
    </row>
    <row r="286" spans="1:10" x14ac:dyDescent="0.2">
      <c r="A286" s="158" t="s">
        <v>260</v>
      </c>
      <c r="B286" s="65">
        <v>23</v>
      </c>
      <c r="C286" s="66">
        <v>7</v>
      </c>
      <c r="D286" s="65">
        <v>64</v>
      </c>
      <c r="E286" s="66">
        <v>25</v>
      </c>
      <c r="F286" s="67"/>
      <c r="G286" s="65">
        <f t="shared" si="48"/>
        <v>16</v>
      </c>
      <c r="H286" s="66">
        <f t="shared" si="49"/>
        <v>39</v>
      </c>
      <c r="I286" s="20">
        <f t="shared" si="50"/>
        <v>2.2857142857142856</v>
      </c>
      <c r="J286" s="21">
        <f t="shared" si="51"/>
        <v>1.56</v>
      </c>
    </row>
    <row r="287" spans="1:10" x14ac:dyDescent="0.2">
      <c r="A287" s="158" t="s">
        <v>321</v>
      </c>
      <c r="B287" s="65">
        <v>2</v>
      </c>
      <c r="C287" s="66">
        <v>0</v>
      </c>
      <c r="D287" s="65">
        <v>2</v>
      </c>
      <c r="E287" s="66">
        <v>1</v>
      </c>
      <c r="F287" s="67"/>
      <c r="G287" s="65">
        <f t="shared" si="48"/>
        <v>2</v>
      </c>
      <c r="H287" s="66">
        <f t="shared" si="49"/>
        <v>1</v>
      </c>
      <c r="I287" s="20" t="str">
        <f t="shared" si="50"/>
        <v>-</v>
      </c>
      <c r="J287" s="21">
        <f t="shared" si="51"/>
        <v>1</v>
      </c>
    </row>
    <row r="288" spans="1:10" x14ac:dyDescent="0.2">
      <c r="A288" s="158" t="s">
        <v>287</v>
      </c>
      <c r="B288" s="65">
        <v>1</v>
      </c>
      <c r="C288" s="66">
        <v>0</v>
      </c>
      <c r="D288" s="65">
        <v>1</v>
      </c>
      <c r="E288" s="66">
        <v>1</v>
      </c>
      <c r="F288" s="67"/>
      <c r="G288" s="65">
        <f t="shared" si="48"/>
        <v>1</v>
      </c>
      <c r="H288" s="66">
        <f t="shared" si="49"/>
        <v>0</v>
      </c>
      <c r="I288" s="20" t="str">
        <f t="shared" si="50"/>
        <v>-</v>
      </c>
      <c r="J288" s="21">
        <f t="shared" si="51"/>
        <v>0</v>
      </c>
    </row>
    <row r="289" spans="1:10" x14ac:dyDescent="0.2">
      <c r="A289" s="158" t="s">
        <v>470</v>
      </c>
      <c r="B289" s="65">
        <v>17</v>
      </c>
      <c r="C289" s="66">
        <v>5</v>
      </c>
      <c r="D289" s="65">
        <v>28</v>
      </c>
      <c r="E289" s="66">
        <v>15</v>
      </c>
      <c r="F289" s="67"/>
      <c r="G289" s="65">
        <f t="shared" si="48"/>
        <v>12</v>
      </c>
      <c r="H289" s="66">
        <f t="shared" si="49"/>
        <v>13</v>
      </c>
      <c r="I289" s="20">
        <f t="shared" si="50"/>
        <v>2.4</v>
      </c>
      <c r="J289" s="21">
        <f t="shared" si="51"/>
        <v>0.8666666666666667</v>
      </c>
    </row>
    <row r="290" spans="1:10" x14ac:dyDescent="0.2">
      <c r="A290" s="158" t="s">
        <v>412</v>
      </c>
      <c r="B290" s="65">
        <v>55</v>
      </c>
      <c r="C290" s="66">
        <v>47</v>
      </c>
      <c r="D290" s="65">
        <v>143</v>
      </c>
      <c r="E290" s="66">
        <v>148</v>
      </c>
      <c r="F290" s="67"/>
      <c r="G290" s="65">
        <f t="shared" si="48"/>
        <v>8</v>
      </c>
      <c r="H290" s="66">
        <f t="shared" si="49"/>
        <v>-5</v>
      </c>
      <c r="I290" s="20">
        <f t="shared" si="50"/>
        <v>0.1702127659574468</v>
      </c>
      <c r="J290" s="21">
        <f t="shared" si="51"/>
        <v>-3.3783783783783786E-2</v>
      </c>
    </row>
    <row r="291" spans="1:10" x14ac:dyDescent="0.2">
      <c r="A291" s="158" t="s">
        <v>322</v>
      </c>
      <c r="B291" s="65">
        <v>2</v>
      </c>
      <c r="C291" s="66">
        <v>8</v>
      </c>
      <c r="D291" s="65">
        <v>7</v>
      </c>
      <c r="E291" s="66">
        <v>13</v>
      </c>
      <c r="F291" s="67"/>
      <c r="G291" s="65">
        <f t="shared" si="48"/>
        <v>-6</v>
      </c>
      <c r="H291" s="66">
        <f t="shared" si="49"/>
        <v>-6</v>
      </c>
      <c r="I291" s="20">
        <f t="shared" si="50"/>
        <v>-0.75</v>
      </c>
      <c r="J291" s="21">
        <f t="shared" si="51"/>
        <v>-0.46153846153846156</v>
      </c>
    </row>
    <row r="292" spans="1:10" x14ac:dyDescent="0.2">
      <c r="A292" s="158" t="s">
        <v>453</v>
      </c>
      <c r="B292" s="65">
        <v>26</v>
      </c>
      <c r="C292" s="66">
        <v>17</v>
      </c>
      <c r="D292" s="65">
        <v>81</v>
      </c>
      <c r="E292" s="66">
        <v>67</v>
      </c>
      <c r="F292" s="67"/>
      <c r="G292" s="65">
        <f t="shared" si="48"/>
        <v>9</v>
      </c>
      <c r="H292" s="66">
        <f t="shared" si="49"/>
        <v>14</v>
      </c>
      <c r="I292" s="20">
        <f t="shared" si="50"/>
        <v>0.52941176470588236</v>
      </c>
      <c r="J292" s="21">
        <f t="shared" si="51"/>
        <v>0.20895522388059701</v>
      </c>
    </row>
    <row r="293" spans="1:10" x14ac:dyDescent="0.2">
      <c r="A293" s="158" t="s">
        <v>381</v>
      </c>
      <c r="B293" s="65">
        <v>24</v>
      </c>
      <c r="C293" s="66">
        <v>21</v>
      </c>
      <c r="D293" s="65">
        <v>84</v>
      </c>
      <c r="E293" s="66">
        <v>57</v>
      </c>
      <c r="F293" s="67"/>
      <c r="G293" s="65">
        <f t="shared" si="48"/>
        <v>3</v>
      </c>
      <c r="H293" s="66">
        <f t="shared" si="49"/>
        <v>27</v>
      </c>
      <c r="I293" s="20">
        <f t="shared" si="50"/>
        <v>0.14285714285714285</v>
      </c>
      <c r="J293" s="21">
        <f t="shared" si="51"/>
        <v>0.47368421052631576</v>
      </c>
    </row>
    <row r="294" spans="1:10" s="160" customFormat="1" x14ac:dyDescent="0.2">
      <c r="A294" s="178" t="s">
        <v>652</v>
      </c>
      <c r="B294" s="71">
        <v>164</v>
      </c>
      <c r="C294" s="72">
        <v>113</v>
      </c>
      <c r="D294" s="71">
        <v>446</v>
      </c>
      <c r="E294" s="72">
        <v>362</v>
      </c>
      <c r="F294" s="73"/>
      <c r="G294" s="71">
        <f t="shared" si="48"/>
        <v>51</v>
      </c>
      <c r="H294" s="72">
        <f t="shared" si="49"/>
        <v>84</v>
      </c>
      <c r="I294" s="37">
        <f t="shared" si="50"/>
        <v>0.45132743362831856</v>
      </c>
      <c r="J294" s="38">
        <f t="shared" si="51"/>
        <v>0.23204419889502761</v>
      </c>
    </row>
    <row r="295" spans="1:10" x14ac:dyDescent="0.2">
      <c r="A295" s="177"/>
      <c r="B295" s="143"/>
      <c r="C295" s="144"/>
      <c r="D295" s="143"/>
      <c r="E295" s="144"/>
      <c r="F295" s="145"/>
      <c r="G295" s="143"/>
      <c r="H295" s="144"/>
      <c r="I295" s="151"/>
      <c r="J295" s="152"/>
    </row>
    <row r="296" spans="1:10" s="139" customFormat="1" x14ac:dyDescent="0.2">
      <c r="A296" s="159" t="s">
        <v>67</v>
      </c>
      <c r="B296" s="65"/>
      <c r="C296" s="66"/>
      <c r="D296" s="65"/>
      <c r="E296" s="66"/>
      <c r="F296" s="67"/>
      <c r="G296" s="65"/>
      <c r="H296" s="66"/>
      <c r="I296" s="20"/>
      <c r="J296" s="21"/>
    </row>
    <row r="297" spans="1:10" x14ac:dyDescent="0.2">
      <c r="A297" s="158" t="s">
        <v>323</v>
      </c>
      <c r="B297" s="65">
        <v>0</v>
      </c>
      <c r="C297" s="66">
        <v>0</v>
      </c>
      <c r="D297" s="65">
        <v>0</v>
      </c>
      <c r="E297" s="66">
        <v>1</v>
      </c>
      <c r="F297" s="67"/>
      <c r="G297" s="65">
        <f>B297-C297</f>
        <v>0</v>
      </c>
      <c r="H297" s="66">
        <f>D297-E297</f>
        <v>-1</v>
      </c>
      <c r="I297" s="20" t="str">
        <f>IF(C297=0, "-", IF(G297/C297&lt;10, G297/C297, "&gt;999%"))</f>
        <v>-</v>
      </c>
      <c r="J297" s="21">
        <f>IF(E297=0, "-", IF(H297/E297&lt;10, H297/E297, "&gt;999%"))</f>
        <v>-1</v>
      </c>
    </row>
    <row r="298" spans="1:10" x14ac:dyDescent="0.2">
      <c r="A298" s="158" t="s">
        <v>324</v>
      </c>
      <c r="B298" s="65">
        <v>1</v>
      </c>
      <c r="C298" s="66">
        <v>1</v>
      </c>
      <c r="D298" s="65">
        <v>3</v>
      </c>
      <c r="E298" s="66">
        <v>2</v>
      </c>
      <c r="F298" s="67"/>
      <c r="G298" s="65">
        <f>B298-C298</f>
        <v>0</v>
      </c>
      <c r="H298" s="66">
        <f>D298-E298</f>
        <v>1</v>
      </c>
      <c r="I298" s="20">
        <f>IF(C298=0, "-", IF(G298/C298&lt;10, G298/C298, "&gt;999%"))</f>
        <v>0</v>
      </c>
      <c r="J298" s="21">
        <f>IF(E298=0, "-", IF(H298/E298&lt;10, H298/E298, "&gt;999%"))</f>
        <v>0.5</v>
      </c>
    </row>
    <row r="299" spans="1:10" s="160" customFormat="1" x14ac:dyDescent="0.2">
      <c r="A299" s="178" t="s">
        <v>653</v>
      </c>
      <c r="B299" s="71">
        <v>1</v>
      </c>
      <c r="C299" s="72">
        <v>1</v>
      </c>
      <c r="D299" s="71">
        <v>3</v>
      </c>
      <c r="E299" s="72">
        <v>3</v>
      </c>
      <c r="F299" s="73"/>
      <c r="G299" s="71">
        <f>B299-C299</f>
        <v>0</v>
      </c>
      <c r="H299" s="72">
        <f>D299-E299</f>
        <v>0</v>
      </c>
      <c r="I299" s="37">
        <f>IF(C299=0, "-", IF(G299/C299&lt;10, G299/C299, "&gt;999%"))</f>
        <v>0</v>
      </c>
      <c r="J299" s="38">
        <f>IF(E299=0, "-", IF(H299/E299&lt;10, H299/E299, "&gt;999%"))</f>
        <v>0</v>
      </c>
    </row>
    <row r="300" spans="1:10" x14ac:dyDescent="0.2">
      <c r="A300" s="177"/>
      <c r="B300" s="143"/>
      <c r="C300" s="144"/>
      <c r="D300" s="143"/>
      <c r="E300" s="144"/>
      <c r="F300" s="145"/>
      <c r="G300" s="143"/>
      <c r="H300" s="144"/>
      <c r="I300" s="151"/>
      <c r="J300" s="152"/>
    </row>
    <row r="301" spans="1:10" s="139" customFormat="1" x14ac:dyDescent="0.2">
      <c r="A301" s="159" t="s">
        <v>68</v>
      </c>
      <c r="B301" s="65"/>
      <c r="C301" s="66"/>
      <c r="D301" s="65"/>
      <c r="E301" s="66"/>
      <c r="F301" s="67"/>
      <c r="G301" s="65"/>
      <c r="H301" s="66"/>
      <c r="I301" s="20"/>
      <c r="J301" s="21"/>
    </row>
    <row r="302" spans="1:10" x14ac:dyDescent="0.2">
      <c r="A302" s="158" t="s">
        <v>553</v>
      </c>
      <c r="B302" s="65">
        <v>12</v>
      </c>
      <c r="C302" s="66">
        <v>22</v>
      </c>
      <c r="D302" s="65">
        <v>19</v>
      </c>
      <c r="E302" s="66">
        <v>49</v>
      </c>
      <c r="F302" s="67"/>
      <c r="G302" s="65">
        <f>B302-C302</f>
        <v>-10</v>
      </c>
      <c r="H302" s="66">
        <f>D302-E302</f>
        <v>-30</v>
      </c>
      <c r="I302" s="20">
        <f>IF(C302=0, "-", IF(G302/C302&lt;10, G302/C302, "&gt;999%"))</f>
        <v>-0.45454545454545453</v>
      </c>
      <c r="J302" s="21">
        <f>IF(E302=0, "-", IF(H302/E302&lt;10, H302/E302, "&gt;999%"))</f>
        <v>-0.61224489795918369</v>
      </c>
    </row>
    <row r="303" spans="1:10" s="160" customFormat="1" x14ac:dyDescent="0.2">
      <c r="A303" s="178" t="s">
        <v>654</v>
      </c>
      <c r="B303" s="71">
        <v>12</v>
      </c>
      <c r="C303" s="72">
        <v>22</v>
      </c>
      <c r="D303" s="71">
        <v>19</v>
      </c>
      <c r="E303" s="72">
        <v>49</v>
      </c>
      <c r="F303" s="73"/>
      <c r="G303" s="71">
        <f>B303-C303</f>
        <v>-10</v>
      </c>
      <c r="H303" s="72">
        <f>D303-E303</f>
        <v>-30</v>
      </c>
      <c r="I303" s="37">
        <f>IF(C303=0, "-", IF(G303/C303&lt;10, G303/C303, "&gt;999%"))</f>
        <v>-0.45454545454545453</v>
      </c>
      <c r="J303" s="38">
        <f>IF(E303=0, "-", IF(H303/E303&lt;10, H303/E303, "&gt;999%"))</f>
        <v>-0.61224489795918369</v>
      </c>
    </row>
    <row r="304" spans="1:10" x14ac:dyDescent="0.2">
      <c r="A304" s="177"/>
      <c r="B304" s="143"/>
      <c r="C304" s="144"/>
      <c r="D304" s="143"/>
      <c r="E304" s="144"/>
      <c r="F304" s="145"/>
      <c r="G304" s="143"/>
      <c r="H304" s="144"/>
      <c r="I304" s="151"/>
      <c r="J304" s="152"/>
    </row>
    <row r="305" spans="1:10" s="139" customFormat="1" x14ac:dyDescent="0.2">
      <c r="A305" s="159" t="s">
        <v>69</v>
      </c>
      <c r="B305" s="65"/>
      <c r="C305" s="66"/>
      <c r="D305" s="65"/>
      <c r="E305" s="66"/>
      <c r="F305" s="67"/>
      <c r="G305" s="65"/>
      <c r="H305" s="66"/>
      <c r="I305" s="20"/>
      <c r="J305" s="21"/>
    </row>
    <row r="306" spans="1:10" x14ac:dyDescent="0.2">
      <c r="A306" s="158" t="s">
        <v>554</v>
      </c>
      <c r="B306" s="65">
        <v>6</v>
      </c>
      <c r="C306" s="66">
        <v>3</v>
      </c>
      <c r="D306" s="65">
        <v>9</v>
      </c>
      <c r="E306" s="66">
        <v>6</v>
      </c>
      <c r="F306" s="67"/>
      <c r="G306" s="65">
        <f>B306-C306</f>
        <v>3</v>
      </c>
      <c r="H306" s="66">
        <f>D306-E306</f>
        <v>3</v>
      </c>
      <c r="I306" s="20">
        <f>IF(C306=0, "-", IF(G306/C306&lt;10, G306/C306, "&gt;999%"))</f>
        <v>1</v>
      </c>
      <c r="J306" s="21">
        <f>IF(E306=0, "-", IF(H306/E306&lt;10, H306/E306, "&gt;999%"))</f>
        <v>0.5</v>
      </c>
    </row>
    <row r="307" spans="1:10" x14ac:dyDescent="0.2">
      <c r="A307" s="158" t="s">
        <v>542</v>
      </c>
      <c r="B307" s="65">
        <v>1</v>
      </c>
      <c r="C307" s="66">
        <v>17</v>
      </c>
      <c r="D307" s="65">
        <v>1</v>
      </c>
      <c r="E307" s="66">
        <v>82</v>
      </c>
      <c r="F307" s="67"/>
      <c r="G307" s="65">
        <f>B307-C307</f>
        <v>-16</v>
      </c>
      <c r="H307" s="66">
        <f>D307-E307</f>
        <v>-81</v>
      </c>
      <c r="I307" s="20">
        <f>IF(C307=0, "-", IF(G307/C307&lt;10, G307/C307, "&gt;999%"))</f>
        <v>-0.94117647058823528</v>
      </c>
      <c r="J307" s="21">
        <f>IF(E307=0, "-", IF(H307/E307&lt;10, H307/E307, "&gt;999%"))</f>
        <v>-0.98780487804878048</v>
      </c>
    </row>
    <row r="308" spans="1:10" s="160" customFormat="1" x14ac:dyDescent="0.2">
      <c r="A308" s="178" t="s">
        <v>655</v>
      </c>
      <c r="B308" s="71">
        <v>7</v>
      </c>
      <c r="C308" s="72">
        <v>20</v>
      </c>
      <c r="D308" s="71">
        <v>10</v>
      </c>
      <c r="E308" s="72">
        <v>88</v>
      </c>
      <c r="F308" s="73"/>
      <c r="G308" s="71">
        <f>B308-C308</f>
        <v>-13</v>
      </c>
      <c r="H308" s="72">
        <f>D308-E308</f>
        <v>-78</v>
      </c>
      <c r="I308" s="37">
        <f>IF(C308=0, "-", IF(G308/C308&lt;10, G308/C308, "&gt;999%"))</f>
        <v>-0.65</v>
      </c>
      <c r="J308" s="38">
        <f>IF(E308=0, "-", IF(H308/E308&lt;10, H308/E308, "&gt;999%"))</f>
        <v>-0.88636363636363635</v>
      </c>
    </row>
    <row r="309" spans="1:10" x14ac:dyDescent="0.2">
      <c r="A309" s="177"/>
      <c r="B309" s="143"/>
      <c r="C309" s="144"/>
      <c r="D309" s="143"/>
      <c r="E309" s="144"/>
      <c r="F309" s="145"/>
      <c r="G309" s="143"/>
      <c r="H309" s="144"/>
      <c r="I309" s="151"/>
      <c r="J309" s="152"/>
    </row>
    <row r="310" spans="1:10" s="139" customFormat="1" x14ac:dyDescent="0.2">
      <c r="A310" s="159" t="s">
        <v>70</v>
      </c>
      <c r="B310" s="65"/>
      <c r="C310" s="66"/>
      <c r="D310" s="65"/>
      <c r="E310" s="66"/>
      <c r="F310" s="67"/>
      <c r="G310" s="65"/>
      <c r="H310" s="66"/>
      <c r="I310" s="20"/>
      <c r="J310" s="21"/>
    </row>
    <row r="311" spans="1:10" x14ac:dyDescent="0.2">
      <c r="A311" s="158" t="s">
        <v>275</v>
      </c>
      <c r="B311" s="65">
        <v>2</v>
      </c>
      <c r="C311" s="66">
        <v>0</v>
      </c>
      <c r="D311" s="65">
        <v>7</v>
      </c>
      <c r="E311" s="66">
        <v>1</v>
      </c>
      <c r="F311" s="67"/>
      <c r="G311" s="65">
        <f>B311-C311</f>
        <v>2</v>
      </c>
      <c r="H311" s="66">
        <f>D311-E311</f>
        <v>6</v>
      </c>
      <c r="I311" s="20" t="str">
        <f>IF(C311=0, "-", IF(G311/C311&lt;10, G311/C311, "&gt;999%"))</f>
        <v>-</v>
      </c>
      <c r="J311" s="21">
        <f>IF(E311=0, "-", IF(H311/E311&lt;10, H311/E311, "&gt;999%"))</f>
        <v>6</v>
      </c>
    </row>
    <row r="312" spans="1:10" x14ac:dyDescent="0.2">
      <c r="A312" s="158" t="s">
        <v>454</v>
      </c>
      <c r="B312" s="65">
        <v>6</v>
      </c>
      <c r="C312" s="66">
        <v>10</v>
      </c>
      <c r="D312" s="65">
        <v>15</v>
      </c>
      <c r="E312" s="66">
        <v>13</v>
      </c>
      <c r="F312" s="67"/>
      <c r="G312" s="65">
        <f>B312-C312</f>
        <v>-4</v>
      </c>
      <c r="H312" s="66">
        <f>D312-E312</f>
        <v>2</v>
      </c>
      <c r="I312" s="20">
        <f>IF(C312=0, "-", IF(G312/C312&lt;10, G312/C312, "&gt;999%"))</f>
        <v>-0.4</v>
      </c>
      <c r="J312" s="21">
        <f>IF(E312=0, "-", IF(H312/E312&lt;10, H312/E312, "&gt;999%"))</f>
        <v>0.15384615384615385</v>
      </c>
    </row>
    <row r="313" spans="1:10" x14ac:dyDescent="0.2">
      <c r="A313" s="158" t="s">
        <v>288</v>
      </c>
      <c r="B313" s="65">
        <v>0</v>
      </c>
      <c r="C313" s="66">
        <v>0</v>
      </c>
      <c r="D313" s="65">
        <v>0</v>
      </c>
      <c r="E313" s="66">
        <v>1</v>
      </c>
      <c r="F313" s="67"/>
      <c r="G313" s="65">
        <f>B313-C313</f>
        <v>0</v>
      </c>
      <c r="H313" s="66">
        <f>D313-E313</f>
        <v>-1</v>
      </c>
      <c r="I313" s="20" t="str">
        <f>IF(C313=0, "-", IF(G313/C313&lt;10, G313/C313, "&gt;999%"))</f>
        <v>-</v>
      </c>
      <c r="J313" s="21">
        <f>IF(E313=0, "-", IF(H313/E313&lt;10, H313/E313, "&gt;999%"))</f>
        <v>-1</v>
      </c>
    </row>
    <row r="314" spans="1:10" s="160" customFormat="1" x14ac:dyDescent="0.2">
      <c r="A314" s="178" t="s">
        <v>656</v>
      </c>
      <c r="B314" s="71">
        <v>8</v>
      </c>
      <c r="C314" s="72">
        <v>10</v>
      </c>
      <c r="D314" s="71">
        <v>22</v>
      </c>
      <c r="E314" s="72">
        <v>15</v>
      </c>
      <c r="F314" s="73"/>
      <c r="G314" s="71">
        <f>B314-C314</f>
        <v>-2</v>
      </c>
      <c r="H314" s="72">
        <f>D314-E314</f>
        <v>7</v>
      </c>
      <c r="I314" s="37">
        <f>IF(C314=0, "-", IF(G314/C314&lt;10, G314/C314, "&gt;999%"))</f>
        <v>-0.2</v>
      </c>
      <c r="J314" s="38">
        <f>IF(E314=0, "-", IF(H314/E314&lt;10, H314/E314, "&gt;999%"))</f>
        <v>0.46666666666666667</v>
      </c>
    </row>
    <row r="315" spans="1:10" x14ac:dyDescent="0.2">
      <c r="A315" s="177"/>
      <c r="B315" s="143"/>
      <c r="C315" s="144"/>
      <c r="D315" s="143"/>
      <c r="E315" s="144"/>
      <c r="F315" s="145"/>
      <c r="G315" s="143"/>
      <c r="H315" s="144"/>
      <c r="I315" s="151"/>
      <c r="J315" s="152"/>
    </row>
    <row r="316" spans="1:10" s="139" customFormat="1" x14ac:dyDescent="0.2">
      <c r="A316" s="159" t="s">
        <v>71</v>
      </c>
      <c r="B316" s="65"/>
      <c r="C316" s="66"/>
      <c r="D316" s="65"/>
      <c r="E316" s="66"/>
      <c r="F316" s="67"/>
      <c r="G316" s="65"/>
      <c r="H316" s="66"/>
      <c r="I316" s="20"/>
      <c r="J316" s="21"/>
    </row>
    <row r="317" spans="1:10" x14ac:dyDescent="0.2">
      <c r="A317" s="158" t="s">
        <v>499</v>
      </c>
      <c r="B317" s="65">
        <v>55</v>
      </c>
      <c r="C317" s="66">
        <v>43</v>
      </c>
      <c r="D317" s="65">
        <v>127</v>
      </c>
      <c r="E317" s="66">
        <v>158</v>
      </c>
      <c r="F317" s="67"/>
      <c r="G317" s="65">
        <f t="shared" ref="G317:G328" si="52">B317-C317</f>
        <v>12</v>
      </c>
      <c r="H317" s="66">
        <f t="shared" ref="H317:H328" si="53">D317-E317</f>
        <v>-31</v>
      </c>
      <c r="I317" s="20">
        <f t="shared" ref="I317:I328" si="54">IF(C317=0, "-", IF(G317/C317&lt;10, G317/C317, "&gt;999%"))</f>
        <v>0.27906976744186046</v>
      </c>
      <c r="J317" s="21">
        <f t="shared" ref="J317:J328" si="55">IF(E317=0, "-", IF(H317/E317&lt;10, H317/E317, "&gt;999%"))</f>
        <v>-0.19620253164556961</v>
      </c>
    </row>
    <row r="318" spans="1:10" x14ac:dyDescent="0.2">
      <c r="A318" s="158" t="s">
        <v>512</v>
      </c>
      <c r="B318" s="65">
        <v>381</v>
      </c>
      <c r="C318" s="66">
        <v>165</v>
      </c>
      <c r="D318" s="65">
        <v>981</v>
      </c>
      <c r="E318" s="66">
        <v>485</v>
      </c>
      <c r="F318" s="67"/>
      <c r="G318" s="65">
        <f t="shared" si="52"/>
        <v>216</v>
      </c>
      <c r="H318" s="66">
        <f t="shared" si="53"/>
        <v>496</v>
      </c>
      <c r="I318" s="20">
        <f t="shared" si="54"/>
        <v>1.3090909090909091</v>
      </c>
      <c r="J318" s="21">
        <f t="shared" si="55"/>
        <v>1.0226804123711339</v>
      </c>
    </row>
    <row r="319" spans="1:10" x14ac:dyDescent="0.2">
      <c r="A319" s="158" t="s">
        <v>347</v>
      </c>
      <c r="B319" s="65">
        <v>415</v>
      </c>
      <c r="C319" s="66">
        <v>205</v>
      </c>
      <c r="D319" s="65">
        <v>1038</v>
      </c>
      <c r="E319" s="66">
        <v>766</v>
      </c>
      <c r="F319" s="67"/>
      <c r="G319" s="65">
        <f t="shared" si="52"/>
        <v>210</v>
      </c>
      <c r="H319" s="66">
        <f t="shared" si="53"/>
        <v>272</v>
      </c>
      <c r="I319" s="20">
        <f t="shared" si="54"/>
        <v>1.024390243902439</v>
      </c>
      <c r="J319" s="21">
        <f t="shared" si="55"/>
        <v>0.35509138381201044</v>
      </c>
    </row>
    <row r="320" spans="1:10" x14ac:dyDescent="0.2">
      <c r="A320" s="158" t="s">
        <v>361</v>
      </c>
      <c r="B320" s="65">
        <v>249</v>
      </c>
      <c r="C320" s="66">
        <v>154</v>
      </c>
      <c r="D320" s="65">
        <v>689</v>
      </c>
      <c r="E320" s="66">
        <v>395</v>
      </c>
      <c r="F320" s="67"/>
      <c r="G320" s="65">
        <f t="shared" si="52"/>
        <v>95</v>
      </c>
      <c r="H320" s="66">
        <f t="shared" si="53"/>
        <v>294</v>
      </c>
      <c r="I320" s="20">
        <f t="shared" si="54"/>
        <v>0.61688311688311692</v>
      </c>
      <c r="J320" s="21">
        <f t="shared" si="55"/>
        <v>0.7443037974683544</v>
      </c>
    </row>
    <row r="321" spans="1:10" x14ac:dyDescent="0.2">
      <c r="A321" s="158" t="s">
        <v>393</v>
      </c>
      <c r="B321" s="65">
        <v>642</v>
      </c>
      <c r="C321" s="66">
        <v>344</v>
      </c>
      <c r="D321" s="65">
        <v>1585</v>
      </c>
      <c r="E321" s="66">
        <v>1146</v>
      </c>
      <c r="F321" s="67"/>
      <c r="G321" s="65">
        <f t="shared" si="52"/>
        <v>298</v>
      </c>
      <c r="H321" s="66">
        <f t="shared" si="53"/>
        <v>439</v>
      </c>
      <c r="I321" s="20">
        <f t="shared" si="54"/>
        <v>0.86627906976744184</v>
      </c>
      <c r="J321" s="21">
        <f t="shared" si="55"/>
        <v>0.3830715532286213</v>
      </c>
    </row>
    <row r="322" spans="1:10" x14ac:dyDescent="0.2">
      <c r="A322" s="158" t="s">
        <v>431</v>
      </c>
      <c r="B322" s="65">
        <v>127</v>
      </c>
      <c r="C322" s="66">
        <v>49</v>
      </c>
      <c r="D322" s="65">
        <v>365</v>
      </c>
      <c r="E322" s="66">
        <v>120</v>
      </c>
      <c r="F322" s="67"/>
      <c r="G322" s="65">
        <f t="shared" si="52"/>
        <v>78</v>
      </c>
      <c r="H322" s="66">
        <f t="shared" si="53"/>
        <v>245</v>
      </c>
      <c r="I322" s="20">
        <f t="shared" si="54"/>
        <v>1.5918367346938775</v>
      </c>
      <c r="J322" s="21">
        <f t="shared" si="55"/>
        <v>2.0416666666666665</v>
      </c>
    </row>
    <row r="323" spans="1:10" x14ac:dyDescent="0.2">
      <c r="A323" s="158" t="s">
        <v>432</v>
      </c>
      <c r="B323" s="65">
        <v>115</v>
      </c>
      <c r="C323" s="66">
        <v>59</v>
      </c>
      <c r="D323" s="65">
        <v>313</v>
      </c>
      <c r="E323" s="66">
        <v>215</v>
      </c>
      <c r="F323" s="67"/>
      <c r="G323" s="65">
        <f t="shared" si="52"/>
        <v>56</v>
      </c>
      <c r="H323" s="66">
        <f t="shared" si="53"/>
        <v>98</v>
      </c>
      <c r="I323" s="20">
        <f t="shared" si="54"/>
        <v>0.94915254237288138</v>
      </c>
      <c r="J323" s="21">
        <f t="shared" si="55"/>
        <v>0.45581395348837211</v>
      </c>
    </row>
    <row r="324" spans="1:10" x14ac:dyDescent="0.2">
      <c r="A324" s="158" t="s">
        <v>311</v>
      </c>
      <c r="B324" s="65">
        <v>15</v>
      </c>
      <c r="C324" s="66">
        <v>2</v>
      </c>
      <c r="D324" s="65">
        <v>31</v>
      </c>
      <c r="E324" s="66">
        <v>21</v>
      </c>
      <c r="F324" s="67"/>
      <c r="G324" s="65">
        <f t="shared" si="52"/>
        <v>13</v>
      </c>
      <c r="H324" s="66">
        <f t="shared" si="53"/>
        <v>10</v>
      </c>
      <c r="I324" s="20">
        <f t="shared" si="54"/>
        <v>6.5</v>
      </c>
      <c r="J324" s="21">
        <f t="shared" si="55"/>
        <v>0.47619047619047616</v>
      </c>
    </row>
    <row r="325" spans="1:10" x14ac:dyDescent="0.2">
      <c r="A325" s="158" t="s">
        <v>202</v>
      </c>
      <c r="B325" s="65">
        <v>93</v>
      </c>
      <c r="C325" s="66">
        <v>55</v>
      </c>
      <c r="D325" s="65">
        <v>276</v>
      </c>
      <c r="E325" s="66">
        <v>185</v>
      </c>
      <c r="F325" s="67"/>
      <c r="G325" s="65">
        <f t="shared" si="52"/>
        <v>38</v>
      </c>
      <c r="H325" s="66">
        <f t="shared" si="53"/>
        <v>91</v>
      </c>
      <c r="I325" s="20">
        <f t="shared" si="54"/>
        <v>0.69090909090909092</v>
      </c>
      <c r="J325" s="21">
        <f t="shared" si="55"/>
        <v>0.49189189189189192</v>
      </c>
    </row>
    <row r="326" spans="1:10" x14ac:dyDescent="0.2">
      <c r="A326" s="158" t="s">
        <v>223</v>
      </c>
      <c r="B326" s="65">
        <v>337</v>
      </c>
      <c r="C326" s="66">
        <v>226</v>
      </c>
      <c r="D326" s="65">
        <v>919</v>
      </c>
      <c r="E326" s="66">
        <v>773</v>
      </c>
      <c r="F326" s="67"/>
      <c r="G326" s="65">
        <f t="shared" si="52"/>
        <v>111</v>
      </c>
      <c r="H326" s="66">
        <f t="shared" si="53"/>
        <v>146</v>
      </c>
      <c r="I326" s="20">
        <f t="shared" si="54"/>
        <v>0.49115044247787609</v>
      </c>
      <c r="J326" s="21">
        <f t="shared" si="55"/>
        <v>0.18887451487710219</v>
      </c>
    </row>
    <row r="327" spans="1:10" x14ac:dyDescent="0.2">
      <c r="A327" s="158" t="s">
        <v>246</v>
      </c>
      <c r="B327" s="65">
        <v>29</v>
      </c>
      <c r="C327" s="66">
        <v>38</v>
      </c>
      <c r="D327" s="65">
        <v>78</v>
      </c>
      <c r="E327" s="66">
        <v>100</v>
      </c>
      <c r="F327" s="67"/>
      <c r="G327" s="65">
        <f t="shared" si="52"/>
        <v>-9</v>
      </c>
      <c r="H327" s="66">
        <f t="shared" si="53"/>
        <v>-22</v>
      </c>
      <c r="I327" s="20">
        <f t="shared" si="54"/>
        <v>-0.23684210526315788</v>
      </c>
      <c r="J327" s="21">
        <f t="shared" si="55"/>
        <v>-0.22</v>
      </c>
    </row>
    <row r="328" spans="1:10" s="160" customFormat="1" x14ac:dyDescent="0.2">
      <c r="A328" s="178" t="s">
        <v>657</v>
      </c>
      <c r="B328" s="71">
        <v>2458</v>
      </c>
      <c r="C328" s="72">
        <v>1340</v>
      </c>
      <c r="D328" s="71">
        <v>6402</v>
      </c>
      <c r="E328" s="72">
        <v>4364</v>
      </c>
      <c r="F328" s="73"/>
      <c r="G328" s="71">
        <f t="shared" si="52"/>
        <v>1118</v>
      </c>
      <c r="H328" s="72">
        <f t="shared" si="53"/>
        <v>2038</v>
      </c>
      <c r="I328" s="37">
        <f t="shared" si="54"/>
        <v>0.83432835820895523</v>
      </c>
      <c r="J328" s="38">
        <f t="shared" si="55"/>
        <v>0.46700274977085243</v>
      </c>
    </row>
    <row r="329" spans="1:10" x14ac:dyDescent="0.2">
      <c r="A329" s="177"/>
      <c r="B329" s="143"/>
      <c r="C329" s="144"/>
      <c r="D329" s="143"/>
      <c r="E329" s="144"/>
      <c r="F329" s="145"/>
      <c r="G329" s="143"/>
      <c r="H329" s="144"/>
      <c r="I329" s="151"/>
      <c r="J329" s="152"/>
    </row>
    <row r="330" spans="1:10" s="139" customFormat="1" x14ac:dyDescent="0.2">
      <c r="A330" s="159" t="s">
        <v>72</v>
      </c>
      <c r="B330" s="65"/>
      <c r="C330" s="66"/>
      <c r="D330" s="65"/>
      <c r="E330" s="66"/>
      <c r="F330" s="67"/>
      <c r="G330" s="65"/>
      <c r="H330" s="66"/>
      <c r="I330" s="20"/>
      <c r="J330" s="21"/>
    </row>
    <row r="331" spans="1:10" x14ac:dyDescent="0.2">
      <c r="A331" s="158" t="s">
        <v>338</v>
      </c>
      <c r="B331" s="65">
        <v>2</v>
      </c>
      <c r="C331" s="66">
        <v>1</v>
      </c>
      <c r="D331" s="65">
        <v>6</v>
      </c>
      <c r="E331" s="66">
        <v>1</v>
      </c>
      <c r="F331" s="67"/>
      <c r="G331" s="65">
        <f>B331-C331</f>
        <v>1</v>
      </c>
      <c r="H331" s="66">
        <f>D331-E331</f>
        <v>5</v>
      </c>
      <c r="I331" s="20">
        <f>IF(C331=0, "-", IF(G331/C331&lt;10, G331/C331, "&gt;999%"))</f>
        <v>1</v>
      </c>
      <c r="J331" s="21">
        <f>IF(E331=0, "-", IF(H331/E331&lt;10, H331/E331, "&gt;999%"))</f>
        <v>5</v>
      </c>
    </row>
    <row r="332" spans="1:10" s="160" customFormat="1" x14ac:dyDescent="0.2">
      <c r="A332" s="178" t="s">
        <v>658</v>
      </c>
      <c r="B332" s="71">
        <v>2</v>
      </c>
      <c r="C332" s="72">
        <v>1</v>
      </c>
      <c r="D332" s="71">
        <v>6</v>
      </c>
      <c r="E332" s="72">
        <v>1</v>
      </c>
      <c r="F332" s="73"/>
      <c r="G332" s="71">
        <f>B332-C332</f>
        <v>1</v>
      </c>
      <c r="H332" s="72">
        <f>D332-E332</f>
        <v>5</v>
      </c>
      <c r="I332" s="37">
        <f>IF(C332=0, "-", IF(G332/C332&lt;10, G332/C332, "&gt;999%"))</f>
        <v>1</v>
      </c>
      <c r="J332" s="38">
        <f>IF(E332=0, "-", IF(H332/E332&lt;10, H332/E332, "&gt;999%"))</f>
        <v>5</v>
      </c>
    </row>
    <row r="333" spans="1:10" x14ac:dyDescent="0.2">
      <c r="A333" s="177"/>
      <c r="B333" s="143"/>
      <c r="C333" s="144"/>
      <c r="D333" s="143"/>
      <c r="E333" s="144"/>
      <c r="F333" s="145"/>
      <c r="G333" s="143"/>
      <c r="H333" s="144"/>
      <c r="I333" s="151"/>
      <c r="J333" s="152"/>
    </row>
    <row r="334" spans="1:10" s="139" customFormat="1" x14ac:dyDescent="0.2">
      <c r="A334" s="159" t="s">
        <v>73</v>
      </c>
      <c r="B334" s="65"/>
      <c r="C334" s="66"/>
      <c r="D334" s="65"/>
      <c r="E334" s="66"/>
      <c r="F334" s="67"/>
      <c r="G334" s="65"/>
      <c r="H334" s="66"/>
      <c r="I334" s="20"/>
      <c r="J334" s="21"/>
    </row>
    <row r="335" spans="1:10" x14ac:dyDescent="0.2">
      <c r="A335" s="158" t="s">
        <v>289</v>
      </c>
      <c r="B335" s="65">
        <v>0</v>
      </c>
      <c r="C335" s="66">
        <v>1</v>
      </c>
      <c r="D335" s="65">
        <v>0</v>
      </c>
      <c r="E335" s="66">
        <v>5</v>
      </c>
      <c r="F335" s="67"/>
      <c r="G335" s="65">
        <f t="shared" ref="G335:G355" si="56">B335-C335</f>
        <v>-1</v>
      </c>
      <c r="H335" s="66">
        <f t="shared" ref="H335:H355" si="57">D335-E335</f>
        <v>-5</v>
      </c>
      <c r="I335" s="20">
        <f t="shared" ref="I335:I355" si="58">IF(C335=0, "-", IF(G335/C335&lt;10, G335/C335, "&gt;999%"))</f>
        <v>-1</v>
      </c>
      <c r="J335" s="21">
        <f t="shared" ref="J335:J355" si="59">IF(E335=0, "-", IF(H335/E335&lt;10, H335/E335, "&gt;999%"))</f>
        <v>-1</v>
      </c>
    </row>
    <row r="336" spans="1:10" x14ac:dyDescent="0.2">
      <c r="A336" s="158" t="s">
        <v>239</v>
      </c>
      <c r="B336" s="65">
        <v>41</v>
      </c>
      <c r="C336" s="66">
        <v>116</v>
      </c>
      <c r="D336" s="65">
        <v>123</v>
      </c>
      <c r="E336" s="66">
        <v>291</v>
      </c>
      <c r="F336" s="67"/>
      <c r="G336" s="65">
        <f t="shared" si="56"/>
        <v>-75</v>
      </c>
      <c r="H336" s="66">
        <f t="shared" si="57"/>
        <v>-168</v>
      </c>
      <c r="I336" s="20">
        <f t="shared" si="58"/>
        <v>-0.64655172413793105</v>
      </c>
      <c r="J336" s="21">
        <f t="shared" si="59"/>
        <v>-0.57731958762886593</v>
      </c>
    </row>
    <row r="337" spans="1:10" x14ac:dyDescent="0.2">
      <c r="A337" s="158" t="s">
        <v>240</v>
      </c>
      <c r="B337" s="65">
        <v>8</v>
      </c>
      <c r="C337" s="66">
        <v>3</v>
      </c>
      <c r="D337" s="65">
        <v>23</v>
      </c>
      <c r="E337" s="66">
        <v>11</v>
      </c>
      <c r="F337" s="67"/>
      <c r="G337" s="65">
        <f t="shared" si="56"/>
        <v>5</v>
      </c>
      <c r="H337" s="66">
        <f t="shared" si="57"/>
        <v>12</v>
      </c>
      <c r="I337" s="20">
        <f t="shared" si="58"/>
        <v>1.6666666666666667</v>
      </c>
      <c r="J337" s="21">
        <f t="shared" si="59"/>
        <v>1.0909090909090908</v>
      </c>
    </row>
    <row r="338" spans="1:10" x14ac:dyDescent="0.2">
      <c r="A338" s="158" t="s">
        <v>261</v>
      </c>
      <c r="B338" s="65">
        <v>51</v>
      </c>
      <c r="C338" s="66">
        <v>30</v>
      </c>
      <c r="D338" s="65">
        <v>153</v>
      </c>
      <c r="E338" s="66">
        <v>90</v>
      </c>
      <c r="F338" s="67"/>
      <c r="G338" s="65">
        <f t="shared" si="56"/>
        <v>21</v>
      </c>
      <c r="H338" s="66">
        <f t="shared" si="57"/>
        <v>63</v>
      </c>
      <c r="I338" s="20">
        <f t="shared" si="58"/>
        <v>0.7</v>
      </c>
      <c r="J338" s="21">
        <f t="shared" si="59"/>
        <v>0.7</v>
      </c>
    </row>
    <row r="339" spans="1:10" x14ac:dyDescent="0.2">
      <c r="A339" s="158" t="s">
        <v>325</v>
      </c>
      <c r="B339" s="65">
        <v>19</v>
      </c>
      <c r="C339" s="66">
        <v>21</v>
      </c>
      <c r="D339" s="65">
        <v>48</v>
      </c>
      <c r="E339" s="66">
        <v>53</v>
      </c>
      <c r="F339" s="67"/>
      <c r="G339" s="65">
        <f t="shared" si="56"/>
        <v>-2</v>
      </c>
      <c r="H339" s="66">
        <f t="shared" si="57"/>
        <v>-5</v>
      </c>
      <c r="I339" s="20">
        <f t="shared" si="58"/>
        <v>-9.5238095238095233E-2</v>
      </c>
      <c r="J339" s="21">
        <f t="shared" si="59"/>
        <v>-9.4339622641509441E-2</v>
      </c>
    </row>
    <row r="340" spans="1:10" x14ac:dyDescent="0.2">
      <c r="A340" s="158" t="s">
        <v>262</v>
      </c>
      <c r="B340" s="65">
        <v>8</v>
      </c>
      <c r="C340" s="66">
        <v>28</v>
      </c>
      <c r="D340" s="65">
        <v>23</v>
      </c>
      <c r="E340" s="66">
        <v>35</v>
      </c>
      <c r="F340" s="67"/>
      <c r="G340" s="65">
        <f t="shared" si="56"/>
        <v>-20</v>
      </c>
      <c r="H340" s="66">
        <f t="shared" si="57"/>
        <v>-12</v>
      </c>
      <c r="I340" s="20">
        <f t="shared" si="58"/>
        <v>-0.7142857142857143</v>
      </c>
      <c r="J340" s="21">
        <f t="shared" si="59"/>
        <v>-0.34285714285714286</v>
      </c>
    </row>
    <row r="341" spans="1:10" x14ac:dyDescent="0.2">
      <c r="A341" s="158" t="s">
        <v>276</v>
      </c>
      <c r="B341" s="65">
        <v>0</v>
      </c>
      <c r="C341" s="66">
        <v>1</v>
      </c>
      <c r="D341" s="65">
        <v>0</v>
      </c>
      <c r="E341" s="66">
        <v>3</v>
      </c>
      <c r="F341" s="67"/>
      <c r="G341" s="65">
        <f t="shared" si="56"/>
        <v>-1</v>
      </c>
      <c r="H341" s="66">
        <f t="shared" si="57"/>
        <v>-3</v>
      </c>
      <c r="I341" s="20">
        <f t="shared" si="58"/>
        <v>-1</v>
      </c>
      <c r="J341" s="21">
        <f t="shared" si="59"/>
        <v>-1</v>
      </c>
    </row>
    <row r="342" spans="1:10" x14ac:dyDescent="0.2">
      <c r="A342" s="158" t="s">
        <v>277</v>
      </c>
      <c r="B342" s="65">
        <v>14</v>
      </c>
      <c r="C342" s="66">
        <v>5</v>
      </c>
      <c r="D342" s="65">
        <v>41</v>
      </c>
      <c r="E342" s="66">
        <v>14</v>
      </c>
      <c r="F342" s="67"/>
      <c r="G342" s="65">
        <f t="shared" si="56"/>
        <v>9</v>
      </c>
      <c r="H342" s="66">
        <f t="shared" si="57"/>
        <v>27</v>
      </c>
      <c r="I342" s="20">
        <f t="shared" si="58"/>
        <v>1.8</v>
      </c>
      <c r="J342" s="21">
        <f t="shared" si="59"/>
        <v>1.9285714285714286</v>
      </c>
    </row>
    <row r="343" spans="1:10" x14ac:dyDescent="0.2">
      <c r="A343" s="158" t="s">
        <v>326</v>
      </c>
      <c r="B343" s="65">
        <v>5</v>
      </c>
      <c r="C343" s="66">
        <v>0</v>
      </c>
      <c r="D343" s="65">
        <v>13</v>
      </c>
      <c r="E343" s="66">
        <v>4</v>
      </c>
      <c r="F343" s="67"/>
      <c r="G343" s="65">
        <f t="shared" si="56"/>
        <v>5</v>
      </c>
      <c r="H343" s="66">
        <f t="shared" si="57"/>
        <v>9</v>
      </c>
      <c r="I343" s="20" t="str">
        <f t="shared" si="58"/>
        <v>-</v>
      </c>
      <c r="J343" s="21">
        <f t="shared" si="59"/>
        <v>2.25</v>
      </c>
    </row>
    <row r="344" spans="1:10" x14ac:dyDescent="0.2">
      <c r="A344" s="158" t="s">
        <v>413</v>
      </c>
      <c r="B344" s="65">
        <v>2</v>
      </c>
      <c r="C344" s="66">
        <v>1</v>
      </c>
      <c r="D344" s="65">
        <v>10</v>
      </c>
      <c r="E344" s="66">
        <v>1</v>
      </c>
      <c r="F344" s="67"/>
      <c r="G344" s="65">
        <f t="shared" si="56"/>
        <v>1</v>
      </c>
      <c r="H344" s="66">
        <f t="shared" si="57"/>
        <v>9</v>
      </c>
      <c r="I344" s="20">
        <f t="shared" si="58"/>
        <v>1</v>
      </c>
      <c r="J344" s="21">
        <f t="shared" si="59"/>
        <v>9</v>
      </c>
    </row>
    <row r="345" spans="1:10" x14ac:dyDescent="0.2">
      <c r="A345" s="158" t="s">
        <v>471</v>
      </c>
      <c r="B345" s="65">
        <v>6</v>
      </c>
      <c r="C345" s="66">
        <v>1</v>
      </c>
      <c r="D345" s="65">
        <v>31</v>
      </c>
      <c r="E345" s="66">
        <v>5</v>
      </c>
      <c r="F345" s="67"/>
      <c r="G345" s="65">
        <f t="shared" si="56"/>
        <v>5</v>
      </c>
      <c r="H345" s="66">
        <f t="shared" si="57"/>
        <v>26</v>
      </c>
      <c r="I345" s="20">
        <f t="shared" si="58"/>
        <v>5</v>
      </c>
      <c r="J345" s="21">
        <f t="shared" si="59"/>
        <v>5.2</v>
      </c>
    </row>
    <row r="346" spans="1:10" x14ac:dyDescent="0.2">
      <c r="A346" s="158" t="s">
        <v>382</v>
      </c>
      <c r="B346" s="65">
        <v>28</v>
      </c>
      <c r="C346" s="66">
        <v>48</v>
      </c>
      <c r="D346" s="65">
        <v>126</v>
      </c>
      <c r="E346" s="66">
        <v>118</v>
      </c>
      <c r="F346" s="67"/>
      <c r="G346" s="65">
        <f t="shared" si="56"/>
        <v>-20</v>
      </c>
      <c r="H346" s="66">
        <f t="shared" si="57"/>
        <v>8</v>
      </c>
      <c r="I346" s="20">
        <f t="shared" si="58"/>
        <v>-0.41666666666666669</v>
      </c>
      <c r="J346" s="21">
        <f t="shared" si="59"/>
        <v>6.7796610169491525E-2</v>
      </c>
    </row>
    <row r="347" spans="1:10" x14ac:dyDescent="0.2">
      <c r="A347" s="158" t="s">
        <v>414</v>
      </c>
      <c r="B347" s="65">
        <v>111</v>
      </c>
      <c r="C347" s="66">
        <v>0</v>
      </c>
      <c r="D347" s="65">
        <v>199</v>
      </c>
      <c r="E347" s="66">
        <v>0</v>
      </c>
      <c r="F347" s="67"/>
      <c r="G347" s="65">
        <f t="shared" si="56"/>
        <v>111</v>
      </c>
      <c r="H347" s="66">
        <f t="shared" si="57"/>
        <v>199</v>
      </c>
      <c r="I347" s="20" t="str">
        <f t="shared" si="58"/>
        <v>-</v>
      </c>
      <c r="J347" s="21" t="str">
        <f t="shared" si="59"/>
        <v>-</v>
      </c>
    </row>
    <row r="348" spans="1:10" x14ac:dyDescent="0.2">
      <c r="A348" s="158" t="s">
        <v>415</v>
      </c>
      <c r="B348" s="65">
        <v>4</v>
      </c>
      <c r="C348" s="66">
        <v>21</v>
      </c>
      <c r="D348" s="65">
        <v>22</v>
      </c>
      <c r="E348" s="66">
        <v>64</v>
      </c>
      <c r="F348" s="67"/>
      <c r="G348" s="65">
        <f t="shared" si="56"/>
        <v>-17</v>
      </c>
      <c r="H348" s="66">
        <f t="shared" si="57"/>
        <v>-42</v>
      </c>
      <c r="I348" s="20">
        <f t="shared" si="58"/>
        <v>-0.80952380952380953</v>
      </c>
      <c r="J348" s="21">
        <f t="shared" si="59"/>
        <v>-0.65625</v>
      </c>
    </row>
    <row r="349" spans="1:10" x14ac:dyDescent="0.2">
      <c r="A349" s="158" t="s">
        <v>416</v>
      </c>
      <c r="B349" s="65">
        <v>53</v>
      </c>
      <c r="C349" s="66">
        <v>50</v>
      </c>
      <c r="D349" s="65">
        <v>130</v>
      </c>
      <c r="E349" s="66">
        <v>157</v>
      </c>
      <c r="F349" s="67"/>
      <c r="G349" s="65">
        <f t="shared" si="56"/>
        <v>3</v>
      </c>
      <c r="H349" s="66">
        <f t="shared" si="57"/>
        <v>-27</v>
      </c>
      <c r="I349" s="20">
        <f t="shared" si="58"/>
        <v>0.06</v>
      </c>
      <c r="J349" s="21">
        <f t="shared" si="59"/>
        <v>-0.17197452229299362</v>
      </c>
    </row>
    <row r="350" spans="1:10" x14ac:dyDescent="0.2">
      <c r="A350" s="158" t="s">
        <v>455</v>
      </c>
      <c r="B350" s="65">
        <v>16</v>
      </c>
      <c r="C350" s="66">
        <v>1</v>
      </c>
      <c r="D350" s="65">
        <v>47</v>
      </c>
      <c r="E350" s="66">
        <v>3</v>
      </c>
      <c r="F350" s="67"/>
      <c r="G350" s="65">
        <f t="shared" si="56"/>
        <v>15</v>
      </c>
      <c r="H350" s="66">
        <f t="shared" si="57"/>
        <v>44</v>
      </c>
      <c r="I350" s="20" t="str">
        <f t="shared" si="58"/>
        <v>&gt;999%</v>
      </c>
      <c r="J350" s="21" t="str">
        <f t="shared" si="59"/>
        <v>&gt;999%</v>
      </c>
    </row>
    <row r="351" spans="1:10" x14ac:dyDescent="0.2">
      <c r="A351" s="158" t="s">
        <v>456</v>
      </c>
      <c r="B351" s="65">
        <v>23</v>
      </c>
      <c r="C351" s="66">
        <v>38</v>
      </c>
      <c r="D351" s="65">
        <v>99</v>
      </c>
      <c r="E351" s="66">
        <v>124</v>
      </c>
      <c r="F351" s="67"/>
      <c r="G351" s="65">
        <f t="shared" si="56"/>
        <v>-15</v>
      </c>
      <c r="H351" s="66">
        <f t="shared" si="57"/>
        <v>-25</v>
      </c>
      <c r="I351" s="20">
        <f t="shared" si="58"/>
        <v>-0.39473684210526316</v>
      </c>
      <c r="J351" s="21">
        <f t="shared" si="59"/>
        <v>-0.20161290322580644</v>
      </c>
    </row>
    <row r="352" spans="1:10" x14ac:dyDescent="0.2">
      <c r="A352" s="158" t="s">
        <v>472</v>
      </c>
      <c r="B352" s="65">
        <v>15</v>
      </c>
      <c r="C352" s="66">
        <v>15</v>
      </c>
      <c r="D352" s="65">
        <v>28</v>
      </c>
      <c r="E352" s="66">
        <v>44</v>
      </c>
      <c r="F352" s="67"/>
      <c r="G352" s="65">
        <f t="shared" si="56"/>
        <v>0</v>
      </c>
      <c r="H352" s="66">
        <f t="shared" si="57"/>
        <v>-16</v>
      </c>
      <c r="I352" s="20">
        <f t="shared" si="58"/>
        <v>0</v>
      </c>
      <c r="J352" s="21">
        <f t="shared" si="59"/>
        <v>-0.36363636363636365</v>
      </c>
    </row>
    <row r="353" spans="1:10" x14ac:dyDescent="0.2">
      <c r="A353" s="158" t="s">
        <v>290</v>
      </c>
      <c r="B353" s="65">
        <v>6</v>
      </c>
      <c r="C353" s="66">
        <v>1</v>
      </c>
      <c r="D353" s="65">
        <v>8</v>
      </c>
      <c r="E353" s="66">
        <v>3</v>
      </c>
      <c r="F353" s="67"/>
      <c r="G353" s="65">
        <f t="shared" si="56"/>
        <v>5</v>
      </c>
      <c r="H353" s="66">
        <f t="shared" si="57"/>
        <v>5</v>
      </c>
      <c r="I353" s="20">
        <f t="shared" si="58"/>
        <v>5</v>
      </c>
      <c r="J353" s="21">
        <f t="shared" si="59"/>
        <v>1.6666666666666667</v>
      </c>
    </row>
    <row r="354" spans="1:10" x14ac:dyDescent="0.2">
      <c r="A354" s="158" t="s">
        <v>327</v>
      </c>
      <c r="B354" s="65">
        <v>0</v>
      </c>
      <c r="C354" s="66">
        <v>0</v>
      </c>
      <c r="D354" s="65">
        <v>0</v>
      </c>
      <c r="E354" s="66">
        <v>1</v>
      </c>
      <c r="F354" s="67"/>
      <c r="G354" s="65">
        <f t="shared" si="56"/>
        <v>0</v>
      </c>
      <c r="H354" s="66">
        <f t="shared" si="57"/>
        <v>-1</v>
      </c>
      <c r="I354" s="20" t="str">
        <f t="shared" si="58"/>
        <v>-</v>
      </c>
      <c r="J354" s="21">
        <f t="shared" si="59"/>
        <v>-1</v>
      </c>
    </row>
    <row r="355" spans="1:10" s="160" customFormat="1" x14ac:dyDescent="0.2">
      <c r="A355" s="178" t="s">
        <v>659</v>
      </c>
      <c r="B355" s="71">
        <v>410</v>
      </c>
      <c r="C355" s="72">
        <v>381</v>
      </c>
      <c r="D355" s="71">
        <v>1124</v>
      </c>
      <c r="E355" s="72">
        <v>1026</v>
      </c>
      <c r="F355" s="73"/>
      <c r="G355" s="71">
        <f t="shared" si="56"/>
        <v>29</v>
      </c>
      <c r="H355" s="72">
        <f t="shared" si="57"/>
        <v>98</v>
      </c>
      <c r="I355" s="37">
        <f t="shared" si="58"/>
        <v>7.6115485564304461E-2</v>
      </c>
      <c r="J355" s="38">
        <f t="shared" si="59"/>
        <v>9.5516569200779722E-2</v>
      </c>
    </row>
    <row r="356" spans="1:10" x14ac:dyDescent="0.2">
      <c r="A356" s="177"/>
      <c r="B356" s="143"/>
      <c r="C356" s="144"/>
      <c r="D356" s="143"/>
      <c r="E356" s="144"/>
      <c r="F356" s="145"/>
      <c r="G356" s="143"/>
      <c r="H356" s="144"/>
      <c r="I356" s="151"/>
      <c r="J356" s="152"/>
    </row>
    <row r="357" spans="1:10" s="139" customFormat="1" x14ac:dyDescent="0.2">
      <c r="A357" s="159" t="s">
        <v>74</v>
      </c>
      <c r="B357" s="65"/>
      <c r="C357" s="66"/>
      <c r="D357" s="65"/>
      <c r="E357" s="66"/>
      <c r="F357" s="67"/>
      <c r="G357" s="65"/>
      <c r="H357" s="66"/>
      <c r="I357" s="20"/>
      <c r="J357" s="21"/>
    </row>
    <row r="358" spans="1:10" x14ac:dyDescent="0.2">
      <c r="A358" s="158" t="s">
        <v>555</v>
      </c>
      <c r="B358" s="65">
        <v>28</v>
      </c>
      <c r="C358" s="66">
        <v>10</v>
      </c>
      <c r="D358" s="65">
        <v>51</v>
      </c>
      <c r="E358" s="66">
        <v>27</v>
      </c>
      <c r="F358" s="67"/>
      <c r="G358" s="65">
        <f>B358-C358</f>
        <v>18</v>
      </c>
      <c r="H358" s="66">
        <f>D358-E358</f>
        <v>24</v>
      </c>
      <c r="I358" s="20">
        <f>IF(C358=0, "-", IF(G358/C358&lt;10, G358/C358, "&gt;999%"))</f>
        <v>1.8</v>
      </c>
      <c r="J358" s="21">
        <f>IF(E358=0, "-", IF(H358/E358&lt;10, H358/E358, "&gt;999%"))</f>
        <v>0.88888888888888884</v>
      </c>
    </row>
    <row r="359" spans="1:10" x14ac:dyDescent="0.2">
      <c r="A359" s="158" t="s">
        <v>543</v>
      </c>
      <c r="B359" s="65">
        <v>2</v>
      </c>
      <c r="C359" s="66">
        <v>1</v>
      </c>
      <c r="D359" s="65">
        <v>2</v>
      </c>
      <c r="E359" s="66">
        <v>1</v>
      </c>
      <c r="F359" s="67"/>
      <c r="G359" s="65">
        <f>B359-C359</f>
        <v>1</v>
      </c>
      <c r="H359" s="66">
        <f>D359-E359</f>
        <v>1</v>
      </c>
      <c r="I359" s="20">
        <f>IF(C359=0, "-", IF(G359/C359&lt;10, G359/C359, "&gt;999%"))</f>
        <v>1</v>
      </c>
      <c r="J359" s="21">
        <f>IF(E359=0, "-", IF(H359/E359&lt;10, H359/E359, "&gt;999%"))</f>
        <v>1</v>
      </c>
    </row>
    <row r="360" spans="1:10" s="160" customFormat="1" x14ac:dyDescent="0.2">
      <c r="A360" s="178" t="s">
        <v>660</v>
      </c>
      <c r="B360" s="71">
        <v>30</v>
      </c>
      <c r="C360" s="72">
        <v>11</v>
      </c>
      <c r="D360" s="71">
        <v>53</v>
      </c>
      <c r="E360" s="72">
        <v>28</v>
      </c>
      <c r="F360" s="73"/>
      <c r="G360" s="71">
        <f>B360-C360</f>
        <v>19</v>
      </c>
      <c r="H360" s="72">
        <f>D360-E360</f>
        <v>25</v>
      </c>
      <c r="I360" s="37">
        <f>IF(C360=0, "-", IF(G360/C360&lt;10, G360/C360, "&gt;999%"))</f>
        <v>1.7272727272727273</v>
      </c>
      <c r="J360" s="38">
        <f>IF(E360=0, "-", IF(H360/E360&lt;10, H360/E360, "&gt;999%"))</f>
        <v>0.8928571428571429</v>
      </c>
    </row>
    <row r="361" spans="1:10" x14ac:dyDescent="0.2">
      <c r="A361" s="177"/>
      <c r="B361" s="143"/>
      <c r="C361" s="144"/>
      <c r="D361" s="143"/>
      <c r="E361" s="144"/>
      <c r="F361" s="145"/>
      <c r="G361" s="143"/>
      <c r="H361" s="144"/>
      <c r="I361" s="151"/>
      <c r="J361" s="152"/>
    </row>
    <row r="362" spans="1:10" s="139" customFormat="1" x14ac:dyDescent="0.2">
      <c r="A362" s="159" t="s">
        <v>75</v>
      </c>
      <c r="B362" s="65"/>
      <c r="C362" s="66"/>
      <c r="D362" s="65"/>
      <c r="E362" s="66"/>
      <c r="F362" s="67"/>
      <c r="G362" s="65"/>
      <c r="H362" s="66"/>
      <c r="I362" s="20"/>
      <c r="J362" s="21"/>
    </row>
    <row r="363" spans="1:10" x14ac:dyDescent="0.2">
      <c r="A363" s="158" t="s">
        <v>301</v>
      </c>
      <c r="B363" s="65">
        <v>3</v>
      </c>
      <c r="C363" s="66">
        <v>0</v>
      </c>
      <c r="D363" s="65">
        <v>3</v>
      </c>
      <c r="E363" s="66">
        <v>0</v>
      </c>
      <c r="F363" s="67"/>
      <c r="G363" s="65">
        <f t="shared" ref="G363:G371" si="60">B363-C363</f>
        <v>3</v>
      </c>
      <c r="H363" s="66">
        <f t="shared" ref="H363:H371" si="61">D363-E363</f>
        <v>3</v>
      </c>
      <c r="I363" s="20" t="str">
        <f t="shared" ref="I363:I371" si="62">IF(C363=0, "-", IF(G363/C363&lt;10, G363/C363, "&gt;999%"))</f>
        <v>-</v>
      </c>
      <c r="J363" s="21" t="str">
        <f t="shared" ref="J363:J371" si="63">IF(E363=0, "-", IF(H363/E363&lt;10, H363/E363, "&gt;999%"))</f>
        <v>-</v>
      </c>
    </row>
    <row r="364" spans="1:10" x14ac:dyDescent="0.2">
      <c r="A364" s="158" t="s">
        <v>533</v>
      </c>
      <c r="B364" s="65">
        <v>28</v>
      </c>
      <c r="C364" s="66">
        <v>50</v>
      </c>
      <c r="D364" s="65">
        <v>102</v>
      </c>
      <c r="E364" s="66">
        <v>146</v>
      </c>
      <c r="F364" s="67"/>
      <c r="G364" s="65">
        <f t="shared" si="60"/>
        <v>-22</v>
      </c>
      <c r="H364" s="66">
        <f t="shared" si="61"/>
        <v>-44</v>
      </c>
      <c r="I364" s="20">
        <f t="shared" si="62"/>
        <v>-0.44</v>
      </c>
      <c r="J364" s="21">
        <f t="shared" si="63"/>
        <v>-0.30136986301369861</v>
      </c>
    </row>
    <row r="365" spans="1:10" x14ac:dyDescent="0.2">
      <c r="A365" s="158" t="s">
        <v>476</v>
      </c>
      <c r="B365" s="65">
        <v>0</v>
      </c>
      <c r="C365" s="66">
        <v>1</v>
      </c>
      <c r="D365" s="65">
        <v>0</v>
      </c>
      <c r="E365" s="66">
        <v>4</v>
      </c>
      <c r="F365" s="67"/>
      <c r="G365" s="65">
        <f t="shared" si="60"/>
        <v>-1</v>
      </c>
      <c r="H365" s="66">
        <f t="shared" si="61"/>
        <v>-4</v>
      </c>
      <c r="I365" s="20">
        <f t="shared" si="62"/>
        <v>-1</v>
      </c>
      <c r="J365" s="21">
        <f t="shared" si="63"/>
        <v>-1</v>
      </c>
    </row>
    <row r="366" spans="1:10" x14ac:dyDescent="0.2">
      <c r="A366" s="158" t="s">
        <v>302</v>
      </c>
      <c r="B366" s="65">
        <v>2</v>
      </c>
      <c r="C366" s="66">
        <v>1</v>
      </c>
      <c r="D366" s="65">
        <v>7</v>
      </c>
      <c r="E366" s="66">
        <v>6</v>
      </c>
      <c r="F366" s="67"/>
      <c r="G366" s="65">
        <f t="shared" si="60"/>
        <v>1</v>
      </c>
      <c r="H366" s="66">
        <f t="shared" si="61"/>
        <v>1</v>
      </c>
      <c r="I366" s="20">
        <f t="shared" si="62"/>
        <v>1</v>
      </c>
      <c r="J366" s="21">
        <f t="shared" si="63"/>
        <v>0.16666666666666666</v>
      </c>
    </row>
    <row r="367" spans="1:10" x14ac:dyDescent="0.2">
      <c r="A367" s="158" t="s">
        <v>303</v>
      </c>
      <c r="B367" s="65">
        <v>3</v>
      </c>
      <c r="C367" s="66">
        <v>5</v>
      </c>
      <c r="D367" s="65">
        <v>16</v>
      </c>
      <c r="E367" s="66">
        <v>21</v>
      </c>
      <c r="F367" s="67"/>
      <c r="G367" s="65">
        <f t="shared" si="60"/>
        <v>-2</v>
      </c>
      <c r="H367" s="66">
        <f t="shared" si="61"/>
        <v>-5</v>
      </c>
      <c r="I367" s="20">
        <f t="shared" si="62"/>
        <v>-0.4</v>
      </c>
      <c r="J367" s="21">
        <f t="shared" si="63"/>
        <v>-0.23809523809523808</v>
      </c>
    </row>
    <row r="368" spans="1:10" x14ac:dyDescent="0.2">
      <c r="A368" s="158" t="s">
        <v>489</v>
      </c>
      <c r="B368" s="65">
        <v>18</v>
      </c>
      <c r="C368" s="66">
        <v>20</v>
      </c>
      <c r="D368" s="65">
        <v>32</v>
      </c>
      <c r="E368" s="66">
        <v>29</v>
      </c>
      <c r="F368" s="67"/>
      <c r="G368" s="65">
        <f t="shared" si="60"/>
        <v>-2</v>
      </c>
      <c r="H368" s="66">
        <f t="shared" si="61"/>
        <v>3</v>
      </c>
      <c r="I368" s="20">
        <f t="shared" si="62"/>
        <v>-0.1</v>
      </c>
      <c r="J368" s="21">
        <f t="shared" si="63"/>
        <v>0.10344827586206896</v>
      </c>
    </row>
    <row r="369" spans="1:10" x14ac:dyDescent="0.2">
      <c r="A369" s="158" t="s">
        <v>500</v>
      </c>
      <c r="B369" s="65">
        <v>0</v>
      </c>
      <c r="C369" s="66">
        <v>0</v>
      </c>
      <c r="D369" s="65">
        <v>0</v>
      </c>
      <c r="E369" s="66">
        <v>2</v>
      </c>
      <c r="F369" s="67"/>
      <c r="G369" s="65">
        <f t="shared" si="60"/>
        <v>0</v>
      </c>
      <c r="H369" s="66">
        <f t="shared" si="61"/>
        <v>-2</v>
      </c>
      <c r="I369" s="20" t="str">
        <f t="shared" si="62"/>
        <v>-</v>
      </c>
      <c r="J369" s="21">
        <f t="shared" si="63"/>
        <v>-1</v>
      </c>
    </row>
    <row r="370" spans="1:10" x14ac:dyDescent="0.2">
      <c r="A370" s="158" t="s">
        <v>513</v>
      </c>
      <c r="B370" s="65">
        <v>0</v>
      </c>
      <c r="C370" s="66">
        <v>25</v>
      </c>
      <c r="D370" s="65">
        <v>2</v>
      </c>
      <c r="E370" s="66">
        <v>88</v>
      </c>
      <c r="F370" s="67"/>
      <c r="G370" s="65">
        <f t="shared" si="60"/>
        <v>-25</v>
      </c>
      <c r="H370" s="66">
        <f t="shared" si="61"/>
        <v>-86</v>
      </c>
      <c r="I370" s="20">
        <f t="shared" si="62"/>
        <v>-1</v>
      </c>
      <c r="J370" s="21">
        <f t="shared" si="63"/>
        <v>-0.97727272727272729</v>
      </c>
    </row>
    <row r="371" spans="1:10" s="160" customFormat="1" x14ac:dyDescent="0.2">
      <c r="A371" s="178" t="s">
        <v>661</v>
      </c>
      <c r="B371" s="71">
        <v>54</v>
      </c>
      <c r="C371" s="72">
        <v>102</v>
      </c>
      <c r="D371" s="71">
        <v>162</v>
      </c>
      <c r="E371" s="72">
        <v>296</v>
      </c>
      <c r="F371" s="73"/>
      <c r="G371" s="71">
        <f t="shared" si="60"/>
        <v>-48</v>
      </c>
      <c r="H371" s="72">
        <f t="shared" si="61"/>
        <v>-134</v>
      </c>
      <c r="I371" s="37">
        <f t="shared" si="62"/>
        <v>-0.47058823529411764</v>
      </c>
      <c r="J371" s="38">
        <f t="shared" si="63"/>
        <v>-0.45270270270270269</v>
      </c>
    </row>
    <row r="372" spans="1:10" x14ac:dyDescent="0.2">
      <c r="A372" s="177"/>
      <c r="B372" s="143"/>
      <c r="C372" s="144"/>
      <c r="D372" s="143"/>
      <c r="E372" s="144"/>
      <c r="F372" s="145"/>
      <c r="G372" s="143"/>
      <c r="H372" s="144"/>
      <c r="I372" s="151"/>
      <c r="J372" s="152"/>
    </row>
    <row r="373" spans="1:10" s="139" customFormat="1" x14ac:dyDescent="0.2">
      <c r="A373" s="159" t="s">
        <v>76</v>
      </c>
      <c r="B373" s="65"/>
      <c r="C373" s="66"/>
      <c r="D373" s="65"/>
      <c r="E373" s="66"/>
      <c r="F373" s="67"/>
      <c r="G373" s="65"/>
      <c r="H373" s="66"/>
      <c r="I373" s="20"/>
      <c r="J373" s="21"/>
    </row>
    <row r="374" spans="1:10" x14ac:dyDescent="0.2">
      <c r="A374" s="158" t="s">
        <v>394</v>
      </c>
      <c r="B374" s="65">
        <v>130</v>
      </c>
      <c r="C374" s="66">
        <v>61</v>
      </c>
      <c r="D374" s="65">
        <v>263</v>
      </c>
      <c r="E374" s="66">
        <v>137</v>
      </c>
      <c r="F374" s="67"/>
      <c r="G374" s="65">
        <f>B374-C374</f>
        <v>69</v>
      </c>
      <c r="H374" s="66">
        <f>D374-E374</f>
        <v>126</v>
      </c>
      <c r="I374" s="20">
        <f>IF(C374=0, "-", IF(G374/C374&lt;10, G374/C374, "&gt;999%"))</f>
        <v>1.1311475409836065</v>
      </c>
      <c r="J374" s="21">
        <f>IF(E374=0, "-", IF(H374/E374&lt;10, H374/E374, "&gt;999%"))</f>
        <v>0.91970802919708028</v>
      </c>
    </row>
    <row r="375" spans="1:10" x14ac:dyDescent="0.2">
      <c r="A375" s="158" t="s">
        <v>203</v>
      </c>
      <c r="B375" s="65">
        <v>315</v>
      </c>
      <c r="C375" s="66">
        <v>156</v>
      </c>
      <c r="D375" s="65">
        <v>938</v>
      </c>
      <c r="E375" s="66">
        <v>483</v>
      </c>
      <c r="F375" s="67"/>
      <c r="G375" s="65">
        <f>B375-C375</f>
        <v>159</v>
      </c>
      <c r="H375" s="66">
        <f>D375-E375</f>
        <v>455</v>
      </c>
      <c r="I375" s="20">
        <f>IF(C375=0, "-", IF(G375/C375&lt;10, G375/C375, "&gt;999%"))</f>
        <v>1.0192307692307692</v>
      </c>
      <c r="J375" s="21">
        <f>IF(E375=0, "-", IF(H375/E375&lt;10, H375/E375, "&gt;999%"))</f>
        <v>0.94202898550724634</v>
      </c>
    </row>
    <row r="376" spans="1:10" x14ac:dyDescent="0.2">
      <c r="A376" s="158" t="s">
        <v>362</v>
      </c>
      <c r="B376" s="65">
        <v>480</v>
      </c>
      <c r="C376" s="66">
        <v>74</v>
      </c>
      <c r="D376" s="65">
        <v>1085</v>
      </c>
      <c r="E376" s="66">
        <v>212</v>
      </c>
      <c r="F376" s="67"/>
      <c r="G376" s="65">
        <f>B376-C376</f>
        <v>406</v>
      </c>
      <c r="H376" s="66">
        <f>D376-E376</f>
        <v>873</v>
      </c>
      <c r="I376" s="20">
        <f>IF(C376=0, "-", IF(G376/C376&lt;10, G376/C376, "&gt;999%"))</f>
        <v>5.4864864864864868</v>
      </c>
      <c r="J376" s="21">
        <f>IF(E376=0, "-", IF(H376/E376&lt;10, H376/E376, "&gt;999%"))</f>
        <v>4.117924528301887</v>
      </c>
    </row>
    <row r="377" spans="1:10" s="160" customFormat="1" x14ac:dyDescent="0.2">
      <c r="A377" s="178" t="s">
        <v>662</v>
      </c>
      <c r="B377" s="71">
        <v>925</v>
      </c>
      <c r="C377" s="72">
        <v>291</v>
      </c>
      <c r="D377" s="71">
        <v>2286</v>
      </c>
      <c r="E377" s="72">
        <v>832</v>
      </c>
      <c r="F377" s="73"/>
      <c r="G377" s="71">
        <f>B377-C377</f>
        <v>634</v>
      </c>
      <c r="H377" s="72">
        <f>D377-E377</f>
        <v>1454</v>
      </c>
      <c r="I377" s="37">
        <f>IF(C377=0, "-", IF(G377/C377&lt;10, G377/C377, "&gt;999%"))</f>
        <v>2.1786941580756012</v>
      </c>
      <c r="J377" s="38">
        <f>IF(E377=0, "-", IF(H377/E377&lt;10, H377/E377, "&gt;999%"))</f>
        <v>1.7475961538461537</v>
      </c>
    </row>
    <row r="378" spans="1:10" x14ac:dyDescent="0.2">
      <c r="A378" s="177"/>
      <c r="B378" s="143"/>
      <c r="C378" s="144"/>
      <c r="D378" s="143"/>
      <c r="E378" s="144"/>
      <c r="F378" s="145"/>
      <c r="G378" s="143"/>
      <c r="H378" s="144"/>
      <c r="I378" s="151"/>
      <c r="J378" s="152"/>
    </row>
    <row r="379" spans="1:10" s="139" customFormat="1" x14ac:dyDescent="0.2">
      <c r="A379" s="159" t="s">
        <v>77</v>
      </c>
      <c r="B379" s="65"/>
      <c r="C379" s="66"/>
      <c r="D379" s="65"/>
      <c r="E379" s="66"/>
      <c r="F379" s="67"/>
      <c r="G379" s="65"/>
      <c r="H379" s="66"/>
      <c r="I379" s="20"/>
      <c r="J379" s="21"/>
    </row>
    <row r="380" spans="1:10" x14ac:dyDescent="0.2">
      <c r="A380" s="158" t="s">
        <v>312</v>
      </c>
      <c r="B380" s="65">
        <v>5</v>
      </c>
      <c r="C380" s="66">
        <v>3</v>
      </c>
      <c r="D380" s="65">
        <v>12</v>
      </c>
      <c r="E380" s="66">
        <v>8</v>
      </c>
      <c r="F380" s="67"/>
      <c r="G380" s="65">
        <f>B380-C380</f>
        <v>2</v>
      </c>
      <c r="H380" s="66">
        <f>D380-E380</f>
        <v>4</v>
      </c>
      <c r="I380" s="20">
        <f>IF(C380=0, "-", IF(G380/C380&lt;10, G380/C380, "&gt;999%"))</f>
        <v>0.66666666666666663</v>
      </c>
      <c r="J380" s="21">
        <f>IF(E380=0, "-", IF(H380/E380&lt;10, H380/E380, "&gt;999%"))</f>
        <v>0.5</v>
      </c>
    </row>
    <row r="381" spans="1:10" x14ac:dyDescent="0.2">
      <c r="A381" s="158" t="s">
        <v>241</v>
      </c>
      <c r="B381" s="65">
        <v>16</v>
      </c>
      <c r="C381" s="66">
        <v>3</v>
      </c>
      <c r="D381" s="65">
        <v>36</v>
      </c>
      <c r="E381" s="66">
        <v>18</v>
      </c>
      <c r="F381" s="67"/>
      <c r="G381" s="65">
        <f>B381-C381</f>
        <v>13</v>
      </c>
      <c r="H381" s="66">
        <f>D381-E381</f>
        <v>18</v>
      </c>
      <c r="I381" s="20">
        <f>IF(C381=0, "-", IF(G381/C381&lt;10, G381/C381, "&gt;999%"))</f>
        <v>4.333333333333333</v>
      </c>
      <c r="J381" s="21">
        <f>IF(E381=0, "-", IF(H381/E381&lt;10, H381/E381, "&gt;999%"))</f>
        <v>1</v>
      </c>
    </row>
    <row r="382" spans="1:10" x14ac:dyDescent="0.2">
      <c r="A382" s="158" t="s">
        <v>383</v>
      </c>
      <c r="B382" s="65">
        <v>38</v>
      </c>
      <c r="C382" s="66">
        <v>24</v>
      </c>
      <c r="D382" s="65">
        <v>70</v>
      </c>
      <c r="E382" s="66">
        <v>69</v>
      </c>
      <c r="F382" s="67"/>
      <c r="G382" s="65">
        <f>B382-C382</f>
        <v>14</v>
      </c>
      <c r="H382" s="66">
        <f>D382-E382</f>
        <v>1</v>
      </c>
      <c r="I382" s="20">
        <f>IF(C382=0, "-", IF(G382/C382&lt;10, G382/C382, "&gt;999%"))</f>
        <v>0.58333333333333337</v>
      </c>
      <c r="J382" s="21">
        <f>IF(E382=0, "-", IF(H382/E382&lt;10, H382/E382, "&gt;999%"))</f>
        <v>1.4492753623188406E-2</v>
      </c>
    </row>
    <row r="383" spans="1:10" x14ac:dyDescent="0.2">
      <c r="A383" s="158" t="s">
        <v>213</v>
      </c>
      <c r="B383" s="65">
        <v>31</v>
      </c>
      <c r="C383" s="66">
        <v>23</v>
      </c>
      <c r="D383" s="65">
        <v>108</v>
      </c>
      <c r="E383" s="66">
        <v>76</v>
      </c>
      <c r="F383" s="67"/>
      <c r="G383" s="65">
        <f>B383-C383</f>
        <v>8</v>
      </c>
      <c r="H383" s="66">
        <f>D383-E383</f>
        <v>32</v>
      </c>
      <c r="I383" s="20">
        <f>IF(C383=0, "-", IF(G383/C383&lt;10, G383/C383, "&gt;999%"))</f>
        <v>0.34782608695652173</v>
      </c>
      <c r="J383" s="21">
        <f>IF(E383=0, "-", IF(H383/E383&lt;10, H383/E383, "&gt;999%"))</f>
        <v>0.42105263157894735</v>
      </c>
    </row>
    <row r="384" spans="1:10" s="160" customFormat="1" x14ac:dyDescent="0.2">
      <c r="A384" s="178" t="s">
        <v>663</v>
      </c>
      <c r="B384" s="71">
        <v>90</v>
      </c>
      <c r="C384" s="72">
        <v>53</v>
      </c>
      <c r="D384" s="71">
        <v>226</v>
      </c>
      <c r="E384" s="72">
        <v>171</v>
      </c>
      <c r="F384" s="73"/>
      <c r="G384" s="71">
        <f>B384-C384</f>
        <v>37</v>
      </c>
      <c r="H384" s="72">
        <f>D384-E384</f>
        <v>55</v>
      </c>
      <c r="I384" s="37">
        <f>IF(C384=0, "-", IF(G384/C384&lt;10, G384/C384, "&gt;999%"))</f>
        <v>0.69811320754716977</v>
      </c>
      <c r="J384" s="38">
        <f>IF(E384=0, "-", IF(H384/E384&lt;10, H384/E384, "&gt;999%"))</f>
        <v>0.32163742690058478</v>
      </c>
    </row>
    <row r="385" spans="1:10" x14ac:dyDescent="0.2">
      <c r="A385" s="177"/>
      <c r="B385" s="143"/>
      <c r="C385" s="144"/>
      <c r="D385" s="143"/>
      <c r="E385" s="144"/>
      <c r="F385" s="145"/>
      <c r="G385" s="143"/>
      <c r="H385" s="144"/>
      <c r="I385" s="151"/>
      <c r="J385" s="152"/>
    </row>
    <row r="386" spans="1:10" s="139" customFormat="1" x14ac:dyDescent="0.2">
      <c r="A386" s="159" t="s">
        <v>78</v>
      </c>
      <c r="B386" s="65"/>
      <c r="C386" s="66"/>
      <c r="D386" s="65"/>
      <c r="E386" s="66"/>
      <c r="F386" s="67"/>
      <c r="G386" s="65"/>
      <c r="H386" s="66"/>
      <c r="I386" s="20"/>
      <c r="J386" s="21"/>
    </row>
    <row r="387" spans="1:10" x14ac:dyDescent="0.2">
      <c r="A387" s="158" t="s">
        <v>363</v>
      </c>
      <c r="B387" s="65">
        <v>112</v>
      </c>
      <c r="C387" s="66">
        <v>398</v>
      </c>
      <c r="D387" s="65">
        <v>697</v>
      </c>
      <c r="E387" s="66">
        <v>961</v>
      </c>
      <c r="F387" s="67"/>
      <c r="G387" s="65">
        <f t="shared" ref="G387:G396" si="64">B387-C387</f>
        <v>-286</v>
      </c>
      <c r="H387" s="66">
        <f t="shared" ref="H387:H396" si="65">D387-E387</f>
        <v>-264</v>
      </c>
      <c r="I387" s="20">
        <f t="shared" ref="I387:I396" si="66">IF(C387=0, "-", IF(G387/C387&lt;10, G387/C387, "&gt;999%"))</f>
        <v>-0.71859296482412061</v>
      </c>
      <c r="J387" s="21">
        <f t="shared" ref="J387:J396" si="67">IF(E387=0, "-", IF(H387/E387&lt;10, H387/E387, "&gt;999%"))</f>
        <v>-0.27471383975026015</v>
      </c>
    </row>
    <row r="388" spans="1:10" x14ac:dyDescent="0.2">
      <c r="A388" s="158" t="s">
        <v>364</v>
      </c>
      <c r="B388" s="65">
        <v>122</v>
      </c>
      <c r="C388" s="66">
        <v>189</v>
      </c>
      <c r="D388" s="65">
        <v>435</v>
      </c>
      <c r="E388" s="66">
        <v>396</v>
      </c>
      <c r="F388" s="67"/>
      <c r="G388" s="65">
        <f t="shared" si="64"/>
        <v>-67</v>
      </c>
      <c r="H388" s="66">
        <f t="shared" si="65"/>
        <v>39</v>
      </c>
      <c r="I388" s="20">
        <f t="shared" si="66"/>
        <v>-0.35449735449735448</v>
      </c>
      <c r="J388" s="21">
        <f t="shared" si="67"/>
        <v>9.8484848484848481E-2</v>
      </c>
    </row>
    <row r="389" spans="1:10" x14ac:dyDescent="0.2">
      <c r="A389" s="158" t="s">
        <v>490</v>
      </c>
      <c r="B389" s="65">
        <v>28</v>
      </c>
      <c r="C389" s="66">
        <v>0</v>
      </c>
      <c r="D389" s="65">
        <v>61</v>
      </c>
      <c r="E389" s="66">
        <v>0</v>
      </c>
      <c r="F389" s="67"/>
      <c r="G389" s="65">
        <f t="shared" si="64"/>
        <v>28</v>
      </c>
      <c r="H389" s="66">
        <f t="shared" si="65"/>
        <v>61</v>
      </c>
      <c r="I389" s="20" t="str">
        <f t="shared" si="66"/>
        <v>-</v>
      </c>
      <c r="J389" s="21" t="str">
        <f t="shared" si="67"/>
        <v>-</v>
      </c>
    </row>
    <row r="390" spans="1:10" x14ac:dyDescent="0.2">
      <c r="A390" s="158" t="s">
        <v>196</v>
      </c>
      <c r="B390" s="65">
        <v>56</v>
      </c>
      <c r="C390" s="66">
        <v>14</v>
      </c>
      <c r="D390" s="65">
        <v>88</v>
      </c>
      <c r="E390" s="66">
        <v>30</v>
      </c>
      <c r="F390" s="67"/>
      <c r="G390" s="65">
        <f t="shared" si="64"/>
        <v>42</v>
      </c>
      <c r="H390" s="66">
        <f t="shared" si="65"/>
        <v>58</v>
      </c>
      <c r="I390" s="20">
        <f t="shared" si="66"/>
        <v>3</v>
      </c>
      <c r="J390" s="21">
        <f t="shared" si="67"/>
        <v>1.9333333333333333</v>
      </c>
    </row>
    <row r="391" spans="1:10" x14ac:dyDescent="0.2">
      <c r="A391" s="158" t="s">
        <v>395</v>
      </c>
      <c r="B391" s="65">
        <v>370</v>
      </c>
      <c r="C391" s="66">
        <v>359</v>
      </c>
      <c r="D391" s="65">
        <v>925</v>
      </c>
      <c r="E391" s="66">
        <v>964</v>
      </c>
      <c r="F391" s="67"/>
      <c r="G391" s="65">
        <f t="shared" si="64"/>
        <v>11</v>
      </c>
      <c r="H391" s="66">
        <f t="shared" si="65"/>
        <v>-39</v>
      </c>
      <c r="I391" s="20">
        <f t="shared" si="66"/>
        <v>3.0640668523676879E-2</v>
      </c>
      <c r="J391" s="21">
        <f t="shared" si="67"/>
        <v>-4.0456431535269712E-2</v>
      </c>
    </row>
    <row r="392" spans="1:10" x14ac:dyDescent="0.2">
      <c r="A392" s="158" t="s">
        <v>433</v>
      </c>
      <c r="B392" s="65">
        <v>65</v>
      </c>
      <c r="C392" s="66">
        <v>20</v>
      </c>
      <c r="D392" s="65">
        <v>198</v>
      </c>
      <c r="E392" s="66">
        <v>65</v>
      </c>
      <c r="F392" s="67"/>
      <c r="G392" s="65">
        <f t="shared" si="64"/>
        <v>45</v>
      </c>
      <c r="H392" s="66">
        <f t="shared" si="65"/>
        <v>133</v>
      </c>
      <c r="I392" s="20">
        <f t="shared" si="66"/>
        <v>2.25</v>
      </c>
      <c r="J392" s="21">
        <f t="shared" si="67"/>
        <v>2.046153846153846</v>
      </c>
    </row>
    <row r="393" spans="1:10" x14ac:dyDescent="0.2">
      <c r="A393" s="158" t="s">
        <v>434</v>
      </c>
      <c r="B393" s="65">
        <v>256</v>
      </c>
      <c r="C393" s="66">
        <v>207</v>
      </c>
      <c r="D393" s="65">
        <v>431</v>
      </c>
      <c r="E393" s="66">
        <v>466</v>
      </c>
      <c r="F393" s="67"/>
      <c r="G393" s="65">
        <f t="shared" si="64"/>
        <v>49</v>
      </c>
      <c r="H393" s="66">
        <f t="shared" si="65"/>
        <v>-35</v>
      </c>
      <c r="I393" s="20">
        <f t="shared" si="66"/>
        <v>0.23671497584541062</v>
      </c>
      <c r="J393" s="21">
        <f t="shared" si="67"/>
        <v>-7.5107296137339061E-2</v>
      </c>
    </row>
    <row r="394" spans="1:10" x14ac:dyDescent="0.2">
      <c r="A394" s="158" t="s">
        <v>501</v>
      </c>
      <c r="B394" s="65">
        <v>45</v>
      </c>
      <c r="C394" s="66">
        <v>47</v>
      </c>
      <c r="D394" s="65">
        <v>132</v>
      </c>
      <c r="E394" s="66">
        <v>207</v>
      </c>
      <c r="F394" s="67"/>
      <c r="G394" s="65">
        <f t="shared" si="64"/>
        <v>-2</v>
      </c>
      <c r="H394" s="66">
        <f t="shared" si="65"/>
        <v>-75</v>
      </c>
      <c r="I394" s="20">
        <f t="shared" si="66"/>
        <v>-4.2553191489361701E-2</v>
      </c>
      <c r="J394" s="21">
        <f t="shared" si="67"/>
        <v>-0.36231884057971014</v>
      </c>
    </row>
    <row r="395" spans="1:10" x14ac:dyDescent="0.2">
      <c r="A395" s="158" t="s">
        <v>514</v>
      </c>
      <c r="B395" s="65">
        <v>542</v>
      </c>
      <c r="C395" s="66">
        <v>494</v>
      </c>
      <c r="D395" s="65">
        <v>1421</v>
      </c>
      <c r="E395" s="66">
        <v>1411</v>
      </c>
      <c r="F395" s="67"/>
      <c r="G395" s="65">
        <f t="shared" si="64"/>
        <v>48</v>
      </c>
      <c r="H395" s="66">
        <f t="shared" si="65"/>
        <v>10</v>
      </c>
      <c r="I395" s="20">
        <f t="shared" si="66"/>
        <v>9.7165991902834009E-2</v>
      </c>
      <c r="J395" s="21">
        <f t="shared" si="67"/>
        <v>7.0871722182849041E-3</v>
      </c>
    </row>
    <row r="396" spans="1:10" s="160" customFormat="1" x14ac:dyDescent="0.2">
      <c r="A396" s="178" t="s">
        <v>664</v>
      </c>
      <c r="B396" s="71">
        <v>1596</v>
      </c>
      <c r="C396" s="72">
        <v>1728</v>
      </c>
      <c r="D396" s="71">
        <v>4388</v>
      </c>
      <c r="E396" s="72">
        <v>4500</v>
      </c>
      <c r="F396" s="73"/>
      <c r="G396" s="71">
        <f t="shared" si="64"/>
        <v>-132</v>
      </c>
      <c r="H396" s="72">
        <f t="shared" si="65"/>
        <v>-112</v>
      </c>
      <c r="I396" s="37">
        <f t="shared" si="66"/>
        <v>-7.6388888888888895E-2</v>
      </c>
      <c r="J396" s="38">
        <f t="shared" si="67"/>
        <v>-2.4888888888888887E-2</v>
      </c>
    </row>
    <row r="397" spans="1:10" x14ac:dyDescent="0.2">
      <c r="A397" s="177"/>
      <c r="B397" s="143"/>
      <c r="C397" s="144"/>
      <c r="D397" s="143"/>
      <c r="E397" s="144"/>
      <c r="F397" s="145"/>
      <c r="G397" s="143"/>
      <c r="H397" s="144"/>
      <c r="I397" s="151"/>
      <c r="J397" s="152"/>
    </row>
    <row r="398" spans="1:10" s="139" customFormat="1" x14ac:dyDescent="0.2">
      <c r="A398" s="159" t="s">
        <v>79</v>
      </c>
      <c r="B398" s="65"/>
      <c r="C398" s="66"/>
      <c r="D398" s="65"/>
      <c r="E398" s="66"/>
      <c r="F398" s="67"/>
      <c r="G398" s="65"/>
      <c r="H398" s="66"/>
      <c r="I398" s="20"/>
      <c r="J398" s="21"/>
    </row>
    <row r="399" spans="1:10" x14ac:dyDescent="0.2">
      <c r="A399" s="158" t="s">
        <v>313</v>
      </c>
      <c r="B399" s="65">
        <v>1</v>
      </c>
      <c r="C399" s="66">
        <v>1</v>
      </c>
      <c r="D399" s="65">
        <v>5</v>
      </c>
      <c r="E399" s="66">
        <v>4</v>
      </c>
      <c r="F399" s="67"/>
      <c r="G399" s="65">
        <f t="shared" ref="G399:G408" si="68">B399-C399</f>
        <v>0</v>
      </c>
      <c r="H399" s="66">
        <f t="shared" ref="H399:H408" si="69">D399-E399</f>
        <v>1</v>
      </c>
      <c r="I399" s="20">
        <f t="shared" ref="I399:I408" si="70">IF(C399=0, "-", IF(G399/C399&lt;10, G399/C399, "&gt;999%"))</f>
        <v>0</v>
      </c>
      <c r="J399" s="21">
        <f t="shared" ref="J399:J408" si="71">IF(E399=0, "-", IF(H399/E399&lt;10, H399/E399, "&gt;999%"))</f>
        <v>0.25</v>
      </c>
    </row>
    <row r="400" spans="1:10" x14ac:dyDescent="0.2">
      <c r="A400" s="158" t="s">
        <v>348</v>
      </c>
      <c r="B400" s="65">
        <v>30</v>
      </c>
      <c r="C400" s="66">
        <v>2</v>
      </c>
      <c r="D400" s="65">
        <v>94</v>
      </c>
      <c r="E400" s="66">
        <v>9</v>
      </c>
      <c r="F400" s="67"/>
      <c r="G400" s="65">
        <f t="shared" si="68"/>
        <v>28</v>
      </c>
      <c r="H400" s="66">
        <f t="shared" si="69"/>
        <v>85</v>
      </c>
      <c r="I400" s="20" t="str">
        <f t="shared" si="70"/>
        <v>&gt;999%</v>
      </c>
      <c r="J400" s="21">
        <f t="shared" si="71"/>
        <v>9.4444444444444446</v>
      </c>
    </row>
    <row r="401" spans="1:10" x14ac:dyDescent="0.2">
      <c r="A401" s="158" t="s">
        <v>242</v>
      </c>
      <c r="B401" s="65">
        <v>1</v>
      </c>
      <c r="C401" s="66">
        <v>7</v>
      </c>
      <c r="D401" s="65">
        <v>14</v>
      </c>
      <c r="E401" s="66">
        <v>31</v>
      </c>
      <c r="F401" s="67"/>
      <c r="G401" s="65">
        <f t="shared" si="68"/>
        <v>-6</v>
      </c>
      <c r="H401" s="66">
        <f t="shared" si="69"/>
        <v>-17</v>
      </c>
      <c r="I401" s="20">
        <f t="shared" si="70"/>
        <v>-0.8571428571428571</v>
      </c>
      <c r="J401" s="21">
        <f t="shared" si="71"/>
        <v>-0.54838709677419351</v>
      </c>
    </row>
    <row r="402" spans="1:10" x14ac:dyDescent="0.2">
      <c r="A402" s="158" t="s">
        <v>502</v>
      </c>
      <c r="B402" s="65">
        <v>24</v>
      </c>
      <c r="C402" s="66">
        <v>40</v>
      </c>
      <c r="D402" s="65">
        <v>73</v>
      </c>
      <c r="E402" s="66">
        <v>118</v>
      </c>
      <c r="F402" s="67"/>
      <c r="G402" s="65">
        <f t="shared" si="68"/>
        <v>-16</v>
      </c>
      <c r="H402" s="66">
        <f t="shared" si="69"/>
        <v>-45</v>
      </c>
      <c r="I402" s="20">
        <f t="shared" si="70"/>
        <v>-0.4</v>
      </c>
      <c r="J402" s="21">
        <f t="shared" si="71"/>
        <v>-0.38135593220338981</v>
      </c>
    </row>
    <row r="403" spans="1:10" x14ac:dyDescent="0.2">
      <c r="A403" s="158" t="s">
        <v>515</v>
      </c>
      <c r="B403" s="65">
        <v>261</v>
      </c>
      <c r="C403" s="66">
        <v>267</v>
      </c>
      <c r="D403" s="65">
        <v>716</v>
      </c>
      <c r="E403" s="66">
        <v>690</v>
      </c>
      <c r="F403" s="67"/>
      <c r="G403" s="65">
        <f t="shared" si="68"/>
        <v>-6</v>
      </c>
      <c r="H403" s="66">
        <f t="shared" si="69"/>
        <v>26</v>
      </c>
      <c r="I403" s="20">
        <f t="shared" si="70"/>
        <v>-2.247191011235955E-2</v>
      </c>
      <c r="J403" s="21">
        <f t="shared" si="71"/>
        <v>3.7681159420289857E-2</v>
      </c>
    </row>
    <row r="404" spans="1:10" x14ac:dyDescent="0.2">
      <c r="A404" s="158" t="s">
        <v>435</v>
      </c>
      <c r="B404" s="65">
        <v>0</v>
      </c>
      <c r="C404" s="66">
        <v>11</v>
      </c>
      <c r="D404" s="65">
        <v>8</v>
      </c>
      <c r="E404" s="66">
        <v>28</v>
      </c>
      <c r="F404" s="67"/>
      <c r="G404" s="65">
        <f t="shared" si="68"/>
        <v>-11</v>
      </c>
      <c r="H404" s="66">
        <f t="shared" si="69"/>
        <v>-20</v>
      </c>
      <c r="I404" s="20">
        <f t="shared" si="70"/>
        <v>-1</v>
      </c>
      <c r="J404" s="21">
        <f t="shared" si="71"/>
        <v>-0.7142857142857143</v>
      </c>
    </row>
    <row r="405" spans="1:10" x14ac:dyDescent="0.2">
      <c r="A405" s="158" t="s">
        <v>461</v>
      </c>
      <c r="B405" s="65">
        <v>77</v>
      </c>
      <c r="C405" s="66">
        <v>72</v>
      </c>
      <c r="D405" s="65">
        <v>221</v>
      </c>
      <c r="E405" s="66">
        <v>174</v>
      </c>
      <c r="F405" s="67"/>
      <c r="G405" s="65">
        <f t="shared" si="68"/>
        <v>5</v>
      </c>
      <c r="H405" s="66">
        <f t="shared" si="69"/>
        <v>47</v>
      </c>
      <c r="I405" s="20">
        <f t="shared" si="70"/>
        <v>6.9444444444444448E-2</v>
      </c>
      <c r="J405" s="21">
        <f t="shared" si="71"/>
        <v>0.27011494252873564</v>
      </c>
    </row>
    <row r="406" spans="1:10" x14ac:dyDescent="0.2">
      <c r="A406" s="158" t="s">
        <v>365</v>
      </c>
      <c r="B406" s="65">
        <v>232</v>
      </c>
      <c r="C406" s="66">
        <v>109</v>
      </c>
      <c r="D406" s="65">
        <v>567</v>
      </c>
      <c r="E406" s="66">
        <v>376</v>
      </c>
      <c r="F406" s="67"/>
      <c r="G406" s="65">
        <f t="shared" si="68"/>
        <v>123</v>
      </c>
      <c r="H406" s="66">
        <f t="shared" si="69"/>
        <v>191</v>
      </c>
      <c r="I406" s="20">
        <f t="shared" si="70"/>
        <v>1.128440366972477</v>
      </c>
      <c r="J406" s="21">
        <f t="shared" si="71"/>
        <v>0.50797872340425532</v>
      </c>
    </row>
    <row r="407" spans="1:10" x14ac:dyDescent="0.2">
      <c r="A407" s="158" t="s">
        <v>396</v>
      </c>
      <c r="B407" s="65">
        <v>277</v>
      </c>
      <c r="C407" s="66">
        <v>222</v>
      </c>
      <c r="D407" s="65">
        <v>630</v>
      </c>
      <c r="E407" s="66">
        <v>626</v>
      </c>
      <c r="F407" s="67"/>
      <c r="G407" s="65">
        <f t="shared" si="68"/>
        <v>55</v>
      </c>
      <c r="H407" s="66">
        <f t="shared" si="69"/>
        <v>4</v>
      </c>
      <c r="I407" s="20">
        <f t="shared" si="70"/>
        <v>0.24774774774774774</v>
      </c>
      <c r="J407" s="21">
        <f t="shared" si="71"/>
        <v>6.3897763578274758E-3</v>
      </c>
    </row>
    <row r="408" spans="1:10" s="160" customFormat="1" x14ac:dyDescent="0.2">
      <c r="A408" s="178" t="s">
        <v>665</v>
      </c>
      <c r="B408" s="71">
        <v>903</v>
      </c>
      <c r="C408" s="72">
        <v>731</v>
      </c>
      <c r="D408" s="71">
        <v>2328</v>
      </c>
      <c r="E408" s="72">
        <v>2056</v>
      </c>
      <c r="F408" s="73"/>
      <c r="G408" s="71">
        <f t="shared" si="68"/>
        <v>172</v>
      </c>
      <c r="H408" s="72">
        <f t="shared" si="69"/>
        <v>272</v>
      </c>
      <c r="I408" s="37">
        <f t="shared" si="70"/>
        <v>0.23529411764705882</v>
      </c>
      <c r="J408" s="38">
        <f t="shared" si="71"/>
        <v>0.13229571984435798</v>
      </c>
    </row>
    <row r="409" spans="1:10" x14ac:dyDescent="0.2">
      <c r="A409" s="177"/>
      <c r="B409" s="143"/>
      <c r="C409" s="144"/>
      <c r="D409" s="143"/>
      <c r="E409" s="144"/>
      <c r="F409" s="145"/>
      <c r="G409" s="143"/>
      <c r="H409" s="144"/>
      <c r="I409" s="151"/>
      <c r="J409" s="152"/>
    </row>
    <row r="410" spans="1:10" s="139" customFormat="1" x14ac:dyDescent="0.2">
      <c r="A410" s="159" t="s">
        <v>80</v>
      </c>
      <c r="B410" s="65"/>
      <c r="C410" s="66"/>
      <c r="D410" s="65"/>
      <c r="E410" s="66"/>
      <c r="F410" s="67"/>
      <c r="G410" s="65"/>
      <c r="H410" s="66"/>
      <c r="I410" s="20"/>
      <c r="J410" s="21"/>
    </row>
    <row r="411" spans="1:10" x14ac:dyDescent="0.2">
      <c r="A411" s="158" t="s">
        <v>366</v>
      </c>
      <c r="B411" s="65">
        <v>5</v>
      </c>
      <c r="C411" s="66">
        <v>0</v>
      </c>
      <c r="D411" s="65">
        <v>15</v>
      </c>
      <c r="E411" s="66">
        <v>1</v>
      </c>
      <c r="F411" s="67"/>
      <c r="G411" s="65">
        <f t="shared" ref="G411:G419" si="72">B411-C411</f>
        <v>5</v>
      </c>
      <c r="H411" s="66">
        <f t="shared" ref="H411:H419" si="73">D411-E411</f>
        <v>14</v>
      </c>
      <c r="I411" s="20" t="str">
        <f t="shared" ref="I411:I419" si="74">IF(C411=0, "-", IF(G411/C411&lt;10, G411/C411, "&gt;999%"))</f>
        <v>-</v>
      </c>
      <c r="J411" s="21" t="str">
        <f t="shared" ref="J411:J419" si="75">IF(E411=0, "-", IF(H411/E411&lt;10, H411/E411, "&gt;999%"))</f>
        <v>&gt;999%</v>
      </c>
    </row>
    <row r="412" spans="1:10" x14ac:dyDescent="0.2">
      <c r="A412" s="158" t="s">
        <v>397</v>
      </c>
      <c r="B412" s="65">
        <v>8</v>
      </c>
      <c r="C412" s="66">
        <v>10</v>
      </c>
      <c r="D412" s="65">
        <v>11</v>
      </c>
      <c r="E412" s="66">
        <v>31</v>
      </c>
      <c r="F412" s="67"/>
      <c r="G412" s="65">
        <f t="shared" si="72"/>
        <v>-2</v>
      </c>
      <c r="H412" s="66">
        <f t="shared" si="73"/>
        <v>-20</v>
      </c>
      <c r="I412" s="20">
        <f t="shared" si="74"/>
        <v>-0.2</v>
      </c>
      <c r="J412" s="21">
        <f t="shared" si="75"/>
        <v>-0.64516129032258063</v>
      </c>
    </row>
    <row r="413" spans="1:10" x14ac:dyDescent="0.2">
      <c r="A413" s="158" t="s">
        <v>224</v>
      </c>
      <c r="B413" s="65">
        <v>0</v>
      </c>
      <c r="C413" s="66">
        <v>0</v>
      </c>
      <c r="D413" s="65">
        <v>2</v>
      </c>
      <c r="E413" s="66">
        <v>1</v>
      </c>
      <c r="F413" s="67"/>
      <c r="G413" s="65">
        <f t="shared" si="72"/>
        <v>0</v>
      </c>
      <c r="H413" s="66">
        <f t="shared" si="73"/>
        <v>1</v>
      </c>
      <c r="I413" s="20" t="str">
        <f t="shared" si="74"/>
        <v>-</v>
      </c>
      <c r="J413" s="21">
        <f t="shared" si="75"/>
        <v>1</v>
      </c>
    </row>
    <row r="414" spans="1:10" x14ac:dyDescent="0.2">
      <c r="A414" s="158" t="s">
        <v>398</v>
      </c>
      <c r="B414" s="65">
        <v>1</v>
      </c>
      <c r="C414" s="66">
        <v>2</v>
      </c>
      <c r="D414" s="65">
        <v>4</v>
      </c>
      <c r="E414" s="66">
        <v>5</v>
      </c>
      <c r="F414" s="67"/>
      <c r="G414" s="65">
        <f t="shared" si="72"/>
        <v>-1</v>
      </c>
      <c r="H414" s="66">
        <f t="shared" si="73"/>
        <v>-1</v>
      </c>
      <c r="I414" s="20">
        <f t="shared" si="74"/>
        <v>-0.5</v>
      </c>
      <c r="J414" s="21">
        <f t="shared" si="75"/>
        <v>-0.2</v>
      </c>
    </row>
    <row r="415" spans="1:10" x14ac:dyDescent="0.2">
      <c r="A415" s="158" t="s">
        <v>247</v>
      </c>
      <c r="B415" s="65">
        <v>0</v>
      </c>
      <c r="C415" s="66">
        <v>2</v>
      </c>
      <c r="D415" s="65">
        <v>3</v>
      </c>
      <c r="E415" s="66">
        <v>6</v>
      </c>
      <c r="F415" s="67"/>
      <c r="G415" s="65">
        <f t="shared" si="72"/>
        <v>-2</v>
      </c>
      <c r="H415" s="66">
        <f t="shared" si="73"/>
        <v>-3</v>
      </c>
      <c r="I415" s="20">
        <f t="shared" si="74"/>
        <v>-1</v>
      </c>
      <c r="J415" s="21">
        <f t="shared" si="75"/>
        <v>-0.5</v>
      </c>
    </row>
    <row r="416" spans="1:10" x14ac:dyDescent="0.2">
      <c r="A416" s="158" t="s">
        <v>534</v>
      </c>
      <c r="B416" s="65">
        <v>1</v>
      </c>
      <c r="C416" s="66">
        <v>0</v>
      </c>
      <c r="D416" s="65">
        <v>1</v>
      </c>
      <c r="E416" s="66">
        <v>0</v>
      </c>
      <c r="F416" s="67"/>
      <c r="G416" s="65">
        <f t="shared" si="72"/>
        <v>1</v>
      </c>
      <c r="H416" s="66">
        <f t="shared" si="73"/>
        <v>1</v>
      </c>
      <c r="I416" s="20" t="str">
        <f t="shared" si="74"/>
        <v>-</v>
      </c>
      <c r="J416" s="21" t="str">
        <f t="shared" si="75"/>
        <v>-</v>
      </c>
    </row>
    <row r="417" spans="1:10" x14ac:dyDescent="0.2">
      <c r="A417" s="158" t="s">
        <v>491</v>
      </c>
      <c r="B417" s="65">
        <v>5</v>
      </c>
      <c r="C417" s="66">
        <v>0</v>
      </c>
      <c r="D417" s="65">
        <v>10</v>
      </c>
      <c r="E417" s="66">
        <v>2</v>
      </c>
      <c r="F417" s="67"/>
      <c r="G417" s="65">
        <f t="shared" si="72"/>
        <v>5</v>
      </c>
      <c r="H417" s="66">
        <f t="shared" si="73"/>
        <v>8</v>
      </c>
      <c r="I417" s="20" t="str">
        <f t="shared" si="74"/>
        <v>-</v>
      </c>
      <c r="J417" s="21">
        <f t="shared" si="75"/>
        <v>4</v>
      </c>
    </row>
    <row r="418" spans="1:10" x14ac:dyDescent="0.2">
      <c r="A418" s="158" t="s">
        <v>482</v>
      </c>
      <c r="B418" s="65">
        <v>3</v>
      </c>
      <c r="C418" s="66">
        <v>2</v>
      </c>
      <c r="D418" s="65">
        <v>10</v>
      </c>
      <c r="E418" s="66">
        <v>6</v>
      </c>
      <c r="F418" s="67"/>
      <c r="G418" s="65">
        <f t="shared" si="72"/>
        <v>1</v>
      </c>
      <c r="H418" s="66">
        <f t="shared" si="73"/>
        <v>4</v>
      </c>
      <c r="I418" s="20">
        <f t="shared" si="74"/>
        <v>0.5</v>
      </c>
      <c r="J418" s="21">
        <f t="shared" si="75"/>
        <v>0.66666666666666663</v>
      </c>
    </row>
    <row r="419" spans="1:10" s="160" customFormat="1" x14ac:dyDescent="0.2">
      <c r="A419" s="178" t="s">
        <v>666</v>
      </c>
      <c r="B419" s="71">
        <v>23</v>
      </c>
      <c r="C419" s="72">
        <v>16</v>
      </c>
      <c r="D419" s="71">
        <v>56</v>
      </c>
      <c r="E419" s="72">
        <v>52</v>
      </c>
      <c r="F419" s="73"/>
      <c r="G419" s="71">
        <f t="shared" si="72"/>
        <v>7</v>
      </c>
      <c r="H419" s="72">
        <f t="shared" si="73"/>
        <v>4</v>
      </c>
      <c r="I419" s="37">
        <f t="shared" si="74"/>
        <v>0.4375</v>
      </c>
      <c r="J419" s="38">
        <f t="shared" si="75"/>
        <v>7.6923076923076927E-2</v>
      </c>
    </row>
    <row r="420" spans="1:10" x14ac:dyDescent="0.2">
      <c r="A420" s="177"/>
      <c r="B420" s="143"/>
      <c r="C420" s="144"/>
      <c r="D420" s="143"/>
      <c r="E420" s="144"/>
      <c r="F420" s="145"/>
      <c r="G420" s="143"/>
      <c r="H420" s="144"/>
      <c r="I420" s="151"/>
      <c r="J420" s="152"/>
    </row>
    <row r="421" spans="1:10" s="139" customFormat="1" x14ac:dyDescent="0.2">
      <c r="A421" s="159" t="s">
        <v>81</v>
      </c>
      <c r="B421" s="65"/>
      <c r="C421" s="66"/>
      <c r="D421" s="65"/>
      <c r="E421" s="66"/>
      <c r="F421" s="67"/>
      <c r="G421" s="65"/>
      <c r="H421" s="66"/>
      <c r="I421" s="20"/>
      <c r="J421" s="21"/>
    </row>
    <row r="422" spans="1:10" x14ac:dyDescent="0.2">
      <c r="A422" s="158" t="s">
        <v>339</v>
      </c>
      <c r="B422" s="65">
        <v>4</v>
      </c>
      <c r="C422" s="66">
        <v>4</v>
      </c>
      <c r="D422" s="65">
        <v>13</v>
      </c>
      <c r="E422" s="66">
        <v>12</v>
      </c>
      <c r="F422" s="67"/>
      <c r="G422" s="65">
        <f t="shared" ref="G422:G430" si="76">B422-C422</f>
        <v>0</v>
      </c>
      <c r="H422" s="66">
        <f t="shared" ref="H422:H430" si="77">D422-E422</f>
        <v>1</v>
      </c>
      <c r="I422" s="20">
        <f t="shared" ref="I422:I430" si="78">IF(C422=0, "-", IF(G422/C422&lt;10, G422/C422, "&gt;999%"))</f>
        <v>0</v>
      </c>
      <c r="J422" s="21">
        <f t="shared" ref="J422:J430" si="79">IF(E422=0, "-", IF(H422/E422&lt;10, H422/E422, "&gt;999%"))</f>
        <v>8.3333333333333329E-2</v>
      </c>
    </row>
    <row r="423" spans="1:10" x14ac:dyDescent="0.2">
      <c r="A423" s="158" t="s">
        <v>328</v>
      </c>
      <c r="B423" s="65">
        <v>5</v>
      </c>
      <c r="C423" s="66">
        <v>0</v>
      </c>
      <c r="D423" s="65">
        <v>9</v>
      </c>
      <c r="E423" s="66">
        <v>2</v>
      </c>
      <c r="F423" s="67"/>
      <c r="G423" s="65">
        <f t="shared" si="76"/>
        <v>5</v>
      </c>
      <c r="H423" s="66">
        <f t="shared" si="77"/>
        <v>7</v>
      </c>
      <c r="I423" s="20" t="str">
        <f t="shared" si="78"/>
        <v>-</v>
      </c>
      <c r="J423" s="21">
        <f t="shared" si="79"/>
        <v>3.5</v>
      </c>
    </row>
    <row r="424" spans="1:10" x14ac:dyDescent="0.2">
      <c r="A424" s="158" t="s">
        <v>457</v>
      </c>
      <c r="B424" s="65">
        <v>5</v>
      </c>
      <c r="C424" s="66">
        <v>4</v>
      </c>
      <c r="D424" s="65">
        <v>18</v>
      </c>
      <c r="E424" s="66">
        <v>21</v>
      </c>
      <c r="F424" s="67"/>
      <c r="G424" s="65">
        <f t="shared" si="76"/>
        <v>1</v>
      </c>
      <c r="H424" s="66">
        <f t="shared" si="77"/>
        <v>-3</v>
      </c>
      <c r="I424" s="20">
        <f t="shared" si="78"/>
        <v>0.25</v>
      </c>
      <c r="J424" s="21">
        <f t="shared" si="79"/>
        <v>-0.14285714285714285</v>
      </c>
    </row>
    <row r="425" spans="1:10" x14ac:dyDescent="0.2">
      <c r="A425" s="158" t="s">
        <v>458</v>
      </c>
      <c r="B425" s="65">
        <v>5</v>
      </c>
      <c r="C425" s="66">
        <v>10</v>
      </c>
      <c r="D425" s="65">
        <v>20</v>
      </c>
      <c r="E425" s="66">
        <v>37</v>
      </c>
      <c r="F425" s="67"/>
      <c r="G425" s="65">
        <f t="shared" si="76"/>
        <v>-5</v>
      </c>
      <c r="H425" s="66">
        <f t="shared" si="77"/>
        <v>-17</v>
      </c>
      <c r="I425" s="20">
        <f t="shared" si="78"/>
        <v>-0.5</v>
      </c>
      <c r="J425" s="21">
        <f t="shared" si="79"/>
        <v>-0.45945945945945948</v>
      </c>
    </row>
    <row r="426" spans="1:10" x14ac:dyDescent="0.2">
      <c r="A426" s="158" t="s">
        <v>329</v>
      </c>
      <c r="B426" s="65">
        <v>1</v>
      </c>
      <c r="C426" s="66">
        <v>3</v>
      </c>
      <c r="D426" s="65">
        <v>4</v>
      </c>
      <c r="E426" s="66">
        <v>4</v>
      </c>
      <c r="F426" s="67"/>
      <c r="G426" s="65">
        <f t="shared" si="76"/>
        <v>-2</v>
      </c>
      <c r="H426" s="66">
        <f t="shared" si="77"/>
        <v>0</v>
      </c>
      <c r="I426" s="20">
        <f t="shared" si="78"/>
        <v>-0.66666666666666663</v>
      </c>
      <c r="J426" s="21">
        <f t="shared" si="79"/>
        <v>0</v>
      </c>
    </row>
    <row r="427" spans="1:10" x14ac:dyDescent="0.2">
      <c r="A427" s="158" t="s">
        <v>417</v>
      </c>
      <c r="B427" s="65">
        <v>36</v>
      </c>
      <c r="C427" s="66">
        <v>33</v>
      </c>
      <c r="D427" s="65">
        <v>113</v>
      </c>
      <c r="E427" s="66">
        <v>77</v>
      </c>
      <c r="F427" s="67"/>
      <c r="G427" s="65">
        <f t="shared" si="76"/>
        <v>3</v>
      </c>
      <c r="H427" s="66">
        <f t="shared" si="77"/>
        <v>36</v>
      </c>
      <c r="I427" s="20">
        <f t="shared" si="78"/>
        <v>9.0909090909090912E-2</v>
      </c>
      <c r="J427" s="21">
        <f t="shared" si="79"/>
        <v>0.46753246753246752</v>
      </c>
    </row>
    <row r="428" spans="1:10" x14ac:dyDescent="0.2">
      <c r="A428" s="158" t="s">
        <v>291</v>
      </c>
      <c r="B428" s="65">
        <v>0</v>
      </c>
      <c r="C428" s="66">
        <v>0</v>
      </c>
      <c r="D428" s="65">
        <v>1</v>
      </c>
      <c r="E428" s="66">
        <v>1</v>
      </c>
      <c r="F428" s="67"/>
      <c r="G428" s="65">
        <f t="shared" si="76"/>
        <v>0</v>
      </c>
      <c r="H428" s="66">
        <f t="shared" si="77"/>
        <v>0</v>
      </c>
      <c r="I428" s="20" t="str">
        <f t="shared" si="78"/>
        <v>-</v>
      </c>
      <c r="J428" s="21">
        <f t="shared" si="79"/>
        <v>0</v>
      </c>
    </row>
    <row r="429" spans="1:10" x14ac:dyDescent="0.2">
      <c r="A429" s="158" t="s">
        <v>278</v>
      </c>
      <c r="B429" s="65">
        <v>26</v>
      </c>
      <c r="C429" s="66">
        <v>0</v>
      </c>
      <c r="D429" s="65">
        <v>32</v>
      </c>
      <c r="E429" s="66">
        <v>0</v>
      </c>
      <c r="F429" s="67"/>
      <c r="G429" s="65">
        <f t="shared" si="76"/>
        <v>26</v>
      </c>
      <c r="H429" s="66">
        <f t="shared" si="77"/>
        <v>32</v>
      </c>
      <c r="I429" s="20" t="str">
        <f t="shared" si="78"/>
        <v>-</v>
      </c>
      <c r="J429" s="21" t="str">
        <f t="shared" si="79"/>
        <v>-</v>
      </c>
    </row>
    <row r="430" spans="1:10" s="160" customFormat="1" x14ac:dyDescent="0.2">
      <c r="A430" s="178" t="s">
        <v>667</v>
      </c>
      <c r="B430" s="71">
        <v>82</v>
      </c>
      <c r="C430" s="72">
        <v>54</v>
      </c>
      <c r="D430" s="71">
        <v>210</v>
      </c>
      <c r="E430" s="72">
        <v>154</v>
      </c>
      <c r="F430" s="73"/>
      <c r="G430" s="71">
        <f t="shared" si="76"/>
        <v>28</v>
      </c>
      <c r="H430" s="72">
        <f t="shared" si="77"/>
        <v>56</v>
      </c>
      <c r="I430" s="37">
        <f t="shared" si="78"/>
        <v>0.51851851851851849</v>
      </c>
      <c r="J430" s="38">
        <f t="shared" si="79"/>
        <v>0.36363636363636365</v>
      </c>
    </row>
    <row r="431" spans="1:10" x14ac:dyDescent="0.2">
      <c r="A431" s="177"/>
      <c r="B431" s="143"/>
      <c r="C431" s="144"/>
      <c r="D431" s="143"/>
      <c r="E431" s="144"/>
      <c r="F431" s="145"/>
      <c r="G431" s="143"/>
      <c r="H431" s="144"/>
      <c r="I431" s="151"/>
      <c r="J431" s="152"/>
    </row>
    <row r="432" spans="1:10" s="139" customFormat="1" x14ac:dyDescent="0.2">
      <c r="A432" s="159" t="s">
        <v>82</v>
      </c>
      <c r="B432" s="65"/>
      <c r="C432" s="66"/>
      <c r="D432" s="65"/>
      <c r="E432" s="66"/>
      <c r="F432" s="67"/>
      <c r="G432" s="65"/>
      <c r="H432" s="66"/>
      <c r="I432" s="20"/>
      <c r="J432" s="21"/>
    </row>
    <row r="433" spans="1:10" x14ac:dyDescent="0.2">
      <c r="A433" s="158" t="s">
        <v>516</v>
      </c>
      <c r="B433" s="65">
        <v>120</v>
      </c>
      <c r="C433" s="66">
        <v>68</v>
      </c>
      <c r="D433" s="65">
        <v>236</v>
      </c>
      <c r="E433" s="66">
        <v>162</v>
      </c>
      <c r="F433" s="67"/>
      <c r="G433" s="65">
        <f>B433-C433</f>
        <v>52</v>
      </c>
      <c r="H433" s="66">
        <f>D433-E433</f>
        <v>74</v>
      </c>
      <c r="I433" s="20">
        <f>IF(C433=0, "-", IF(G433/C433&lt;10, G433/C433, "&gt;999%"))</f>
        <v>0.76470588235294112</v>
      </c>
      <c r="J433" s="21">
        <f>IF(E433=0, "-", IF(H433/E433&lt;10, H433/E433, "&gt;999%"))</f>
        <v>0.4567901234567901</v>
      </c>
    </row>
    <row r="434" spans="1:10" x14ac:dyDescent="0.2">
      <c r="A434" s="158" t="s">
        <v>517</v>
      </c>
      <c r="B434" s="65">
        <v>0</v>
      </c>
      <c r="C434" s="66">
        <v>0</v>
      </c>
      <c r="D434" s="65">
        <v>0</v>
      </c>
      <c r="E434" s="66">
        <v>2</v>
      </c>
      <c r="F434" s="67"/>
      <c r="G434" s="65">
        <f>B434-C434</f>
        <v>0</v>
      </c>
      <c r="H434" s="66">
        <f>D434-E434</f>
        <v>-2</v>
      </c>
      <c r="I434" s="20" t="str">
        <f>IF(C434=0, "-", IF(G434/C434&lt;10, G434/C434, "&gt;999%"))</f>
        <v>-</v>
      </c>
      <c r="J434" s="21">
        <f>IF(E434=0, "-", IF(H434/E434&lt;10, H434/E434, "&gt;999%"))</f>
        <v>-1</v>
      </c>
    </row>
    <row r="435" spans="1:10" s="160" customFormat="1" x14ac:dyDescent="0.2">
      <c r="A435" s="178" t="s">
        <v>668</v>
      </c>
      <c r="B435" s="71">
        <v>120</v>
      </c>
      <c r="C435" s="72">
        <v>68</v>
      </c>
      <c r="D435" s="71">
        <v>236</v>
      </c>
      <c r="E435" s="72">
        <v>164</v>
      </c>
      <c r="F435" s="73"/>
      <c r="G435" s="71">
        <f>B435-C435</f>
        <v>52</v>
      </c>
      <c r="H435" s="72">
        <f>D435-E435</f>
        <v>72</v>
      </c>
      <c r="I435" s="37">
        <f>IF(C435=0, "-", IF(G435/C435&lt;10, G435/C435, "&gt;999%"))</f>
        <v>0.76470588235294112</v>
      </c>
      <c r="J435" s="38">
        <f>IF(E435=0, "-", IF(H435/E435&lt;10, H435/E435, "&gt;999%"))</f>
        <v>0.43902439024390244</v>
      </c>
    </row>
    <row r="436" spans="1:10" x14ac:dyDescent="0.2">
      <c r="A436" s="177"/>
      <c r="B436" s="143"/>
      <c r="C436" s="144"/>
      <c r="D436" s="143"/>
      <c r="E436" s="144"/>
      <c r="F436" s="145"/>
      <c r="G436" s="143"/>
      <c r="H436" s="144"/>
      <c r="I436" s="151"/>
      <c r="J436" s="152"/>
    </row>
    <row r="437" spans="1:10" s="139" customFormat="1" x14ac:dyDescent="0.2">
      <c r="A437" s="159" t="s">
        <v>83</v>
      </c>
      <c r="B437" s="65"/>
      <c r="C437" s="66"/>
      <c r="D437" s="65"/>
      <c r="E437" s="66"/>
      <c r="F437" s="67"/>
      <c r="G437" s="65"/>
      <c r="H437" s="66"/>
      <c r="I437" s="20"/>
      <c r="J437" s="21"/>
    </row>
    <row r="438" spans="1:10" x14ac:dyDescent="0.2">
      <c r="A438" s="158" t="s">
        <v>349</v>
      </c>
      <c r="B438" s="65">
        <v>0</v>
      </c>
      <c r="C438" s="66">
        <v>2</v>
      </c>
      <c r="D438" s="65">
        <v>0</v>
      </c>
      <c r="E438" s="66">
        <v>7</v>
      </c>
      <c r="F438" s="67"/>
      <c r="G438" s="65">
        <f t="shared" ref="G438:G448" si="80">B438-C438</f>
        <v>-2</v>
      </c>
      <c r="H438" s="66">
        <f t="shared" ref="H438:H448" si="81">D438-E438</f>
        <v>-7</v>
      </c>
      <c r="I438" s="20">
        <f t="shared" ref="I438:I448" si="82">IF(C438=0, "-", IF(G438/C438&lt;10, G438/C438, "&gt;999%"))</f>
        <v>-1</v>
      </c>
      <c r="J438" s="21">
        <f t="shared" ref="J438:J448" si="83">IF(E438=0, "-", IF(H438/E438&lt;10, H438/E438, "&gt;999%"))</f>
        <v>-1</v>
      </c>
    </row>
    <row r="439" spans="1:10" x14ac:dyDescent="0.2">
      <c r="A439" s="158" t="s">
        <v>204</v>
      </c>
      <c r="B439" s="65">
        <v>0</v>
      </c>
      <c r="C439" s="66">
        <v>1</v>
      </c>
      <c r="D439" s="65">
        <v>0</v>
      </c>
      <c r="E439" s="66">
        <v>8</v>
      </c>
      <c r="F439" s="67"/>
      <c r="G439" s="65">
        <f t="shared" si="80"/>
        <v>-1</v>
      </c>
      <c r="H439" s="66">
        <f t="shared" si="81"/>
        <v>-8</v>
      </c>
      <c r="I439" s="20">
        <f t="shared" si="82"/>
        <v>-1</v>
      </c>
      <c r="J439" s="21">
        <f t="shared" si="83"/>
        <v>-1</v>
      </c>
    </row>
    <row r="440" spans="1:10" x14ac:dyDescent="0.2">
      <c r="A440" s="158" t="s">
        <v>367</v>
      </c>
      <c r="B440" s="65">
        <v>0</v>
      </c>
      <c r="C440" s="66">
        <v>1</v>
      </c>
      <c r="D440" s="65">
        <v>0</v>
      </c>
      <c r="E440" s="66">
        <v>14</v>
      </c>
      <c r="F440" s="67"/>
      <c r="G440" s="65">
        <f t="shared" si="80"/>
        <v>-1</v>
      </c>
      <c r="H440" s="66">
        <f t="shared" si="81"/>
        <v>-14</v>
      </c>
      <c r="I440" s="20">
        <f t="shared" si="82"/>
        <v>-1</v>
      </c>
      <c r="J440" s="21">
        <f t="shared" si="83"/>
        <v>-1</v>
      </c>
    </row>
    <row r="441" spans="1:10" x14ac:dyDescent="0.2">
      <c r="A441" s="158" t="s">
        <v>483</v>
      </c>
      <c r="B441" s="65">
        <v>13</v>
      </c>
      <c r="C441" s="66">
        <v>5</v>
      </c>
      <c r="D441" s="65">
        <v>25</v>
      </c>
      <c r="E441" s="66">
        <v>17</v>
      </c>
      <c r="F441" s="67"/>
      <c r="G441" s="65">
        <f t="shared" si="80"/>
        <v>8</v>
      </c>
      <c r="H441" s="66">
        <f t="shared" si="81"/>
        <v>8</v>
      </c>
      <c r="I441" s="20">
        <f t="shared" si="82"/>
        <v>1.6</v>
      </c>
      <c r="J441" s="21">
        <f t="shared" si="83"/>
        <v>0.47058823529411764</v>
      </c>
    </row>
    <row r="442" spans="1:10" x14ac:dyDescent="0.2">
      <c r="A442" s="158" t="s">
        <v>399</v>
      </c>
      <c r="B442" s="65">
        <v>39</v>
      </c>
      <c r="C442" s="66">
        <v>12</v>
      </c>
      <c r="D442" s="65">
        <v>51</v>
      </c>
      <c r="E442" s="66">
        <v>41</v>
      </c>
      <c r="F442" s="67"/>
      <c r="G442" s="65">
        <f t="shared" si="80"/>
        <v>27</v>
      </c>
      <c r="H442" s="66">
        <f t="shared" si="81"/>
        <v>10</v>
      </c>
      <c r="I442" s="20">
        <f t="shared" si="82"/>
        <v>2.25</v>
      </c>
      <c r="J442" s="21">
        <f t="shared" si="83"/>
        <v>0.24390243902439024</v>
      </c>
    </row>
    <row r="443" spans="1:10" x14ac:dyDescent="0.2">
      <c r="A443" s="158" t="s">
        <v>535</v>
      </c>
      <c r="B443" s="65">
        <v>32</v>
      </c>
      <c r="C443" s="66">
        <v>8</v>
      </c>
      <c r="D443" s="65">
        <v>46</v>
      </c>
      <c r="E443" s="66">
        <v>18</v>
      </c>
      <c r="F443" s="67"/>
      <c r="G443" s="65">
        <f t="shared" si="80"/>
        <v>24</v>
      </c>
      <c r="H443" s="66">
        <f t="shared" si="81"/>
        <v>28</v>
      </c>
      <c r="I443" s="20">
        <f t="shared" si="82"/>
        <v>3</v>
      </c>
      <c r="J443" s="21">
        <f t="shared" si="83"/>
        <v>1.5555555555555556</v>
      </c>
    </row>
    <row r="444" spans="1:10" x14ac:dyDescent="0.2">
      <c r="A444" s="158" t="s">
        <v>477</v>
      </c>
      <c r="B444" s="65">
        <v>7</v>
      </c>
      <c r="C444" s="66">
        <v>1</v>
      </c>
      <c r="D444" s="65">
        <v>7</v>
      </c>
      <c r="E444" s="66">
        <v>3</v>
      </c>
      <c r="F444" s="67"/>
      <c r="G444" s="65">
        <f t="shared" si="80"/>
        <v>6</v>
      </c>
      <c r="H444" s="66">
        <f t="shared" si="81"/>
        <v>4</v>
      </c>
      <c r="I444" s="20">
        <f t="shared" si="82"/>
        <v>6</v>
      </c>
      <c r="J444" s="21">
        <f t="shared" si="83"/>
        <v>1.3333333333333333</v>
      </c>
    </row>
    <row r="445" spans="1:10" x14ac:dyDescent="0.2">
      <c r="A445" s="158" t="s">
        <v>225</v>
      </c>
      <c r="B445" s="65">
        <v>0</v>
      </c>
      <c r="C445" s="66">
        <v>7</v>
      </c>
      <c r="D445" s="65">
        <v>0</v>
      </c>
      <c r="E445" s="66">
        <v>19</v>
      </c>
      <c r="F445" s="67"/>
      <c r="G445" s="65">
        <f t="shared" si="80"/>
        <v>-7</v>
      </c>
      <c r="H445" s="66">
        <f t="shared" si="81"/>
        <v>-19</v>
      </c>
      <c r="I445" s="20">
        <f t="shared" si="82"/>
        <v>-1</v>
      </c>
      <c r="J445" s="21">
        <f t="shared" si="83"/>
        <v>-1</v>
      </c>
    </row>
    <row r="446" spans="1:10" x14ac:dyDescent="0.2">
      <c r="A446" s="158" t="s">
        <v>492</v>
      </c>
      <c r="B446" s="65">
        <v>54</v>
      </c>
      <c r="C446" s="66">
        <v>40</v>
      </c>
      <c r="D446" s="65">
        <v>120</v>
      </c>
      <c r="E446" s="66">
        <v>101</v>
      </c>
      <c r="F446" s="67"/>
      <c r="G446" s="65">
        <f t="shared" si="80"/>
        <v>14</v>
      </c>
      <c r="H446" s="66">
        <f t="shared" si="81"/>
        <v>19</v>
      </c>
      <c r="I446" s="20">
        <f t="shared" si="82"/>
        <v>0.35</v>
      </c>
      <c r="J446" s="21">
        <f t="shared" si="83"/>
        <v>0.18811881188118812</v>
      </c>
    </row>
    <row r="447" spans="1:10" x14ac:dyDescent="0.2">
      <c r="A447" s="158" t="s">
        <v>214</v>
      </c>
      <c r="B447" s="65">
        <v>0</v>
      </c>
      <c r="C447" s="66">
        <v>0</v>
      </c>
      <c r="D447" s="65">
        <v>0</v>
      </c>
      <c r="E447" s="66">
        <v>3</v>
      </c>
      <c r="F447" s="67"/>
      <c r="G447" s="65">
        <f t="shared" si="80"/>
        <v>0</v>
      </c>
      <c r="H447" s="66">
        <f t="shared" si="81"/>
        <v>-3</v>
      </c>
      <c r="I447" s="20" t="str">
        <f t="shared" si="82"/>
        <v>-</v>
      </c>
      <c r="J447" s="21">
        <f t="shared" si="83"/>
        <v>-1</v>
      </c>
    </row>
    <row r="448" spans="1:10" s="160" customFormat="1" x14ac:dyDescent="0.2">
      <c r="A448" s="178" t="s">
        <v>669</v>
      </c>
      <c r="B448" s="71">
        <v>145</v>
      </c>
      <c r="C448" s="72">
        <v>77</v>
      </c>
      <c r="D448" s="71">
        <v>249</v>
      </c>
      <c r="E448" s="72">
        <v>231</v>
      </c>
      <c r="F448" s="73"/>
      <c r="G448" s="71">
        <f t="shared" si="80"/>
        <v>68</v>
      </c>
      <c r="H448" s="72">
        <f t="shared" si="81"/>
        <v>18</v>
      </c>
      <c r="I448" s="37">
        <f t="shared" si="82"/>
        <v>0.88311688311688308</v>
      </c>
      <c r="J448" s="38">
        <f t="shared" si="83"/>
        <v>7.792207792207792E-2</v>
      </c>
    </row>
    <row r="449" spans="1:10" x14ac:dyDescent="0.2">
      <c r="A449" s="177"/>
      <c r="B449" s="143"/>
      <c r="C449" s="144"/>
      <c r="D449" s="143"/>
      <c r="E449" s="144"/>
      <c r="F449" s="145"/>
      <c r="G449" s="143"/>
      <c r="H449" s="144"/>
      <c r="I449" s="151"/>
      <c r="J449" s="152"/>
    </row>
    <row r="450" spans="1:10" s="139" customFormat="1" x14ac:dyDescent="0.2">
      <c r="A450" s="159" t="s">
        <v>84</v>
      </c>
      <c r="B450" s="65"/>
      <c r="C450" s="66"/>
      <c r="D450" s="65"/>
      <c r="E450" s="66"/>
      <c r="F450" s="67"/>
      <c r="G450" s="65"/>
      <c r="H450" s="66"/>
      <c r="I450" s="20"/>
      <c r="J450" s="21"/>
    </row>
    <row r="451" spans="1:10" x14ac:dyDescent="0.2">
      <c r="A451" s="158" t="s">
        <v>340</v>
      </c>
      <c r="B451" s="65">
        <v>0</v>
      </c>
      <c r="C451" s="66">
        <v>3</v>
      </c>
      <c r="D451" s="65">
        <v>1</v>
      </c>
      <c r="E451" s="66">
        <v>3</v>
      </c>
      <c r="F451" s="67"/>
      <c r="G451" s="65">
        <f>B451-C451</f>
        <v>-3</v>
      </c>
      <c r="H451" s="66">
        <f>D451-E451</f>
        <v>-2</v>
      </c>
      <c r="I451" s="20">
        <f>IF(C451=0, "-", IF(G451/C451&lt;10, G451/C451, "&gt;999%"))</f>
        <v>-1</v>
      </c>
      <c r="J451" s="21">
        <f>IF(E451=0, "-", IF(H451/E451&lt;10, H451/E451, "&gt;999%"))</f>
        <v>-0.66666666666666663</v>
      </c>
    </row>
    <row r="452" spans="1:10" x14ac:dyDescent="0.2">
      <c r="A452" s="158" t="s">
        <v>473</v>
      </c>
      <c r="B452" s="65">
        <v>0</v>
      </c>
      <c r="C452" s="66">
        <v>1</v>
      </c>
      <c r="D452" s="65">
        <v>0</v>
      </c>
      <c r="E452" s="66">
        <v>1</v>
      </c>
      <c r="F452" s="67"/>
      <c r="G452" s="65">
        <f>B452-C452</f>
        <v>-1</v>
      </c>
      <c r="H452" s="66">
        <f>D452-E452</f>
        <v>-1</v>
      </c>
      <c r="I452" s="20">
        <f>IF(C452=0, "-", IF(G452/C452&lt;10, G452/C452, "&gt;999%"))</f>
        <v>-1</v>
      </c>
      <c r="J452" s="21">
        <f>IF(E452=0, "-", IF(H452/E452&lt;10, H452/E452, "&gt;999%"))</f>
        <v>-1</v>
      </c>
    </row>
    <row r="453" spans="1:10" x14ac:dyDescent="0.2">
      <c r="A453" s="158" t="s">
        <v>292</v>
      </c>
      <c r="B453" s="65">
        <v>1</v>
      </c>
      <c r="C453" s="66">
        <v>1</v>
      </c>
      <c r="D453" s="65">
        <v>1</v>
      </c>
      <c r="E453" s="66">
        <v>1</v>
      </c>
      <c r="F453" s="67"/>
      <c r="G453" s="65">
        <f>B453-C453</f>
        <v>0</v>
      </c>
      <c r="H453" s="66">
        <f>D453-E453</f>
        <v>0</v>
      </c>
      <c r="I453" s="20">
        <f>IF(C453=0, "-", IF(G453/C453&lt;10, G453/C453, "&gt;999%"))</f>
        <v>0</v>
      </c>
      <c r="J453" s="21">
        <f>IF(E453=0, "-", IF(H453/E453&lt;10, H453/E453, "&gt;999%"))</f>
        <v>0</v>
      </c>
    </row>
    <row r="454" spans="1:10" s="160" customFormat="1" x14ac:dyDescent="0.2">
      <c r="A454" s="178" t="s">
        <v>670</v>
      </c>
      <c r="B454" s="71">
        <v>1</v>
      </c>
      <c r="C454" s="72">
        <v>5</v>
      </c>
      <c r="D454" s="71">
        <v>2</v>
      </c>
      <c r="E454" s="72">
        <v>5</v>
      </c>
      <c r="F454" s="73"/>
      <c r="G454" s="71">
        <f>B454-C454</f>
        <v>-4</v>
      </c>
      <c r="H454" s="72">
        <f>D454-E454</f>
        <v>-3</v>
      </c>
      <c r="I454" s="37">
        <f>IF(C454=0, "-", IF(G454/C454&lt;10, G454/C454, "&gt;999%"))</f>
        <v>-0.8</v>
      </c>
      <c r="J454" s="38">
        <f>IF(E454=0, "-", IF(H454/E454&lt;10, H454/E454, "&gt;999%"))</f>
        <v>-0.6</v>
      </c>
    </row>
    <row r="455" spans="1:10" x14ac:dyDescent="0.2">
      <c r="A455" s="177"/>
      <c r="B455" s="143"/>
      <c r="C455" s="144"/>
      <c r="D455" s="143"/>
      <c r="E455" s="144"/>
      <c r="F455" s="145"/>
      <c r="G455" s="143"/>
      <c r="H455" s="144"/>
      <c r="I455" s="151"/>
      <c r="J455" s="152"/>
    </row>
    <row r="456" spans="1:10" s="139" customFormat="1" x14ac:dyDescent="0.2">
      <c r="A456" s="159" t="s">
        <v>85</v>
      </c>
      <c r="B456" s="65"/>
      <c r="C456" s="66"/>
      <c r="D456" s="65"/>
      <c r="E456" s="66"/>
      <c r="F456" s="67"/>
      <c r="G456" s="65"/>
      <c r="H456" s="66"/>
      <c r="I456" s="20"/>
      <c r="J456" s="21"/>
    </row>
    <row r="457" spans="1:10" x14ac:dyDescent="0.2">
      <c r="A457" s="158" t="s">
        <v>556</v>
      </c>
      <c r="B457" s="65">
        <v>19</v>
      </c>
      <c r="C457" s="66">
        <v>11</v>
      </c>
      <c r="D457" s="65">
        <v>41</v>
      </c>
      <c r="E457" s="66">
        <v>51</v>
      </c>
      <c r="F457" s="67"/>
      <c r="G457" s="65">
        <f>B457-C457</f>
        <v>8</v>
      </c>
      <c r="H457" s="66">
        <f>D457-E457</f>
        <v>-10</v>
      </c>
      <c r="I457" s="20">
        <f>IF(C457=0, "-", IF(G457/C457&lt;10, G457/C457, "&gt;999%"))</f>
        <v>0.72727272727272729</v>
      </c>
      <c r="J457" s="21">
        <f>IF(E457=0, "-", IF(H457/E457&lt;10, H457/E457, "&gt;999%"))</f>
        <v>-0.19607843137254902</v>
      </c>
    </row>
    <row r="458" spans="1:10" s="160" customFormat="1" x14ac:dyDescent="0.2">
      <c r="A458" s="178" t="s">
        <v>671</v>
      </c>
      <c r="B458" s="71">
        <v>19</v>
      </c>
      <c r="C458" s="72">
        <v>11</v>
      </c>
      <c r="D458" s="71">
        <v>41</v>
      </c>
      <c r="E458" s="72">
        <v>51</v>
      </c>
      <c r="F458" s="73"/>
      <c r="G458" s="71">
        <f>B458-C458</f>
        <v>8</v>
      </c>
      <c r="H458" s="72">
        <f>D458-E458</f>
        <v>-10</v>
      </c>
      <c r="I458" s="37">
        <f>IF(C458=0, "-", IF(G458/C458&lt;10, G458/C458, "&gt;999%"))</f>
        <v>0.72727272727272729</v>
      </c>
      <c r="J458" s="38">
        <f>IF(E458=0, "-", IF(H458/E458&lt;10, H458/E458, "&gt;999%"))</f>
        <v>-0.19607843137254902</v>
      </c>
    </row>
    <row r="459" spans="1:10" x14ac:dyDescent="0.2">
      <c r="A459" s="177"/>
      <c r="B459" s="143"/>
      <c r="C459" s="144"/>
      <c r="D459" s="143"/>
      <c r="E459" s="144"/>
      <c r="F459" s="145"/>
      <c r="G459" s="143"/>
      <c r="H459" s="144"/>
      <c r="I459" s="151"/>
      <c r="J459" s="152"/>
    </row>
    <row r="460" spans="1:10" s="139" customFormat="1" x14ac:dyDescent="0.2">
      <c r="A460" s="159" t="s">
        <v>86</v>
      </c>
      <c r="B460" s="65"/>
      <c r="C460" s="66"/>
      <c r="D460" s="65"/>
      <c r="E460" s="66"/>
      <c r="F460" s="67"/>
      <c r="G460" s="65"/>
      <c r="H460" s="66"/>
      <c r="I460" s="20"/>
      <c r="J460" s="21"/>
    </row>
    <row r="461" spans="1:10" x14ac:dyDescent="0.2">
      <c r="A461" s="158" t="s">
        <v>205</v>
      </c>
      <c r="B461" s="65">
        <v>6</v>
      </c>
      <c r="C461" s="66">
        <v>9</v>
      </c>
      <c r="D461" s="65">
        <v>32</v>
      </c>
      <c r="E461" s="66">
        <v>22</v>
      </c>
      <c r="F461" s="67"/>
      <c r="G461" s="65">
        <f t="shared" ref="G461:G469" si="84">B461-C461</f>
        <v>-3</v>
      </c>
      <c r="H461" s="66">
        <f t="shared" ref="H461:H469" si="85">D461-E461</f>
        <v>10</v>
      </c>
      <c r="I461" s="20">
        <f t="shared" ref="I461:I469" si="86">IF(C461=0, "-", IF(G461/C461&lt;10, G461/C461, "&gt;999%"))</f>
        <v>-0.33333333333333331</v>
      </c>
      <c r="J461" s="21">
        <f t="shared" ref="J461:J469" si="87">IF(E461=0, "-", IF(H461/E461&lt;10, H461/E461, "&gt;999%"))</f>
        <v>0.45454545454545453</v>
      </c>
    </row>
    <row r="462" spans="1:10" x14ac:dyDescent="0.2">
      <c r="A462" s="158" t="s">
        <v>368</v>
      </c>
      <c r="B462" s="65">
        <v>39</v>
      </c>
      <c r="C462" s="66">
        <v>0</v>
      </c>
      <c r="D462" s="65">
        <v>119</v>
      </c>
      <c r="E462" s="66">
        <v>0</v>
      </c>
      <c r="F462" s="67"/>
      <c r="G462" s="65">
        <f t="shared" si="84"/>
        <v>39</v>
      </c>
      <c r="H462" s="66">
        <f t="shared" si="85"/>
        <v>119</v>
      </c>
      <c r="I462" s="20" t="str">
        <f t="shared" si="86"/>
        <v>-</v>
      </c>
      <c r="J462" s="21" t="str">
        <f t="shared" si="87"/>
        <v>-</v>
      </c>
    </row>
    <row r="463" spans="1:10" x14ac:dyDescent="0.2">
      <c r="A463" s="158" t="s">
        <v>400</v>
      </c>
      <c r="B463" s="65">
        <v>32</v>
      </c>
      <c r="C463" s="66">
        <v>10</v>
      </c>
      <c r="D463" s="65">
        <v>83</v>
      </c>
      <c r="E463" s="66">
        <v>30</v>
      </c>
      <c r="F463" s="67"/>
      <c r="G463" s="65">
        <f t="shared" si="84"/>
        <v>22</v>
      </c>
      <c r="H463" s="66">
        <f t="shared" si="85"/>
        <v>53</v>
      </c>
      <c r="I463" s="20">
        <f t="shared" si="86"/>
        <v>2.2000000000000002</v>
      </c>
      <c r="J463" s="21">
        <f t="shared" si="87"/>
        <v>1.7666666666666666</v>
      </c>
    </row>
    <row r="464" spans="1:10" x14ac:dyDescent="0.2">
      <c r="A464" s="158" t="s">
        <v>436</v>
      </c>
      <c r="B464" s="65">
        <v>46</v>
      </c>
      <c r="C464" s="66">
        <v>16</v>
      </c>
      <c r="D464" s="65">
        <v>76</v>
      </c>
      <c r="E464" s="66">
        <v>58</v>
      </c>
      <c r="F464" s="67"/>
      <c r="G464" s="65">
        <f t="shared" si="84"/>
        <v>30</v>
      </c>
      <c r="H464" s="66">
        <f t="shared" si="85"/>
        <v>18</v>
      </c>
      <c r="I464" s="20">
        <f t="shared" si="86"/>
        <v>1.875</v>
      </c>
      <c r="J464" s="21">
        <f t="shared" si="87"/>
        <v>0.31034482758620691</v>
      </c>
    </row>
    <row r="465" spans="1:10" x14ac:dyDescent="0.2">
      <c r="A465" s="158" t="s">
        <v>248</v>
      </c>
      <c r="B465" s="65">
        <v>8</v>
      </c>
      <c r="C465" s="66">
        <v>8</v>
      </c>
      <c r="D465" s="65">
        <v>40</v>
      </c>
      <c r="E465" s="66">
        <v>76</v>
      </c>
      <c r="F465" s="67"/>
      <c r="G465" s="65">
        <f t="shared" si="84"/>
        <v>0</v>
      </c>
      <c r="H465" s="66">
        <f t="shared" si="85"/>
        <v>-36</v>
      </c>
      <c r="I465" s="20">
        <f t="shared" si="86"/>
        <v>0</v>
      </c>
      <c r="J465" s="21">
        <f t="shared" si="87"/>
        <v>-0.47368421052631576</v>
      </c>
    </row>
    <row r="466" spans="1:10" x14ac:dyDescent="0.2">
      <c r="A466" s="158" t="s">
        <v>226</v>
      </c>
      <c r="B466" s="65">
        <v>0</v>
      </c>
      <c r="C466" s="66">
        <v>0</v>
      </c>
      <c r="D466" s="65">
        <v>0</v>
      </c>
      <c r="E466" s="66">
        <v>12</v>
      </c>
      <c r="F466" s="67"/>
      <c r="G466" s="65">
        <f t="shared" si="84"/>
        <v>0</v>
      </c>
      <c r="H466" s="66">
        <f t="shared" si="85"/>
        <v>-12</v>
      </c>
      <c r="I466" s="20" t="str">
        <f t="shared" si="86"/>
        <v>-</v>
      </c>
      <c r="J466" s="21">
        <f t="shared" si="87"/>
        <v>-1</v>
      </c>
    </row>
    <row r="467" spans="1:10" x14ac:dyDescent="0.2">
      <c r="A467" s="158" t="s">
        <v>227</v>
      </c>
      <c r="B467" s="65">
        <v>30</v>
      </c>
      <c r="C467" s="66">
        <v>0</v>
      </c>
      <c r="D467" s="65">
        <v>65</v>
      </c>
      <c r="E467" s="66">
        <v>0</v>
      </c>
      <c r="F467" s="67"/>
      <c r="G467" s="65">
        <f t="shared" si="84"/>
        <v>30</v>
      </c>
      <c r="H467" s="66">
        <f t="shared" si="85"/>
        <v>65</v>
      </c>
      <c r="I467" s="20" t="str">
        <f t="shared" si="86"/>
        <v>-</v>
      </c>
      <c r="J467" s="21" t="str">
        <f t="shared" si="87"/>
        <v>-</v>
      </c>
    </row>
    <row r="468" spans="1:10" x14ac:dyDescent="0.2">
      <c r="A468" s="158" t="s">
        <v>268</v>
      </c>
      <c r="B468" s="65">
        <v>8</v>
      </c>
      <c r="C468" s="66">
        <v>0</v>
      </c>
      <c r="D468" s="65">
        <v>18</v>
      </c>
      <c r="E468" s="66">
        <v>4</v>
      </c>
      <c r="F468" s="67"/>
      <c r="G468" s="65">
        <f t="shared" si="84"/>
        <v>8</v>
      </c>
      <c r="H468" s="66">
        <f t="shared" si="85"/>
        <v>14</v>
      </c>
      <c r="I468" s="20" t="str">
        <f t="shared" si="86"/>
        <v>-</v>
      </c>
      <c r="J468" s="21">
        <f t="shared" si="87"/>
        <v>3.5</v>
      </c>
    </row>
    <row r="469" spans="1:10" s="160" customFormat="1" x14ac:dyDescent="0.2">
      <c r="A469" s="178" t="s">
        <v>672</v>
      </c>
      <c r="B469" s="71">
        <v>169</v>
      </c>
      <c r="C469" s="72">
        <v>43</v>
      </c>
      <c r="D469" s="71">
        <v>433</v>
      </c>
      <c r="E469" s="72">
        <v>202</v>
      </c>
      <c r="F469" s="73"/>
      <c r="G469" s="71">
        <f t="shared" si="84"/>
        <v>126</v>
      </c>
      <c r="H469" s="72">
        <f t="shared" si="85"/>
        <v>231</v>
      </c>
      <c r="I469" s="37">
        <f t="shared" si="86"/>
        <v>2.9302325581395348</v>
      </c>
      <c r="J469" s="38">
        <f t="shared" si="87"/>
        <v>1.1435643564356435</v>
      </c>
    </row>
    <row r="470" spans="1:10" x14ac:dyDescent="0.2">
      <c r="A470" s="177"/>
      <c r="B470" s="143"/>
      <c r="C470" s="144"/>
      <c r="D470" s="143"/>
      <c r="E470" s="144"/>
      <c r="F470" s="145"/>
      <c r="G470" s="143"/>
      <c r="H470" s="144"/>
      <c r="I470" s="151"/>
      <c r="J470" s="152"/>
    </row>
    <row r="471" spans="1:10" s="139" customFormat="1" x14ac:dyDescent="0.2">
      <c r="A471" s="159" t="s">
        <v>87</v>
      </c>
      <c r="B471" s="65"/>
      <c r="C471" s="66"/>
      <c r="D471" s="65"/>
      <c r="E471" s="66"/>
      <c r="F471" s="67"/>
      <c r="G471" s="65"/>
      <c r="H471" s="66"/>
      <c r="I471" s="20"/>
      <c r="J471" s="21"/>
    </row>
    <row r="472" spans="1:10" x14ac:dyDescent="0.2">
      <c r="A472" s="158" t="s">
        <v>401</v>
      </c>
      <c r="B472" s="65">
        <v>15</v>
      </c>
      <c r="C472" s="66">
        <v>5</v>
      </c>
      <c r="D472" s="65">
        <v>30</v>
      </c>
      <c r="E472" s="66">
        <v>13</v>
      </c>
      <c r="F472" s="67"/>
      <c r="G472" s="65">
        <f t="shared" ref="G472:G477" si="88">B472-C472</f>
        <v>10</v>
      </c>
      <c r="H472" s="66">
        <f t="shared" ref="H472:H477" si="89">D472-E472</f>
        <v>17</v>
      </c>
      <c r="I472" s="20">
        <f t="shared" ref="I472:I477" si="90">IF(C472=0, "-", IF(G472/C472&lt;10, G472/C472, "&gt;999%"))</f>
        <v>2</v>
      </c>
      <c r="J472" s="21">
        <f t="shared" ref="J472:J477" si="91">IF(E472=0, "-", IF(H472/E472&lt;10, H472/E472, "&gt;999%"))</f>
        <v>1.3076923076923077</v>
      </c>
    </row>
    <row r="473" spans="1:10" x14ac:dyDescent="0.2">
      <c r="A473" s="158" t="s">
        <v>518</v>
      </c>
      <c r="B473" s="65">
        <v>46</v>
      </c>
      <c r="C473" s="66">
        <v>15</v>
      </c>
      <c r="D473" s="65">
        <v>136</v>
      </c>
      <c r="E473" s="66">
        <v>40</v>
      </c>
      <c r="F473" s="67"/>
      <c r="G473" s="65">
        <f t="shared" si="88"/>
        <v>31</v>
      </c>
      <c r="H473" s="66">
        <f t="shared" si="89"/>
        <v>96</v>
      </c>
      <c r="I473" s="20">
        <f t="shared" si="90"/>
        <v>2.0666666666666669</v>
      </c>
      <c r="J473" s="21">
        <f t="shared" si="91"/>
        <v>2.4</v>
      </c>
    </row>
    <row r="474" spans="1:10" x14ac:dyDescent="0.2">
      <c r="A474" s="158" t="s">
        <v>437</v>
      </c>
      <c r="B474" s="65">
        <v>19</v>
      </c>
      <c r="C474" s="66">
        <v>3</v>
      </c>
      <c r="D474" s="65">
        <v>30</v>
      </c>
      <c r="E474" s="66">
        <v>10</v>
      </c>
      <c r="F474" s="67"/>
      <c r="G474" s="65">
        <f t="shared" si="88"/>
        <v>16</v>
      </c>
      <c r="H474" s="66">
        <f t="shared" si="89"/>
        <v>20</v>
      </c>
      <c r="I474" s="20">
        <f t="shared" si="90"/>
        <v>5.333333333333333</v>
      </c>
      <c r="J474" s="21">
        <f t="shared" si="91"/>
        <v>2</v>
      </c>
    </row>
    <row r="475" spans="1:10" x14ac:dyDescent="0.2">
      <c r="A475" s="158" t="s">
        <v>350</v>
      </c>
      <c r="B475" s="65">
        <v>0</v>
      </c>
      <c r="C475" s="66">
        <v>9</v>
      </c>
      <c r="D475" s="65">
        <v>0</v>
      </c>
      <c r="E475" s="66">
        <v>14</v>
      </c>
      <c r="F475" s="67"/>
      <c r="G475" s="65">
        <f t="shared" si="88"/>
        <v>-9</v>
      </c>
      <c r="H475" s="66">
        <f t="shared" si="89"/>
        <v>-14</v>
      </c>
      <c r="I475" s="20">
        <f t="shared" si="90"/>
        <v>-1</v>
      </c>
      <c r="J475" s="21">
        <f t="shared" si="91"/>
        <v>-1</v>
      </c>
    </row>
    <row r="476" spans="1:10" x14ac:dyDescent="0.2">
      <c r="A476" s="158" t="s">
        <v>369</v>
      </c>
      <c r="B476" s="65">
        <v>0</v>
      </c>
      <c r="C476" s="66">
        <v>4</v>
      </c>
      <c r="D476" s="65">
        <v>0</v>
      </c>
      <c r="E476" s="66">
        <v>4</v>
      </c>
      <c r="F476" s="67"/>
      <c r="G476" s="65">
        <f t="shared" si="88"/>
        <v>-4</v>
      </c>
      <c r="H476" s="66">
        <f t="shared" si="89"/>
        <v>-4</v>
      </c>
      <c r="I476" s="20">
        <f t="shared" si="90"/>
        <v>-1</v>
      </c>
      <c r="J476" s="21">
        <f t="shared" si="91"/>
        <v>-1</v>
      </c>
    </row>
    <row r="477" spans="1:10" s="160" customFormat="1" x14ac:dyDescent="0.2">
      <c r="A477" s="178" t="s">
        <v>673</v>
      </c>
      <c r="B477" s="71">
        <v>80</v>
      </c>
      <c r="C477" s="72">
        <v>36</v>
      </c>
      <c r="D477" s="71">
        <v>196</v>
      </c>
      <c r="E477" s="72">
        <v>81</v>
      </c>
      <c r="F477" s="73"/>
      <c r="G477" s="71">
        <f t="shared" si="88"/>
        <v>44</v>
      </c>
      <c r="H477" s="72">
        <f t="shared" si="89"/>
        <v>115</v>
      </c>
      <c r="I477" s="37">
        <f t="shared" si="90"/>
        <v>1.2222222222222223</v>
      </c>
      <c r="J477" s="38">
        <f t="shared" si="91"/>
        <v>1.4197530864197532</v>
      </c>
    </row>
    <row r="478" spans="1:10" x14ac:dyDescent="0.2">
      <c r="A478" s="177"/>
      <c r="B478" s="143"/>
      <c r="C478" s="144"/>
      <c r="D478" s="143"/>
      <c r="E478" s="144"/>
      <c r="F478" s="145"/>
      <c r="G478" s="143"/>
      <c r="H478" s="144"/>
      <c r="I478" s="151"/>
      <c r="J478" s="152"/>
    </row>
    <row r="479" spans="1:10" s="139" customFormat="1" x14ac:dyDescent="0.2">
      <c r="A479" s="159" t="s">
        <v>88</v>
      </c>
      <c r="B479" s="65"/>
      <c r="C479" s="66"/>
      <c r="D479" s="65"/>
      <c r="E479" s="66"/>
      <c r="F479" s="67"/>
      <c r="G479" s="65"/>
      <c r="H479" s="66"/>
      <c r="I479" s="20"/>
      <c r="J479" s="21"/>
    </row>
    <row r="480" spans="1:10" x14ac:dyDescent="0.2">
      <c r="A480" s="158" t="s">
        <v>314</v>
      </c>
      <c r="B480" s="65">
        <v>9</v>
      </c>
      <c r="C480" s="66">
        <v>7</v>
      </c>
      <c r="D480" s="65">
        <v>21</v>
      </c>
      <c r="E480" s="66">
        <v>25</v>
      </c>
      <c r="F480" s="67"/>
      <c r="G480" s="65">
        <f t="shared" ref="G480:G488" si="92">B480-C480</f>
        <v>2</v>
      </c>
      <c r="H480" s="66">
        <f t="shared" ref="H480:H488" si="93">D480-E480</f>
        <v>-4</v>
      </c>
      <c r="I480" s="20">
        <f t="shared" ref="I480:I488" si="94">IF(C480=0, "-", IF(G480/C480&lt;10, G480/C480, "&gt;999%"))</f>
        <v>0.2857142857142857</v>
      </c>
      <c r="J480" s="21">
        <f t="shared" ref="J480:J488" si="95">IF(E480=0, "-", IF(H480/E480&lt;10, H480/E480, "&gt;999%"))</f>
        <v>-0.16</v>
      </c>
    </row>
    <row r="481" spans="1:10" x14ac:dyDescent="0.2">
      <c r="A481" s="158" t="s">
        <v>402</v>
      </c>
      <c r="B481" s="65">
        <v>257</v>
      </c>
      <c r="C481" s="66">
        <v>207</v>
      </c>
      <c r="D481" s="65">
        <v>593</v>
      </c>
      <c r="E481" s="66">
        <v>515</v>
      </c>
      <c r="F481" s="67"/>
      <c r="G481" s="65">
        <f t="shared" si="92"/>
        <v>50</v>
      </c>
      <c r="H481" s="66">
        <f t="shared" si="93"/>
        <v>78</v>
      </c>
      <c r="I481" s="20">
        <f t="shared" si="94"/>
        <v>0.24154589371980675</v>
      </c>
      <c r="J481" s="21">
        <f t="shared" si="95"/>
        <v>0.15145631067961166</v>
      </c>
    </row>
    <row r="482" spans="1:10" x14ac:dyDescent="0.2">
      <c r="A482" s="158" t="s">
        <v>228</v>
      </c>
      <c r="B482" s="65">
        <v>50</v>
      </c>
      <c r="C482" s="66">
        <v>45</v>
      </c>
      <c r="D482" s="65">
        <v>144</v>
      </c>
      <c r="E482" s="66">
        <v>164</v>
      </c>
      <c r="F482" s="67"/>
      <c r="G482" s="65">
        <f t="shared" si="92"/>
        <v>5</v>
      </c>
      <c r="H482" s="66">
        <f t="shared" si="93"/>
        <v>-20</v>
      </c>
      <c r="I482" s="20">
        <f t="shared" si="94"/>
        <v>0.1111111111111111</v>
      </c>
      <c r="J482" s="21">
        <f t="shared" si="95"/>
        <v>-0.12195121951219512</v>
      </c>
    </row>
    <row r="483" spans="1:10" x14ac:dyDescent="0.2">
      <c r="A483" s="158" t="s">
        <v>249</v>
      </c>
      <c r="B483" s="65">
        <v>0</v>
      </c>
      <c r="C483" s="66">
        <v>6</v>
      </c>
      <c r="D483" s="65">
        <v>5</v>
      </c>
      <c r="E483" s="66">
        <v>15</v>
      </c>
      <c r="F483" s="67"/>
      <c r="G483" s="65">
        <f t="shared" si="92"/>
        <v>-6</v>
      </c>
      <c r="H483" s="66">
        <f t="shared" si="93"/>
        <v>-10</v>
      </c>
      <c r="I483" s="20">
        <f t="shared" si="94"/>
        <v>-1</v>
      </c>
      <c r="J483" s="21">
        <f t="shared" si="95"/>
        <v>-0.66666666666666663</v>
      </c>
    </row>
    <row r="484" spans="1:10" x14ac:dyDescent="0.2">
      <c r="A484" s="158" t="s">
        <v>250</v>
      </c>
      <c r="B484" s="65">
        <v>1</v>
      </c>
      <c r="C484" s="66">
        <v>8</v>
      </c>
      <c r="D484" s="65">
        <v>68</v>
      </c>
      <c r="E484" s="66">
        <v>17</v>
      </c>
      <c r="F484" s="67"/>
      <c r="G484" s="65">
        <f t="shared" si="92"/>
        <v>-7</v>
      </c>
      <c r="H484" s="66">
        <f t="shared" si="93"/>
        <v>51</v>
      </c>
      <c r="I484" s="20">
        <f t="shared" si="94"/>
        <v>-0.875</v>
      </c>
      <c r="J484" s="21">
        <f t="shared" si="95"/>
        <v>3</v>
      </c>
    </row>
    <row r="485" spans="1:10" x14ac:dyDescent="0.2">
      <c r="A485" s="158" t="s">
        <v>438</v>
      </c>
      <c r="B485" s="65">
        <v>202</v>
      </c>
      <c r="C485" s="66">
        <v>57</v>
      </c>
      <c r="D485" s="65">
        <v>449</v>
      </c>
      <c r="E485" s="66">
        <v>132</v>
      </c>
      <c r="F485" s="67"/>
      <c r="G485" s="65">
        <f t="shared" si="92"/>
        <v>145</v>
      </c>
      <c r="H485" s="66">
        <f t="shared" si="93"/>
        <v>317</v>
      </c>
      <c r="I485" s="20">
        <f t="shared" si="94"/>
        <v>2.5438596491228069</v>
      </c>
      <c r="J485" s="21">
        <f t="shared" si="95"/>
        <v>2.4015151515151514</v>
      </c>
    </row>
    <row r="486" spans="1:10" x14ac:dyDescent="0.2">
      <c r="A486" s="158" t="s">
        <v>229</v>
      </c>
      <c r="B486" s="65">
        <v>28</v>
      </c>
      <c r="C486" s="66">
        <v>23</v>
      </c>
      <c r="D486" s="65">
        <v>69</v>
      </c>
      <c r="E486" s="66">
        <v>50</v>
      </c>
      <c r="F486" s="67"/>
      <c r="G486" s="65">
        <f t="shared" si="92"/>
        <v>5</v>
      </c>
      <c r="H486" s="66">
        <f t="shared" si="93"/>
        <v>19</v>
      </c>
      <c r="I486" s="20">
        <f t="shared" si="94"/>
        <v>0.21739130434782608</v>
      </c>
      <c r="J486" s="21">
        <f t="shared" si="95"/>
        <v>0.38</v>
      </c>
    </row>
    <row r="487" spans="1:10" x14ac:dyDescent="0.2">
      <c r="A487" s="158" t="s">
        <v>370</v>
      </c>
      <c r="B487" s="65">
        <v>169</v>
      </c>
      <c r="C487" s="66">
        <v>188</v>
      </c>
      <c r="D487" s="65">
        <v>382</v>
      </c>
      <c r="E487" s="66">
        <v>440</v>
      </c>
      <c r="F487" s="67"/>
      <c r="G487" s="65">
        <f t="shared" si="92"/>
        <v>-19</v>
      </c>
      <c r="H487" s="66">
        <f t="shared" si="93"/>
        <v>-58</v>
      </c>
      <c r="I487" s="20">
        <f t="shared" si="94"/>
        <v>-0.10106382978723404</v>
      </c>
      <c r="J487" s="21">
        <f t="shared" si="95"/>
        <v>-0.13181818181818181</v>
      </c>
    </row>
    <row r="488" spans="1:10" s="160" customFormat="1" x14ac:dyDescent="0.2">
      <c r="A488" s="178" t="s">
        <v>674</v>
      </c>
      <c r="B488" s="71">
        <v>716</v>
      </c>
      <c r="C488" s="72">
        <v>541</v>
      </c>
      <c r="D488" s="71">
        <v>1731</v>
      </c>
      <c r="E488" s="72">
        <v>1358</v>
      </c>
      <c r="F488" s="73"/>
      <c r="G488" s="71">
        <f t="shared" si="92"/>
        <v>175</v>
      </c>
      <c r="H488" s="72">
        <f t="shared" si="93"/>
        <v>373</v>
      </c>
      <c r="I488" s="37">
        <f t="shared" si="94"/>
        <v>0.32347504621072087</v>
      </c>
      <c r="J488" s="38">
        <f t="shared" si="95"/>
        <v>0.27466863033873345</v>
      </c>
    </row>
    <row r="489" spans="1:10" x14ac:dyDescent="0.2">
      <c r="A489" s="177"/>
      <c r="B489" s="143"/>
      <c r="C489" s="144"/>
      <c r="D489" s="143"/>
      <c r="E489" s="144"/>
      <c r="F489" s="145"/>
      <c r="G489" s="143"/>
      <c r="H489" s="144"/>
      <c r="I489" s="151"/>
      <c r="J489" s="152"/>
    </row>
    <row r="490" spans="1:10" s="139" customFormat="1" x14ac:dyDescent="0.2">
      <c r="A490" s="159" t="s">
        <v>89</v>
      </c>
      <c r="B490" s="65"/>
      <c r="C490" s="66"/>
      <c r="D490" s="65"/>
      <c r="E490" s="66"/>
      <c r="F490" s="67"/>
      <c r="G490" s="65"/>
      <c r="H490" s="66"/>
      <c r="I490" s="20"/>
      <c r="J490" s="21"/>
    </row>
    <row r="491" spans="1:10" x14ac:dyDescent="0.2">
      <c r="A491" s="158" t="s">
        <v>206</v>
      </c>
      <c r="B491" s="65">
        <v>85</v>
      </c>
      <c r="C491" s="66">
        <v>50</v>
      </c>
      <c r="D491" s="65">
        <v>149</v>
      </c>
      <c r="E491" s="66">
        <v>116</v>
      </c>
      <c r="F491" s="67"/>
      <c r="G491" s="65">
        <f t="shared" ref="G491:G497" si="96">B491-C491</f>
        <v>35</v>
      </c>
      <c r="H491" s="66">
        <f t="shared" ref="H491:H497" si="97">D491-E491</f>
        <v>33</v>
      </c>
      <c r="I491" s="20">
        <f t="shared" ref="I491:I497" si="98">IF(C491=0, "-", IF(G491/C491&lt;10, G491/C491, "&gt;999%"))</f>
        <v>0.7</v>
      </c>
      <c r="J491" s="21">
        <f t="shared" ref="J491:J497" si="99">IF(E491=0, "-", IF(H491/E491&lt;10, H491/E491, "&gt;999%"))</f>
        <v>0.28448275862068967</v>
      </c>
    </row>
    <row r="492" spans="1:10" x14ac:dyDescent="0.2">
      <c r="A492" s="158" t="s">
        <v>351</v>
      </c>
      <c r="B492" s="65">
        <v>38</v>
      </c>
      <c r="C492" s="66">
        <v>12</v>
      </c>
      <c r="D492" s="65">
        <v>100</v>
      </c>
      <c r="E492" s="66">
        <v>34</v>
      </c>
      <c r="F492" s="67"/>
      <c r="G492" s="65">
        <f t="shared" si="96"/>
        <v>26</v>
      </c>
      <c r="H492" s="66">
        <f t="shared" si="97"/>
        <v>66</v>
      </c>
      <c r="I492" s="20">
        <f t="shared" si="98"/>
        <v>2.1666666666666665</v>
      </c>
      <c r="J492" s="21">
        <f t="shared" si="99"/>
        <v>1.9411764705882353</v>
      </c>
    </row>
    <row r="493" spans="1:10" x14ac:dyDescent="0.2">
      <c r="A493" s="158" t="s">
        <v>352</v>
      </c>
      <c r="B493" s="65">
        <v>108</v>
      </c>
      <c r="C493" s="66">
        <v>37</v>
      </c>
      <c r="D493" s="65">
        <v>298</v>
      </c>
      <c r="E493" s="66">
        <v>90</v>
      </c>
      <c r="F493" s="67"/>
      <c r="G493" s="65">
        <f t="shared" si="96"/>
        <v>71</v>
      </c>
      <c r="H493" s="66">
        <f t="shared" si="97"/>
        <v>208</v>
      </c>
      <c r="I493" s="20">
        <f t="shared" si="98"/>
        <v>1.9189189189189189</v>
      </c>
      <c r="J493" s="21">
        <f t="shared" si="99"/>
        <v>2.3111111111111109</v>
      </c>
    </row>
    <row r="494" spans="1:10" x14ac:dyDescent="0.2">
      <c r="A494" s="158" t="s">
        <v>371</v>
      </c>
      <c r="B494" s="65">
        <v>0</v>
      </c>
      <c r="C494" s="66">
        <v>1</v>
      </c>
      <c r="D494" s="65">
        <v>6</v>
      </c>
      <c r="E494" s="66">
        <v>3</v>
      </c>
      <c r="F494" s="67"/>
      <c r="G494" s="65">
        <f t="shared" si="96"/>
        <v>-1</v>
      </c>
      <c r="H494" s="66">
        <f t="shared" si="97"/>
        <v>3</v>
      </c>
      <c r="I494" s="20">
        <f t="shared" si="98"/>
        <v>-1</v>
      </c>
      <c r="J494" s="21">
        <f t="shared" si="99"/>
        <v>1</v>
      </c>
    </row>
    <row r="495" spans="1:10" x14ac:dyDescent="0.2">
      <c r="A495" s="158" t="s">
        <v>207</v>
      </c>
      <c r="B495" s="65">
        <v>105</v>
      </c>
      <c r="C495" s="66">
        <v>98</v>
      </c>
      <c r="D495" s="65">
        <v>332</v>
      </c>
      <c r="E495" s="66">
        <v>275</v>
      </c>
      <c r="F495" s="67"/>
      <c r="G495" s="65">
        <f t="shared" si="96"/>
        <v>7</v>
      </c>
      <c r="H495" s="66">
        <f t="shared" si="97"/>
        <v>57</v>
      </c>
      <c r="I495" s="20">
        <f t="shared" si="98"/>
        <v>7.1428571428571425E-2</v>
      </c>
      <c r="J495" s="21">
        <f t="shared" si="99"/>
        <v>0.20727272727272728</v>
      </c>
    </row>
    <row r="496" spans="1:10" x14ac:dyDescent="0.2">
      <c r="A496" s="158" t="s">
        <v>372</v>
      </c>
      <c r="B496" s="65">
        <v>80</v>
      </c>
      <c r="C496" s="66">
        <v>51</v>
      </c>
      <c r="D496" s="65">
        <v>144</v>
      </c>
      <c r="E496" s="66">
        <v>161</v>
      </c>
      <c r="F496" s="67"/>
      <c r="G496" s="65">
        <f t="shared" si="96"/>
        <v>29</v>
      </c>
      <c r="H496" s="66">
        <f t="shared" si="97"/>
        <v>-17</v>
      </c>
      <c r="I496" s="20">
        <f t="shared" si="98"/>
        <v>0.56862745098039214</v>
      </c>
      <c r="J496" s="21">
        <f t="shared" si="99"/>
        <v>-0.10559006211180125</v>
      </c>
    </row>
    <row r="497" spans="1:10" s="160" customFormat="1" x14ac:dyDescent="0.2">
      <c r="A497" s="178" t="s">
        <v>675</v>
      </c>
      <c r="B497" s="71">
        <v>416</v>
      </c>
      <c r="C497" s="72">
        <v>249</v>
      </c>
      <c r="D497" s="71">
        <v>1029</v>
      </c>
      <c r="E497" s="72">
        <v>679</v>
      </c>
      <c r="F497" s="73"/>
      <c r="G497" s="71">
        <f t="shared" si="96"/>
        <v>167</v>
      </c>
      <c r="H497" s="72">
        <f t="shared" si="97"/>
        <v>350</v>
      </c>
      <c r="I497" s="37">
        <f t="shared" si="98"/>
        <v>0.67068273092369479</v>
      </c>
      <c r="J497" s="38">
        <f t="shared" si="99"/>
        <v>0.51546391752577314</v>
      </c>
    </row>
    <row r="498" spans="1:10" x14ac:dyDescent="0.2">
      <c r="A498" s="177"/>
      <c r="B498" s="143"/>
      <c r="C498" s="144"/>
      <c r="D498" s="143"/>
      <c r="E498" s="144"/>
      <c r="F498" s="145"/>
      <c r="G498" s="143"/>
      <c r="H498" s="144"/>
      <c r="I498" s="151"/>
      <c r="J498" s="152"/>
    </row>
    <row r="499" spans="1:10" s="139" customFormat="1" x14ac:dyDescent="0.2">
      <c r="A499" s="159" t="s">
        <v>90</v>
      </c>
      <c r="B499" s="65"/>
      <c r="C499" s="66"/>
      <c r="D499" s="65"/>
      <c r="E499" s="66"/>
      <c r="F499" s="67"/>
      <c r="G499" s="65"/>
      <c r="H499" s="66"/>
      <c r="I499" s="20"/>
      <c r="J499" s="21"/>
    </row>
    <row r="500" spans="1:10" x14ac:dyDescent="0.2">
      <c r="A500" s="158" t="s">
        <v>315</v>
      </c>
      <c r="B500" s="65">
        <v>15</v>
      </c>
      <c r="C500" s="66">
        <v>9</v>
      </c>
      <c r="D500" s="65">
        <v>35</v>
      </c>
      <c r="E500" s="66">
        <v>18</v>
      </c>
      <c r="F500" s="67"/>
      <c r="G500" s="65">
        <f t="shared" ref="G500:G523" si="100">B500-C500</f>
        <v>6</v>
      </c>
      <c r="H500" s="66">
        <f t="shared" ref="H500:H523" si="101">D500-E500</f>
        <v>17</v>
      </c>
      <c r="I500" s="20">
        <f t="shared" ref="I500:I523" si="102">IF(C500=0, "-", IF(G500/C500&lt;10, G500/C500, "&gt;999%"))</f>
        <v>0.66666666666666663</v>
      </c>
      <c r="J500" s="21">
        <f t="shared" ref="J500:J523" si="103">IF(E500=0, "-", IF(H500/E500&lt;10, H500/E500, "&gt;999%"))</f>
        <v>0.94444444444444442</v>
      </c>
    </row>
    <row r="501" spans="1:10" x14ac:dyDescent="0.2">
      <c r="A501" s="158" t="s">
        <v>251</v>
      </c>
      <c r="B501" s="65">
        <v>158</v>
      </c>
      <c r="C501" s="66">
        <v>255</v>
      </c>
      <c r="D501" s="65">
        <v>482</v>
      </c>
      <c r="E501" s="66">
        <v>653</v>
      </c>
      <c r="F501" s="67"/>
      <c r="G501" s="65">
        <f t="shared" si="100"/>
        <v>-97</v>
      </c>
      <c r="H501" s="66">
        <f t="shared" si="101"/>
        <v>-171</v>
      </c>
      <c r="I501" s="20">
        <f t="shared" si="102"/>
        <v>-0.38039215686274508</v>
      </c>
      <c r="J501" s="21">
        <f t="shared" si="103"/>
        <v>-0.26186830015313933</v>
      </c>
    </row>
    <row r="502" spans="1:10" x14ac:dyDescent="0.2">
      <c r="A502" s="158" t="s">
        <v>373</v>
      </c>
      <c r="B502" s="65">
        <v>241</v>
      </c>
      <c r="C502" s="66">
        <v>164</v>
      </c>
      <c r="D502" s="65">
        <v>570</v>
      </c>
      <c r="E502" s="66">
        <v>437</v>
      </c>
      <c r="F502" s="67"/>
      <c r="G502" s="65">
        <f t="shared" si="100"/>
        <v>77</v>
      </c>
      <c r="H502" s="66">
        <f t="shared" si="101"/>
        <v>133</v>
      </c>
      <c r="I502" s="20">
        <f t="shared" si="102"/>
        <v>0.46951219512195119</v>
      </c>
      <c r="J502" s="21">
        <f t="shared" si="103"/>
        <v>0.30434782608695654</v>
      </c>
    </row>
    <row r="503" spans="1:10" x14ac:dyDescent="0.2">
      <c r="A503" s="158" t="s">
        <v>480</v>
      </c>
      <c r="B503" s="65">
        <v>6</v>
      </c>
      <c r="C503" s="66">
        <v>5</v>
      </c>
      <c r="D503" s="65">
        <v>11</v>
      </c>
      <c r="E503" s="66">
        <v>30</v>
      </c>
      <c r="F503" s="67"/>
      <c r="G503" s="65">
        <f t="shared" si="100"/>
        <v>1</v>
      </c>
      <c r="H503" s="66">
        <f t="shared" si="101"/>
        <v>-19</v>
      </c>
      <c r="I503" s="20">
        <f t="shared" si="102"/>
        <v>0.2</v>
      </c>
      <c r="J503" s="21">
        <f t="shared" si="103"/>
        <v>-0.6333333333333333</v>
      </c>
    </row>
    <row r="504" spans="1:10" x14ac:dyDescent="0.2">
      <c r="A504" s="158" t="s">
        <v>230</v>
      </c>
      <c r="B504" s="65">
        <v>578</v>
      </c>
      <c r="C504" s="66">
        <v>477</v>
      </c>
      <c r="D504" s="65">
        <v>1407</v>
      </c>
      <c r="E504" s="66">
        <v>1459</v>
      </c>
      <c r="F504" s="67"/>
      <c r="G504" s="65">
        <f t="shared" si="100"/>
        <v>101</v>
      </c>
      <c r="H504" s="66">
        <f t="shared" si="101"/>
        <v>-52</v>
      </c>
      <c r="I504" s="20">
        <f t="shared" si="102"/>
        <v>0.21174004192872117</v>
      </c>
      <c r="J504" s="21">
        <f t="shared" si="103"/>
        <v>-3.5640849897189859E-2</v>
      </c>
    </row>
    <row r="505" spans="1:10" x14ac:dyDescent="0.2">
      <c r="A505" s="158" t="s">
        <v>439</v>
      </c>
      <c r="B505" s="65">
        <v>76</v>
      </c>
      <c r="C505" s="66">
        <v>44</v>
      </c>
      <c r="D505" s="65">
        <v>161</v>
      </c>
      <c r="E505" s="66">
        <v>142</v>
      </c>
      <c r="F505" s="67"/>
      <c r="G505" s="65">
        <f t="shared" si="100"/>
        <v>32</v>
      </c>
      <c r="H505" s="66">
        <f t="shared" si="101"/>
        <v>19</v>
      </c>
      <c r="I505" s="20">
        <f t="shared" si="102"/>
        <v>0.72727272727272729</v>
      </c>
      <c r="J505" s="21">
        <f t="shared" si="103"/>
        <v>0.13380281690140844</v>
      </c>
    </row>
    <row r="506" spans="1:10" x14ac:dyDescent="0.2">
      <c r="A506" s="158" t="s">
        <v>304</v>
      </c>
      <c r="B506" s="65">
        <v>2</v>
      </c>
      <c r="C506" s="66">
        <v>6</v>
      </c>
      <c r="D506" s="65">
        <v>6</v>
      </c>
      <c r="E506" s="66">
        <v>15</v>
      </c>
      <c r="F506" s="67"/>
      <c r="G506" s="65">
        <f t="shared" si="100"/>
        <v>-4</v>
      </c>
      <c r="H506" s="66">
        <f t="shared" si="101"/>
        <v>-9</v>
      </c>
      <c r="I506" s="20">
        <f t="shared" si="102"/>
        <v>-0.66666666666666663</v>
      </c>
      <c r="J506" s="21">
        <f t="shared" si="103"/>
        <v>-0.6</v>
      </c>
    </row>
    <row r="507" spans="1:10" x14ac:dyDescent="0.2">
      <c r="A507" s="158" t="s">
        <v>478</v>
      </c>
      <c r="B507" s="65">
        <v>53</v>
      </c>
      <c r="C507" s="66">
        <v>39</v>
      </c>
      <c r="D507" s="65">
        <v>151</v>
      </c>
      <c r="E507" s="66">
        <v>92</v>
      </c>
      <c r="F507" s="67"/>
      <c r="G507" s="65">
        <f t="shared" si="100"/>
        <v>14</v>
      </c>
      <c r="H507" s="66">
        <f t="shared" si="101"/>
        <v>59</v>
      </c>
      <c r="I507" s="20">
        <f t="shared" si="102"/>
        <v>0.35897435897435898</v>
      </c>
      <c r="J507" s="21">
        <f t="shared" si="103"/>
        <v>0.64130434782608692</v>
      </c>
    </row>
    <row r="508" spans="1:10" x14ac:dyDescent="0.2">
      <c r="A508" s="158" t="s">
        <v>493</v>
      </c>
      <c r="B508" s="65">
        <v>141</v>
      </c>
      <c r="C508" s="66">
        <v>70</v>
      </c>
      <c r="D508" s="65">
        <v>370</v>
      </c>
      <c r="E508" s="66">
        <v>216</v>
      </c>
      <c r="F508" s="67"/>
      <c r="G508" s="65">
        <f t="shared" si="100"/>
        <v>71</v>
      </c>
      <c r="H508" s="66">
        <f t="shared" si="101"/>
        <v>154</v>
      </c>
      <c r="I508" s="20">
        <f t="shared" si="102"/>
        <v>1.0142857142857142</v>
      </c>
      <c r="J508" s="21">
        <f t="shared" si="103"/>
        <v>0.71296296296296291</v>
      </c>
    </row>
    <row r="509" spans="1:10" x14ac:dyDescent="0.2">
      <c r="A509" s="158" t="s">
        <v>503</v>
      </c>
      <c r="B509" s="65">
        <v>329</v>
      </c>
      <c r="C509" s="66">
        <v>168</v>
      </c>
      <c r="D509" s="65">
        <v>894</v>
      </c>
      <c r="E509" s="66">
        <v>544</v>
      </c>
      <c r="F509" s="67"/>
      <c r="G509" s="65">
        <f t="shared" si="100"/>
        <v>161</v>
      </c>
      <c r="H509" s="66">
        <f t="shared" si="101"/>
        <v>350</v>
      </c>
      <c r="I509" s="20">
        <f t="shared" si="102"/>
        <v>0.95833333333333337</v>
      </c>
      <c r="J509" s="21">
        <f t="shared" si="103"/>
        <v>0.64338235294117652</v>
      </c>
    </row>
    <row r="510" spans="1:10" x14ac:dyDescent="0.2">
      <c r="A510" s="158" t="s">
        <v>519</v>
      </c>
      <c r="B510" s="65">
        <v>1028</v>
      </c>
      <c r="C510" s="66">
        <v>682</v>
      </c>
      <c r="D510" s="65">
        <v>2712</v>
      </c>
      <c r="E510" s="66">
        <v>1905</v>
      </c>
      <c r="F510" s="67"/>
      <c r="G510" s="65">
        <f t="shared" si="100"/>
        <v>346</v>
      </c>
      <c r="H510" s="66">
        <f t="shared" si="101"/>
        <v>807</v>
      </c>
      <c r="I510" s="20">
        <f t="shared" si="102"/>
        <v>0.50733137829912023</v>
      </c>
      <c r="J510" s="21">
        <f t="shared" si="103"/>
        <v>0.42362204724409447</v>
      </c>
    </row>
    <row r="511" spans="1:10" x14ac:dyDescent="0.2">
      <c r="A511" s="158" t="s">
        <v>440</v>
      </c>
      <c r="B511" s="65">
        <v>15</v>
      </c>
      <c r="C511" s="66">
        <v>66</v>
      </c>
      <c r="D511" s="65">
        <v>31</v>
      </c>
      <c r="E511" s="66">
        <v>280</v>
      </c>
      <c r="F511" s="67"/>
      <c r="G511" s="65">
        <f t="shared" si="100"/>
        <v>-51</v>
      </c>
      <c r="H511" s="66">
        <f t="shared" si="101"/>
        <v>-249</v>
      </c>
      <c r="I511" s="20">
        <f t="shared" si="102"/>
        <v>-0.77272727272727271</v>
      </c>
      <c r="J511" s="21">
        <f t="shared" si="103"/>
        <v>-0.88928571428571423</v>
      </c>
    </row>
    <row r="512" spans="1:10" x14ac:dyDescent="0.2">
      <c r="A512" s="158" t="s">
        <v>520</v>
      </c>
      <c r="B512" s="65">
        <v>330</v>
      </c>
      <c r="C512" s="66">
        <v>200</v>
      </c>
      <c r="D512" s="65">
        <v>871</v>
      </c>
      <c r="E512" s="66">
        <v>519</v>
      </c>
      <c r="F512" s="67"/>
      <c r="G512" s="65">
        <f t="shared" si="100"/>
        <v>130</v>
      </c>
      <c r="H512" s="66">
        <f t="shared" si="101"/>
        <v>352</v>
      </c>
      <c r="I512" s="20">
        <f t="shared" si="102"/>
        <v>0.65</v>
      </c>
      <c r="J512" s="21">
        <f t="shared" si="103"/>
        <v>0.67822736030828512</v>
      </c>
    </row>
    <row r="513" spans="1:10" x14ac:dyDescent="0.2">
      <c r="A513" s="158" t="s">
        <v>462</v>
      </c>
      <c r="B513" s="65">
        <v>572</v>
      </c>
      <c r="C513" s="66">
        <v>332</v>
      </c>
      <c r="D513" s="65">
        <v>1260</v>
      </c>
      <c r="E513" s="66">
        <v>790</v>
      </c>
      <c r="F513" s="67"/>
      <c r="G513" s="65">
        <f t="shared" si="100"/>
        <v>240</v>
      </c>
      <c r="H513" s="66">
        <f t="shared" si="101"/>
        <v>470</v>
      </c>
      <c r="I513" s="20">
        <f t="shared" si="102"/>
        <v>0.72289156626506024</v>
      </c>
      <c r="J513" s="21">
        <f t="shared" si="103"/>
        <v>0.59493670886075944</v>
      </c>
    </row>
    <row r="514" spans="1:10" x14ac:dyDescent="0.2">
      <c r="A514" s="158" t="s">
        <v>441</v>
      </c>
      <c r="B514" s="65">
        <v>349</v>
      </c>
      <c r="C514" s="66">
        <v>442</v>
      </c>
      <c r="D514" s="65">
        <v>1148</v>
      </c>
      <c r="E514" s="66">
        <v>1159</v>
      </c>
      <c r="F514" s="67"/>
      <c r="G514" s="65">
        <f t="shared" si="100"/>
        <v>-93</v>
      </c>
      <c r="H514" s="66">
        <f t="shared" si="101"/>
        <v>-11</v>
      </c>
      <c r="I514" s="20">
        <f t="shared" si="102"/>
        <v>-0.21040723981900453</v>
      </c>
      <c r="J514" s="21">
        <f t="shared" si="103"/>
        <v>-9.4909404659188953E-3</v>
      </c>
    </row>
    <row r="515" spans="1:10" x14ac:dyDescent="0.2">
      <c r="A515" s="158" t="s">
        <v>231</v>
      </c>
      <c r="B515" s="65">
        <v>0</v>
      </c>
      <c r="C515" s="66">
        <v>1</v>
      </c>
      <c r="D515" s="65">
        <v>1</v>
      </c>
      <c r="E515" s="66">
        <v>5</v>
      </c>
      <c r="F515" s="67"/>
      <c r="G515" s="65">
        <f t="shared" si="100"/>
        <v>-1</v>
      </c>
      <c r="H515" s="66">
        <f t="shared" si="101"/>
        <v>-4</v>
      </c>
      <c r="I515" s="20">
        <f t="shared" si="102"/>
        <v>-1</v>
      </c>
      <c r="J515" s="21">
        <f t="shared" si="103"/>
        <v>-0.8</v>
      </c>
    </row>
    <row r="516" spans="1:10" x14ac:dyDescent="0.2">
      <c r="A516" s="158" t="s">
        <v>208</v>
      </c>
      <c r="B516" s="65">
        <v>0</v>
      </c>
      <c r="C516" s="66">
        <v>7</v>
      </c>
      <c r="D516" s="65">
        <v>0</v>
      </c>
      <c r="E516" s="66">
        <v>9</v>
      </c>
      <c r="F516" s="67"/>
      <c r="G516" s="65">
        <f t="shared" si="100"/>
        <v>-7</v>
      </c>
      <c r="H516" s="66">
        <f t="shared" si="101"/>
        <v>-9</v>
      </c>
      <c r="I516" s="20">
        <f t="shared" si="102"/>
        <v>-1</v>
      </c>
      <c r="J516" s="21">
        <f t="shared" si="103"/>
        <v>-1</v>
      </c>
    </row>
    <row r="517" spans="1:10" x14ac:dyDescent="0.2">
      <c r="A517" s="158" t="s">
        <v>232</v>
      </c>
      <c r="B517" s="65">
        <v>4</v>
      </c>
      <c r="C517" s="66">
        <v>4</v>
      </c>
      <c r="D517" s="65">
        <v>16</v>
      </c>
      <c r="E517" s="66">
        <v>29</v>
      </c>
      <c r="F517" s="67"/>
      <c r="G517" s="65">
        <f t="shared" si="100"/>
        <v>0</v>
      </c>
      <c r="H517" s="66">
        <f t="shared" si="101"/>
        <v>-13</v>
      </c>
      <c r="I517" s="20">
        <f t="shared" si="102"/>
        <v>0</v>
      </c>
      <c r="J517" s="21">
        <f t="shared" si="103"/>
        <v>-0.44827586206896552</v>
      </c>
    </row>
    <row r="518" spans="1:10" x14ac:dyDescent="0.2">
      <c r="A518" s="158" t="s">
        <v>403</v>
      </c>
      <c r="B518" s="65">
        <v>703</v>
      </c>
      <c r="C518" s="66">
        <v>600</v>
      </c>
      <c r="D518" s="65">
        <v>1894</v>
      </c>
      <c r="E518" s="66">
        <v>1731</v>
      </c>
      <c r="F518" s="67"/>
      <c r="G518" s="65">
        <f t="shared" si="100"/>
        <v>103</v>
      </c>
      <c r="H518" s="66">
        <f t="shared" si="101"/>
        <v>163</v>
      </c>
      <c r="I518" s="20">
        <f t="shared" si="102"/>
        <v>0.17166666666666666</v>
      </c>
      <c r="J518" s="21">
        <f t="shared" si="103"/>
        <v>9.416522241478914E-2</v>
      </c>
    </row>
    <row r="519" spans="1:10" x14ac:dyDescent="0.2">
      <c r="A519" s="158" t="s">
        <v>330</v>
      </c>
      <c r="B519" s="65">
        <v>2</v>
      </c>
      <c r="C519" s="66">
        <v>1</v>
      </c>
      <c r="D519" s="65">
        <v>5</v>
      </c>
      <c r="E519" s="66">
        <v>9</v>
      </c>
      <c r="F519" s="67"/>
      <c r="G519" s="65">
        <f t="shared" si="100"/>
        <v>1</v>
      </c>
      <c r="H519" s="66">
        <f t="shared" si="101"/>
        <v>-4</v>
      </c>
      <c r="I519" s="20">
        <f t="shared" si="102"/>
        <v>1</v>
      </c>
      <c r="J519" s="21">
        <f t="shared" si="103"/>
        <v>-0.44444444444444442</v>
      </c>
    </row>
    <row r="520" spans="1:10" x14ac:dyDescent="0.2">
      <c r="A520" s="158" t="s">
        <v>297</v>
      </c>
      <c r="B520" s="65">
        <v>1</v>
      </c>
      <c r="C520" s="66">
        <v>0</v>
      </c>
      <c r="D520" s="65">
        <v>2</v>
      </c>
      <c r="E520" s="66">
        <v>6</v>
      </c>
      <c r="F520" s="67"/>
      <c r="G520" s="65">
        <f t="shared" si="100"/>
        <v>1</v>
      </c>
      <c r="H520" s="66">
        <f t="shared" si="101"/>
        <v>-4</v>
      </c>
      <c r="I520" s="20" t="str">
        <f t="shared" si="102"/>
        <v>-</v>
      </c>
      <c r="J520" s="21">
        <f t="shared" si="103"/>
        <v>-0.66666666666666663</v>
      </c>
    </row>
    <row r="521" spans="1:10" x14ac:dyDescent="0.2">
      <c r="A521" s="158" t="s">
        <v>209</v>
      </c>
      <c r="B521" s="65">
        <v>125</v>
      </c>
      <c r="C521" s="66">
        <v>111</v>
      </c>
      <c r="D521" s="65">
        <v>314</v>
      </c>
      <c r="E521" s="66">
        <v>474</v>
      </c>
      <c r="F521" s="67"/>
      <c r="G521" s="65">
        <f t="shared" si="100"/>
        <v>14</v>
      </c>
      <c r="H521" s="66">
        <f t="shared" si="101"/>
        <v>-160</v>
      </c>
      <c r="I521" s="20">
        <f t="shared" si="102"/>
        <v>0.12612612612612611</v>
      </c>
      <c r="J521" s="21">
        <f t="shared" si="103"/>
        <v>-0.33755274261603374</v>
      </c>
    </row>
    <row r="522" spans="1:10" x14ac:dyDescent="0.2">
      <c r="A522" s="158" t="s">
        <v>353</v>
      </c>
      <c r="B522" s="65">
        <v>203</v>
      </c>
      <c r="C522" s="66">
        <v>0</v>
      </c>
      <c r="D522" s="65">
        <v>438</v>
      </c>
      <c r="E522" s="66">
        <v>0</v>
      </c>
      <c r="F522" s="67"/>
      <c r="G522" s="65">
        <f t="shared" si="100"/>
        <v>203</v>
      </c>
      <c r="H522" s="66">
        <f t="shared" si="101"/>
        <v>438</v>
      </c>
      <c r="I522" s="20" t="str">
        <f t="shared" si="102"/>
        <v>-</v>
      </c>
      <c r="J522" s="21" t="str">
        <f t="shared" si="103"/>
        <v>-</v>
      </c>
    </row>
    <row r="523" spans="1:10" s="160" customFormat="1" x14ac:dyDescent="0.2">
      <c r="A523" s="178" t="s">
        <v>676</v>
      </c>
      <c r="B523" s="71">
        <v>4931</v>
      </c>
      <c r="C523" s="72">
        <v>3683</v>
      </c>
      <c r="D523" s="71">
        <v>12779</v>
      </c>
      <c r="E523" s="72">
        <v>10522</v>
      </c>
      <c r="F523" s="73"/>
      <c r="G523" s="71">
        <f t="shared" si="100"/>
        <v>1248</v>
      </c>
      <c r="H523" s="72">
        <f t="shared" si="101"/>
        <v>2257</v>
      </c>
      <c r="I523" s="37">
        <f t="shared" si="102"/>
        <v>0.33885419494976921</v>
      </c>
      <c r="J523" s="38">
        <f t="shared" si="103"/>
        <v>0.21450294620794524</v>
      </c>
    </row>
    <row r="524" spans="1:10" x14ac:dyDescent="0.2">
      <c r="A524" s="177"/>
      <c r="B524" s="143"/>
      <c r="C524" s="144"/>
      <c r="D524" s="143"/>
      <c r="E524" s="144"/>
      <c r="F524" s="145"/>
      <c r="G524" s="143"/>
      <c r="H524" s="144"/>
      <c r="I524" s="151"/>
      <c r="J524" s="152"/>
    </row>
    <row r="525" spans="1:10" s="139" customFormat="1" x14ac:dyDescent="0.2">
      <c r="A525" s="159" t="s">
        <v>91</v>
      </c>
      <c r="B525" s="65"/>
      <c r="C525" s="66"/>
      <c r="D525" s="65"/>
      <c r="E525" s="66"/>
      <c r="F525" s="67"/>
      <c r="G525" s="65"/>
      <c r="H525" s="66"/>
      <c r="I525" s="20"/>
      <c r="J525" s="21"/>
    </row>
    <row r="526" spans="1:10" x14ac:dyDescent="0.2">
      <c r="A526" s="158" t="s">
        <v>557</v>
      </c>
      <c r="B526" s="65">
        <v>8</v>
      </c>
      <c r="C526" s="66">
        <v>9</v>
      </c>
      <c r="D526" s="65">
        <v>17</v>
      </c>
      <c r="E526" s="66">
        <v>30</v>
      </c>
      <c r="F526" s="67"/>
      <c r="G526" s="65">
        <f>B526-C526</f>
        <v>-1</v>
      </c>
      <c r="H526" s="66">
        <f>D526-E526</f>
        <v>-13</v>
      </c>
      <c r="I526" s="20">
        <f>IF(C526=0, "-", IF(G526/C526&lt;10, G526/C526, "&gt;999%"))</f>
        <v>-0.1111111111111111</v>
      </c>
      <c r="J526" s="21">
        <f>IF(E526=0, "-", IF(H526/E526&lt;10, H526/E526, "&gt;999%"))</f>
        <v>-0.43333333333333335</v>
      </c>
    </row>
    <row r="527" spans="1:10" x14ac:dyDescent="0.2">
      <c r="A527" s="158" t="s">
        <v>544</v>
      </c>
      <c r="B527" s="65">
        <v>0</v>
      </c>
      <c r="C527" s="66">
        <v>2</v>
      </c>
      <c r="D527" s="65">
        <v>1</v>
      </c>
      <c r="E527" s="66">
        <v>5</v>
      </c>
      <c r="F527" s="67"/>
      <c r="G527" s="65">
        <f>B527-C527</f>
        <v>-2</v>
      </c>
      <c r="H527" s="66">
        <f>D527-E527</f>
        <v>-4</v>
      </c>
      <c r="I527" s="20">
        <f>IF(C527=0, "-", IF(G527/C527&lt;10, G527/C527, "&gt;999%"))</f>
        <v>-1</v>
      </c>
      <c r="J527" s="21">
        <f>IF(E527=0, "-", IF(H527/E527&lt;10, H527/E527, "&gt;999%"))</f>
        <v>-0.8</v>
      </c>
    </row>
    <row r="528" spans="1:10" s="160" customFormat="1" x14ac:dyDescent="0.2">
      <c r="A528" s="178" t="s">
        <v>677</v>
      </c>
      <c r="B528" s="71">
        <v>8</v>
      </c>
      <c r="C528" s="72">
        <v>11</v>
      </c>
      <c r="D528" s="71">
        <v>18</v>
      </c>
      <c r="E528" s="72">
        <v>35</v>
      </c>
      <c r="F528" s="73"/>
      <c r="G528" s="71">
        <f>B528-C528</f>
        <v>-3</v>
      </c>
      <c r="H528" s="72">
        <f>D528-E528</f>
        <v>-17</v>
      </c>
      <c r="I528" s="37">
        <f>IF(C528=0, "-", IF(G528/C528&lt;10, G528/C528, "&gt;999%"))</f>
        <v>-0.27272727272727271</v>
      </c>
      <c r="J528" s="38">
        <f>IF(E528=0, "-", IF(H528/E528&lt;10, H528/E528, "&gt;999%"))</f>
        <v>-0.48571428571428571</v>
      </c>
    </row>
    <row r="529" spans="1:10" x14ac:dyDescent="0.2">
      <c r="A529" s="177"/>
      <c r="B529" s="143"/>
      <c r="C529" s="144"/>
      <c r="D529" s="143"/>
      <c r="E529" s="144"/>
      <c r="F529" s="145"/>
      <c r="G529" s="143"/>
      <c r="H529" s="144"/>
      <c r="I529" s="151"/>
      <c r="J529" s="152"/>
    </row>
    <row r="530" spans="1:10" s="139" customFormat="1" x14ac:dyDescent="0.2">
      <c r="A530" s="159" t="s">
        <v>92</v>
      </c>
      <c r="B530" s="65"/>
      <c r="C530" s="66"/>
      <c r="D530" s="65"/>
      <c r="E530" s="66"/>
      <c r="F530" s="67"/>
      <c r="G530" s="65"/>
      <c r="H530" s="66"/>
      <c r="I530" s="20"/>
      <c r="J530" s="21"/>
    </row>
    <row r="531" spans="1:10" x14ac:dyDescent="0.2">
      <c r="A531" s="158" t="s">
        <v>521</v>
      </c>
      <c r="B531" s="65">
        <v>163</v>
      </c>
      <c r="C531" s="66">
        <v>121</v>
      </c>
      <c r="D531" s="65">
        <v>478</v>
      </c>
      <c r="E531" s="66">
        <v>359</v>
      </c>
      <c r="F531" s="67"/>
      <c r="G531" s="65">
        <f t="shared" ref="G531:G550" si="104">B531-C531</f>
        <v>42</v>
      </c>
      <c r="H531" s="66">
        <f t="shared" ref="H531:H550" si="105">D531-E531</f>
        <v>119</v>
      </c>
      <c r="I531" s="20">
        <f t="shared" ref="I531:I550" si="106">IF(C531=0, "-", IF(G531/C531&lt;10, G531/C531, "&gt;999%"))</f>
        <v>0.34710743801652894</v>
      </c>
      <c r="J531" s="21">
        <f t="shared" ref="J531:J550" si="107">IF(E531=0, "-", IF(H531/E531&lt;10, H531/E531, "&gt;999%"))</f>
        <v>0.33147632311977715</v>
      </c>
    </row>
    <row r="532" spans="1:10" x14ac:dyDescent="0.2">
      <c r="A532" s="158" t="s">
        <v>263</v>
      </c>
      <c r="B532" s="65">
        <v>0</v>
      </c>
      <c r="C532" s="66">
        <v>1</v>
      </c>
      <c r="D532" s="65">
        <v>0</v>
      </c>
      <c r="E532" s="66">
        <v>1</v>
      </c>
      <c r="F532" s="67"/>
      <c r="G532" s="65">
        <f t="shared" si="104"/>
        <v>-1</v>
      </c>
      <c r="H532" s="66">
        <f t="shared" si="105"/>
        <v>-1</v>
      </c>
      <c r="I532" s="20">
        <f t="shared" si="106"/>
        <v>-1</v>
      </c>
      <c r="J532" s="21">
        <f t="shared" si="107"/>
        <v>-1</v>
      </c>
    </row>
    <row r="533" spans="1:10" x14ac:dyDescent="0.2">
      <c r="A533" s="158" t="s">
        <v>298</v>
      </c>
      <c r="B533" s="65">
        <v>3</v>
      </c>
      <c r="C533" s="66">
        <v>3</v>
      </c>
      <c r="D533" s="65">
        <v>11</v>
      </c>
      <c r="E533" s="66">
        <v>6</v>
      </c>
      <c r="F533" s="67"/>
      <c r="G533" s="65">
        <f t="shared" si="104"/>
        <v>0</v>
      </c>
      <c r="H533" s="66">
        <f t="shared" si="105"/>
        <v>5</v>
      </c>
      <c r="I533" s="20">
        <f t="shared" si="106"/>
        <v>0</v>
      </c>
      <c r="J533" s="21">
        <f t="shared" si="107"/>
        <v>0.83333333333333337</v>
      </c>
    </row>
    <row r="534" spans="1:10" x14ac:dyDescent="0.2">
      <c r="A534" s="158" t="s">
        <v>484</v>
      </c>
      <c r="B534" s="65">
        <v>4</v>
      </c>
      <c r="C534" s="66">
        <v>14</v>
      </c>
      <c r="D534" s="65">
        <v>31</v>
      </c>
      <c r="E534" s="66">
        <v>53</v>
      </c>
      <c r="F534" s="67"/>
      <c r="G534" s="65">
        <f t="shared" si="104"/>
        <v>-10</v>
      </c>
      <c r="H534" s="66">
        <f t="shared" si="105"/>
        <v>-22</v>
      </c>
      <c r="I534" s="20">
        <f t="shared" si="106"/>
        <v>-0.7142857142857143</v>
      </c>
      <c r="J534" s="21">
        <f t="shared" si="107"/>
        <v>-0.41509433962264153</v>
      </c>
    </row>
    <row r="535" spans="1:10" x14ac:dyDescent="0.2">
      <c r="A535" s="158" t="s">
        <v>305</v>
      </c>
      <c r="B535" s="65">
        <v>4</v>
      </c>
      <c r="C535" s="66">
        <v>0</v>
      </c>
      <c r="D535" s="65">
        <v>5</v>
      </c>
      <c r="E535" s="66">
        <v>0</v>
      </c>
      <c r="F535" s="67"/>
      <c r="G535" s="65">
        <f t="shared" si="104"/>
        <v>4</v>
      </c>
      <c r="H535" s="66">
        <f t="shared" si="105"/>
        <v>5</v>
      </c>
      <c r="I535" s="20" t="str">
        <f t="shared" si="106"/>
        <v>-</v>
      </c>
      <c r="J535" s="21" t="str">
        <f t="shared" si="107"/>
        <v>-</v>
      </c>
    </row>
    <row r="536" spans="1:10" x14ac:dyDescent="0.2">
      <c r="A536" s="158" t="s">
        <v>299</v>
      </c>
      <c r="B536" s="65">
        <v>1</v>
      </c>
      <c r="C536" s="66">
        <v>0</v>
      </c>
      <c r="D536" s="65">
        <v>2</v>
      </c>
      <c r="E536" s="66">
        <v>4</v>
      </c>
      <c r="F536" s="67"/>
      <c r="G536" s="65">
        <f t="shared" si="104"/>
        <v>1</v>
      </c>
      <c r="H536" s="66">
        <f t="shared" si="105"/>
        <v>-2</v>
      </c>
      <c r="I536" s="20" t="str">
        <f t="shared" si="106"/>
        <v>-</v>
      </c>
      <c r="J536" s="21">
        <f t="shared" si="107"/>
        <v>-0.5</v>
      </c>
    </row>
    <row r="537" spans="1:10" x14ac:dyDescent="0.2">
      <c r="A537" s="158" t="s">
        <v>536</v>
      </c>
      <c r="B537" s="65">
        <v>45</v>
      </c>
      <c r="C537" s="66">
        <v>9</v>
      </c>
      <c r="D537" s="65">
        <v>77</v>
      </c>
      <c r="E537" s="66">
        <v>42</v>
      </c>
      <c r="F537" s="67"/>
      <c r="G537" s="65">
        <f t="shared" si="104"/>
        <v>36</v>
      </c>
      <c r="H537" s="66">
        <f t="shared" si="105"/>
        <v>35</v>
      </c>
      <c r="I537" s="20">
        <f t="shared" si="106"/>
        <v>4</v>
      </c>
      <c r="J537" s="21">
        <f t="shared" si="107"/>
        <v>0.83333333333333337</v>
      </c>
    </row>
    <row r="538" spans="1:10" x14ac:dyDescent="0.2">
      <c r="A538" s="158" t="s">
        <v>479</v>
      </c>
      <c r="B538" s="65">
        <v>1</v>
      </c>
      <c r="C538" s="66">
        <v>0</v>
      </c>
      <c r="D538" s="65">
        <v>2</v>
      </c>
      <c r="E538" s="66">
        <v>0</v>
      </c>
      <c r="F538" s="67"/>
      <c r="G538" s="65">
        <f t="shared" si="104"/>
        <v>1</v>
      </c>
      <c r="H538" s="66">
        <f t="shared" si="105"/>
        <v>2</v>
      </c>
      <c r="I538" s="20" t="str">
        <f t="shared" si="106"/>
        <v>-</v>
      </c>
      <c r="J538" s="21" t="str">
        <f t="shared" si="107"/>
        <v>-</v>
      </c>
    </row>
    <row r="539" spans="1:10" x14ac:dyDescent="0.2">
      <c r="A539" s="158" t="s">
        <v>233</v>
      </c>
      <c r="B539" s="65">
        <v>2</v>
      </c>
      <c r="C539" s="66">
        <v>170</v>
      </c>
      <c r="D539" s="65">
        <v>9</v>
      </c>
      <c r="E539" s="66">
        <v>487</v>
      </c>
      <c r="F539" s="67"/>
      <c r="G539" s="65">
        <f t="shared" si="104"/>
        <v>-168</v>
      </c>
      <c r="H539" s="66">
        <f t="shared" si="105"/>
        <v>-478</v>
      </c>
      <c r="I539" s="20">
        <f t="shared" si="106"/>
        <v>-0.9882352941176471</v>
      </c>
      <c r="J539" s="21">
        <f t="shared" si="107"/>
        <v>-0.98151950718685832</v>
      </c>
    </row>
    <row r="540" spans="1:10" x14ac:dyDescent="0.2">
      <c r="A540" s="158" t="s">
        <v>404</v>
      </c>
      <c r="B540" s="65">
        <v>0</v>
      </c>
      <c r="C540" s="66">
        <v>6</v>
      </c>
      <c r="D540" s="65">
        <v>0</v>
      </c>
      <c r="E540" s="66">
        <v>14</v>
      </c>
      <c r="F540" s="67"/>
      <c r="G540" s="65">
        <f t="shared" si="104"/>
        <v>-6</v>
      </c>
      <c r="H540" s="66">
        <f t="shared" si="105"/>
        <v>-14</v>
      </c>
      <c r="I540" s="20">
        <f t="shared" si="106"/>
        <v>-1</v>
      </c>
      <c r="J540" s="21">
        <f t="shared" si="107"/>
        <v>-1</v>
      </c>
    </row>
    <row r="541" spans="1:10" x14ac:dyDescent="0.2">
      <c r="A541" s="158" t="s">
        <v>300</v>
      </c>
      <c r="B541" s="65">
        <v>21</v>
      </c>
      <c r="C541" s="66">
        <v>1</v>
      </c>
      <c r="D541" s="65">
        <v>49</v>
      </c>
      <c r="E541" s="66">
        <v>17</v>
      </c>
      <c r="F541" s="67"/>
      <c r="G541" s="65">
        <f t="shared" si="104"/>
        <v>20</v>
      </c>
      <c r="H541" s="66">
        <f t="shared" si="105"/>
        <v>32</v>
      </c>
      <c r="I541" s="20" t="str">
        <f t="shared" si="106"/>
        <v>&gt;999%</v>
      </c>
      <c r="J541" s="21">
        <f t="shared" si="107"/>
        <v>1.8823529411764706</v>
      </c>
    </row>
    <row r="542" spans="1:10" x14ac:dyDescent="0.2">
      <c r="A542" s="158" t="s">
        <v>252</v>
      </c>
      <c r="B542" s="65">
        <v>1</v>
      </c>
      <c r="C542" s="66">
        <v>6</v>
      </c>
      <c r="D542" s="65">
        <v>4</v>
      </c>
      <c r="E542" s="66">
        <v>12</v>
      </c>
      <c r="F542" s="67"/>
      <c r="G542" s="65">
        <f t="shared" si="104"/>
        <v>-5</v>
      </c>
      <c r="H542" s="66">
        <f t="shared" si="105"/>
        <v>-8</v>
      </c>
      <c r="I542" s="20">
        <f t="shared" si="106"/>
        <v>-0.83333333333333337</v>
      </c>
      <c r="J542" s="21">
        <f t="shared" si="107"/>
        <v>-0.66666666666666663</v>
      </c>
    </row>
    <row r="543" spans="1:10" x14ac:dyDescent="0.2">
      <c r="A543" s="158" t="s">
        <v>210</v>
      </c>
      <c r="B543" s="65">
        <v>99</v>
      </c>
      <c r="C543" s="66">
        <v>42</v>
      </c>
      <c r="D543" s="65">
        <v>306</v>
      </c>
      <c r="E543" s="66">
        <v>159</v>
      </c>
      <c r="F543" s="67"/>
      <c r="G543" s="65">
        <f t="shared" si="104"/>
        <v>57</v>
      </c>
      <c r="H543" s="66">
        <f t="shared" si="105"/>
        <v>147</v>
      </c>
      <c r="I543" s="20">
        <f t="shared" si="106"/>
        <v>1.3571428571428572</v>
      </c>
      <c r="J543" s="21">
        <f t="shared" si="107"/>
        <v>0.92452830188679247</v>
      </c>
    </row>
    <row r="544" spans="1:10" x14ac:dyDescent="0.2">
      <c r="A544" s="158" t="s">
        <v>354</v>
      </c>
      <c r="B544" s="65">
        <v>132</v>
      </c>
      <c r="C544" s="66">
        <v>0</v>
      </c>
      <c r="D544" s="65">
        <v>356</v>
      </c>
      <c r="E544" s="66">
        <v>0</v>
      </c>
      <c r="F544" s="67"/>
      <c r="G544" s="65">
        <f t="shared" si="104"/>
        <v>132</v>
      </c>
      <c r="H544" s="66">
        <f t="shared" si="105"/>
        <v>356</v>
      </c>
      <c r="I544" s="20" t="str">
        <f t="shared" si="106"/>
        <v>-</v>
      </c>
      <c r="J544" s="21" t="str">
        <f t="shared" si="107"/>
        <v>-</v>
      </c>
    </row>
    <row r="545" spans="1:10" x14ac:dyDescent="0.2">
      <c r="A545" s="158" t="s">
        <v>405</v>
      </c>
      <c r="B545" s="65">
        <v>28</v>
      </c>
      <c r="C545" s="66">
        <v>59</v>
      </c>
      <c r="D545" s="65">
        <v>51</v>
      </c>
      <c r="E545" s="66">
        <v>172</v>
      </c>
      <c r="F545" s="67"/>
      <c r="G545" s="65">
        <f t="shared" si="104"/>
        <v>-31</v>
      </c>
      <c r="H545" s="66">
        <f t="shared" si="105"/>
        <v>-121</v>
      </c>
      <c r="I545" s="20">
        <f t="shared" si="106"/>
        <v>-0.52542372881355937</v>
      </c>
      <c r="J545" s="21">
        <f t="shared" si="107"/>
        <v>-0.70348837209302328</v>
      </c>
    </row>
    <row r="546" spans="1:10" x14ac:dyDescent="0.2">
      <c r="A546" s="158" t="s">
        <v>442</v>
      </c>
      <c r="B546" s="65">
        <v>98</v>
      </c>
      <c r="C546" s="66">
        <v>15</v>
      </c>
      <c r="D546" s="65">
        <v>211</v>
      </c>
      <c r="E546" s="66">
        <v>125</v>
      </c>
      <c r="F546" s="67"/>
      <c r="G546" s="65">
        <f t="shared" si="104"/>
        <v>83</v>
      </c>
      <c r="H546" s="66">
        <f t="shared" si="105"/>
        <v>86</v>
      </c>
      <c r="I546" s="20">
        <f t="shared" si="106"/>
        <v>5.5333333333333332</v>
      </c>
      <c r="J546" s="21">
        <f t="shared" si="107"/>
        <v>0.68799999999999994</v>
      </c>
    </row>
    <row r="547" spans="1:10" x14ac:dyDescent="0.2">
      <c r="A547" s="158" t="s">
        <v>459</v>
      </c>
      <c r="B547" s="65">
        <v>24</v>
      </c>
      <c r="C547" s="66">
        <v>11</v>
      </c>
      <c r="D547" s="65">
        <v>46</v>
      </c>
      <c r="E547" s="66">
        <v>42</v>
      </c>
      <c r="F547" s="67"/>
      <c r="G547" s="65">
        <f t="shared" si="104"/>
        <v>13</v>
      </c>
      <c r="H547" s="66">
        <f t="shared" si="105"/>
        <v>4</v>
      </c>
      <c r="I547" s="20">
        <f t="shared" si="106"/>
        <v>1.1818181818181819</v>
      </c>
      <c r="J547" s="21">
        <f t="shared" si="107"/>
        <v>9.5238095238095233E-2</v>
      </c>
    </row>
    <row r="548" spans="1:10" x14ac:dyDescent="0.2">
      <c r="A548" s="158" t="s">
        <v>494</v>
      </c>
      <c r="B548" s="65">
        <v>13</v>
      </c>
      <c r="C548" s="66">
        <v>4</v>
      </c>
      <c r="D548" s="65">
        <v>25</v>
      </c>
      <c r="E548" s="66">
        <v>24</v>
      </c>
      <c r="F548" s="67"/>
      <c r="G548" s="65">
        <f t="shared" si="104"/>
        <v>9</v>
      </c>
      <c r="H548" s="66">
        <f t="shared" si="105"/>
        <v>1</v>
      </c>
      <c r="I548" s="20">
        <f t="shared" si="106"/>
        <v>2.25</v>
      </c>
      <c r="J548" s="21">
        <f t="shared" si="107"/>
        <v>4.1666666666666664E-2</v>
      </c>
    </row>
    <row r="549" spans="1:10" x14ac:dyDescent="0.2">
      <c r="A549" s="158" t="s">
        <v>374</v>
      </c>
      <c r="B549" s="65">
        <v>18</v>
      </c>
      <c r="C549" s="66">
        <v>0</v>
      </c>
      <c r="D549" s="65">
        <v>64</v>
      </c>
      <c r="E549" s="66">
        <v>0</v>
      </c>
      <c r="F549" s="67"/>
      <c r="G549" s="65">
        <f t="shared" si="104"/>
        <v>18</v>
      </c>
      <c r="H549" s="66">
        <f t="shared" si="105"/>
        <v>64</v>
      </c>
      <c r="I549" s="20" t="str">
        <f t="shared" si="106"/>
        <v>-</v>
      </c>
      <c r="J549" s="21" t="str">
        <f t="shared" si="107"/>
        <v>-</v>
      </c>
    </row>
    <row r="550" spans="1:10" s="160" customFormat="1" x14ac:dyDescent="0.2">
      <c r="A550" s="178" t="s">
        <v>678</v>
      </c>
      <c r="B550" s="71">
        <v>657</v>
      </c>
      <c r="C550" s="72">
        <v>462</v>
      </c>
      <c r="D550" s="71">
        <v>1727</v>
      </c>
      <c r="E550" s="72">
        <v>1517</v>
      </c>
      <c r="F550" s="73"/>
      <c r="G550" s="71">
        <f t="shared" si="104"/>
        <v>195</v>
      </c>
      <c r="H550" s="72">
        <f t="shared" si="105"/>
        <v>210</v>
      </c>
      <c r="I550" s="37">
        <f t="shared" si="106"/>
        <v>0.42207792207792205</v>
      </c>
      <c r="J550" s="38">
        <f t="shared" si="107"/>
        <v>0.13843111404087013</v>
      </c>
    </row>
    <row r="551" spans="1:10" x14ac:dyDescent="0.2">
      <c r="A551" s="177"/>
      <c r="B551" s="143"/>
      <c r="C551" s="144"/>
      <c r="D551" s="143"/>
      <c r="E551" s="144"/>
      <c r="F551" s="145"/>
      <c r="G551" s="143"/>
      <c r="H551" s="144"/>
      <c r="I551" s="151"/>
      <c r="J551" s="152"/>
    </row>
    <row r="552" spans="1:10" s="139" customFormat="1" x14ac:dyDescent="0.2">
      <c r="A552" s="159" t="s">
        <v>93</v>
      </c>
      <c r="B552" s="65"/>
      <c r="C552" s="66"/>
      <c r="D552" s="65"/>
      <c r="E552" s="66"/>
      <c r="F552" s="67"/>
      <c r="G552" s="65"/>
      <c r="H552" s="66"/>
      <c r="I552" s="20"/>
      <c r="J552" s="21"/>
    </row>
    <row r="553" spans="1:10" x14ac:dyDescent="0.2">
      <c r="A553" s="158" t="s">
        <v>264</v>
      </c>
      <c r="B553" s="65">
        <v>0</v>
      </c>
      <c r="C553" s="66">
        <v>1</v>
      </c>
      <c r="D553" s="65">
        <v>0</v>
      </c>
      <c r="E553" s="66">
        <v>5</v>
      </c>
      <c r="F553" s="67"/>
      <c r="G553" s="65">
        <f t="shared" ref="G553:G559" si="108">B553-C553</f>
        <v>-1</v>
      </c>
      <c r="H553" s="66">
        <f t="shared" ref="H553:H559" si="109">D553-E553</f>
        <v>-5</v>
      </c>
      <c r="I553" s="20">
        <f t="shared" ref="I553:I559" si="110">IF(C553=0, "-", IF(G553/C553&lt;10, G553/C553, "&gt;999%"))</f>
        <v>-1</v>
      </c>
      <c r="J553" s="21">
        <f t="shared" ref="J553:J559" si="111">IF(E553=0, "-", IF(H553/E553&lt;10, H553/E553, "&gt;999%"))</f>
        <v>-1</v>
      </c>
    </row>
    <row r="554" spans="1:10" x14ac:dyDescent="0.2">
      <c r="A554" s="158" t="s">
        <v>265</v>
      </c>
      <c r="B554" s="65">
        <v>0</v>
      </c>
      <c r="C554" s="66">
        <v>0</v>
      </c>
      <c r="D554" s="65">
        <v>0</v>
      </c>
      <c r="E554" s="66">
        <v>10</v>
      </c>
      <c r="F554" s="67"/>
      <c r="G554" s="65">
        <f t="shared" si="108"/>
        <v>0</v>
      </c>
      <c r="H554" s="66">
        <f t="shared" si="109"/>
        <v>-10</v>
      </c>
      <c r="I554" s="20" t="str">
        <f t="shared" si="110"/>
        <v>-</v>
      </c>
      <c r="J554" s="21">
        <f t="shared" si="111"/>
        <v>-1</v>
      </c>
    </row>
    <row r="555" spans="1:10" x14ac:dyDescent="0.2">
      <c r="A555" s="158" t="s">
        <v>279</v>
      </c>
      <c r="B555" s="65">
        <v>0</v>
      </c>
      <c r="C555" s="66">
        <v>0</v>
      </c>
      <c r="D555" s="65">
        <v>0</v>
      </c>
      <c r="E555" s="66">
        <v>3</v>
      </c>
      <c r="F555" s="67"/>
      <c r="G555" s="65">
        <f t="shared" si="108"/>
        <v>0</v>
      </c>
      <c r="H555" s="66">
        <f t="shared" si="109"/>
        <v>-3</v>
      </c>
      <c r="I555" s="20" t="str">
        <f t="shared" si="110"/>
        <v>-</v>
      </c>
      <c r="J555" s="21">
        <f t="shared" si="111"/>
        <v>-1</v>
      </c>
    </row>
    <row r="556" spans="1:10" x14ac:dyDescent="0.2">
      <c r="A556" s="158" t="s">
        <v>384</v>
      </c>
      <c r="B556" s="65">
        <v>53</v>
      </c>
      <c r="C556" s="66">
        <v>18</v>
      </c>
      <c r="D556" s="65">
        <v>171</v>
      </c>
      <c r="E556" s="66">
        <v>77</v>
      </c>
      <c r="F556" s="67"/>
      <c r="G556" s="65">
        <f t="shared" si="108"/>
        <v>35</v>
      </c>
      <c r="H556" s="66">
        <f t="shared" si="109"/>
        <v>94</v>
      </c>
      <c r="I556" s="20">
        <f t="shared" si="110"/>
        <v>1.9444444444444444</v>
      </c>
      <c r="J556" s="21">
        <f t="shared" si="111"/>
        <v>1.2207792207792207</v>
      </c>
    </row>
    <row r="557" spans="1:10" x14ac:dyDescent="0.2">
      <c r="A557" s="158" t="s">
        <v>418</v>
      </c>
      <c r="B557" s="65">
        <v>51</v>
      </c>
      <c r="C557" s="66">
        <v>17</v>
      </c>
      <c r="D557" s="65">
        <v>125</v>
      </c>
      <c r="E557" s="66">
        <v>93</v>
      </c>
      <c r="F557" s="67"/>
      <c r="G557" s="65">
        <f t="shared" si="108"/>
        <v>34</v>
      </c>
      <c r="H557" s="66">
        <f t="shared" si="109"/>
        <v>32</v>
      </c>
      <c r="I557" s="20">
        <f t="shared" si="110"/>
        <v>2</v>
      </c>
      <c r="J557" s="21">
        <f t="shared" si="111"/>
        <v>0.34408602150537637</v>
      </c>
    </row>
    <row r="558" spans="1:10" x14ac:dyDescent="0.2">
      <c r="A558" s="158" t="s">
        <v>460</v>
      </c>
      <c r="B558" s="65">
        <v>17</v>
      </c>
      <c r="C558" s="66">
        <v>5</v>
      </c>
      <c r="D558" s="65">
        <v>35</v>
      </c>
      <c r="E558" s="66">
        <v>30</v>
      </c>
      <c r="F558" s="67"/>
      <c r="G558" s="65">
        <f t="shared" si="108"/>
        <v>12</v>
      </c>
      <c r="H558" s="66">
        <f t="shared" si="109"/>
        <v>5</v>
      </c>
      <c r="I558" s="20">
        <f t="shared" si="110"/>
        <v>2.4</v>
      </c>
      <c r="J558" s="21">
        <f t="shared" si="111"/>
        <v>0.16666666666666666</v>
      </c>
    </row>
    <row r="559" spans="1:10" s="160" customFormat="1" x14ac:dyDescent="0.2">
      <c r="A559" s="178" t="s">
        <v>679</v>
      </c>
      <c r="B559" s="71">
        <v>121</v>
      </c>
      <c r="C559" s="72">
        <v>41</v>
      </c>
      <c r="D559" s="71">
        <v>331</v>
      </c>
      <c r="E559" s="72">
        <v>218</v>
      </c>
      <c r="F559" s="73"/>
      <c r="G559" s="71">
        <f t="shared" si="108"/>
        <v>80</v>
      </c>
      <c r="H559" s="72">
        <f t="shared" si="109"/>
        <v>113</v>
      </c>
      <c r="I559" s="37">
        <f t="shared" si="110"/>
        <v>1.9512195121951219</v>
      </c>
      <c r="J559" s="38">
        <f t="shared" si="111"/>
        <v>0.51834862385321101</v>
      </c>
    </row>
    <row r="560" spans="1:10" x14ac:dyDescent="0.2">
      <c r="A560" s="177"/>
      <c r="B560" s="143"/>
      <c r="C560" s="144"/>
      <c r="D560" s="143"/>
      <c r="E560" s="144"/>
      <c r="F560" s="145"/>
      <c r="G560" s="143"/>
      <c r="H560" s="144"/>
      <c r="I560" s="151"/>
      <c r="J560" s="152"/>
    </row>
    <row r="561" spans="1:10" s="139" customFormat="1" x14ac:dyDescent="0.2">
      <c r="A561" s="159" t="s">
        <v>94</v>
      </c>
      <c r="B561" s="65"/>
      <c r="C561" s="66"/>
      <c r="D561" s="65"/>
      <c r="E561" s="66"/>
      <c r="F561" s="67"/>
      <c r="G561" s="65"/>
      <c r="H561" s="66"/>
      <c r="I561" s="20"/>
      <c r="J561" s="21"/>
    </row>
    <row r="562" spans="1:10" x14ac:dyDescent="0.2">
      <c r="A562" s="158" t="s">
        <v>558</v>
      </c>
      <c r="B562" s="65">
        <v>31</v>
      </c>
      <c r="C562" s="66">
        <v>26</v>
      </c>
      <c r="D562" s="65">
        <v>66</v>
      </c>
      <c r="E562" s="66">
        <v>68</v>
      </c>
      <c r="F562" s="67"/>
      <c r="G562" s="65">
        <f>B562-C562</f>
        <v>5</v>
      </c>
      <c r="H562" s="66">
        <f>D562-E562</f>
        <v>-2</v>
      </c>
      <c r="I562" s="20">
        <f>IF(C562=0, "-", IF(G562/C562&lt;10, G562/C562, "&gt;999%"))</f>
        <v>0.19230769230769232</v>
      </c>
      <c r="J562" s="21">
        <f>IF(E562=0, "-", IF(H562/E562&lt;10, H562/E562, "&gt;999%"))</f>
        <v>-2.9411764705882353E-2</v>
      </c>
    </row>
    <row r="563" spans="1:10" x14ac:dyDescent="0.2">
      <c r="A563" s="158" t="s">
        <v>545</v>
      </c>
      <c r="B563" s="65">
        <v>0</v>
      </c>
      <c r="C563" s="66">
        <v>1</v>
      </c>
      <c r="D563" s="65">
        <v>1</v>
      </c>
      <c r="E563" s="66">
        <v>4</v>
      </c>
      <c r="F563" s="67"/>
      <c r="G563" s="65">
        <f>B563-C563</f>
        <v>-1</v>
      </c>
      <c r="H563" s="66">
        <f>D563-E563</f>
        <v>-3</v>
      </c>
      <c r="I563" s="20">
        <f>IF(C563=0, "-", IF(G563/C563&lt;10, G563/C563, "&gt;999%"))</f>
        <v>-1</v>
      </c>
      <c r="J563" s="21">
        <f>IF(E563=0, "-", IF(H563/E563&lt;10, H563/E563, "&gt;999%"))</f>
        <v>-0.75</v>
      </c>
    </row>
    <row r="564" spans="1:10" s="160" customFormat="1" x14ac:dyDescent="0.2">
      <c r="A564" s="178" t="s">
        <v>680</v>
      </c>
      <c r="B564" s="71">
        <v>31</v>
      </c>
      <c r="C564" s="72">
        <v>27</v>
      </c>
      <c r="D564" s="71">
        <v>67</v>
      </c>
      <c r="E564" s="72">
        <v>72</v>
      </c>
      <c r="F564" s="73"/>
      <c r="G564" s="71">
        <f>B564-C564</f>
        <v>4</v>
      </c>
      <c r="H564" s="72">
        <f>D564-E564</f>
        <v>-5</v>
      </c>
      <c r="I564" s="37">
        <f>IF(C564=0, "-", IF(G564/C564&lt;10, G564/C564, "&gt;999%"))</f>
        <v>0.14814814814814814</v>
      </c>
      <c r="J564" s="38">
        <f>IF(E564=0, "-", IF(H564/E564&lt;10, H564/E564, "&gt;999%"))</f>
        <v>-6.9444444444444448E-2</v>
      </c>
    </row>
    <row r="565" spans="1:10" x14ac:dyDescent="0.2">
      <c r="A565" s="177"/>
      <c r="B565" s="143"/>
      <c r="C565" s="144"/>
      <c r="D565" s="143"/>
      <c r="E565" s="144"/>
      <c r="F565" s="145"/>
      <c r="G565" s="143"/>
      <c r="H565" s="144"/>
      <c r="I565" s="151"/>
      <c r="J565" s="152"/>
    </row>
    <row r="566" spans="1:10" s="139" customFormat="1" x14ac:dyDescent="0.2">
      <c r="A566" s="159" t="s">
        <v>95</v>
      </c>
      <c r="B566" s="65"/>
      <c r="C566" s="66"/>
      <c r="D566" s="65"/>
      <c r="E566" s="66"/>
      <c r="F566" s="67"/>
      <c r="G566" s="65"/>
      <c r="H566" s="66"/>
      <c r="I566" s="20"/>
      <c r="J566" s="21"/>
    </row>
    <row r="567" spans="1:10" x14ac:dyDescent="0.2">
      <c r="A567" s="158" t="s">
        <v>559</v>
      </c>
      <c r="B567" s="65">
        <v>11</v>
      </c>
      <c r="C567" s="66">
        <v>9</v>
      </c>
      <c r="D567" s="65">
        <v>23</v>
      </c>
      <c r="E567" s="66">
        <v>18</v>
      </c>
      <c r="F567" s="67"/>
      <c r="G567" s="65">
        <f>B567-C567</f>
        <v>2</v>
      </c>
      <c r="H567" s="66">
        <f>D567-E567</f>
        <v>5</v>
      </c>
      <c r="I567" s="20">
        <f>IF(C567=0, "-", IF(G567/C567&lt;10, G567/C567, "&gt;999%"))</f>
        <v>0.22222222222222221</v>
      </c>
      <c r="J567" s="21">
        <f>IF(E567=0, "-", IF(H567/E567&lt;10, H567/E567, "&gt;999%"))</f>
        <v>0.27777777777777779</v>
      </c>
    </row>
    <row r="568" spans="1:10" s="160" customFormat="1" x14ac:dyDescent="0.2">
      <c r="A568" s="165" t="s">
        <v>681</v>
      </c>
      <c r="B568" s="166">
        <v>11</v>
      </c>
      <c r="C568" s="167">
        <v>9</v>
      </c>
      <c r="D568" s="166">
        <v>23</v>
      </c>
      <c r="E568" s="167">
        <v>18</v>
      </c>
      <c r="F568" s="168"/>
      <c r="G568" s="166">
        <f>B568-C568</f>
        <v>2</v>
      </c>
      <c r="H568" s="167">
        <f>D568-E568</f>
        <v>5</v>
      </c>
      <c r="I568" s="169">
        <f>IF(C568=0, "-", IF(G568/C568&lt;10, G568/C568, "&gt;999%"))</f>
        <v>0.22222222222222221</v>
      </c>
      <c r="J568" s="170">
        <f>IF(E568=0, "-", IF(H568/E568&lt;10, H568/E568, "&gt;999%"))</f>
        <v>0.27777777777777779</v>
      </c>
    </row>
    <row r="569" spans="1:10" x14ac:dyDescent="0.2">
      <c r="A569" s="171"/>
      <c r="B569" s="172"/>
      <c r="C569" s="173"/>
      <c r="D569" s="172"/>
      <c r="E569" s="173"/>
      <c r="F569" s="174"/>
      <c r="G569" s="172"/>
      <c r="H569" s="173"/>
      <c r="I569" s="175"/>
      <c r="J569" s="176"/>
    </row>
    <row r="570" spans="1:10" x14ac:dyDescent="0.2">
      <c r="A570" s="27" t="s">
        <v>16</v>
      </c>
      <c r="B570" s="71">
        <f>SUM(B7:B569)/2</f>
        <v>21588</v>
      </c>
      <c r="C570" s="77">
        <f>SUM(C7:C569)/2</f>
        <v>16272</v>
      </c>
      <c r="D570" s="71">
        <f>SUM(D7:D569)/2</f>
        <v>56497</v>
      </c>
      <c r="E570" s="77">
        <f>SUM(E7:E569)/2</f>
        <v>46275</v>
      </c>
      <c r="F570" s="73"/>
      <c r="G570" s="71">
        <f>B570-C570</f>
        <v>5316</v>
      </c>
      <c r="H570" s="72">
        <f>D570-E570</f>
        <v>10222</v>
      </c>
      <c r="I570" s="37">
        <f>IF(C570=0, 0, G570/C570)</f>
        <v>0.32669616519174044</v>
      </c>
      <c r="J570" s="38">
        <f>IF(E570=0, 0, H570/E570)</f>
        <v>0.22089681253376553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64" max="16383" man="1"/>
    <brk id="122" max="16383" man="1"/>
    <brk id="170" max="16383" man="1"/>
    <brk id="230" max="16383" man="1"/>
    <brk id="280" max="16383" man="1"/>
    <brk id="332" max="16383" man="1"/>
    <brk id="384" max="16383" man="1"/>
    <brk id="435" max="16383" man="1"/>
    <brk id="497" max="16383" man="1"/>
    <brk id="55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107</v>
      </c>
      <c r="B2" s="202" t="s">
        <v>97</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2021</v>
      </c>
      <c r="C6" s="58">
        <f>B6-1</f>
        <v>2020</v>
      </c>
      <c r="D6" s="57">
        <f>B6</f>
        <v>2021</v>
      </c>
      <c r="E6" s="58">
        <f>C6</f>
        <v>2020</v>
      </c>
      <c r="F6" s="64"/>
      <c r="G6" s="57" t="s">
        <v>4</v>
      </c>
      <c r="H6" s="58" t="s">
        <v>2</v>
      </c>
      <c r="I6" s="57" t="s">
        <v>4</v>
      </c>
      <c r="J6" s="58" t="s">
        <v>2</v>
      </c>
    </row>
    <row r="7" spans="1:10" x14ac:dyDescent="0.2">
      <c r="A7" s="7" t="s">
        <v>108</v>
      </c>
      <c r="B7" s="65">
        <v>4185</v>
      </c>
      <c r="C7" s="66">
        <v>3730</v>
      </c>
      <c r="D7" s="65">
        <v>11465</v>
      </c>
      <c r="E7" s="66">
        <v>11392</v>
      </c>
      <c r="F7" s="67"/>
      <c r="G7" s="65">
        <f>B7-C7</f>
        <v>455</v>
      </c>
      <c r="H7" s="66">
        <f>D7-E7</f>
        <v>73</v>
      </c>
      <c r="I7" s="28">
        <f>IF(C7=0, "-", IF(G7/C7&lt;10, G7/C7*100, "&gt;999"))</f>
        <v>12.198391420911529</v>
      </c>
      <c r="J7" s="29">
        <f>IF(E7=0, "-", IF(H7/E7&lt;10, H7/E7*100, "&gt;999"))</f>
        <v>0.6408005617977528</v>
      </c>
    </row>
    <row r="8" spans="1:10" x14ac:dyDescent="0.2">
      <c r="A8" s="7" t="s">
        <v>117</v>
      </c>
      <c r="B8" s="65">
        <v>10954</v>
      </c>
      <c r="C8" s="66">
        <v>7593</v>
      </c>
      <c r="D8" s="65">
        <v>28546</v>
      </c>
      <c r="E8" s="66">
        <v>21710</v>
      </c>
      <c r="F8" s="67"/>
      <c r="G8" s="65">
        <f>B8-C8</f>
        <v>3361</v>
      </c>
      <c r="H8" s="66">
        <f>D8-E8</f>
        <v>6836</v>
      </c>
      <c r="I8" s="28">
        <f>IF(C8=0, "-", IF(G8/C8&lt;10, G8/C8*100, "&gt;999"))</f>
        <v>44.2644541024628</v>
      </c>
      <c r="J8" s="29">
        <f>IF(E8=0, "-", IF(H8/E8&lt;10, H8/E8*100, "&gt;999"))</f>
        <v>31.487793643482263</v>
      </c>
    </row>
    <row r="9" spans="1:10" x14ac:dyDescent="0.2">
      <c r="A9" s="7" t="s">
        <v>123</v>
      </c>
      <c r="B9" s="65">
        <v>5619</v>
      </c>
      <c r="C9" s="66">
        <v>4319</v>
      </c>
      <c r="D9" s="65">
        <v>14649</v>
      </c>
      <c r="E9" s="66">
        <v>11505</v>
      </c>
      <c r="F9" s="67"/>
      <c r="G9" s="65">
        <f>B9-C9</f>
        <v>1300</v>
      </c>
      <c r="H9" s="66">
        <f>D9-E9</f>
        <v>3144</v>
      </c>
      <c r="I9" s="28">
        <f>IF(C9=0, "-", IF(G9/C9&lt;10, G9/C9*100, "&gt;999"))</f>
        <v>30.099560083352628</v>
      </c>
      <c r="J9" s="29">
        <f>IF(E9=0, "-", IF(H9/E9&lt;10, H9/E9*100, "&gt;999"))</f>
        <v>27.327249022164274</v>
      </c>
    </row>
    <row r="10" spans="1:10" x14ac:dyDescent="0.2">
      <c r="A10" s="7" t="s">
        <v>124</v>
      </c>
      <c r="B10" s="65">
        <v>830</v>
      </c>
      <c r="C10" s="66">
        <v>630</v>
      </c>
      <c r="D10" s="65">
        <v>1837</v>
      </c>
      <c r="E10" s="66">
        <v>1668</v>
      </c>
      <c r="F10" s="67"/>
      <c r="G10" s="65">
        <f>B10-C10</f>
        <v>200</v>
      </c>
      <c r="H10" s="66">
        <f>D10-E10</f>
        <v>169</v>
      </c>
      <c r="I10" s="28">
        <f>IF(C10=0, "-", IF(G10/C10&lt;10, G10/C10*100, "&gt;999"))</f>
        <v>31.746031746031743</v>
      </c>
      <c r="J10" s="29">
        <f>IF(E10=0, "-", IF(H10/E10&lt;10, H10/E10*100, "&gt;999"))</f>
        <v>10.13189448441247</v>
      </c>
    </row>
    <row r="11" spans="1:10" s="43" customFormat="1" x14ac:dyDescent="0.2">
      <c r="A11" s="27" t="s">
        <v>0</v>
      </c>
      <c r="B11" s="71">
        <f>SUM(B7:B10)</f>
        <v>21588</v>
      </c>
      <c r="C11" s="72">
        <f>SUM(C7:C10)</f>
        <v>16272</v>
      </c>
      <c r="D11" s="71">
        <f>SUM(D7:D10)</f>
        <v>56497</v>
      </c>
      <c r="E11" s="72">
        <f>SUM(E7:E10)</f>
        <v>46275</v>
      </c>
      <c r="F11" s="73"/>
      <c r="G11" s="71">
        <f>B11-C11</f>
        <v>5316</v>
      </c>
      <c r="H11" s="72">
        <f>D11-E11</f>
        <v>10222</v>
      </c>
      <c r="I11" s="44">
        <f>IF(C11=0, 0, G11/C11*100)</f>
        <v>32.669616519174042</v>
      </c>
      <c r="J11" s="45">
        <f>IF(E11=0, 0, H11/E11*100)</f>
        <v>22.089681253376554</v>
      </c>
    </row>
    <row r="13" spans="1:10" x14ac:dyDescent="0.2">
      <c r="A13" s="3"/>
      <c r="B13" s="196" t="s">
        <v>1</v>
      </c>
      <c r="C13" s="197"/>
      <c r="D13" s="196" t="s">
        <v>2</v>
      </c>
      <c r="E13" s="197"/>
      <c r="F13" s="59"/>
      <c r="G13" s="196" t="s">
        <v>3</v>
      </c>
      <c r="H13" s="200"/>
      <c r="I13" s="200"/>
      <c r="J13" s="197"/>
    </row>
    <row r="14" spans="1:10" x14ac:dyDescent="0.2">
      <c r="A14" s="7" t="s">
        <v>109</v>
      </c>
      <c r="B14" s="65">
        <v>175</v>
      </c>
      <c r="C14" s="66">
        <v>79</v>
      </c>
      <c r="D14" s="65">
        <v>445</v>
      </c>
      <c r="E14" s="66">
        <v>229</v>
      </c>
      <c r="F14" s="67"/>
      <c r="G14" s="65">
        <f t="shared" ref="G14:G34" si="0">B14-C14</f>
        <v>96</v>
      </c>
      <c r="H14" s="66">
        <f t="shared" ref="H14:H34" si="1">D14-E14</f>
        <v>216</v>
      </c>
      <c r="I14" s="28">
        <f t="shared" ref="I14:I33" si="2">IF(C14=0, "-", IF(G14/C14&lt;10, G14/C14*100, "&gt;999"))</f>
        <v>121.51898734177216</v>
      </c>
      <c r="J14" s="29">
        <f t="shared" ref="J14:J33" si="3">IF(E14=0, "-", IF(H14/E14&lt;10, H14/E14*100, "&gt;999"))</f>
        <v>94.32314410480349</v>
      </c>
    </row>
    <row r="15" spans="1:10" x14ac:dyDescent="0.2">
      <c r="A15" s="7" t="s">
        <v>110</v>
      </c>
      <c r="B15" s="65">
        <v>994</v>
      </c>
      <c r="C15" s="66">
        <v>744</v>
      </c>
      <c r="D15" s="65">
        <v>2862</v>
      </c>
      <c r="E15" s="66">
        <v>2367</v>
      </c>
      <c r="F15" s="67"/>
      <c r="G15" s="65">
        <f t="shared" si="0"/>
        <v>250</v>
      </c>
      <c r="H15" s="66">
        <f t="shared" si="1"/>
        <v>495</v>
      </c>
      <c r="I15" s="28">
        <f t="shared" si="2"/>
        <v>33.602150537634408</v>
      </c>
      <c r="J15" s="29">
        <f t="shared" si="3"/>
        <v>20.912547528517113</v>
      </c>
    </row>
    <row r="16" spans="1:10" x14ac:dyDescent="0.2">
      <c r="A16" s="7" t="s">
        <v>111</v>
      </c>
      <c r="B16" s="65">
        <v>2096</v>
      </c>
      <c r="C16" s="66">
        <v>2127</v>
      </c>
      <c r="D16" s="65">
        <v>5688</v>
      </c>
      <c r="E16" s="66">
        <v>6475</v>
      </c>
      <c r="F16" s="67"/>
      <c r="G16" s="65">
        <f t="shared" si="0"/>
        <v>-31</v>
      </c>
      <c r="H16" s="66">
        <f t="shared" si="1"/>
        <v>-787</v>
      </c>
      <c r="I16" s="28">
        <f t="shared" si="2"/>
        <v>-1.4574518100611189</v>
      </c>
      <c r="J16" s="29">
        <f t="shared" si="3"/>
        <v>-12.154440154440154</v>
      </c>
    </row>
    <row r="17" spans="1:10" x14ac:dyDescent="0.2">
      <c r="A17" s="7" t="s">
        <v>112</v>
      </c>
      <c r="B17" s="65">
        <v>408</v>
      </c>
      <c r="C17" s="66">
        <v>444</v>
      </c>
      <c r="D17" s="65">
        <v>1137</v>
      </c>
      <c r="E17" s="66">
        <v>1264</v>
      </c>
      <c r="F17" s="67"/>
      <c r="G17" s="65">
        <f t="shared" si="0"/>
        <v>-36</v>
      </c>
      <c r="H17" s="66">
        <f t="shared" si="1"/>
        <v>-127</v>
      </c>
      <c r="I17" s="28">
        <f t="shared" si="2"/>
        <v>-8.1081081081081088</v>
      </c>
      <c r="J17" s="29">
        <f t="shared" si="3"/>
        <v>-10.047468354430379</v>
      </c>
    </row>
    <row r="18" spans="1:10" x14ac:dyDescent="0.2">
      <c r="A18" s="7" t="s">
        <v>113</v>
      </c>
      <c r="B18" s="65">
        <v>86</v>
      </c>
      <c r="C18" s="66">
        <v>56</v>
      </c>
      <c r="D18" s="65">
        <v>222</v>
      </c>
      <c r="E18" s="66">
        <v>172</v>
      </c>
      <c r="F18" s="67"/>
      <c r="G18" s="65">
        <f t="shared" si="0"/>
        <v>30</v>
      </c>
      <c r="H18" s="66">
        <f t="shared" si="1"/>
        <v>50</v>
      </c>
      <c r="I18" s="28">
        <f t="shared" si="2"/>
        <v>53.571428571428569</v>
      </c>
      <c r="J18" s="29">
        <f t="shared" si="3"/>
        <v>29.069767441860467</v>
      </c>
    </row>
    <row r="19" spans="1:10" x14ac:dyDescent="0.2">
      <c r="A19" s="7" t="s">
        <v>114</v>
      </c>
      <c r="B19" s="65">
        <v>10</v>
      </c>
      <c r="C19" s="66">
        <v>7</v>
      </c>
      <c r="D19" s="65">
        <v>21</v>
      </c>
      <c r="E19" s="66">
        <v>35</v>
      </c>
      <c r="F19" s="67"/>
      <c r="G19" s="65">
        <f t="shared" si="0"/>
        <v>3</v>
      </c>
      <c r="H19" s="66">
        <f t="shared" si="1"/>
        <v>-14</v>
      </c>
      <c r="I19" s="28">
        <f t="shared" si="2"/>
        <v>42.857142857142854</v>
      </c>
      <c r="J19" s="29">
        <f t="shared" si="3"/>
        <v>-40</v>
      </c>
    </row>
    <row r="20" spans="1:10" x14ac:dyDescent="0.2">
      <c r="A20" s="7" t="s">
        <v>115</v>
      </c>
      <c r="B20" s="65">
        <v>247</v>
      </c>
      <c r="C20" s="66">
        <v>124</v>
      </c>
      <c r="D20" s="65">
        <v>650</v>
      </c>
      <c r="E20" s="66">
        <v>374</v>
      </c>
      <c r="F20" s="67"/>
      <c r="G20" s="65">
        <f t="shared" si="0"/>
        <v>123</v>
      </c>
      <c r="H20" s="66">
        <f t="shared" si="1"/>
        <v>276</v>
      </c>
      <c r="I20" s="28">
        <f t="shared" si="2"/>
        <v>99.193548387096769</v>
      </c>
      <c r="J20" s="29">
        <f t="shared" si="3"/>
        <v>73.796791443850267</v>
      </c>
    </row>
    <row r="21" spans="1:10" x14ac:dyDescent="0.2">
      <c r="A21" s="7" t="s">
        <v>116</v>
      </c>
      <c r="B21" s="65">
        <v>169</v>
      </c>
      <c r="C21" s="66">
        <v>149</v>
      </c>
      <c r="D21" s="65">
        <v>440</v>
      </c>
      <c r="E21" s="66">
        <v>476</v>
      </c>
      <c r="F21" s="67"/>
      <c r="G21" s="65">
        <f t="shared" si="0"/>
        <v>20</v>
      </c>
      <c r="H21" s="66">
        <f t="shared" si="1"/>
        <v>-36</v>
      </c>
      <c r="I21" s="28">
        <f t="shared" si="2"/>
        <v>13.422818791946309</v>
      </c>
      <c r="J21" s="29">
        <f t="shared" si="3"/>
        <v>-7.5630252100840334</v>
      </c>
    </row>
    <row r="22" spans="1:10" x14ac:dyDescent="0.2">
      <c r="A22" s="142" t="s">
        <v>118</v>
      </c>
      <c r="B22" s="143">
        <v>1358</v>
      </c>
      <c r="C22" s="144">
        <v>492</v>
      </c>
      <c r="D22" s="143">
        <v>3122</v>
      </c>
      <c r="E22" s="144">
        <v>1417</v>
      </c>
      <c r="F22" s="145"/>
      <c r="G22" s="143">
        <f t="shared" si="0"/>
        <v>866</v>
      </c>
      <c r="H22" s="144">
        <f t="shared" si="1"/>
        <v>1705</v>
      </c>
      <c r="I22" s="146">
        <f t="shared" si="2"/>
        <v>176.01626016260164</v>
      </c>
      <c r="J22" s="147">
        <f t="shared" si="3"/>
        <v>120.32462949894142</v>
      </c>
    </row>
    <row r="23" spans="1:10" x14ac:dyDescent="0.2">
      <c r="A23" s="7" t="s">
        <v>119</v>
      </c>
      <c r="B23" s="65">
        <v>2865</v>
      </c>
      <c r="C23" s="66">
        <v>2049</v>
      </c>
      <c r="D23" s="65">
        <v>8287</v>
      </c>
      <c r="E23" s="66">
        <v>5723</v>
      </c>
      <c r="F23" s="67"/>
      <c r="G23" s="65">
        <f t="shared" si="0"/>
        <v>816</v>
      </c>
      <c r="H23" s="66">
        <f t="shared" si="1"/>
        <v>2564</v>
      </c>
      <c r="I23" s="28">
        <f t="shared" si="2"/>
        <v>39.824304538799417</v>
      </c>
      <c r="J23" s="29">
        <f t="shared" si="3"/>
        <v>44.801677441901099</v>
      </c>
    </row>
    <row r="24" spans="1:10" x14ac:dyDescent="0.2">
      <c r="A24" s="7" t="s">
        <v>120</v>
      </c>
      <c r="B24" s="65">
        <v>3512</v>
      </c>
      <c r="C24" s="66">
        <v>2882</v>
      </c>
      <c r="D24" s="65">
        <v>9169</v>
      </c>
      <c r="E24" s="66">
        <v>8450</v>
      </c>
      <c r="F24" s="67"/>
      <c r="G24" s="65">
        <f t="shared" si="0"/>
        <v>630</v>
      </c>
      <c r="H24" s="66">
        <f t="shared" si="1"/>
        <v>719</v>
      </c>
      <c r="I24" s="28">
        <f t="shared" si="2"/>
        <v>21.859819569743234</v>
      </c>
      <c r="J24" s="29">
        <f t="shared" si="3"/>
        <v>8.5088757396449708</v>
      </c>
    </row>
    <row r="25" spans="1:10" x14ac:dyDescent="0.2">
      <c r="A25" s="7" t="s">
        <v>121</v>
      </c>
      <c r="B25" s="65">
        <v>2503</v>
      </c>
      <c r="C25" s="66">
        <v>1720</v>
      </c>
      <c r="D25" s="65">
        <v>6326</v>
      </c>
      <c r="E25" s="66">
        <v>5002</v>
      </c>
      <c r="F25" s="67"/>
      <c r="G25" s="65">
        <f t="shared" si="0"/>
        <v>783</v>
      </c>
      <c r="H25" s="66">
        <f t="shared" si="1"/>
        <v>1324</v>
      </c>
      <c r="I25" s="28">
        <f t="shared" si="2"/>
        <v>45.52325581395349</v>
      </c>
      <c r="J25" s="29">
        <f t="shared" si="3"/>
        <v>26.46941223510596</v>
      </c>
    </row>
    <row r="26" spans="1:10" x14ac:dyDescent="0.2">
      <c r="A26" s="7" t="s">
        <v>122</v>
      </c>
      <c r="B26" s="65">
        <v>716</v>
      </c>
      <c r="C26" s="66">
        <v>450</v>
      </c>
      <c r="D26" s="65">
        <v>1642</v>
      </c>
      <c r="E26" s="66">
        <v>1118</v>
      </c>
      <c r="F26" s="67"/>
      <c r="G26" s="65">
        <f t="shared" si="0"/>
        <v>266</v>
      </c>
      <c r="H26" s="66">
        <f t="shared" si="1"/>
        <v>524</v>
      </c>
      <c r="I26" s="28">
        <f t="shared" si="2"/>
        <v>59.111111111111114</v>
      </c>
      <c r="J26" s="29">
        <f t="shared" si="3"/>
        <v>46.869409660107337</v>
      </c>
    </row>
    <row r="27" spans="1:10" x14ac:dyDescent="0.2">
      <c r="A27" s="142" t="s">
        <v>125</v>
      </c>
      <c r="B27" s="143">
        <v>62</v>
      </c>
      <c r="C27" s="144">
        <v>41</v>
      </c>
      <c r="D27" s="143">
        <v>164</v>
      </c>
      <c r="E27" s="144">
        <v>99</v>
      </c>
      <c r="F27" s="145"/>
      <c r="G27" s="143">
        <f t="shared" si="0"/>
        <v>21</v>
      </c>
      <c r="H27" s="144">
        <f t="shared" si="1"/>
        <v>65</v>
      </c>
      <c r="I27" s="146">
        <f t="shared" si="2"/>
        <v>51.219512195121951</v>
      </c>
      <c r="J27" s="147">
        <f t="shared" si="3"/>
        <v>65.656565656565661</v>
      </c>
    </row>
    <row r="28" spans="1:10" x14ac:dyDescent="0.2">
      <c r="A28" s="7" t="s">
        <v>126</v>
      </c>
      <c r="B28" s="65">
        <v>6</v>
      </c>
      <c r="C28" s="66">
        <v>5</v>
      </c>
      <c r="D28" s="65">
        <v>11</v>
      </c>
      <c r="E28" s="66">
        <v>30</v>
      </c>
      <c r="F28" s="67"/>
      <c r="G28" s="65">
        <f t="shared" si="0"/>
        <v>1</v>
      </c>
      <c r="H28" s="66">
        <f t="shared" si="1"/>
        <v>-19</v>
      </c>
      <c r="I28" s="28">
        <f t="shared" si="2"/>
        <v>20</v>
      </c>
      <c r="J28" s="29">
        <f t="shared" si="3"/>
        <v>-63.333333333333329</v>
      </c>
    </row>
    <row r="29" spans="1:10" x14ac:dyDescent="0.2">
      <c r="A29" s="7" t="s">
        <v>127</v>
      </c>
      <c r="B29" s="65">
        <v>20</v>
      </c>
      <c r="C29" s="66">
        <v>21</v>
      </c>
      <c r="D29" s="65">
        <v>66</v>
      </c>
      <c r="E29" s="66">
        <v>77</v>
      </c>
      <c r="F29" s="67"/>
      <c r="G29" s="65">
        <f t="shared" si="0"/>
        <v>-1</v>
      </c>
      <c r="H29" s="66">
        <f t="shared" si="1"/>
        <v>-11</v>
      </c>
      <c r="I29" s="28">
        <f t="shared" si="2"/>
        <v>-4.7619047619047619</v>
      </c>
      <c r="J29" s="29">
        <f t="shared" si="3"/>
        <v>-14.285714285714285</v>
      </c>
    </row>
    <row r="30" spans="1:10" x14ac:dyDescent="0.2">
      <c r="A30" s="7" t="s">
        <v>128</v>
      </c>
      <c r="B30" s="65">
        <v>449</v>
      </c>
      <c r="C30" s="66">
        <v>221</v>
      </c>
      <c r="D30" s="65">
        <v>1097</v>
      </c>
      <c r="E30" s="66">
        <v>646</v>
      </c>
      <c r="F30" s="67"/>
      <c r="G30" s="65">
        <f t="shared" si="0"/>
        <v>228</v>
      </c>
      <c r="H30" s="66">
        <f t="shared" si="1"/>
        <v>451</v>
      </c>
      <c r="I30" s="28">
        <f t="shared" si="2"/>
        <v>103.16742081447966</v>
      </c>
      <c r="J30" s="29">
        <f t="shared" si="3"/>
        <v>69.814241486068113</v>
      </c>
    </row>
    <row r="31" spans="1:10" x14ac:dyDescent="0.2">
      <c r="A31" s="7" t="s">
        <v>129</v>
      </c>
      <c r="B31" s="65">
        <v>726</v>
      </c>
      <c r="C31" s="66">
        <v>530</v>
      </c>
      <c r="D31" s="65">
        <v>1872</v>
      </c>
      <c r="E31" s="66">
        <v>1576</v>
      </c>
      <c r="F31" s="67"/>
      <c r="G31" s="65">
        <f t="shared" si="0"/>
        <v>196</v>
      </c>
      <c r="H31" s="66">
        <f t="shared" si="1"/>
        <v>296</v>
      </c>
      <c r="I31" s="28">
        <f t="shared" si="2"/>
        <v>36.981132075471699</v>
      </c>
      <c r="J31" s="29">
        <f t="shared" si="3"/>
        <v>18.781725888324875</v>
      </c>
    </row>
    <row r="32" spans="1:10" x14ac:dyDescent="0.2">
      <c r="A32" s="7" t="s">
        <v>130</v>
      </c>
      <c r="B32" s="65">
        <v>4356</v>
      </c>
      <c r="C32" s="66">
        <v>3501</v>
      </c>
      <c r="D32" s="65">
        <v>11439</v>
      </c>
      <c r="E32" s="66">
        <v>9077</v>
      </c>
      <c r="F32" s="67"/>
      <c r="G32" s="65">
        <f t="shared" si="0"/>
        <v>855</v>
      </c>
      <c r="H32" s="66">
        <f t="shared" si="1"/>
        <v>2362</v>
      </c>
      <c r="I32" s="28">
        <f t="shared" si="2"/>
        <v>24.421593830334189</v>
      </c>
      <c r="J32" s="29">
        <f t="shared" si="3"/>
        <v>26.021813374462926</v>
      </c>
    </row>
    <row r="33" spans="1:10" x14ac:dyDescent="0.2">
      <c r="A33" s="142" t="s">
        <v>124</v>
      </c>
      <c r="B33" s="143">
        <v>830</v>
      </c>
      <c r="C33" s="144">
        <v>630</v>
      </c>
      <c r="D33" s="143">
        <v>1837</v>
      </c>
      <c r="E33" s="144">
        <v>1668</v>
      </c>
      <c r="F33" s="145"/>
      <c r="G33" s="143">
        <f t="shared" si="0"/>
        <v>200</v>
      </c>
      <c r="H33" s="144">
        <f t="shared" si="1"/>
        <v>169</v>
      </c>
      <c r="I33" s="146">
        <f t="shared" si="2"/>
        <v>31.746031746031743</v>
      </c>
      <c r="J33" s="147">
        <f t="shared" si="3"/>
        <v>10.13189448441247</v>
      </c>
    </row>
    <row r="34" spans="1:10" s="43" customFormat="1" x14ac:dyDescent="0.2">
      <c r="A34" s="27" t="s">
        <v>0</v>
      </c>
      <c r="B34" s="71">
        <f>SUM(B14:B33)</f>
        <v>21588</v>
      </c>
      <c r="C34" s="72">
        <f>SUM(C14:C33)</f>
        <v>16272</v>
      </c>
      <c r="D34" s="71">
        <f>SUM(D14:D33)</f>
        <v>56497</v>
      </c>
      <c r="E34" s="72">
        <f>SUM(E14:E33)</f>
        <v>46275</v>
      </c>
      <c r="F34" s="73"/>
      <c r="G34" s="71">
        <f t="shared" si="0"/>
        <v>5316</v>
      </c>
      <c r="H34" s="72">
        <f t="shared" si="1"/>
        <v>10222</v>
      </c>
      <c r="I34" s="44">
        <f>IF(C34=0, 0, G34/C34*100)</f>
        <v>32.669616519174042</v>
      </c>
      <c r="J34" s="45">
        <f>IF(E34=0, 0, H34/E34*100)</f>
        <v>22.089681253376554</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2021</v>
      </c>
      <c r="C38" s="58">
        <f>C6</f>
        <v>2020</v>
      </c>
      <c r="D38" s="57">
        <f>D6</f>
        <v>2021</v>
      </c>
      <c r="E38" s="58">
        <f>E6</f>
        <v>2020</v>
      </c>
      <c r="F38" s="64"/>
      <c r="G38" s="57" t="s">
        <v>4</v>
      </c>
      <c r="H38" s="58" t="s">
        <v>2</v>
      </c>
    </row>
    <row r="39" spans="1:10" x14ac:dyDescent="0.2">
      <c r="A39" s="7" t="s">
        <v>108</v>
      </c>
      <c r="B39" s="30">
        <f>$B$7/$B$11*100</f>
        <v>19.385769872151197</v>
      </c>
      <c r="C39" s="31">
        <f>$C$7/$C$11*100</f>
        <v>22.922812192723697</v>
      </c>
      <c r="D39" s="30">
        <f>$D$7/$D$11*100</f>
        <v>20.293112908650016</v>
      </c>
      <c r="E39" s="31">
        <f>$E$7/$E$11*100</f>
        <v>24.618044300378177</v>
      </c>
      <c r="F39" s="32"/>
      <c r="G39" s="30">
        <f>B39-C39</f>
        <v>-3.5370423205724997</v>
      </c>
      <c r="H39" s="31">
        <f>D39-E39</f>
        <v>-4.3249313917281604</v>
      </c>
    </row>
    <row r="40" spans="1:10" x14ac:dyDescent="0.2">
      <c r="A40" s="7" t="s">
        <v>117</v>
      </c>
      <c r="B40" s="30">
        <f>$B$8/$B$11*100</f>
        <v>50.741152492125252</v>
      </c>
      <c r="C40" s="31">
        <f>$C$8/$C$11*100</f>
        <v>46.662979351032448</v>
      </c>
      <c r="D40" s="30">
        <f>$D$8/$D$11*100</f>
        <v>50.526576632387567</v>
      </c>
      <c r="E40" s="31">
        <f>$E$8/$E$11*100</f>
        <v>46.915180983252299</v>
      </c>
      <c r="F40" s="32"/>
      <c r="G40" s="30">
        <f>B40-C40</f>
        <v>4.0781731410928046</v>
      </c>
      <c r="H40" s="31">
        <f>D40-E40</f>
        <v>3.6113956491352681</v>
      </c>
    </row>
    <row r="41" spans="1:10" x14ac:dyDescent="0.2">
      <c r="A41" s="7" t="s">
        <v>123</v>
      </c>
      <c r="B41" s="30">
        <f>$B$9/$B$11*100</f>
        <v>26.028349082823794</v>
      </c>
      <c r="C41" s="31">
        <f>$C$9/$C$11*100</f>
        <v>26.542527040314649</v>
      </c>
      <c r="D41" s="30">
        <f>$D$9/$D$11*100</f>
        <v>25.928810379312178</v>
      </c>
      <c r="E41" s="31">
        <f>$E$9/$E$11*100</f>
        <v>24.862236628849271</v>
      </c>
      <c r="F41" s="32"/>
      <c r="G41" s="30">
        <f>B41-C41</f>
        <v>-0.51417795749085471</v>
      </c>
      <c r="H41" s="31">
        <f>D41-E41</f>
        <v>1.0665737504629078</v>
      </c>
    </row>
    <row r="42" spans="1:10" x14ac:dyDescent="0.2">
      <c r="A42" s="7" t="s">
        <v>124</v>
      </c>
      <c r="B42" s="30">
        <f>$B$10/$B$11*100</f>
        <v>3.8447285528997592</v>
      </c>
      <c r="C42" s="31">
        <f>$C$10/$C$11*100</f>
        <v>3.8716814159292032</v>
      </c>
      <c r="D42" s="30">
        <f>$D$10/$D$11*100</f>
        <v>3.2515000796502469</v>
      </c>
      <c r="E42" s="31">
        <f>$E$10/$E$11*100</f>
        <v>3.6045380875202593</v>
      </c>
      <c r="F42" s="32"/>
      <c r="G42" s="30">
        <f>B42-C42</f>
        <v>-2.6952863029443996E-2</v>
      </c>
      <c r="H42" s="31">
        <f>D42-E42</f>
        <v>-0.35303800787001238</v>
      </c>
    </row>
    <row r="43" spans="1:10" s="43" customFormat="1" x14ac:dyDescent="0.2">
      <c r="A43" s="27" t="s">
        <v>0</v>
      </c>
      <c r="B43" s="46">
        <f>SUM(B39:B42)</f>
        <v>100</v>
      </c>
      <c r="C43" s="47">
        <f>SUM(C39:C42)</f>
        <v>100</v>
      </c>
      <c r="D43" s="46">
        <f>SUM(D39:D42)</f>
        <v>100</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109</v>
      </c>
      <c r="B46" s="30">
        <f>$B$14/$B$34*100</f>
        <v>0.81063553826199752</v>
      </c>
      <c r="C46" s="31">
        <f>$C$14/$C$34*100</f>
        <v>0.48549655850540807</v>
      </c>
      <c r="D46" s="30">
        <f>$D$14/$D$34*100</f>
        <v>0.78765244172256921</v>
      </c>
      <c r="E46" s="31">
        <f>$E$14/$E$34*100</f>
        <v>0.4948676391139924</v>
      </c>
      <c r="F46" s="32"/>
      <c r="G46" s="30">
        <f t="shared" ref="G46:G66" si="4">B46-C46</f>
        <v>0.32513897975658945</v>
      </c>
      <c r="H46" s="31">
        <f t="shared" ref="H46:H66" si="5">D46-E46</f>
        <v>0.29278480260857681</v>
      </c>
    </row>
    <row r="47" spans="1:10" x14ac:dyDescent="0.2">
      <c r="A47" s="7" t="s">
        <v>110</v>
      </c>
      <c r="B47" s="30">
        <f>$B$15/$B$34*100</f>
        <v>4.6044098573281458</v>
      </c>
      <c r="C47" s="31">
        <f>$C$15/$C$34*100</f>
        <v>4.5722713864306783</v>
      </c>
      <c r="D47" s="30">
        <f>$D$15/$D$34*100</f>
        <v>5.0657557038426813</v>
      </c>
      <c r="E47" s="31">
        <f>$E$15/$E$34*100</f>
        <v>5.1150729335494329</v>
      </c>
      <c r="F47" s="32"/>
      <c r="G47" s="30">
        <f t="shared" si="4"/>
        <v>3.2138470897467464E-2</v>
      </c>
      <c r="H47" s="31">
        <f t="shared" si="5"/>
        <v>-4.9317229706751675E-2</v>
      </c>
    </row>
    <row r="48" spans="1:10" x14ac:dyDescent="0.2">
      <c r="A48" s="7" t="s">
        <v>111</v>
      </c>
      <c r="B48" s="30">
        <f>$B$16/$B$34*100</f>
        <v>9.7090976468408385</v>
      </c>
      <c r="C48" s="31">
        <f>$C$16/$C$34*100</f>
        <v>13.071533923303836</v>
      </c>
      <c r="D48" s="30">
        <f>$D$16/$D$34*100</f>
        <v>10.067791210152752</v>
      </c>
      <c r="E48" s="31">
        <f>$E$16/$E$34*100</f>
        <v>13.992436520799567</v>
      </c>
      <c r="F48" s="32"/>
      <c r="G48" s="30">
        <f t="shared" si="4"/>
        <v>-3.3624362764629971</v>
      </c>
      <c r="H48" s="31">
        <f t="shared" si="5"/>
        <v>-3.9246453106468149</v>
      </c>
    </row>
    <row r="49" spans="1:8" x14ac:dyDescent="0.2">
      <c r="A49" s="7" t="s">
        <v>112</v>
      </c>
      <c r="B49" s="30">
        <f>$B$17/$B$34*100</f>
        <v>1.8899388549193996</v>
      </c>
      <c r="C49" s="31">
        <f>$C$17/$C$34*100</f>
        <v>2.7286135693215341</v>
      </c>
      <c r="D49" s="30">
        <f>$D$17/$D$34*100</f>
        <v>2.0124962387383398</v>
      </c>
      <c r="E49" s="31">
        <f>$E$17/$E$34*100</f>
        <v>2.7314964883846571</v>
      </c>
      <c r="F49" s="32"/>
      <c r="G49" s="30">
        <f t="shared" si="4"/>
        <v>-0.83867471440213448</v>
      </c>
      <c r="H49" s="31">
        <f t="shared" si="5"/>
        <v>-0.71900024964631726</v>
      </c>
    </row>
    <row r="50" spans="1:8" x14ac:dyDescent="0.2">
      <c r="A50" s="7" t="s">
        <v>113</v>
      </c>
      <c r="B50" s="30">
        <f>$B$18/$B$34*100</f>
        <v>0.39836946451732441</v>
      </c>
      <c r="C50" s="31">
        <f>$C$18/$C$34*100</f>
        <v>0.34414945919370699</v>
      </c>
      <c r="D50" s="30">
        <f>$D$18/$D$34*100</f>
        <v>0.39294121811777616</v>
      </c>
      <c r="E50" s="31">
        <f>$E$18/$E$34*100</f>
        <v>0.37169097784981092</v>
      </c>
      <c r="F50" s="32"/>
      <c r="G50" s="30">
        <f t="shared" si="4"/>
        <v>5.4220005323617426E-2</v>
      </c>
      <c r="H50" s="31">
        <f t="shared" si="5"/>
        <v>2.1250240267965237E-2</v>
      </c>
    </row>
    <row r="51" spans="1:8" x14ac:dyDescent="0.2">
      <c r="A51" s="7" t="s">
        <v>114</v>
      </c>
      <c r="B51" s="30">
        <f>$B$19/$B$34*100</f>
        <v>4.6322030757828418E-2</v>
      </c>
      <c r="C51" s="31">
        <f>$C$19/$C$34*100</f>
        <v>4.3018682399213373E-2</v>
      </c>
      <c r="D51" s="30">
        <f>$D$19/$D$34*100</f>
        <v>3.7170115227357206E-2</v>
      </c>
      <c r="E51" s="31">
        <f>$E$19/$E$34*100</f>
        <v>7.5634792004321993E-2</v>
      </c>
      <c r="F51" s="32"/>
      <c r="G51" s="30">
        <f t="shared" si="4"/>
        <v>3.303348358615045E-3</v>
      </c>
      <c r="H51" s="31">
        <f t="shared" si="5"/>
        <v>-3.8464676776964787E-2</v>
      </c>
    </row>
    <row r="52" spans="1:8" x14ac:dyDescent="0.2">
      <c r="A52" s="7" t="s">
        <v>115</v>
      </c>
      <c r="B52" s="30">
        <f>$B$20/$B$34*100</f>
        <v>1.144154159718362</v>
      </c>
      <c r="C52" s="31">
        <f>$C$20/$C$34*100</f>
        <v>0.76204523107177979</v>
      </c>
      <c r="D52" s="30">
        <f>$D$20/$D$34*100</f>
        <v>1.1505035665610563</v>
      </c>
      <c r="E52" s="31">
        <f>$E$20/$E$34*100</f>
        <v>0.80821177741761208</v>
      </c>
      <c r="F52" s="32"/>
      <c r="G52" s="30">
        <f t="shared" si="4"/>
        <v>0.38210892864658219</v>
      </c>
      <c r="H52" s="31">
        <f t="shared" si="5"/>
        <v>0.34229178914344427</v>
      </c>
    </row>
    <row r="53" spans="1:8" x14ac:dyDescent="0.2">
      <c r="A53" s="7" t="s">
        <v>116</v>
      </c>
      <c r="B53" s="30">
        <f>$B$21/$B$34*100</f>
        <v>0.78284231980730035</v>
      </c>
      <c r="C53" s="31">
        <f>$C$21/$C$34*100</f>
        <v>0.91568338249754178</v>
      </c>
      <c r="D53" s="30">
        <f>$D$21/$D$34*100</f>
        <v>0.77880241428748431</v>
      </c>
      <c r="E53" s="31">
        <f>$E$21/$E$34*100</f>
        <v>1.0286331712587791</v>
      </c>
      <c r="F53" s="32"/>
      <c r="G53" s="30">
        <f t="shared" si="4"/>
        <v>-0.13284106269024143</v>
      </c>
      <c r="H53" s="31">
        <f t="shared" si="5"/>
        <v>-0.24983075697129475</v>
      </c>
    </row>
    <row r="54" spans="1:8" x14ac:dyDescent="0.2">
      <c r="A54" s="142" t="s">
        <v>118</v>
      </c>
      <c r="B54" s="148">
        <f>$B$22/$B$34*100</f>
        <v>6.2905317769130997</v>
      </c>
      <c r="C54" s="149">
        <f>$C$22/$C$34*100</f>
        <v>3.0235988200589969</v>
      </c>
      <c r="D54" s="148">
        <f>$D$22/$D$34*100</f>
        <v>5.5259571304671047</v>
      </c>
      <c r="E54" s="149">
        <f>$E$22/$E$34*100</f>
        <v>3.0621285791464072</v>
      </c>
      <c r="F54" s="150"/>
      <c r="G54" s="148">
        <f t="shared" si="4"/>
        <v>3.2669329568541028</v>
      </c>
      <c r="H54" s="149">
        <f t="shared" si="5"/>
        <v>2.4638285513206974</v>
      </c>
    </row>
    <row r="55" spans="1:8" x14ac:dyDescent="0.2">
      <c r="A55" s="7" t="s">
        <v>119</v>
      </c>
      <c r="B55" s="30">
        <f>$B$23/$B$34*100</f>
        <v>13.271261812117844</v>
      </c>
      <c r="C55" s="31">
        <f>$C$23/$C$34*100</f>
        <v>12.592182890855458</v>
      </c>
      <c r="D55" s="30">
        <f>$D$23/$D$34*100</f>
        <v>14.66803547090996</v>
      </c>
      <c r="E55" s="31">
        <f>$E$23/$E$34*100</f>
        <v>12.367368989735278</v>
      </c>
      <c r="F55" s="32"/>
      <c r="G55" s="30">
        <f t="shared" si="4"/>
        <v>0.679078921262386</v>
      </c>
      <c r="H55" s="31">
        <f t="shared" si="5"/>
        <v>2.300666481174682</v>
      </c>
    </row>
    <row r="56" spans="1:8" x14ac:dyDescent="0.2">
      <c r="A56" s="7" t="s">
        <v>120</v>
      </c>
      <c r="B56" s="30">
        <f>$B$24/$B$34*100</f>
        <v>16.268297202149341</v>
      </c>
      <c r="C56" s="31">
        <f>$C$24/$C$34*100</f>
        <v>17.711406096361848</v>
      </c>
      <c r="D56" s="30">
        <f>$D$24/$D$34*100</f>
        <v>16.229180310458961</v>
      </c>
      <c r="E56" s="31">
        <f>$E$24/$E$34*100</f>
        <v>18.260399783900596</v>
      </c>
      <c r="F56" s="32"/>
      <c r="G56" s="30">
        <f t="shared" si="4"/>
        <v>-1.4431088942125072</v>
      </c>
      <c r="H56" s="31">
        <f t="shared" si="5"/>
        <v>-2.0312194734416344</v>
      </c>
    </row>
    <row r="57" spans="1:8" x14ac:dyDescent="0.2">
      <c r="A57" s="7" t="s">
        <v>121</v>
      </c>
      <c r="B57" s="30">
        <f>$B$25/$B$34*100</f>
        <v>11.594404298684454</v>
      </c>
      <c r="C57" s="31">
        <f>$C$25/$C$34*100</f>
        <v>10.570304818092428</v>
      </c>
      <c r="D57" s="30">
        <f>$D$25/$D$34*100</f>
        <v>11.197054710869605</v>
      </c>
      <c r="E57" s="31">
        <f>$E$25/$E$34*100</f>
        <v>10.809292274446246</v>
      </c>
      <c r="F57" s="32"/>
      <c r="G57" s="30">
        <f t="shared" si="4"/>
        <v>1.0240994805920263</v>
      </c>
      <c r="H57" s="31">
        <f t="shared" si="5"/>
        <v>0.38776243642335828</v>
      </c>
    </row>
    <row r="58" spans="1:8" x14ac:dyDescent="0.2">
      <c r="A58" s="7" t="s">
        <v>122</v>
      </c>
      <c r="B58" s="30">
        <f>$B$26/$B$34*100</f>
        <v>3.3166574022605153</v>
      </c>
      <c r="C58" s="31">
        <f>$C$26/$C$34*100</f>
        <v>2.7654867256637168</v>
      </c>
      <c r="D58" s="30">
        <f>$D$26/$D$34*100</f>
        <v>2.90634900968193</v>
      </c>
      <c r="E58" s="31">
        <f>$E$26/$E$34*100</f>
        <v>2.4159913560237709</v>
      </c>
      <c r="F58" s="32"/>
      <c r="G58" s="30">
        <f t="shared" si="4"/>
        <v>0.55117067659679853</v>
      </c>
      <c r="H58" s="31">
        <f t="shared" si="5"/>
        <v>0.49035765365815909</v>
      </c>
    </row>
    <row r="59" spans="1:8" x14ac:dyDescent="0.2">
      <c r="A59" s="142" t="s">
        <v>125</v>
      </c>
      <c r="B59" s="148">
        <f>$B$27/$B$34*100</f>
        <v>0.28719659069853626</v>
      </c>
      <c r="C59" s="149">
        <f>$C$27/$C$34*100</f>
        <v>0.25196656833824976</v>
      </c>
      <c r="D59" s="148">
        <f>$D$27/$D$34*100</f>
        <v>0.29028089987078959</v>
      </c>
      <c r="E59" s="149">
        <f>$E$27/$E$34*100</f>
        <v>0.21393841166936792</v>
      </c>
      <c r="F59" s="150"/>
      <c r="G59" s="148">
        <f t="shared" si="4"/>
        <v>3.5230022360286495E-2</v>
      </c>
      <c r="H59" s="149">
        <f t="shared" si="5"/>
        <v>7.6342488201421671E-2</v>
      </c>
    </row>
    <row r="60" spans="1:8" x14ac:dyDescent="0.2">
      <c r="A60" s="7" t="s">
        <v>126</v>
      </c>
      <c r="B60" s="30">
        <f>$B$28/$B$34*100</f>
        <v>2.7793218454697052E-2</v>
      </c>
      <c r="C60" s="31">
        <f>$C$28/$C$34*100</f>
        <v>3.0727630285152407E-2</v>
      </c>
      <c r="D60" s="30">
        <f>$D$28/$D$34*100</f>
        <v>1.9470060357187107E-2</v>
      </c>
      <c r="E60" s="31">
        <f>$E$28/$E$34*100</f>
        <v>6.4829821717990274E-2</v>
      </c>
      <c r="F60" s="32"/>
      <c r="G60" s="30">
        <f t="shared" si="4"/>
        <v>-2.9344118304553551E-3</v>
      </c>
      <c r="H60" s="31">
        <f t="shared" si="5"/>
        <v>-4.5359761360803164E-2</v>
      </c>
    </row>
    <row r="61" spans="1:8" x14ac:dyDescent="0.2">
      <c r="A61" s="7" t="s">
        <v>127</v>
      </c>
      <c r="B61" s="30">
        <f>$B$29/$B$34*100</f>
        <v>9.2644061515656836E-2</v>
      </c>
      <c r="C61" s="31">
        <f>$C$29/$C$34*100</f>
        <v>0.12905604719764011</v>
      </c>
      <c r="D61" s="30">
        <f>$D$29/$D$34*100</f>
        <v>0.11682036214312264</v>
      </c>
      <c r="E61" s="31">
        <f>$E$29/$E$34*100</f>
        <v>0.16639654240950838</v>
      </c>
      <c r="F61" s="32"/>
      <c r="G61" s="30">
        <f t="shared" si="4"/>
        <v>-3.6411985681983269E-2</v>
      </c>
      <c r="H61" s="31">
        <f t="shared" si="5"/>
        <v>-4.9576180266385744E-2</v>
      </c>
    </row>
    <row r="62" spans="1:8" x14ac:dyDescent="0.2">
      <c r="A62" s="7" t="s">
        <v>128</v>
      </c>
      <c r="B62" s="30">
        <f>$B$30/$B$34*100</f>
        <v>2.0798591810264959</v>
      </c>
      <c r="C62" s="31">
        <f>$C$30/$C$34*100</f>
        <v>1.3581612586037364</v>
      </c>
      <c r="D62" s="30">
        <f>$D$30/$D$34*100</f>
        <v>1.9416960192576598</v>
      </c>
      <c r="E62" s="31">
        <f>$E$30/$E$34*100</f>
        <v>1.3960021609940574</v>
      </c>
      <c r="F62" s="32"/>
      <c r="G62" s="30">
        <f t="shared" si="4"/>
        <v>0.72169792242275954</v>
      </c>
      <c r="H62" s="31">
        <f t="shared" si="5"/>
        <v>0.54569385826360239</v>
      </c>
    </row>
    <row r="63" spans="1:8" x14ac:dyDescent="0.2">
      <c r="A63" s="7" t="s">
        <v>129</v>
      </c>
      <c r="B63" s="30">
        <f>$B$31/$B$34*100</f>
        <v>3.3629794330183436</v>
      </c>
      <c r="C63" s="31">
        <f>$C$31/$C$34*100</f>
        <v>3.2571288102261549</v>
      </c>
      <c r="D63" s="30">
        <f>$D$31/$D$34*100</f>
        <v>3.3134502716958418</v>
      </c>
      <c r="E63" s="31">
        <f>$E$31/$E$34*100</f>
        <v>3.405726634251756</v>
      </c>
      <c r="F63" s="32"/>
      <c r="G63" s="30">
        <f t="shared" si="4"/>
        <v>0.10585062279218871</v>
      </c>
      <c r="H63" s="31">
        <f t="shared" si="5"/>
        <v>-9.2276362555914204E-2</v>
      </c>
    </row>
    <row r="64" spans="1:8" x14ac:dyDescent="0.2">
      <c r="A64" s="7" t="s">
        <v>130</v>
      </c>
      <c r="B64" s="30">
        <f>$B$32/$B$34*100</f>
        <v>20.177876598110061</v>
      </c>
      <c r="C64" s="31">
        <f>$C$32/$C$34*100</f>
        <v>21.515486725663717</v>
      </c>
      <c r="D64" s="30">
        <f>$D$32/$D$34*100</f>
        <v>20.247092765987574</v>
      </c>
      <c r="E64" s="31">
        <f>$E$32/$E$34*100</f>
        <v>19.615343057806591</v>
      </c>
      <c r="F64" s="32"/>
      <c r="G64" s="30">
        <f t="shared" si="4"/>
        <v>-1.3376101275536563</v>
      </c>
      <c r="H64" s="31">
        <f t="shared" si="5"/>
        <v>0.6317497081809833</v>
      </c>
    </row>
    <row r="65" spans="1:8" x14ac:dyDescent="0.2">
      <c r="A65" s="142" t="s">
        <v>124</v>
      </c>
      <c r="B65" s="148">
        <f>$B$33/$B$34*100</f>
        <v>3.8447285528997592</v>
      </c>
      <c r="C65" s="149">
        <f>$C$33/$C$34*100</f>
        <v>3.8716814159292032</v>
      </c>
      <c r="D65" s="148">
        <f>$D$33/$D$34*100</f>
        <v>3.2515000796502469</v>
      </c>
      <c r="E65" s="149">
        <f>$E$33/$E$34*100</f>
        <v>3.6045380875202593</v>
      </c>
      <c r="F65" s="150"/>
      <c r="G65" s="148">
        <f t="shared" si="4"/>
        <v>-2.6952863029443996E-2</v>
      </c>
      <c r="H65" s="149">
        <f t="shared" si="5"/>
        <v>-0.35303800787001238</v>
      </c>
    </row>
    <row r="66" spans="1:8" s="43" customFormat="1" x14ac:dyDescent="0.2">
      <c r="A66" s="27" t="s">
        <v>0</v>
      </c>
      <c r="B66" s="46">
        <f>SUM(B46:B65)</f>
        <v>100</v>
      </c>
      <c r="C66" s="47">
        <f>SUM(C46:C65)</f>
        <v>100</v>
      </c>
      <c r="D66" s="46">
        <f>SUM(D46:D65)</f>
        <v>100</v>
      </c>
      <c r="E66" s="47">
        <f>SUM(E46:E65)</f>
        <v>99.999999999999986</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2"/>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107</v>
      </c>
      <c r="B2" s="202" t="s">
        <v>97</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7" t="s">
        <v>31</v>
      </c>
      <c r="B6" s="65">
        <v>1</v>
      </c>
      <c r="C6" s="66">
        <v>0</v>
      </c>
      <c r="D6" s="65">
        <v>3</v>
      </c>
      <c r="E6" s="66">
        <v>3</v>
      </c>
      <c r="F6" s="67"/>
      <c r="G6" s="65">
        <f t="shared" ref="G6:G37" si="0">B6-C6</f>
        <v>1</v>
      </c>
      <c r="H6" s="66">
        <f t="shared" ref="H6:H37" si="1">D6-E6</f>
        <v>0</v>
      </c>
      <c r="I6" s="20" t="str">
        <f t="shared" ref="I6:I37" si="2">IF(C6=0, "-", IF(G6/C6&lt;10, G6/C6, "&gt;999%"))</f>
        <v>-</v>
      </c>
      <c r="J6" s="21">
        <f t="shared" ref="J6:J37" si="3">IF(E6=0, "-", IF(H6/E6&lt;10, H6/E6, "&gt;999%"))</f>
        <v>0</v>
      </c>
    </row>
    <row r="7" spans="1:10" x14ac:dyDescent="0.2">
      <c r="A7" s="7" t="s">
        <v>32</v>
      </c>
      <c r="B7" s="65">
        <v>5</v>
      </c>
      <c r="C7" s="66">
        <v>0</v>
      </c>
      <c r="D7" s="65">
        <v>11</v>
      </c>
      <c r="E7" s="66">
        <v>2</v>
      </c>
      <c r="F7" s="67"/>
      <c r="G7" s="65">
        <f t="shared" si="0"/>
        <v>5</v>
      </c>
      <c r="H7" s="66">
        <f t="shared" si="1"/>
        <v>9</v>
      </c>
      <c r="I7" s="20" t="str">
        <f t="shared" si="2"/>
        <v>-</v>
      </c>
      <c r="J7" s="21">
        <f t="shared" si="3"/>
        <v>4.5</v>
      </c>
    </row>
    <row r="8" spans="1:10" x14ac:dyDescent="0.2">
      <c r="A8" s="7" t="s">
        <v>33</v>
      </c>
      <c r="B8" s="65">
        <v>270</v>
      </c>
      <c r="C8" s="66">
        <v>133</v>
      </c>
      <c r="D8" s="65">
        <v>686</v>
      </c>
      <c r="E8" s="66">
        <v>556</v>
      </c>
      <c r="F8" s="67"/>
      <c r="G8" s="65">
        <f t="shared" si="0"/>
        <v>137</v>
      </c>
      <c r="H8" s="66">
        <f t="shared" si="1"/>
        <v>130</v>
      </c>
      <c r="I8" s="20">
        <f t="shared" si="2"/>
        <v>1.0300751879699248</v>
      </c>
      <c r="J8" s="21">
        <f t="shared" si="3"/>
        <v>0.23381294964028776</v>
      </c>
    </row>
    <row r="9" spans="1:10" x14ac:dyDescent="0.2">
      <c r="A9" s="7" t="s">
        <v>34</v>
      </c>
      <c r="B9" s="65">
        <v>3</v>
      </c>
      <c r="C9" s="66">
        <v>8</v>
      </c>
      <c r="D9" s="65">
        <v>12</v>
      </c>
      <c r="E9" s="66">
        <v>12</v>
      </c>
      <c r="F9" s="67"/>
      <c r="G9" s="65">
        <f t="shared" si="0"/>
        <v>-5</v>
      </c>
      <c r="H9" s="66">
        <f t="shared" si="1"/>
        <v>0</v>
      </c>
      <c r="I9" s="20">
        <f t="shared" si="2"/>
        <v>-0.625</v>
      </c>
      <c r="J9" s="21">
        <f t="shared" si="3"/>
        <v>0</v>
      </c>
    </row>
    <row r="10" spans="1:10" x14ac:dyDescent="0.2">
      <c r="A10" s="7" t="s">
        <v>35</v>
      </c>
      <c r="B10" s="65">
        <v>432</v>
      </c>
      <c r="C10" s="66">
        <v>190</v>
      </c>
      <c r="D10" s="65">
        <v>958</v>
      </c>
      <c r="E10" s="66">
        <v>782</v>
      </c>
      <c r="F10" s="67"/>
      <c r="G10" s="65">
        <f t="shared" si="0"/>
        <v>242</v>
      </c>
      <c r="H10" s="66">
        <f t="shared" si="1"/>
        <v>176</v>
      </c>
      <c r="I10" s="20">
        <f t="shared" si="2"/>
        <v>1.2736842105263158</v>
      </c>
      <c r="J10" s="21">
        <f t="shared" si="3"/>
        <v>0.22506393861892582</v>
      </c>
    </row>
    <row r="11" spans="1:10" x14ac:dyDescent="0.2">
      <c r="A11" s="7" t="s">
        <v>36</v>
      </c>
      <c r="B11" s="65">
        <v>38</v>
      </c>
      <c r="C11" s="66">
        <v>0</v>
      </c>
      <c r="D11" s="65">
        <v>64</v>
      </c>
      <c r="E11" s="66">
        <v>0</v>
      </c>
      <c r="F11" s="67"/>
      <c r="G11" s="65">
        <f t="shared" si="0"/>
        <v>38</v>
      </c>
      <c r="H11" s="66">
        <f t="shared" si="1"/>
        <v>64</v>
      </c>
      <c r="I11" s="20" t="str">
        <f t="shared" si="2"/>
        <v>-</v>
      </c>
      <c r="J11" s="21" t="str">
        <f t="shared" si="3"/>
        <v>-</v>
      </c>
    </row>
    <row r="12" spans="1:10" x14ac:dyDescent="0.2">
      <c r="A12" s="7" t="s">
        <v>37</v>
      </c>
      <c r="B12" s="65">
        <v>1</v>
      </c>
      <c r="C12" s="66">
        <v>1</v>
      </c>
      <c r="D12" s="65">
        <v>6</v>
      </c>
      <c r="E12" s="66">
        <v>10</v>
      </c>
      <c r="F12" s="67"/>
      <c r="G12" s="65">
        <f t="shared" si="0"/>
        <v>0</v>
      </c>
      <c r="H12" s="66">
        <f t="shared" si="1"/>
        <v>-4</v>
      </c>
      <c r="I12" s="20">
        <f t="shared" si="2"/>
        <v>0</v>
      </c>
      <c r="J12" s="21">
        <f t="shared" si="3"/>
        <v>-0.4</v>
      </c>
    </row>
    <row r="13" spans="1:10" x14ac:dyDescent="0.2">
      <c r="A13" s="7" t="s">
        <v>38</v>
      </c>
      <c r="B13" s="65">
        <v>0</v>
      </c>
      <c r="C13" s="66">
        <v>0</v>
      </c>
      <c r="D13" s="65">
        <v>2</v>
      </c>
      <c r="E13" s="66">
        <v>4</v>
      </c>
      <c r="F13" s="67"/>
      <c r="G13" s="65">
        <f t="shared" si="0"/>
        <v>0</v>
      </c>
      <c r="H13" s="66">
        <f t="shared" si="1"/>
        <v>-2</v>
      </c>
      <c r="I13" s="20" t="str">
        <f t="shared" si="2"/>
        <v>-</v>
      </c>
      <c r="J13" s="21">
        <f t="shared" si="3"/>
        <v>-0.5</v>
      </c>
    </row>
    <row r="14" spans="1:10" x14ac:dyDescent="0.2">
      <c r="A14" s="7" t="s">
        <v>41</v>
      </c>
      <c r="B14" s="65">
        <v>3</v>
      </c>
      <c r="C14" s="66">
        <v>2</v>
      </c>
      <c r="D14" s="65">
        <v>7</v>
      </c>
      <c r="E14" s="66">
        <v>22</v>
      </c>
      <c r="F14" s="67"/>
      <c r="G14" s="65">
        <f t="shared" si="0"/>
        <v>1</v>
      </c>
      <c r="H14" s="66">
        <f t="shared" si="1"/>
        <v>-15</v>
      </c>
      <c r="I14" s="20">
        <f t="shared" si="2"/>
        <v>0.5</v>
      </c>
      <c r="J14" s="21">
        <f t="shared" si="3"/>
        <v>-0.68181818181818177</v>
      </c>
    </row>
    <row r="15" spans="1:10" x14ac:dyDescent="0.2">
      <c r="A15" s="7" t="s">
        <v>42</v>
      </c>
      <c r="B15" s="65">
        <v>5</v>
      </c>
      <c r="C15" s="66">
        <v>4</v>
      </c>
      <c r="D15" s="65">
        <v>12</v>
      </c>
      <c r="E15" s="66">
        <v>13</v>
      </c>
      <c r="F15" s="67"/>
      <c r="G15" s="65">
        <f t="shared" si="0"/>
        <v>1</v>
      </c>
      <c r="H15" s="66">
        <f t="shared" si="1"/>
        <v>-1</v>
      </c>
      <c r="I15" s="20">
        <f t="shared" si="2"/>
        <v>0.25</v>
      </c>
      <c r="J15" s="21">
        <f t="shared" si="3"/>
        <v>-7.6923076923076927E-2</v>
      </c>
    </row>
    <row r="16" spans="1:10" x14ac:dyDescent="0.2">
      <c r="A16" s="7" t="s">
        <v>43</v>
      </c>
      <c r="B16" s="65">
        <v>15</v>
      </c>
      <c r="C16" s="66">
        <v>10</v>
      </c>
      <c r="D16" s="65">
        <v>52</v>
      </c>
      <c r="E16" s="66">
        <v>44</v>
      </c>
      <c r="F16" s="67"/>
      <c r="G16" s="65">
        <f t="shared" si="0"/>
        <v>5</v>
      </c>
      <c r="H16" s="66">
        <f t="shared" si="1"/>
        <v>8</v>
      </c>
      <c r="I16" s="20">
        <f t="shared" si="2"/>
        <v>0.5</v>
      </c>
      <c r="J16" s="21">
        <f t="shared" si="3"/>
        <v>0.18181818181818182</v>
      </c>
    </row>
    <row r="17" spans="1:10" x14ac:dyDescent="0.2">
      <c r="A17" s="7" t="s">
        <v>44</v>
      </c>
      <c r="B17" s="65">
        <v>1102</v>
      </c>
      <c r="C17" s="66">
        <v>823</v>
      </c>
      <c r="D17" s="65">
        <v>2861</v>
      </c>
      <c r="E17" s="66">
        <v>2512</v>
      </c>
      <c r="F17" s="67"/>
      <c r="G17" s="65">
        <f t="shared" si="0"/>
        <v>279</v>
      </c>
      <c r="H17" s="66">
        <f t="shared" si="1"/>
        <v>349</v>
      </c>
      <c r="I17" s="20">
        <f t="shared" si="2"/>
        <v>0.33900364520048604</v>
      </c>
      <c r="J17" s="21">
        <f t="shared" si="3"/>
        <v>0.13893312101910829</v>
      </c>
    </row>
    <row r="18" spans="1:10" x14ac:dyDescent="0.2">
      <c r="A18" s="7" t="s">
        <v>47</v>
      </c>
      <c r="B18" s="65">
        <v>10</v>
      </c>
      <c r="C18" s="66">
        <v>0</v>
      </c>
      <c r="D18" s="65">
        <v>12</v>
      </c>
      <c r="E18" s="66">
        <v>0</v>
      </c>
      <c r="F18" s="67"/>
      <c r="G18" s="65">
        <f t="shared" si="0"/>
        <v>10</v>
      </c>
      <c r="H18" s="66">
        <f t="shared" si="1"/>
        <v>12</v>
      </c>
      <c r="I18" s="20" t="str">
        <f t="shared" si="2"/>
        <v>-</v>
      </c>
      <c r="J18" s="21" t="str">
        <f t="shared" si="3"/>
        <v>-</v>
      </c>
    </row>
    <row r="19" spans="1:10" x14ac:dyDescent="0.2">
      <c r="A19" s="7" t="s">
        <v>48</v>
      </c>
      <c r="B19" s="65">
        <v>348</v>
      </c>
      <c r="C19" s="66">
        <v>108</v>
      </c>
      <c r="D19" s="65">
        <v>920</v>
      </c>
      <c r="E19" s="66">
        <v>326</v>
      </c>
      <c r="F19" s="67"/>
      <c r="G19" s="65">
        <f t="shared" si="0"/>
        <v>240</v>
      </c>
      <c r="H19" s="66">
        <f t="shared" si="1"/>
        <v>594</v>
      </c>
      <c r="I19" s="20">
        <f t="shared" si="2"/>
        <v>2.2222222222222223</v>
      </c>
      <c r="J19" s="21">
        <f t="shared" si="3"/>
        <v>1.8220858895705521</v>
      </c>
    </row>
    <row r="20" spans="1:10" x14ac:dyDescent="0.2">
      <c r="A20" s="7" t="s">
        <v>50</v>
      </c>
      <c r="B20" s="65">
        <v>0</v>
      </c>
      <c r="C20" s="66">
        <v>1038</v>
      </c>
      <c r="D20" s="65">
        <v>0</v>
      </c>
      <c r="E20" s="66">
        <v>1760</v>
      </c>
      <c r="F20" s="67"/>
      <c r="G20" s="65">
        <f t="shared" si="0"/>
        <v>-1038</v>
      </c>
      <c r="H20" s="66">
        <f t="shared" si="1"/>
        <v>-1760</v>
      </c>
      <c r="I20" s="20">
        <f t="shared" si="2"/>
        <v>-1</v>
      </c>
      <c r="J20" s="21">
        <f t="shared" si="3"/>
        <v>-1</v>
      </c>
    </row>
    <row r="21" spans="1:10" x14ac:dyDescent="0.2">
      <c r="A21" s="7" t="s">
        <v>51</v>
      </c>
      <c r="B21" s="65">
        <v>423</v>
      </c>
      <c r="C21" s="66">
        <v>517</v>
      </c>
      <c r="D21" s="65">
        <v>1278</v>
      </c>
      <c r="E21" s="66">
        <v>1807</v>
      </c>
      <c r="F21" s="67"/>
      <c r="G21" s="65">
        <f t="shared" si="0"/>
        <v>-94</v>
      </c>
      <c r="H21" s="66">
        <f t="shared" si="1"/>
        <v>-529</v>
      </c>
      <c r="I21" s="20">
        <f t="shared" si="2"/>
        <v>-0.18181818181818182</v>
      </c>
      <c r="J21" s="21">
        <f t="shared" si="3"/>
        <v>-0.29275041505257332</v>
      </c>
    </row>
    <row r="22" spans="1:10" x14ac:dyDescent="0.2">
      <c r="A22" s="7" t="s">
        <v>52</v>
      </c>
      <c r="B22" s="65">
        <v>1592</v>
      </c>
      <c r="C22" s="66">
        <v>1020</v>
      </c>
      <c r="D22" s="65">
        <v>4780</v>
      </c>
      <c r="E22" s="66">
        <v>3305</v>
      </c>
      <c r="F22" s="67"/>
      <c r="G22" s="65">
        <f t="shared" si="0"/>
        <v>572</v>
      </c>
      <c r="H22" s="66">
        <f t="shared" si="1"/>
        <v>1475</v>
      </c>
      <c r="I22" s="20">
        <f t="shared" si="2"/>
        <v>0.5607843137254902</v>
      </c>
      <c r="J22" s="21">
        <f t="shared" si="3"/>
        <v>0.44629349470499241</v>
      </c>
    </row>
    <row r="23" spans="1:10" x14ac:dyDescent="0.2">
      <c r="A23" s="7" t="s">
        <v>54</v>
      </c>
      <c r="B23" s="65">
        <v>0</v>
      </c>
      <c r="C23" s="66">
        <v>2</v>
      </c>
      <c r="D23" s="65">
        <v>0</v>
      </c>
      <c r="E23" s="66">
        <v>3</v>
      </c>
      <c r="F23" s="67"/>
      <c r="G23" s="65">
        <f t="shared" si="0"/>
        <v>-2</v>
      </c>
      <c r="H23" s="66">
        <f t="shared" si="1"/>
        <v>-3</v>
      </c>
      <c r="I23" s="20">
        <f t="shared" si="2"/>
        <v>-1</v>
      </c>
      <c r="J23" s="21">
        <f t="shared" si="3"/>
        <v>-1</v>
      </c>
    </row>
    <row r="24" spans="1:10" x14ac:dyDescent="0.2">
      <c r="A24" s="7" t="s">
        <v>57</v>
      </c>
      <c r="B24" s="65">
        <v>903</v>
      </c>
      <c r="C24" s="66">
        <v>638</v>
      </c>
      <c r="D24" s="65">
        <v>2247</v>
      </c>
      <c r="E24" s="66">
        <v>1455</v>
      </c>
      <c r="F24" s="67"/>
      <c r="G24" s="65">
        <f t="shared" si="0"/>
        <v>265</v>
      </c>
      <c r="H24" s="66">
        <f t="shared" si="1"/>
        <v>792</v>
      </c>
      <c r="I24" s="20">
        <f t="shared" si="2"/>
        <v>0.41536050156739812</v>
      </c>
      <c r="J24" s="21">
        <f t="shared" si="3"/>
        <v>0.54432989690721645</v>
      </c>
    </row>
    <row r="25" spans="1:10" x14ac:dyDescent="0.2">
      <c r="A25" s="7" t="s">
        <v>59</v>
      </c>
      <c r="B25" s="65">
        <v>20</v>
      </c>
      <c r="C25" s="66">
        <v>37</v>
      </c>
      <c r="D25" s="65">
        <v>44</v>
      </c>
      <c r="E25" s="66">
        <v>84</v>
      </c>
      <c r="F25" s="67"/>
      <c r="G25" s="65">
        <f t="shared" si="0"/>
        <v>-17</v>
      </c>
      <c r="H25" s="66">
        <f t="shared" si="1"/>
        <v>-40</v>
      </c>
      <c r="I25" s="20">
        <f t="shared" si="2"/>
        <v>-0.45945945945945948</v>
      </c>
      <c r="J25" s="21">
        <f t="shared" si="3"/>
        <v>-0.47619047619047616</v>
      </c>
    </row>
    <row r="26" spans="1:10" x14ac:dyDescent="0.2">
      <c r="A26" s="7" t="s">
        <v>60</v>
      </c>
      <c r="B26" s="65">
        <v>143</v>
      </c>
      <c r="C26" s="66">
        <v>35</v>
      </c>
      <c r="D26" s="65">
        <v>394</v>
      </c>
      <c r="E26" s="66">
        <v>180</v>
      </c>
      <c r="F26" s="67"/>
      <c r="G26" s="65">
        <f t="shared" si="0"/>
        <v>108</v>
      </c>
      <c r="H26" s="66">
        <f t="shared" si="1"/>
        <v>214</v>
      </c>
      <c r="I26" s="20">
        <f t="shared" si="2"/>
        <v>3.0857142857142859</v>
      </c>
      <c r="J26" s="21">
        <f t="shared" si="3"/>
        <v>1.1888888888888889</v>
      </c>
    </row>
    <row r="27" spans="1:10" x14ac:dyDescent="0.2">
      <c r="A27" s="7" t="s">
        <v>62</v>
      </c>
      <c r="B27" s="65">
        <v>1073</v>
      </c>
      <c r="C27" s="66">
        <v>949</v>
      </c>
      <c r="D27" s="65">
        <v>3108</v>
      </c>
      <c r="E27" s="66">
        <v>2611</v>
      </c>
      <c r="F27" s="67"/>
      <c r="G27" s="65">
        <f t="shared" si="0"/>
        <v>124</v>
      </c>
      <c r="H27" s="66">
        <f t="shared" si="1"/>
        <v>497</v>
      </c>
      <c r="I27" s="20">
        <f t="shared" si="2"/>
        <v>0.13066385669125394</v>
      </c>
      <c r="J27" s="21">
        <f t="shared" si="3"/>
        <v>0.19034852546916889</v>
      </c>
    </row>
    <row r="28" spans="1:10" x14ac:dyDescent="0.2">
      <c r="A28" s="7" t="s">
        <v>63</v>
      </c>
      <c r="B28" s="65">
        <v>4</v>
      </c>
      <c r="C28" s="66">
        <v>1</v>
      </c>
      <c r="D28" s="65">
        <v>7</v>
      </c>
      <c r="E28" s="66">
        <v>3</v>
      </c>
      <c r="F28" s="67"/>
      <c r="G28" s="65">
        <f t="shared" si="0"/>
        <v>3</v>
      </c>
      <c r="H28" s="66">
        <f t="shared" si="1"/>
        <v>4</v>
      </c>
      <c r="I28" s="20">
        <f t="shared" si="2"/>
        <v>3</v>
      </c>
      <c r="J28" s="21">
        <f t="shared" si="3"/>
        <v>1.3333333333333333</v>
      </c>
    </row>
    <row r="29" spans="1:10" x14ac:dyDescent="0.2">
      <c r="A29" s="7" t="s">
        <v>64</v>
      </c>
      <c r="B29" s="65">
        <v>108</v>
      </c>
      <c r="C29" s="66">
        <v>71</v>
      </c>
      <c r="D29" s="65">
        <v>319</v>
      </c>
      <c r="E29" s="66">
        <v>288</v>
      </c>
      <c r="F29" s="67"/>
      <c r="G29" s="65">
        <f t="shared" si="0"/>
        <v>37</v>
      </c>
      <c r="H29" s="66">
        <f t="shared" si="1"/>
        <v>31</v>
      </c>
      <c r="I29" s="20">
        <f t="shared" si="2"/>
        <v>0.52112676056338025</v>
      </c>
      <c r="J29" s="21">
        <f t="shared" si="3"/>
        <v>0.1076388888888889</v>
      </c>
    </row>
    <row r="30" spans="1:10" x14ac:dyDescent="0.2">
      <c r="A30" s="7" t="s">
        <v>65</v>
      </c>
      <c r="B30" s="65">
        <v>356</v>
      </c>
      <c r="C30" s="66">
        <v>114</v>
      </c>
      <c r="D30" s="65">
        <v>889</v>
      </c>
      <c r="E30" s="66">
        <v>297</v>
      </c>
      <c r="F30" s="67"/>
      <c r="G30" s="65">
        <f t="shared" si="0"/>
        <v>242</v>
      </c>
      <c r="H30" s="66">
        <f t="shared" si="1"/>
        <v>592</v>
      </c>
      <c r="I30" s="20">
        <f t="shared" si="2"/>
        <v>2.1228070175438596</v>
      </c>
      <c r="J30" s="21">
        <f t="shared" si="3"/>
        <v>1.9932659932659933</v>
      </c>
    </row>
    <row r="31" spans="1:10" x14ac:dyDescent="0.2">
      <c r="A31" s="7" t="s">
        <v>66</v>
      </c>
      <c r="B31" s="65">
        <v>164</v>
      </c>
      <c r="C31" s="66">
        <v>113</v>
      </c>
      <c r="D31" s="65">
        <v>446</v>
      </c>
      <c r="E31" s="66">
        <v>362</v>
      </c>
      <c r="F31" s="67"/>
      <c r="G31" s="65">
        <f t="shared" si="0"/>
        <v>51</v>
      </c>
      <c r="H31" s="66">
        <f t="shared" si="1"/>
        <v>84</v>
      </c>
      <c r="I31" s="20">
        <f t="shared" si="2"/>
        <v>0.45132743362831856</v>
      </c>
      <c r="J31" s="21">
        <f t="shared" si="3"/>
        <v>0.23204419889502761</v>
      </c>
    </row>
    <row r="32" spans="1:10" x14ac:dyDescent="0.2">
      <c r="A32" s="7" t="s">
        <v>67</v>
      </c>
      <c r="B32" s="65">
        <v>1</v>
      </c>
      <c r="C32" s="66">
        <v>1</v>
      </c>
      <c r="D32" s="65">
        <v>3</v>
      </c>
      <c r="E32" s="66">
        <v>3</v>
      </c>
      <c r="F32" s="67"/>
      <c r="G32" s="65">
        <f t="shared" si="0"/>
        <v>0</v>
      </c>
      <c r="H32" s="66">
        <f t="shared" si="1"/>
        <v>0</v>
      </c>
      <c r="I32" s="20">
        <f t="shared" si="2"/>
        <v>0</v>
      </c>
      <c r="J32" s="21">
        <f t="shared" si="3"/>
        <v>0</v>
      </c>
    </row>
    <row r="33" spans="1:10" x14ac:dyDescent="0.2">
      <c r="A33" s="7" t="s">
        <v>70</v>
      </c>
      <c r="B33" s="65">
        <v>8</v>
      </c>
      <c r="C33" s="66">
        <v>10</v>
      </c>
      <c r="D33" s="65">
        <v>22</v>
      </c>
      <c r="E33" s="66">
        <v>15</v>
      </c>
      <c r="F33" s="67"/>
      <c r="G33" s="65">
        <f t="shared" si="0"/>
        <v>-2</v>
      </c>
      <c r="H33" s="66">
        <f t="shared" si="1"/>
        <v>7</v>
      </c>
      <c r="I33" s="20">
        <f t="shared" si="2"/>
        <v>-0.2</v>
      </c>
      <c r="J33" s="21">
        <f t="shared" si="3"/>
        <v>0.46666666666666667</v>
      </c>
    </row>
    <row r="34" spans="1:10" x14ac:dyDescent="0.2">
      <c r="A34" s="7" t="s">
        <v>71</v>
      </c>
      <c r="B34" s="65">
        <v>2458</v>
      </c>
      <c r="C34" s="66">
        <v>1340</v>
      </c>
      <c r="D34" s="65">
        <v>6402</v>
      </c>
      <c r="E34" s="66">
        <v>4364</v>
      </c>
      <c r="F34" s="67"/>
      <c r="G34" s="65">
        <f t="shared" si="0"/>
        <v>1118</v>
      </c>
      <c r="H34" s="66">
        <f t="shared" si="1"/>
        <v>2038</v>
      </c>
      <c r="I34" s="20">
        <f t="shared" si="2"/>
        <v>0.83432835820895523</v>
      </c>
      <c r="J34" s="21">
        <f t="shared" si="3"/>
        <v>0.46700274977085243</v>
      </c>
    </row>
    <row r="35" spans="1:10" x14ac:dyDescent="0.2">
      <c r="A35" s="7" t="s">
        <v>72</v>
      </c>
      <c r="B35" s="65">
        <v>2</v>
      </c>
      <c r="C35" s="66">
        <v>1</v>
      </c>
      <c r="D35" s="65">
        <v>6</v>
      </c>
      <c r="E35" s="66">
        <v>1</v>
      </c>
      <c r="F35" s="67"/>
      <c r="G35" s="65">
        <f t="shared" si="0"/>
        <v>1</v>
      </c>
      <c r="H35" s="66">
        <f t="shared" si="1"/>
        <v>5</v>
      </c>
      <c r="I35" s="20">
        <f t="shared" si="2"/>
        <v>1</v>
      </c>
      <c r="J35" s="21">
        <f t="shared" si="3"/>
        <v>5</v>
      </c>
    </row>
    <row r="36" spans="1:10" x14ac:dyDescent="0.2">
      <c r="A36" s="7" t="s">
        <v>73</v>
      </c>
      <c r="B36" s="65">
        <v>410</v>
      </c>
      <c r="C36" s="66">
        <v>381</v>
      </c>
      <c r="D36" s="65">
        <v>1124</v>
      </c>
      <c r="E36" s="66">
        <v>1026</v>
      </c>
      <c r="F36" s="67"/>
      <c r="G36" s="65">
        <f t="shared" si="0"/>
        <v>29</v>
      </c>
      <c r="H36" s="66">
        <f t="shared" si="1"/>
        <v>98</v>
      </c>
      <c r="I36" s="20">
        <f t="shared" si="2"/>
        <v>7.6115485564304461E-2</v>
      </c>
      <c r="J36" s="21">
        <f t="shared" si="3"/>
        <v>9.5516569200779722E-2</v>
      </c>
    </row>
    <row r="37" spans="1:10" x14ac:dyDescent="0.2">
      <c r="A37" s="7" t="s">
        <v>75</v>
      </c>
      <c r="B37" s="65">
        <v>54</v>
      </c>
      <c r="C37" s="66">
        <v>102</v>
      </c>
      <c r="D37" s="65">
        <v>162</v>
      </c>
      <c r="E37" s="66">
        <v>296</v>
      </c>
      <c r="F37" s="67"/>
      <c r="G37" s="65">
        <f t="shared" si="0"/>
        <v>-48</v>
      </c>
      <c r="H37" s="66">
        <f t="shared" si="1"/>
        <v>-134</v>
      </c>
      <c r="I37" s="20">
        <f t="shared" si="2"/>
        <v>-0.47058823529411764</v>
      </c>
      <c r="J37" s="21">
        <f t="shared" si="3"/>
        <v>-0.45270270270270269</v>
      </c>
    </row>
    <row r="38" spans="1:10" x14ac:dyDescent="0.2">
      <c r="A38" s="7" t="s">
        <v>76</v>
      </c>
      <c r="B38" s="65">
        <v>925</v>
      </c>
      <c r="C38" s="66">
        <v>291</v>
      </c>
      <c r="D38" s="65">
        <v>2286</v>
      </c>
      <c r="E38" s="66">
        <v>832</v>
      </c>
      <c r="F38" s="67"/>
      <c r="G38" s="65">
        <f t="shared" ref="G38:G70" si="4">B38-C38</f>
        <v>634</v>
      </c>
      <c r="H38" s="66">
        <f t="shared" ref="H38:H70" si="5">D38-E38</f>
        <v>1454</v>
      </c>
      <c r="I38" s="20">
        <f t="shared" ref="I38:I70" si="6">IF(C38=0, "-", IF(G38/C38&lt;10, G38/C38, "&gt;999%"))</f>
        <v>2.1786941580756012</v>
      </c>
      <c r="J38" s="21">
        <f t="shared" ref="J38:J70" si="7">IF(E38=0, "-", IF(H38/E38&lt;10, H38/E38, "&gt;999%"))</f>
        <v>1.7475961538461537</v>
      </c>
    </row>
    <row r="39" spans="1:10" x14ac:dyDescent="0.2">
      <c r="A39" s="7" t="s">
        <v>77</v>
      </c>
      <c r="B39" s="65">
        <v>90</v>
      </c>
      <c r="C39" s="66">
        <v>53</v>
      </c>
      <c r="D39" s="65">
        <v>226</v>
      </c>
      <c r="E39" s="66">
        <v>171</v>
      </c>
      <c r="F39" s="67"/>
      <c r="G39" s="65">
        <f t="shared" si="4"/>
        <v>37</v>
      </c>
      <c r="H39" s="66">
        <f t="shared" si="5"/>
        <v>55</v>
      </c>
      <c r="I39" s="20">
        <f t="shared" si="6"/>
        <v>0.69811320754716977</v>
      </c>
      <c r="J39" s="21">
        <f t="shared" si="7"/>
        <v>0.32163742690058478</v>
      </c>
    </row>
    <row r="40" spans="1:10" x14ac:dyDescent="0.2">
      <c r="A40" s="7" t="s">
        <v>78</v>
      </c>
      <c r="B40" s="65">
        <v>1596</v>
      </c>
      <c r="C40" s="66">
        <v>1728</v>
      </c>
      <c r="D40" s="65">
        <v>4388</v>
      </c>
      <c r="E40" s="66">
        <v>4500</v>
      </c>
      <c r="F40" s="67"/>
      <c r="G40" s="65">
        <f t="shared" si="4"/>
        <v>-132</v>
      </c>
      <c r="H40" s="66">
        <f t="shared" si="5"/>
        <v>-112</v>
      </c>
      <c r="I40" s="20">
        <f t="shared" si="6"/>
        <v>-7.6388888888888895E-2</v>
      </c>
      <c r="J40" s="21">
        <f t="shared" si="7"/>
        <v>-2.4888888888888887E-2</v>
      </c>
    </row>
    <row r="41" spans="1:10" x14ac:dyDescent="0.2">
      <c r="A41" s="7" t="s">
        <v>79</v>
      </c>
      <c r="B41" s="65">
        <v>903</v>
      </c>
      <c r="C41" s="66">
        <v>731</v>
      </c>
      <c r="D41" s="65">
        <v>2328</v>
      </c>
      <c r="E41" s="66">
        <v>2056</v>
      </c>
      <c r="F41" s="67"/>
      <c r="G41" s="65">
        <f t="shared" si="4"/>
        <v>172</v>
      </c>
      <c r="H41" s="66">
        <f t="shared" si="5"/>
        <v>272</v>
      </c>
      <c r="I41" s="20">
        <f t="shared" si="6"/>
        <v>0.23529411764705882</v>
      </c>
      <c r="J41" s="21">
        <f t="shared" si="7"/>
        <v>0.13229571984435798</v>
      </c>
    </row>
    <row r="42" spans="1:10" x14ac:dyDescent="0.2">
      <c r="A42" s="7" t="s">
        <v>80</v>
      </c>
      <c r="B42" s="65">
        <v>23</v>
      </c>
      <c r="C42" s="66">
        <v>16</v>
      </c>
      <c r="D42" s="65">
        <v>56</v>
      </c>
      <c r="E42" s="66">
        <v>52</v>
      </c>
      <c r="F42" s="67"/>
      <c r="G42" s="65">
        <f t="shared" si="4"/>
        <v>7</v>
      </c>
      <c r="H42" s="66">
        <f t="shared" si="5"/>
        <v>4</v>
      </c>
      <c r="I42" s="20">
        <f t="shared" si="6"/>
        <v>0.4375</v>
      </c>
      <c r="J42" s="21">
        <f t="shared" si="7"/>
        <v>7.6923076923076927E-2</v>
      </c>
    </row>
    <row r="43" spans="1:10" x14ac:dyDescent="0.2">
      <c r="A43" s="7" t="s">
        <v>81</v>
      </c>
      <c r="B43" s="65">
        <v>82</v>
      </c>
      <c r="C43" s="66">
        <v>54</v>
      </c>
      <c r="D43" s="65">
        <v>210</v>
      </c>
      <c r="E43" s="66">
        <v>154</v>
      </c>
      <c r="F43" s="67"/>
      <c r="G43" s="65">
        <f t="shared" si="4"/>
        <v>28</v>
      </c>
      <c r="H43" s="66">
        <f t="shared" si="5"/>
        <v>56</v>
      </c>
      <c r="I43" s="20">
        <f t="shared" si="6"/>
        <v>0.51851851851851849</v>
      </c>
      <c r="J43" s="21">
        <f t="shared" si="7"/>
        <v>0.36363636363636365</v>
      </c>
    </row>
    <row r="44" spans="1:10" x14ac:dyDescent="0.2">
      <c r="A44" s="7" t="s">
        <v>82</v>
      </c>
      <c r="B44" s="65">
        <v>120</v>
      </c>
      <c r="C44" s="66">
        <v>68</v>
      </c>
      <c r="D44" s="65">
        <v>236</v>
      </c>
      <c r="E44" s="66">
        <v>164</v>
      </c>
      <c r="F44" s="67"/>
      <c r="G44" s="65">
        <f t="shared" si="4"/>
        <v>52</v>
      </c>
      <c r="H44" s="66">
        <f t="shared" si="5"/>
        <v>72</v>
      </c>
      <c r="I44" s="20">
        <f t="shared" si="6"/>
        <v>0.76470588235294112</v>
      </c>
      <c r="J44" s="21">
        <f t="shared" si="7"/>
        <v>0.43902439024390244</v>
      </c>
    </row>
    <row r="45" spans="1:10" x14ac:dyDescent="0.2">
      <c r="A45" s="7" t="s">
        <v>83</v>
      </c>
      <c r="B45" s="65">
        <v>145</v>
      </c>
      <c r="C45" s="66">
        <v>77</v>
      </c>
      <c r="D45" s="65">
        <v>249</v>
      </c>
      <c r="E45" s="66">
        <v>231</v>
      </c>
      <c r="F45" s="67"/>
      <c r="G45" s="65">
        <f t="shared" si="4"/>
        <v>68</v>
      </c>
      <c r="H45" s="66">
        <f t="shared" si="5"/>
        <v>18</v>
      </c>
      <c r="I45" s="20">
        <f t="shared" si="6"/>
        <v>0.88311688311688308</v>
      </c>
      <c r="J45" s="21">
        <f t="shared" si="7"/>
        <v>7.792207792207792E-2</v>
      </c>
    </row>
    <row r="46" spans="1:10" x14ac:dyDescent="0.2">
      <c r="A46" s="7" t="s">
        <v>84</v>
      </c>
      <c r="B46" s="65">
        <v>1</v>
      </c>
      <c r="C46" s="66">
        <v>5</v>
      </c>
      <c r="D46" s="65">
        <v>2</v>
      </c>
      <c r="E46" s="66">
        <v>5</v>
      </c>
      <c r="F46" s="67"/>
      <c r="G46" s="65">
        <f t="shared" si="4"/>
        <v>-4</v>
      </c>
      <c r="H46" s="66">
        <f t="shared" si="5"/>
        <v>-3</v>
      </c>
      <c r="I46" s="20">
        <f t="shared" si="6"/>
        <v>-0.8</v>
      </c>
      <c r="J46" s="21">
        <f t="shared" si="7"/>
        <v>-0.6</v>
      </c>
    </row>
    <row r="47" spans="1:10" x14ac:dyDescent="0.2">
      <c r="A47" s="7" t="s">
        <v>86</v>
      </c>
      <c r="B47" s="65">
        <v>169</v>
      </c>
      <c r="C47" s="66">
        <v>43</v>
      </c>
      <c r="D47" s="65">
        <v>433</v>
      </c>
      <c r="E47" s="66">
        <v>202</v>
      </c>
      <c r="F47" s="67"/>
      <c r="G47" s="65">
        <f t="shared" si="4"/>
        <v>126</v>
      </c>
      <c r="H47" s="66">
        <f t="shared" si="5"/>
        <v>231</v>
      </c>
      <c r="I47" s="20">
        <f t="shared" si="6"/>
        <v>2.9302325581395348</v>
      </c>
      <c r="J47" s="21">
        <f t="shared" si="7"/>
        <v>1.1435643564356435</v>
      </c>
    </row>
    <row r="48" spans="1:10" x14ac:dyDescent="0.2">
      <c r="A48" s="7" t="s">
        <v>87</v>
      </c>
      <c r="B48" s="65">
        <v>80</v>
      </c>
      <c r="C48" s="66">
        <v>36</v>
      </c>
      <c r="D48" s="65">
        <v>196</v>
      </c>
      <c r="E48" s="66">
        <v>81</v>
      </c>
      <c r="F48" s="67"/>
      <c r="G48" s="65">
        <f t="shared" si="4"/>
        <v>44</v>
      </c>
      <c r="H48" s="66">
        <f t="shared" si="5"/>
        <v>115</v>
      </c>
      <c r="I48" s="20">
        <f t="shared" si="6"/>
        <v>1.2222222222222223</v>
      </c>
      <c r="J48" s="21">
        <f t="shared" si="7"/>
        <v>1.4197530864197532</v>
      </c>
    </row>
    <row r="49" spans="1:10" x14ac:dyDescent="0.2">
      <c r="A49" s="7" t="s">
        <v>88</v>
      </c>
      <c r="B49" s="65">
        <v>716</v>
      </c>
      <c r="C49" s="66">
        <v>541</v>
      </c>
      <c r="D49" s="65">
        <v>1731</v>
      </c>
      <c r="E49" s="66">
        <v>1358</v>
      </c>
      <c r="F49" s="67"/>
      <c r="G49" s="65">
        <f t="shared" si="4"/>
        <v>175</v>
      </c>
      <c r="H49" s="66">
        <f t="shared" si="5"/>
        <v>373</v>
      </c>
      <c r="I49" s="20">
        <f t="shared" si="6"/>
        <v>0.32347504621072087</v>
      </c>
      <c r="J49" s="21">
        <f t="shared" si="7"/>
        <v>0.27466863033873345</v>
      </c>
    </row>
    <row r="50" spans="1:10" x14ac:dyDescent="0.2">
      <c r="A50" s="7" t="s">
        <v>89</v>
      </c>
      <c r="B50" s="65">
        <v>416</v>
      </c>
      <c r="C50" s="66">
        <v>249</v>
      </c>
      <c r="D50" s="65">
        <v>1029</v>
      </c>
      <c r="E50" s="66">
        <v>679</v>
      </c>
      <c r="F50" s="67"/>
      <c r="G50" s="65">
        <f t="shared" si="4"/>
        <v>167</v>
      </c>
      <c r="H50" s="66">
        <f t="shared" si="5"/>
        <v>350</v>
      </c>
      <c r="I50" s="20">
        <f t="shared" si="6"/>
        <v>0.67068273092369479</v>
      </c>
      <c r="J50" s="21">
        <f t="shared" si="7"/>
        <v>0.51546391752577314</v>
      </c>
    </row>
    <row r="51" spans="1:10" x14ac:dyDescent="0.2">
      <c r="A51" s="7" t="s">
        <v>90</v>
      </c>
      <c r="B51" s="65">
        <v>4931</v>
      </c>
      <c r="C51" s="66">
        <v>3683</v>
      </c>
      <c r="D51" s="65">
        <v>12779</v>
      </c>
      <c r="E51" s="66">
        <v>10522</v>
      </c>
      <c r="F51" s="67"/>
      <c r="G51" s="65">
        <f t="shared" si="4"/>
        <v>1248</v>
      </c>
      <c r="H51" s="66">
        <f t="shared" si="5"/>
        <v>2257</v>
      </c>
      <c r="I51" s="20">
        <f t="shared" si="6"/>
        <v>0.33885419494976921</v>
      </c>
      <c r="J51" s="21">
        <f t="shared" si="7"/>
        <v>0.21450294620794524</v>
      </c>
    </row>
    <row r="52" spans="1:10" x14ac:dyDescent="0.2">
      <c r="A52" s="7" t="s">
        <v>92</v>
      </c>
      <c r="B52" s="65">
        <v>657</v>
      </c>
      <c r="C52" s="66">
        <v>462</v>
      </c>
      <c r="D52" s="65">
        <v>1727</v>
      </c>
      <c r="E52" s="66">
        <v>1517</v>
      </c>
      <c r="F52" s="67"/>
      <c r="G52" s="65">
        <f t="shared" si="4"/>
        <v>195</v>
      </c>
      <c r="H52" s="66">
        <f t="shared" si="5"/>
        <v>210</v>
      </c>
      <c r="I52" s="20">
        <f t="shared" si="6"/>
        <v>0.42207792207792205</v>
      </c>
      <c r="J52" s="21">
        <f t="shared" si="7"/>
        <v>0.13843111404087013</v>
      </c>
    </row>
    <row r="53" spans="1:10" x14ac:dyDescent="0.2">
      <c r="A53" s="7" t="s">
        <v>93</v>
      </c>
      <c r="B53" s="65">
        <v>121</v>
      </c>
      <c r="C53" s="66">
        <v>41</v>
      </c>
      <c r="D53" s="65">
        <v>331</v>
      </c>
      <c r="E53" s="66">
        <v>218</v>
      </c>
      <c r="F53" s="67"/>
      <c r="G53" s="65">
        <f t="shared" si="4"/>
        <v>80</v>
      </c>
      <c r="H53" s="66">
        <f t="shared" si="5"/>
        <v>113</v>
      </c>
      <c r="I53" s="20">
        <f t="shared" si="6"/>
        <v>1.9512195121951219</v>
      </c>
      <c r="J53" s="21">
        <f t="shared" si="7"/>
        <v>0.51834862385321101</v>
      </c>
    </row>
    <row r="54" spans="1:10" x14ac:dyDescent="0.2">
      <c r="A54" s="142" t="s">
        <v>39</v>
      </c>
      <c r="B54" s="143">
        <v>4</v>
      </c>
      <c r="C54" s="144">
        <v>12</v>
      </c>
      <c r="D54" s="143">
        <v>13</v>
      </c>
      <c r="E54" s="144">
        <v>27</v>
      </c>
      <c r="F54" s="145"/>
      <c r="G54" s="143">
        <f t="shared" si="4"/>
        <v>-8</v>
      </c>
      <c r="H54" s="144">
        <f t="shared" si="5"/>
        <v>-14</v>
      </c>
      <c r="I54" s="151">
        <f t="shared" si="6"/>
        <v>-0.66666666666666663</v>
      </c>
      <c r="J54" s="152">
        <f t="shared" si="7"/>
        <v>-0.51851851851851849</v>
      </c>
    </row>
    <row r="55" spans="1:10" x14ac:dyDescent="0.2">
      <c r="A55" s="7" t="s">
        <v>40</v>
      </c>
      <c r="B55" s="65">
        <v>1</v>
      </c>
      <c r="C55" s="66">
        <v>0</v>
      </c>
      <c r="D55" s="65">
        <v>3</v>
      </c>
      <c r="E55" s="66">
        <v>0</v>
      </c>
      <c r="F55" s="67"/>
      <c r="G55" s="65">
        <f t="shared" si="4"/>
        <v>1</v>
      </c>
      <c r="H55" s="66">
        <f t="shared" si="5"/>
        <v>3</v>
      </c>
      <c r="I55" s="20" t="str">
        <f t="shared" si="6"/>
        <v>-</v>
      </c>
      <c r="J55" s="21" t="str">
        <f t="shared" si="7"/>
        <v>-</v>
      </c>
    </row>
    <row r="56" spans="1:10" x14ac:dyDescent="0.2">
      <c r="A56" s="7" t="s">
        <v>45</v>
      </c>
      <c r="B56" s="65">
        <v>5</v>
      </c>
      <c r="C56" s="66">
        <v>2</v>
      </c>
      <c r="D56" s="65">
        <v>22</v>
      </c>
      <c r="E56" s="66">
        <v>8</v>
      </c>
      <c r="F56" s="67"/>
      <c r="G56" s="65">
        <f t="shared" si="4"/>
        <v>3</v>
      </c>
      <c r="H56" s="66">
        <f t="shared" si="5"/>
        <v>14</v>
      </c>
      <c r="I56" s="20">
        <f t="shared" si="6"/>
        <v>1.5</v>
      </c>
      <c r="J56" s="21">
        <f t="shared" si="7"/>
        <v>1.75</v>
      </c>
    </row>
    <row r="57" spans="1:10" x14ac:dyDescent="0.2">
      <c r="A57" s="7" t="s">
        <v>46</v>
      </c>
      <c r="B57" s="65">
        <v>99</v>
      </c>
      <c r="C57" s="66">
        <v>57</v>
      </c>
      <c r="D57" s="65">
        <v>223</v>
      </c>
      <c r="E57" s="66">
        <v>148</v>
      </c>
      <c r="F57" s="67"/>
      <c r="G57" s="65">
        <f t="shared" si="4"/>
        <v>42</v>
      </c>
      <c r="H57" s="66">
        <f t="shared" si="5"/>
        <v>75</v>
      </c>
      <c r="I57" s="20">
        <f t="shared" si="6"/>
        <v>0.73684210526315785</v>
      </c>
      <c r="J57" s="21">
        <f t="shared" si="7"/>
        <v>0.5067567567567568</v>
      </c>
    </row>
    <row r="58" spans="1:10" x14ac:dyDescent="0.2">
      <c r="A58" s="7" t="s">
        <v>49</v>
      </c>
      <c r="B58" s="65">
        <v>134</v>
      </c>
      <c r="C58" s="66">
        <v>94</v>
      </c>
      <c r="D58" s="65">
        <v>282</v>
      </c>
      <c r="E58" s="66">
        <v>194</v>
      </c>
      <c r="F58" s="67"/>
      <c r="G58" s="65">
        <f t="shared" si="4"/>
        <v>40</v>
      </c>
      <c r="H58" s="66">
        <f t="shared" si="5"/>
        <v>88</v>
      </c>
      <c r="I58" s="20">
        <f t="shared" si="6"/>
        <v>0.42553191489361702</v>
      </c>
      <c r="J58" s="21">
        <f t="shared" si="7"/>
        <v>0.45360824742268041</v>
      </c>
    </row>
    <row r="59" spans="1:10" x14ac:dyDescent="0.2">
      <c r="A59" s="7" t="s">
        <v>53</v>
      </c>
      <c r="B59" s="65">
        <v>10</v>
      </c>
      <c r="C59" s="66">
        <v>3</v>
      </c>
      <c r="D59" s="65">
        <v>24</v>
      </c>
      <c r="E59" s="66">
        <v>7</v>
      </c>
      <c r="F59" s="67"/>
      <c r="G59" s="65">
        <f t="shared" si="4"/>
        <v>7</v>
      </c>
      <c r="H59" s="66">
        <f t="shared" si="5"/>
        <v>17</v>
      </c>
      <c r="I59" s="20">
        <f t="shared" si="6"/>
        <v>2.3333333333333335</v>
      </c>
      <c r="J59" s="21">
        <f t="shared" si="7"/>
        <v>2.4285714285714284</v>
      </c>
    </row>
    <row r="60" spans="1:10" x14ac:dyDescent="0.2">
      <c r="A60" s="7" t="s">
        <v>55</v>
      </c>
      <c r="B60" s="65">
        <v>0</v>
      </c>
      <c r="C60" s="66">
        <v>0</v>
      </c>
      <c r="D60" s="65">
        <v>1</v>
      </c>
      <c r="E60" s="66">
        <v>1</v>
      </c>
      <c r="F60" s="67"/>
      <c r="G60" s="65">
        <f t="shared" si="4"/>
        <v>0</v>
      </c>
      <c r="H60" s="66">
        <f t="shared" si="5"/>
        <v>0</v>
      </c>
      <c r="I60" s="20" t="str">
        <f t="shared" si="6"/>
        <v>-</v>
      </c>
      <c r="J60" s="21">
        <f t="shared" si="7"/>
        <v>0</v>
      </c>
    </row>
    <row r="61" spans="1:10" x14ac:dyDescent="0.2">
      <c r="A61" s="7" t="s">
        <v>56</v>
      </c>
      <c r="B61" s="65">
        <v>165</v>
      </c>
      <c r="C61" s="66">
        <v>171</v>
      </c>
      <c r="D61" s="65">
        <v>461</v>
      </c>
      <c r="E61" s="66">
        <v>454</v>
      </c>
      <c r="F61" s="67"/>
      <c r="G61" s="65">
        <f t="shared" si="4"/>
        <v>-6</v>
      </c>
      <c r="H61" s="66">
        <f t="shared" si="5"/>
        <v>7</v>
      </c>
      <c r="I61" s="20">
        <f t="shared" si="6"/>
        <v>-3.5087719298245612E-2</v>
      </c>
      <c r="J61" s="21">
        <f t="shared" si="7"/>
        <v>1.5418502202643172E-2</v>
      </c>
    </row>
    <row r="62" spans="1:10" x14ac:dyDescent="0.2">
      <c r="A62" s="7" t="s">
        <v>58</v>
      </c>
      <c r="B62" s="65">
        <v>62</v>
      </c>
      <c r="C62" s="66">
        <v>37</v>
      </c>
      <c r="D62" s="65">
        <v>88</v>
      </c>
      <c r="E62" s="66">
        <v>98</v>
      </c>
      <c r="F62" s="67"/>
      <c r="G62" s="65">
        <f t="shared" si="4"/>
        <v>25</v>
      </c>
      <c r="H62" s="66">
        <f t="shared" si="5"/>
        <v>-10</v>
      </c>
      <c r="I62" s="20">
        <f t="shared" si="6"/>
        <v>0.67567567567567566</v>
      </c>
      <c r="J62" s="21">
        <f t="shared" si="7"/>
        <v>-0.10204081632653061</v>
      </c>
    </row>
    <row r="63" spans="1:10" x14ac:dyDescent="0.2">
      <c r="A63" s="7" t="s">
        <v>61</v>
      </c>
      <c r="B63" s="65">
        <v>63</v>
      </c>
      <c r="C63" s="66">
        <v>58</v>
      </c>
      <c r="D63" s="65">
        <v>105</v>
      </c>
      <c r="E63" s="66">
        <v>109</v>
      </c>
      <c r="F63" s="67"/>
      <c r="G63" s="65">
        <f t="shared" si="4"/>
        <v>5</v>
      </c>
      <c r="H63" s="66">
        <f t="shared" si="5"/>
        <v>-4</v>
      </c>
      <c r="I63" s="20">
        <f t="shared" si="6"/>
        <v>8.6206896551724144E-2</v>
      </c>
      <c r="J63" s="21">
        <f t="shared" si="7"/>
        <v>-3.669724770642202E-2</v>
      </c>
    </row>
    <row r="64" spans="1:10" x14ac:dyDescent="0.2">
      <c r="A64" s="7" t="s">
        <v>68</v>
      </c>
      <c r="B64" s="65">
        <v>12</v>
      </c>
      <c r="C64" s="66">
        <v>22</v>
      </c>
      <c r="D64" s="65">
        <v>19</v>
      </c>
      <c r="E64" s="66">
        <v>49</v>
      </c>
      <c r="F64" s="67"/>
      <c r="G64" s="65">
        <f t="shared" si="4"/>
        <v>-10</v>
      </c>
      <c r="H64" s="66">
        <f t="shared" si="5"/>
        <v>-30</v>
      </c>
      <c r="I64" s="20">
        <f t="shared" si="6"/>
        <v>-0.45454545454545453</v>
      </c>
      <c r="J64" s="21">
        <f t="shared" si="7"/>
        <v>-0.61224489795918369</v>
      </c>
    </row>
    <row r="65" spans="1:10" x14ac:dyDescent="0.2">
      <c r="A65" s="7" t="s">
        <v>69</v>
      </c>
      <c r="B65" s="65">
        <v>7</v>
      </c>
      <c r="C65" s="66">
        <v>20</v>
      </c>
      <c r="D65" s="65">
        <v>10</v>
      </c>
      <c r="E65" s="66">
        <v>88</v>
      </c>
      <c r="F65" s="67"/>
      <c r="G65" s="65">
        <f t="shared" si="4"/>
        <v>-13</v>
      </c>
      <c r="H65" s="66">
        <f t="shared" si="5"/>
        <v>-78</v>
      </c>
      <c r="I65" s="20">
        <f t="shared" si="6"/>
        <v>-0.65</v>
      </c>
      <c r="J65" s="21">
        <f t="shared" si="7"/>
        <v>-0.88636363636363635</v>
      </c>
    </row>
    <row r="66" spans="1:10" x14ac:dyDescent="0.2">
      <c r="A66" s="7" t="s">
        <v>74</v>
      </c>
      <c r="B66" s="65">
        <v>30</v>
      </c>
      <c r="C66" s="66">
        <v>11</v>
      </c>
      <c r="D66" s="65">
        <v>53</v>
      </c>
      <c r="E66" s="66">
        <v>28</v>
      </c>
      <c r="F66" s="67"/>
      <c r="G66" s="65">
        <f t="shared" si="4"/>
        <v>19</v>
      </c>
      <c r="H66" s="66">
        <f t="shared" si="5"/>
        <v>25</v>
      </c>
      <c r="I66" s="20">
        <f t="shared" si="6"/>
        <v>1.7272727272727273</v>
      </c>
      <c r="J66" s="21">
        <f t="shared" si="7"/>
        <v>0.8928571428571429</v>
      </c>
    </row>
    <row r="67" spans="1:10" x14ac:dyDescent="0.2">
      <c r="A67" s="7" t="s">
        <v>85</v>
      </c>
      <c r="B67" s="65">
        <v>19</v>
      </c>
      <c r="C67" s="66">
        <v>11</v>
      </c>
      <c r="D67" s="65">
        <v>41</v>
      </c>
      <c r="E67" s="66">
        <v>51</v>
      </c>
      <c r="F67" s="67"/>
      <c r="G67" s="65">
        <f t="shared" si="4"/>
        <v>8</v>
      </c>
      <c r="H67" s="66">
        <f t="shared" si="5"/>
        <v>-10</v>
      </c>
      <c r="I67" s="20">
        <f t="shared" si="6"/>
        <v>0.72727272727272729</v>
      </c>
      <c r="J67" s="21">
        <f t="shared" si="7"/>
        <v>-0.19607843137254902</v>
      </c>
    </row>
    <row r="68" spans="1:10" x14ac:dyDescent="0.2">
      <c r="A68" s="7" t="s">
        <v>91</v>
      </c>
      <c r="B68" s="65">
        <v>8</v>
      </c>
      <c r="C68" s="66">
        <v>11</v>
      </c>
      <c r="D68" s="65">
        <v>18</v>
      </c>
      <c r="E68" s="66">
        <v>35</v>
      </c>
      <c r="F68" s="67"/>
      <c r="G68" s="65">
        <f t="shared" si="4"/>
        <v>-3</v>
      </c>
      <c r="H68" s="66">
        <f t="shared" si="5"/>
        <v>-17</v>
      </c>
      <c r="I68" s="20">
        <f t="shared" si="6"/>
        <v>-0.27272727272727271</v>
      </c>
      <c r="J68" s="21">
        <f t="shared" si="7"/>
        <v>-0.48571428571428571</v>
      </c>
    </row>
    <row r="69" spans="1:10" x14ac:dyDescent="0.2">
      <c r="A69" s="7" t="s">
        <v>94</v>
      </c>
      <c r="B69" s="65">
        <v>31</v>
      </c>
      <c r="C69" s="66">
        <v>27</v>
      </c>
      <c r="D69" s="65">
        <v>67</v>
      </c>
      <c r="E69" s="66">
        <v>72</v>
      </c>
      <c r="F69" s="67"/>
      <c r="G69" s="65">
        <f t="shared" si="4"/>
        <v>4</v>
      </c>
      <c r="H69" s="66">
        <f t="shared" si="5"/>
        <v>-5</v>
      </c>
      <c r="I69" s="20">
        <f t="shared" si="6"/>
        <v>0.14814814814814814</v>
      </c>
      <c r="J69" s="21">
        <f t="shared" si="7"/>
        <v>-6.9444444444444448E-2</v>
      </c>
    </row>
    <row r="70" spans="1:10" x14ac:dyDescent="0.2">
      <c r="A70" s="7" t="s">
        <v>95</v>
      </c>
      <c r="B70" s="65">
        <v>11</v>
      </c>
      <c r="C70" s="66">
        <v>9</v>
      </c>
      <c r="D70" s="65">
        <v>23</v>
      </c>
      <c r="E70" s="66">
        <v>18</v>
      </c>
      <c r="F70" s="67"/>
      <c r="G70" s="65">
        <f t="shared" si="4"/>
        <v>2</v>
      </c>
      <c r="H70" s="66">
        <f t="shared" si="5"/>
        <v>5</v>
      </c>
      <c r="I70" s="20">
        <f t="shared" si="6"/>
        <v>0.22222222222222221</v>
      </c>
      <c r="J70" s="21">
        <f t="shared" si="7"/>
        <v>0.27777777777777779</v>
      </c>
    </row>
    <row r="71" spans="1:10" x14ac:dyDescent="0.2">
      <c r="A71" s="1"/>
      <c r="B71" s="68"/>
      <c r="C71" s="69"/>
      <c r="D71" s="68"/>
      <c r="E71" s="69"/>
      <c r="F71" s="70"/>
      <c r="G71" s="68"/>
      <c r="H71" s="69"/>
      <c r="I71" s="5"/>
      <c r="J71" s="6"/>
    </row>
    <row r="72" spans="1:10" s="43" customFormat="1" x14ac:dyDescent="0.2">
      <c r="A72" s="27" t="s">
        <v>5</v>
      </c>
      <c r="B72" s="71">
        <f>SUM(B6:B71)</f>
        <v>21588</v>
      </c>
      <c r="C72" s="72">
        <f>SUM(C6:C71)</f>
        <v>16272</v>
      </c>
      <c r="D72" s="71">
        <f>SUM(D6:D71)</f>
        <v>56497</v>
      </c>
      <c r="E72" s="72">
        <f>SUM(E6:E71)</f>
        <v>46275</v>
      </c>
      <c r="F72" s="73"/>
      <c r="G72" s="71">
        <f>SUM(G6:G71)</f>
        <v>5316</v>
      </c>
      <c r="H72" s="72">
        <f>SUM(H6:H71)</f>
        <v>10222</v>
      </c>
      <c r="I72" s="37">
        <f>IF(C72=0, 0, G72/C72)</f>
        <v>0.32669616519174044</v>
      </c>
      <c r="J72" s="38">
        <f>IF(E72=0, 0, H72/E72)</f>
        <v>0.22089681253376553</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2"/>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107</v>
      </c>
      <c r="B2" s="202" t="s">
        <v>97</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2021</v>
      </c>
      <c r="C5" s="58">
        <f>B5-1</f>
        <v>2020</v>
      </c>
      <c r="D5" s="57">
        <f>B5</f>
        <v>2021</v>
      </c>
      <c r="E5" s="58">
        <f>C5</f>
        <v>2020</v>
      </c>
      <c r="F5" s="64"/>
      <c r="G5" s="57" t="s">
        <v>4</v>
      </c>
      <c r="H5" s="58" t="s">
        <v>2</v>
      </c>
    </row>
    <row r="6" spans="1:8" x14ac:dyDescent="0.2">
      <c r="A6" s="7" t="s">
        <v>31</v>
      </c>
      <c r="B6" s="16">
        <v>4.6322030757828397E-3</v>
      </c>
      <c r="C6" s="17">
        <v>0</v>
      </c>
      <c r="D6" s="16">
        <v>5.3100164610510297E-3</v>
      </c>
      <c r="E6" s="17">
        <v>6.4829821717990298E-3</v>
      </c>
      <c r="F6" s="12"/>
      <c r="G6" s="10">
        <f t="shared" ref="G6:G37" si="0">B6-C6</f>
        <v>4.6322030757828397E-3</v>
      </c>
      <c r="H6" s="11">
        <f t="shared" ref="H6:H37" si="1">D6-E6</f>
        <v>-1.1729657107480002E-3</v>
      </c>
    </row>
    <row r="7" spans="1:8" x14ac:dyDescent="0.2">
      <c r="A7" s="7" t="s">
        <v>32</v>
      </c>
      <c r="B7" s="16">
        <v>2.3161015378914199E-2</v>
      </c>
      <c r="C7" s="17">
        <v>0</v>
      </c>
      <c r="D7" s="16">
        <v>1.94700603571871E-2</v>
      </c>
      <c r="E7" s="17">
        <v>4.3219881145326799E-3</v>
      </c>
      <c r="F7" s="12"/>
      <c r="G7" s="10">
        <f t="shared" si="0"/>
        <v>2.3161015378914199E-2</v>
      </c>
      <c r="H7" s="11">
        <f t="shared" si="1"/>
        <v>1.5148072242654419E-2</v>
      </c>
    </row>
    <row r="8" spans="1:8" x14ac:dyDescent="0.2">
      <c r="A8" s="7" t="s">
        <v>33</v>
      </c>
      <c r="B8" s="16">
        <v>1.2506948304613699</v>
      </c>
      <c r="C8" s="17">
        <v>0.81735496558505394</v>
      </c>
      <c r="D8" s="16">
        <v>1.2142237640936699</v>
      </c>
      <c r="E8" s="17">
        <v>1.2015126958400899</v>
      </c>
      <c r="F8" s="12"/>
      <c r="G8" s="10">
        <f t="shared" si="0"/>
        <v>0.43333986487631593</v>
      </c>
      <c r="H8" s="11">
        <f t="shared" si="1"/>
        <v>1.2711068253580038E-2</v>
      </c>
    </row>
    <row r="9" spans="1:8" x14ac:dyDescent="0.2">
      <c r="A9" s="7" t="s">
        <v>34</v>
      </c>
      <c r="B9" s="16">
        <v>1.3896609227348498E-2</v>
      </c>
      <c r="C9" s="17">
        <v>4.9164208456243898E-2</v>
      </c>
      <c r="D9" s="16">
        <v>2.1240065844204101E-2</v>
      </c>
      <c r="E9" s="17">
        <v>2.5931928687196102E-2</v>
      </c>
      <c r="F9" s="12"/>
      <c r="G9" s="10">
        <f t="shared" si="0"/>
        <v>-3.5267599228895399E-2</v>
      </c>
      <c r="H9" s="11">
        <f t="shared" si="1"/>
        <v>-4.6918628429920006E-3</v>
      </c>
    </row>
    <row r="10" spans="1:8" x14ac:dyDescent="0.2">
      <c r="A10" s="7" t="s">
        <v>35</v>
      </c>
      <c r="B10" s="16">
        <v>2.0011117287381901</v>
      </c>
      <c r="C10" s="17">
        <v>1.16764995083579</v>
      </c>
      <c r="D10" s="16">
        <v>1.6956652565622998</v>
      </c>
      <c r="E10" s="17">
        <v>1.68989735278228</v>
      </c>
      <c r="F10" s="12"/>
      <c r="G10" s="10">
        <f t="shared" si="0"/>
        <v>0.83346177790240006</v>
      </c>
      <c r="H10" s="11">
        <f t="shared" si="1"/>
        <v>5.7679037800197897E-3</v>
      </c>
    </row>
    <row r="11" spans="1:8" x14ac:dyDescent="0.2">
      <c r="A11" s="7" t="s">
        <v>36</v>
      </c>
      <c r="B11" s="16">
        <v>0.17602371687974799</v>
      </c>
      <c r="C11" s="17">
        <v>0</v>
      </c>
      <c r="D11" s="16">
        <v>0.11328035116908899</v>
      </c>
      <c r="E11" s="17">
        <v>0</v>
      </c>
      <c r="F11" s="12"/>
      <c r="G11" s="10">
        <f t="shared" si="0"/>
        <v>0.17602371687974799</v>
      </c>
      <c r="H11" s="11">
        <f t="shared" si="1"/>
        <v>0.11328035116908899</v>
      </c>
    </row>
    <row r="12" spans="1:8" x14ac:dyDescent="0.2">
      <c r="A12" s="7" t="s">
        <v>37</v>
      </c>
      <c r="B12" s="16">
        <v>4.6322030757828397E-3</v>
      </c>
      <c r="C12" s="17">
        <v>6.1455260570304794E-3</v>
      </c>
      <c r="D12" s="16">
        <v>1.0620032922102101E-2</v>
      </c>
      <c r="E12" s="17">
        <v>2.16099405726634E-2</v>
      </c>
      <c r="F12" s="12"/>
      <c r="G12" s="10">
        <f t="shared" si="0"/>
        <v>-1.5133229812476397E-3</v>
      </c>
      <c r="H12" s="11">
        <f t="shared" si="1"/>
        <v>-1.0989907650561299E-2</v>
      </c>
    </row>
    <row r="13" spans="1:8" x14ac:dyDescent="0.2">
      <c r="A13" s="7" t="s">
        <v>38</v>
      </c>
      <c r="B13" s="16">
        <v>0</v>
      </c>
      <c r="C13" s="17">
        <v>0</v>
      </c>
      <c r="D13" s="16">
        <v>3.5400109740340202E-3</v>
      </c>
      <c r="E13" s="17">
        <v>8.6439762290653702E-3</v>
      </c>
      <c r="F13" s="12"/>
      <c r="G13" s="10">
        <f t="shared" si="0"/>
        <v>0</v>
      </c>
      <c r="H13" s="11">
        <f t="shared" si="1"/>
        <v>-5.1039652550313504E-3</v>
      </c>
    </row>
    <row r="14" spans="1:8" x14ac:dyDescent="0.2">
      <c r="A14" s="7" t="s">
        <v>41</v>
      </c>
      <c r="B14" s="16">
        <v>1.3896609227348498E-2</v>
      </c>
      <c r="C14" s="17">
        <v>1.2291052114061E-2</v>
      </c>
      <c r="D14" s="16">
        <v>1.23900384091191E-2</v>
      </c>
      <c r="E14" s="17">
        <v>4.7541869259859496E-2</v>
      </c>
      <c r="F14" s="12"/>
      <c r="G14" s="10">
        <f t="shared" si="0"/>
        <v>1.605557113287498E-3</v>
      </c>
      <c r="H14" s="11">
        <f t="shared" si="1"/>
        <v>-3.5151830850740397E-2</v>
      </c>
    </row>
    <row r="15" spans="1:8" x14ac:dyDescent="0.2">
      <c r="A15" s="7" t="s">
        <v>42</v>
      </c>
      <c r="B15" s="16">
        <v>2.3161015378914199E-2</v>
      </c>
      <c r="C15" s="17">
        <v>2.45821042281219E-2</v>
      </c>
      <c r="D15" s="16">
        <v>2.1240065844204101E-2</v>
      </c>
      <c r="E15" s="17">
        <v>2.8092922744462501E-2</v>
      </c>
      <c r="F15" s="12"/>
      <c r="G15" s="10">
        <f t="shared" si="0"/>
        <v>-1.4210888492077016E-3</v>
      </c>
      <c r="H15" s="11">
        <f t="shared" si="1"/>
        <v>-6.8528569002584E-3</v>
      </c>
    </row>
    <row r="16" spans="1:8" x14ac:dyDescent="0.2">
      <c r="A16" s="7" t="s">
        <v>43</v>
      </c>
      <c r="B16" s="16">
        <v>6.948304613674261E-2</v>
      </c>
      <c r="C16" s="17">
        <v>6.1455260570304801E-2</v>
      </c>
      <c r="D16" s="16">
        <v>9.2040285324884508E-2</v>
      </c>
      <c r="E16" s="17">
        <v>9.5083738519719102E-2</v>
      </c>
      <c r="F16" s="12"/>
      <c r="G16" s="10">
        <f t="shared" si="0"/>
        <v>8.0277855664378089E-3</v>
      </c>
      <c r="H16" s="11">
        <f t="shared" si="1"/>
        <v>-3.0434531948345944E-3</v>
      </c>
    </row>
    <row r="17" spans="1:8" x14ac:dyDescent="0.2">
      <c r="A17" s="7" t="s">
        <v>44</v>
      </c>
      <c r="B17" s="16">
        <v>5.1046877895126901</v>
      </c>
      <c r="C17" s="17">
        <v>5.0577679449360904</v>
      </c>
      <c r="D17" s="16">
        <v>5.0639856983556601</v>
      </c>
      <c r="E17" s="17">
        <v>5.4284170718530502</v>
      </c>
      <c r="F17" s="12"/>
      <c r="G17" s="10">
        <f t="shared" si="0"/>
        <v>4.6919844576599701E-2</v>
      </c>
      <c r="H17" s="11">
        <f t="shared" si="1"/>
        <v>-0.36443137349739008</v>
      </c>
    </row>
    <row r="18" spans="1:8" x14ac:dyDescent="0.2">
      <c r="A18" s="7" t="s">
        <v>47</v>
      </c>
      <c r="B18" s="16">
        <v>4.6322030757828397E-2</v>
      </c>
      <c r="C18" s="17">
        <v>0</v>
      </c>
      <c r="D18" s="16">
        <v>2.1240065844204101E-2</v>
      </c>
      <c r="E18" s="17">
        <v>0</v>
      </c>
      <c r="F18" s="12"/>
      <c r="G18" s="10">
        <f t="shared" si="0"/>
        <v>4.6322030757828397E-2</v>
      </c>
      <c r="H18" s="11">
        <f t="shared" si="1"/>
        <v>2.1240065844204101E-2</v>
      </c>
    </row>
    <row r="19" spans="1:8" x14ac:dyDescent="0.2">
      <c r="A19" s="7" t="s">
        <v>48</v>
      </c>
      <c r="B19" s="16">
        <v>1.6120066703724301</v>
      </c>
      <c r="C19" s="17">
        <v>0.66371681415929207</v>
      </c>
      <c r="D19" s="16">
        <v>1.6284050480556498</v>
      </c>
      <c r="E19" s="17">
        <v>0.70448406266882801</v>
      </c>
      <c r="F19" s="12"/>
      <c r="G19" s="10">
        <f t="shared" si="0"/>
        <v>0.94828985621313799</v>
      </c>
      <c r="H19" s="11">
        <f t="shared" si="1"/>
        <v>0.92392098538682177</v>
      </c>
    </row>
    <row r="20" spans="1:8" x14ac:dyDescent="0.2">
      <c r="A20" s="7" t="s">
        <v>50</v>
      </c>
      <c r="B20" s="16">
        <v>0</v>
      </c>
      <c r="C20" s="17">
        <v>6.3790560471976399</v>
      </c>
      <c r="D20" s="16">
        <v>0</v>
      </c>
      <c r="E20" s="17">
        <v>3.8033495407887599</v>
      </c>
      <c r="F20" s="12"/>
      <c r="G20" s="10">
        <f t="shared" si="0"/>
        <v>-6.3790560471976399</v>
      </c>
      <c r="H20" s="11">
        <f t="shared" si="1"/>
        <v>-3.8033495407887599</v>
      </c>
    </row>
    <row r="21" spans="1:8" x14ac:dyDescent="0.2">
      <c r="A21" s="7" t="s">
        <v>51</v>
      </c>
      <c r="B21" s="16">
        <v>1.9594219010561398</v>
      </c>
      <c r="C21" s="17">
        <v>3.1772369714847599</v>
      </c>
      <c r="D21" s="16">
        <v>2.2620670124077402</v>
      </c>
      <c r="E21" s="17">
        <v>3.9049162614802797</v>
      </c>
      <c r="F21" s="12"/>
      <c r="G21" s="10">
        <f t="shared" si="0"/>
        <v>-1.2178150704286201</v>
      </c>
      <c r="H21" s="11">
        <f t="shared" si="1"/>
        <v>-1.6428492490725395</v>
      </c>
    </row>
    <row r="22" spans="1:8" x14ac:dyDescent="0.2">
      <c r="A22" s="7" t="s">
        <v>52</v>
      </c>
      <c r="B22" s="16">
        <v>7.3744672966462907</v>
      </c>
      <c r="C22" s="17">
        <v>6.26843657817109</v>
      </c>
      <c r="D22" s="16">
        <v>8.4606262279413098</v>
      </c>
      <c r="E22" s="17">
        <v>7.14208535926526</v>
      </c>
      <c r="F22" s="12"/>
      <c r="G22" s="10">
        <f t="shared" si="0"/>
        <v>1.1060307184752007</v>
      </c>
      <c r="H22" s="11">
        <f t="shared" si="1"/>
        <v>1.3185408686760498</v>
      </c>
    </row>
    <row r="23" spans="1:8" x14ac:dyDescent="0.2">
      <c r="A23" s="7" t="s">
        <v>54</v>
      </c>
      <c r="B23" s="16">
        <v>0</v>
      </c>
      <c r="C23" s="17">
        <v>1.2291052114061E-2</v>
      </c>
      <c r="D23" s="16">
        <v>0</v>
      </c>
      <c r="E23" s="17">
        <v>6.4829821717990298E-3</v>
      </c>
      <c r="F23" s="12"/>
      <c r="G23" s="10">
        <f t="shared" si="0"/>
        <v>-1.2291052114061E-2</v>
      </c>
      <c r="H23" s="11">
        <f t="shared" si="1"/>
        <v>-6.4829821717990298E-3</v>
      </c>
    </row>
    <row r="24" spans="1:8" x14ac:dyDescent="0.2">
      <c r="A24" s="7" t="s">
        <v>57</v>
      </c>
      <c r="B24" s="16">
        <v>4.1828793774319095</v>
      </c>
      <c r="C24" s="17">
        <v>3.9208456243854504</v>
      </c>
      <c r="D24" s="16">
        <v>3.9772023293272203</v>
      </c>
      <c r="E24" s="17">
        <v>3.1442463533225302</v>
      </c>
      <c r="F24" s="12"/>
      <c r="G24" s="10">
        <f t="shared" si="0"/>
        <v>0.26203375304645915</v>
      </c>
      <c r="H24" s="11">
        <f t="shared" si="1"/>
        <v>0.83295597600469007</v>
      </c>
    </row>
    <row r="25" spans="1:8" x14ac:dyDescent="0.2">
      <c r="A25" s="7" t="s">
        <v>59</v>
      </c>
      <c r="B25" s="16">
        <v>9.2644061515656795E-2</v>
      </c>
      <c r="C25" s="17">
        <v>0.22738446411012797</v>
      </c>
      <c r="D25" s="16">
        <v>7.7880241428748401E-2</v>
      </c>
      <c r="E25" s="17">
        <v>0.181523500810373</v>
      </c>
      <c r="F25" s="12"/>
      <c r="G25" s="10">
        <f t="shared" si="0"/>
        <v>-0.13474040259447118</v>
      </c>
      <c r="H25" s="11">
        <f t="shared" si="1"/>
        <v>-0.10364325938162459</v>
      </c>
    </row>
    <row r="26" spans="1:8" x14ac:dyDescent="0.2">
      <c r="A26" s="7" t="s">
        <v>60</v>
      </c>
      <c r="B26" s="16">
        <v>0.66240503983694599</v>
      </c>
      <c r="C26" s="17">
        <v>0.21509341199606702</v>
      </c>
      <c r="D26" s="16">
        <v>0.69738216188470203</v>
      </c>
      <c r="E26" s="17">
        <v>0.38897893030794201</v>
      </c>
      <c r="F26" s="12"/>
      <c r="G26" s="10">
        <f t="shared" si="0"/>
        <v>0.44731162784087897</v>
      </c>
      <c r="H26" s="11">
        <f t="shared" si="1"/>
        <v>0.30840323157676003</v>
      </c>
    </row>
    <row r="27" spans="1:8" x14ac:dyDescent="0.2">
      <c r="A27" s="7" t="s">
        <v>62</v>
      </c>
      <c r="B27" s="16">
        <v>4.9703539003149899</v>
      </c>
      <c r="C27" s="17">
        <v>5.8321042281219304</v>
      </c>
      <c r="D27" s="16">
        <v>5.5011770536488704</v>
      </c>
      <c r="E27" s="17">
        <v>5.6423554835224206</v>
      </c>
      <c r="F27" s="12"/>
      <c r="G27" s="10">
        <f t="shared" si="0"/>
        <v>-0.8617503278069405</v>
      </c>
      <c r="H27" s="11">
        <f t="shared" si="1"/>
        <v>-0.14117842987355012</v>
      </c>
    </row>
    <row r="28" spans="1:8" x14ac:dyDescent="0.2">
      <c r="A28" s="7" t="s">
        <v>63</v>
      </c>
      <c r="B28" s="16">
        <v>1.8528812303131401E-2</v>
      </c>
      <c r="C28" s="17">
        <v>6.1455260570304794E-3</v>
      </c>
      <c r="D28" s="16">
        <v>1.23900384091191E-2</v>
      </c>
      <c r="E28" s="17">
        <v>6.4829821717990298E-3</v>
      </c>
      <c r="F28" s="12"/>
      <c r="G28" s="10">
        <f t="shared" si="0"/>
        <v>1.2383286246100921E-2</v>
      </c>
      <c r="H28" s="11">
        <f t="shared" si="1"/>
        <v>5.9070562373200707E-3</v>
      </c>
    </row>
    <row r="29" spans="1:8" x14ac:dyDescent="0.2">
      <c r="A29" s="7" t="s">
        <v>64</v>
      </c>
      <c r="B29" s="16">
        <v>0.50027793218454697</v>
      </c>
      <c r="C29" s="17">
        <v>0.43633235004916399</v>
      </c>
      <c r="D29" s="16">
        <v>0.56463175035842594</v>
      </c>
      <c r="E29" s="17">
        <v>0.62236628849270692</v>
      </c>
      <c r="F29" s="12"/>
      <c r="G29" s="10">
        <f t="shared" si="0"/>
        <v>6.3945582135382983E-2</v>
      </c>
      <c r="H29" s="11">
        <f t="shared" si="1"/>
        <v>-5.7734538134280977E-2</v>
      </c>
    </row>
    <row r="30" spans="1:8" x14ac:dyDescent="0.2">
      <c r="A30" s="7" t="s">
        <v>65</v>
      </c>
      <c r="B30" s="16">
        <v>1.6490642949786902</v>
      </c>
      <c r="C30" s="17">
        <v>0.70058997050147498</v>
      </c>
      <c r="D30" s="16">
        <v>1.5735348779581202</v>
      </c>
      <c r="E30" s="17">
        <v>0.641815235008104</v>
      </c>
      <c r="F30" s="12"/>
      <c r="G30" s="10">
        <f t="shared" si="0"/>
        <v>0.94847432447721525</v>
      </c>
      <c r="H30" s="11">
        <f t="shared" si="1"/>
        <v>0.93171964295001619</v>
      </c>
    </row>
    <row r="31" spans="1:8" x14ac:dyDescent="0.2">
      <c r="A31" s="7" t="s">
        <v>66</v>
      </c>
      <c r="B31" s="16">
        <v>0.759681304428386</v>
      </c>
      <c r="C31" s="17">
        <v>0.69444444444444398</v>
      </c>
      <c r="D31" s="16">
        <v>0.7894224472095861</v>
      </c>
      <c r="E31" s="17">
        <v>0.78227984873041589</v>
      </c>
      <c r="F31" s="12"/>
      <c r="G31" s="10">
        <f t="shared" si="0"/>
        <v>6.5236859983942019E-2</v>
      </c>
      <c r="H31" s="11">
        <f t="shared" si="1"/>
        <v>7.1425984791702035E-3</v>
      </c>
    </row>
    <row r="32" spans="1:8" x14ac:dyDescent="0.2">
      <c r="A32" s="7" t="s">
        <v>67</v>
      </c>
      <c r="B32" s="16">
        <v>4.6322030757828397E-3</v>
      </c>
      <c r="C32" s="17">
        <v>6.1455260570304794E-3</v>
      </c>
      <c r="D32" s="16">
        <v>5.3100164610510297E-3</v>
      </c>
      <c r="E32" s="17">
        <v>6.4829821717990298E-3</v>
      </c>
      <c r="F32" s="12"/>
      <c r="G32" s="10">
        <f t="shared" si="0"/>
        <v>-1.5133229812476397E-3</v>
      </c>
      <c r="H32" s="11">
        <f t="shared" si="1"/>
        <v>-1.1729657107480002E-3</v>
      </c>
    </row>
    <row r="33" spans="1:8" x14ac:dyDescent="0.2">
      <c r="A33" s="7" t="s">
        <v>70</v>
      </c>
      <c r="B33" s="16">
        <v>3.7057624606262697E-2</v>
      </c>
      <c r="C33" s="17">
        <v>6.1455260570304801E-2</v>
      </c>
      <c r="D33" s="16">
        <v>3.89401207143742E-2</v>
      </c>
      <c r="E33" s="17">
        <v>3.2414910858995102E-2</v>
      </c>
      <c r="F33" s="12"/>
      <c r="G33" s="10">
        <f t="shared" si="0"/>
        <v>-2.4397635964042104E-2</v>
      </c>
      <c r="H33" s="11">
        <f t="shared" si="1"/>
        <v>6.525209855379098E-3</v>
      </c>
    </row>
    <row r="34" spans="1:8" x14ac:dyDescent="0.2">
      <c r="A34" s="7" t="s">
        <v>71</v>
      </c>
      <c r="B34" s="16">
        <v>11.3859551602742</v>
      </c>
      <c r="C34" s="17">
        <v>8.2350049164208503</v>
      </c>
      <c r="D34" s="16">
        <v>11.3315751278829</v>
      </c>
      <c r="E34" s="17">
        <v>9.4305780659103196</v>
      </c>
      <c r="F34" s="12"/>
      <c r="G34" s="10">
        <f t="shared" si="0"/>
        <v>3.1509502438533499</v>
      </c>
      <c r="H34" s="11">
        <f t="shared" si="1"/>
        <v>1.9009970619725802</v>
      </c>
    </row>
    <row r="35" spans="1:8" x14ac:dyDescent="0.2">
      <c r="A35" s="7" t="s">
        <v>72</v>
      </c>
      <c r="B35" s="16">
        <v>9.2644061515656795E-3</v>
      </c>
      <c r="C35" s="17">
        <v>6.1455260570304794E-3</v>
      </c>
      <c r="D35" s="16">
        <v>1.0620032922102101E-2</v>
      </c>
      <c r="E35" s="17">
        <v>2.16099405726634E-3</v>
      </c>
      <c r="F35" s="12"/>
      <c r="G35" s="10">
        <f t="shared" si="0"/>
        <v>3.1188800945352001E-3</v>
      </c>
      <c r="H35" s="11">
        <f t="shared" si="1"/>
        <v>8.4590388648357606E-3</v>
      </c>
    </row>
    <row r="36" spans="1:8" x14ac:dyDescent="0.2">
      <c r="A36" s="7" t="s">
        <v>73</v>
      </c>
      <c r="B36" s="16">
        <v>1.8992032610709702</v>
      </c>
      <c r="C36" s="17">
        <v>2.3414454277286101</v>
      </c>
      <c r="D36" s="16">
        <v>1.98948616740712</v>
      </c>
      <c r="E36" s="17">
        <v>2.2171799027552699</v>
      </c>
      <c r="F36" s="12"/>
      <c r="G36" s="10">
        <f t="shared" si="0"/>
        <v>-0.44224216665763993</v>
      </c>
      <c r="H36" s="11">
        <f t="shared" si="1"/>
        <v>-0.22769373534814985</v>
      </c>
    </row>
    <row r="37" spans="1:8" x14ac:dyDescent="0.2">
      <c r="A37" s="7" t="s">
        <v>75</v>
      </c>
      <c r="B37" s="16">
        <v>0.25013896609227299</v>
      </c>
      <c r="C37" s="17">
        <v>0.62684365781710893</v>
      </c>
      <c r="D37" s="16">
        <v>0.28674088889675597</v>
      </c>
      <c r="E37" s="17">
        <v>0.63965424095083701</v>
      </c>
      <c r="F37" s="12"/>
      <c r="G37" s="10">
        <f t="shared" si="0"/>
        <v>-0.37670469172483595</v>
      </c>
      <c r="H37" s="11">
        <f t="shared" si="1"/>
        <v>-0.35291335205408103</v>
      </c>
    </row>
    <row r="38" spans="1:8" x14ac:dyDescent="0.2">
      <c r="A38" s="7" t="s">
        <v>76</v>
      </c>
      <c r="B38" s="16">
        <v>4.2847878450991299</v>
      </c>
      <c r="C38" s="17">
        <v>1.7883480825958702</v>
      </c>
      <c r="D38" s="16">
        <v>4.0462325433208806</v>
      </c>
      <c r="E38" s="17">
        <v>1.7979470556456001</v>
      </c>
      <c r="F38" s="12"/>
      <c r="G38" s="10">
        <f t="shared" ref="G38:G70" si="2">B38-C38</f>
        <v>2.4964397625032597</v>
      </c>
      <c r="H38" s="11">
        <f t="shared" ref="H38:H70" si="3">D38-E38</f>
        <v>2.2482854876752807</v>
      </c>
    </row>
    <row r="39" spans="1:8" x14ac:dyDescent="0.2">
      <c r="A39" s="7" t="s">
        <v>77</v>
      </c>
      <c r="B39" s="16">
        <v>0.41689827682045599</v>
      </c>
      <c r="C39" s="17">
        <v>0.32571288102261597</v>
      </c>
      <c r="D39" s="16">
        <v>0.400021240065844</v>
      </c>
      <c r="E39" s="17">
        <v>0.36952998379254498</v>
      </c>
      <c r="F39" s="12"/>
      <c r="G39" s="10">
        <f t="shared" si="2"/>
        <v>9.1185395797840019E-2</v>
      </c>
      <c r="H39" s="11">
        <f t="shared" si="3"/>
        <v>3.0491256273299017E-2</v>
      </c>
    </row>
    <row r="40" spans="1:8" x14ac:dyDescent="0.2">
      <c r="A40" s="7" t="s">
        <v>78</v>
      </c>
      <c r="B40" s="16">
        <v>7.3929961089494203</v>
      </c>
      <c r="C40" s="17">
        <v>10.6194690265487</v>
      </c>
      <c r="D40" s="16">
        <v>7.76678407703064</v>
      </c>
      <c r="E40" s="17">
        <v>9.7244732576985413</v>
      </c>
      <c r="F40" s="12"/>
      <c r="G40" s="10">
        <f t="shared" si="2"/>
        <v>-3.2264729175992795</v>
      </c>
      <c r="H40" s="11">
        <f t="shared" si="3"/>
        <v>-1.9576891806679013</v>
      </c>
    </row>
    <row r="41" spans="1:8" x14ac:dyDescent="0.2">
      <c r="A41" s="7" t="s">
        <v>79</v>
      </c>
      <c r="B41" s="16">
        <v>4.1828793774319095</v>
      </c>
      <c r="C41" s="17">
        <v>4.4923795476892803</v>
      </c>
      <c r="D41" s="16">
        <v>4.1205727737756002</v>
      </c>
      <c r="E41" s="17">
        <v>4.4430037817395993</v>
      </c>
      <c r="F41" s="12"/>
      <c r="G41" s="10">
        <f t="shared" si="2"/>
        <v>-0.30950017025737075</v>
      </c>
      <c r="H41" s="11">
        <f t="shared" si="3"/>
        <v>-0.32243100796399915</v>
      </c>
    </row>
    <row r="42" spans="1:8" x14ac:dyDescent="0.2">
      <c r="A42" s="7" t="s">
        <v>80</v>
      </c>
      <c r="B42" s="16">
        <v>0.10654067074300499</v>
      </c>
      <c r="C42" s="17">
        <v>9.8328416912487698E-2</v>
      </c>
      <c r="D42" s="16">
        <v>9.9120307272952513E-2</v>
      </c>
      <c r="E42" s="17">
        <v>0.11237169097785001</v>
      </c>
      <c r="F42" s="12"/>
      <c r="G42" s="10">
        <f t="shared" si="2"/>
        <v>8.2122538305172965E-3</v>
      </c>
      <c r="H42" s="11">
        <f t="shared" si="3"/>
        <v>-1.3251383704897493E-2</v>
      </c>
    </row>
    <row r="43" spans="1:8" x14ac:dyDescent="0.2">
      <c r="A43" s="7" t="s">
        <v>81</v>
      </c>
      <c r="B43" s="16">
        <v>0.379840652214193</v>
      </c>
      <c r="C43" s="17">
        <v>0.33185840707964603</v>
      </c>
      <c r="D43" s="16">
        <v>0.37170115227357198</v>
      </c>
      <c r="E43" s="17">
        <v>0.33279308481901698</v>
      </c>
      <c r="F43" s="12"/>
      <c r="G43" s="10">
        <f t="shared" si="2"/>
        <v>4.7982245134546964E-2</v>
      </c>
      <c r="H43" s="11">
        <f t="shared" si="3"/>
        <v>3.8908067454554995E-2</v>
      </c>
    </row>
    <row r="44" spans="1:8" x14ac:dyDescent="0.2">
      <c r="A44" s="7" t="s">
        <v>82</v>
      </c>
      <c r="B44" s="16">
        <v>0.55586436909394099</v>
      </c>
      <c r="C44" s="17">
        <v>0.41789577187807297</v>
      </c>
      <c r="D44" s="16">
        <v>0.41772129493601395</v>
      </c>
      <c r="E44" s="17">
        <v>0.35440302539168</v>
      </c>
      <c r="F44" s="12"/>
      <c r="G44" s="10">
        <f t="shared" si="2"/>
        <v>0.13796859721586802</v>
      </c>
      <c r="H44" s="11">
        <f t="shared" si="3"/>
        <v>6.3318269544333949E-2</v>
      </c>
    </row>
    <row r="45" spans="1:8" x14ac:dyDescent="0.2">
      <c r="A45" s="7" t="s">
        <v>83</v>
      </c>
      <c r="B45" s="16">
        <v>0.67166944598851197</v>
      </c>
      <c r="C45" s="17">
        <v>0.47320550639134695</v>
      </c>
      <c r="D45" s="16">
        <v>0.44073136626723497</v>
      </c>
      <c r="E45" s="17">
        <v>0.499189627228525</v>
      </c>
      <c r="F45" s="12"/>
      <c r="G45" s="10">
        <f t="shared" si="2"/>
        <v>0.19846393959716502</v>
      </c>
      <c r="H45" s="11">
        <f t="shared" si="3"/>
        <v>-5.8458260961290032E-2</v>
      </c>
    </row>
    <row r="46" spans="1:8" x14ac:dyDescent="0.2">
      <c r="A46" s="7" t="s">
        <v>84</v>
      </c>
      <c r="B46" s="16">
        <v>4.6322030757828397E-3</v>
      </c>
      <c r="C46" s="17">
        <v>3.0727630285152401E-2</v>
      </c>
      <c r="D46" s="16">
        <v>3.5400109740340202E-3</v>
      </c>
      <c r="E46" s="17">
        <v>1.08049702863317E-2</v>
      </c>
      <c r="F46" s="12"/>
      <c r="G46" s="10">
        <f t="shared" si="2"/>
        <v>-2.6095427209369561E-2</v>
      </c>
      <c r="H46" s="11">
        <f t="shared" si="3"/>
        <v>-7.2649593122976804E-3</v>
      </c>
    </row>
    <row r="47" spans="1:8" x14ac:dyDescent="0.2">
      <c r="A47" s="7" t="s">
        <v>86</v>
      </c>
      <c r="B47" s="16">
        <v>0.78284231980730001</v>
      </c>
      <c r="C47" s="17">
        <v>0.26425762045231099</v>
      </c>
      <c r="D47" s="16">
        <v>0.76641237587836497</v>
      </c>
      <c r="E47" s="17">
        <v>0.43652079956780099</v>
      </c>
      <c r="F47" s="12"/>
      <c r="G47" s="10">
        <f t="shared" si="2"/>
        <v>0.51858469935498896</v>
      </c>
      <c r="H47" s="11">
        <f t="shared" si="3"/>
        <v>0.32989157631056398</v>
      </c>
    </row>
    <row r="48" spans="1:8" x14ac:dyDescent="0.2">
      <c r="A48" s="7" t="s">
        <v>87</v>
      </c>
      <c r="B48" s="16">
        <v>0.37057624606262696</v>
      </c>
      <c r="C48" s="17">
        <v>0.221238938053097</v>
      </c>
      <c r="D48" s="16">
        <v>0.34692107545533396</v>
      </c>
      <c r="E48" s="17">
        <v>0.17504051863857401</v>
      </c>
      <c r="F48" s="12"/>
      <c r="G48" s="10">
        <f t="shared" si="2"/>
        <v>0.14933730800952996</v>
      </c>
      <c r="H48" s="11">
        <f t="shared" si="3"/>
        <v>0.17188055681675996</v>
      </c>
    </row>
    <row r="49" spans="1:8" x14ac:dyDescent="0.2">
      <c r="A49" s="7" t="s">
        <v>88</v>
      </c>
      <c r="B49" s="16">
        <v>3.3166574022605202</v>
      </c>
      <c r="C49" s="17">
        <v>3.3247295968534902</v>
      </c>
      <c r="D49" s="16">
        <v>3.0638794980264401</v>
      </c>
      <c r="E49" s="17">
        <v>2.9346299297676901</v>
      </c>
      <c r="F49" s="12"/>
      <c r="G49" s="10">
        <f t="shared" si="2"/>
        <v>-8.0721945929700389E-3</v>
      </c>
      <c r="H49" s="11">
        <f t="shared" si="3"/>
        <v>0.12924956825875</v>
      </c>
    </row>
    <row r="50" spans="1:8" x14ac:dyDescent="0.2">
      <c r="A50" s="7" t="s">
        <v>89</v>
      </c>
      <c r="B50" s="16">
        <v>1.92699647952566</v>
      </c>
      <c r="C50" s="17">
        <v>1.53023598820059</v>
      </c>
      <c r="D50" s="16">
        <v>1.8213356461405001</v>
      </c>
      <c r="E50" s="17">
        <v>1.4673149648838499</v>
      </c>
      <c r="F50" s="12"/>
      <c r="G50" s="10">
        <f t="shared" si="2"/>
        <v>0.39676049132506996</v>
      </c>
      <c r="H50" s="11">
        <f t="shared" si="3"/>
        <v>0.3540206812566502</v>
      </c>
    </row>
    <row r="51" spans="1:8" x14ac:dyDescent="0.2">
      <c r="A51" s="7" t="s">
        <v>90</v>
      </c>
      <c r="B51" s="16">
        <v>22.8413933666852</v>
      </c>
      <c r="C51" s="17">
        <v>22.6339724680433</v>
      </c>
      <c r="D51" s="16">
        <v>22.6189001185904</v>
      </c>
      <c r="E51" s="17">
        <v>22.7379794705565</v>
      </c>
      <c r="F51" s="12"/>
      <c r="G51" s="10">
        <f t="shared" si="2"/>
        <v>0.2074208986418995</v>
      </c>
      <c r="H51" s="11">
        <f t="shared" si="3"/>
        <v>-0.11907935196609998</v>
      </c>
    </row>
    <row r="52" spans="1:8" x14ac:dyDescent="0.2">
      <c r="A52" s="7" t="s">
        <v>92</v>
      </c>
      <c r="B52" s="16">
        <v>3.0433574207893299</v>
      </c>
      <c r="C52" s="17">
        <v>2.8392330383480799</v>
      </c>
      <c r="D52" s="16">
        <v>3.0567994760783801</v>
      </c>
      <c r="E52" s="17">
        <v>3.2782279848730402</v>
      </c>
      <c r="F52" s="12"/>
      <c r="G52" s="10">
        <f t="shared" si="2"/>
        <v>0.20412438244124997</v>
      </c>
      <c r="H52" s="11">
        <f t="shared" si="3"/>
        <v>-0.22142850879466014</v>
      </c>
    </row>
    <row r="53" spans="1:8" x14ac:dyDescent="0.2">
      <c r="A53" s="7" t="s">
        <v>93</v>
      </c>
      <c r="B53" s="16">
        <v>0.56049657216972404</v>
      </c>
      <c r="C53" s="17">
        <v>0.25196656833824999</v>
      </c>
      <c r="D53" s="16">
        <v>0.58587181620262996</v>
      </c>
      <c r="E53" s="17">
        <v>0.47109670448406304</v>
      </c>
      <c r="F53" s="12"/>
      <c r="G53" s="10">
        <f t="shared" si="2"/>
        <v>0.30853000383147405</v>
      </c>
      <c r="H53" s="11">
        <f t="shared" si="3"/>
        <v>0.11477511171856691</v>
      </c>
    </row>
    <row r="54" spans="1:8" x14ac:dyDescent="0.2">
      <c r="A54" s="142" t="s">
        <v>39</v>
      </c>
      <c r="B54" s="153">
        <v>1.8528812303131401E-2</v>
      </c>
      <c r="C54" s="154">
        <v>7.3746312684365808E-2</v>
      </c>
      <c r="D54" s="153">
        <v>2.3010071331221103E-2</v>
      </c>
      <c r="E54" s="154">
        <v>5.8346839546191298E-2</v>
      </c>
      <c r="F54" s="155"/>
      <c r="G54" s="156">
        <f t="shared" si="2"/>
        <v>-5.5217500381234408E-2</v>
      </c>
      <c r="H54" s="157">
        <f t="shared" si="3"/>
        <v>-3.5336768214970199E-2</v>
      </c>
    </row>
    <row r="55" spans="1:8" x14ac:dyDescent="0.2">
      <c r="A55" s="7" t="s">
        <v>40</v>
      </c>
      <c r="B55" s="16">
        <v>4.6322030757828397E-3</v>
      </c>
      <c r="C55" s="17">
        <v>0</v>
      </c>
      <c r="D55" s="16">
        <v>5.3100164610510297E-3</v>
      </c>
      <c r="E55" s="17">
        <v>0</v>
      </c>
      <c r="F55" s="12"/>
      <c r="G55" s="10">
        <f t="shared" si="2"/>
        <v>4.6322030757828397E-3</v>
      </c>
      <c r="H55" s="11">
        <f t="shared" si="3"/>
        <v>5.3100164610510297E-3</v>
      </c>
    </row>
    <row r="56" spans="1:8" x14ac:dyDescent="0.2">
      <c r="A56" s="7" t="s">
        <v>45</v>
      </c>
      <c r="B56" s="16">
        <v>2.3161015378914199E-2</v>
      </c>
      <c r="C56" s="17">
        <v>1.2291052114061E-2</v>
      </c>
      <c r="D56" s="16">
        <v>3.89401207143742E-2</v>
      </c>
      <c r="E56" s="17">
        <v>1.7287952458130699E-2</v>
      </c>
      <c r="F56" s="12"/>
      <c r="G56" s="10">
        <f t="shared" si="2"/>
        <v>1.0869963264853198E-2</v>
      </c>
      <c r="H56" s="11">
        <f t="shared" si="3"/>
        <v>2.1652168256243502E-2</v>
      </c>
    </row>
    <row r="57" spans="1:8" x14ac:dyDescent="0.2">
      <c r="A57" s="7" t="s">
        <v>46</v>
      </c>
      <c r="B57" s="16">
        <v>0.45858810450250098</v>
      </c>
      <c r="C57" s="17">
        <v>0.35029498525073699</v>
      </c>
      <c r="D57" s="16">
        <v>0.39471122360479305</v>
      </c>
      <c r="E57" s="17">
        <v>0.319827120475419</v>
      </c>
      <c r="F57" s="12"/>
      <c r="G57" s="10">
        <f t="shared" si="2"/>
        <v>0.10829311925176399</v>
      </c>
      <c r="H57" s="11">
        <f t="shared" si="3"/>
        <v>7.4884103129374047E-2</v>
      </c>
    </row>
    <row r="58" spans="1:8" x14ac:dyDescent="0.2">
      <c r="A58" s="7" t="s">
        <v>49</v>
      </c>
      <c r="B58" s="16">
        <v>0.620715212154901</v>
      </c>
      <c r="C58" s="17">
        <v>0.57767944936086502</v>
      </c>
      <c r="D58" s="16">
        <v>0.49914154733879701</v>
      </c>
      <c r="E58" s="17">
        <v>0.41923284710967001</v>
      </c>
      <c r="F58" s="12"/>
      <c r="G58" s="10">
        <f t="shared" si="2"/>
        <v>4.3035762794035981E-2</v>
      </c>
      <c r="H58" s="11">
        <f t="shared" si="3"/>
        <v>7.9908700229126994E-2</v>
      </c>
    </row>
    <row r="59" spans="1:8" x14ac:dyDescent="0.2">
      <c r="A59" s="7" t="s">
        <v>53</v>
      </c>
      <c r="B59" s="16">
        <v>4.6322030757828397E-2</v>
      </c>
      <c r="C59" s="17">
        <v>1.84365781710914E-2</v>
      </c>
      <c r="D59" s="16">
        <v>4.2480131688408203E-2</v>
      </c>
      <c r="E59" s="17">
        <v>1.51269584008644E-2</v>
      </c>
      <c r="F59" s="12"/>
      <c r="G59" s="10">
        <f t="shared" si="2"/>
        <v>2.7885452586736997E-2</v>
      </c>
      <c r="H59" s="11">
        <f t="shared" si="3"/>
        <v>2.7353173287543803E-2</v>
      </c>
    </row>
    <row r="60" spans="1:8" x14ac:dyDescent="0.2">
      <c r="A60" s="7" t="s">
        <v>55</v>
      </c>
      <c r="B60" s="16">
        <v>0</v>
      </c>
      <c r="C60" s="17">
        <v>0</v>
      </c>
      <c r="D60" s="16">
        <v>1.7700054870170101E-3</v>
      </c>
      <c r="E60" s="17">
        <v>2.16099405726634E-3</v>
      </c>
      <c r="F60" s="12"/>
      <c r="G60" s="10">
        <f t="shared" si="2"/>
        <v>0</v>
      </c>
      <c r="H60" s="11">
        <f t="shared" si="3"/>
        <v>-3.9098857024932984E-4</v>
      </c>
    </row>
    <row r="61" spans="1:8" x14ac:dyDescent="0.2">
      <c r="A61" s="7" t="s">
        <v>56</v>
      </c>
      <c r="B61" s="16">
        <v>0.76431350750416904</v>
      </c>
      <c r="C61" s="17">
        <v>1.05088495575221</v>
      </c>
      <c r="D61" s="16">
        <v>0.81597252951484189</v>
      </c>
      <c r="E61" s="17">
        <v>0.98109130199892003</v>
      </c>
      <c r="F61" s="12"/>
      <c r="G61" s="10">
        <f t="shared" si="2"/>
        <v>-0.28657144824804093</v>
      </c>
      <c r="H61" s="11">
        <f t="shared" si="3"/>
        <v>-0.16511877248407814</v>
      </c>
    </row>
    <row r="62" spans="1:8" x14ac:dyDescent="0.2">
      <c r="A62" s="7" t="s">
        <v>58</v>
      </c>
      <c r="B62" s="16">
        <v>0.28719659069853598</v>
      </c>
      <c r="C62" s="17">
        <v>0.22738446411012797</v>
      </c>
      <c r="D62" s="16">
        <v>0.155760482857497</v>
      </c>
      <c r="E62" s="17">
        <v>0.211777417612102</v>
      </c>
      <c r="F62" s="12"/>
      <c r="G62" s="10">
        <f t="shared" si="2"/>
        <v>5.981212658840801E-2</v>
      </c>
      <c r="H62" s="11">
        <f t="shared" si="3"/>
        <v>-5.6016934754605008E-2</v>
      </c>
    </row>
    <row r="63" spans="1:8" x14ac:dyDescent="0.2">
      <c r="A63" s="7" t="s">
        <v>61</v>
      </c>
      <c r="B63" s="16">
        <v>0.29182879377431897</v>
      </c>
      <c r="C63" s="17">
        <v>0.35644051130776799</v>
      </c>
      <c r="D63" s="16">
        <v>0.18585057613678599</v>
      </c>
      <c r="E63" s="17">
        <v>0.23554835224203099</v>
      </c>
      <c r="F63" s="12"/>
      <c r="G63" s="10">
        <f t="shared" si="2"/>
        <v>-6.461171753344902E-2</v>
      </c>
      <c r="H63" s="11">
        <f t="shared" si="3"/>
        <v>-4.9697776105245006E-2</v>
      </c>
    </row>
    <row r="64" spans="1:8" x14ac:dyDescent="0.2">
      <c r="A64" s="7" t="s">
        <v>68</v>
      </c>
      <c r="B64" s="16">
        <v>5.5586436909394098E-2</v>
      </c>
      <c r="C64" s="17">
        <v>0.135201573254671</v>
      </c>
      <c r="D64" s="16">
        <v>3.3630104253323197E-2</v>
      </c>
      <c r="E64" s="17">
        <v>0.105888708806051</v>
      </c>
      <c r="F64" s="12"/>
      <c r="G64" s="10">
        <f t="shared" si="2"/>
        <v>-7.9615136345276893E-2</v>
      </c>
      <c r="H64" s="11">
        <f t="shared" si="3"/>
        <v>-7.2258604552727812E-2</v>
      </c>
    </row>
    <row r="65" spans="1:8" x14ac:dyDescent="0.2">
      <c r="A65" s="7" t="s">
        <v>69</v>
      </c>
      <c r="B65" s="16">
        <v>3.2425421530479899E-2</v>
      </c>
      <c r="C65" s="17">
        <v>0.12291052114060999</v>
      </c>
      <c r="D65" s="16">
        <v>1.7700054870170102E-2</v>
      </c>
      <c r="E65" s="17">
        <v>0.19016747703943798</v>
      </c>
      <c r="F65" s="12"/>
      <c r="G65" s="10">
        <f t="shared" si="2"/>
        <v>-9.0485099610130099E-2</v>
      </c>
      <c r="H65" s="11">
        <f t="shared" si="3"/>
        <v>-0.17246742216926789</v>
      </c>
    </row>
    <row r="66" spans="1:8" x14ac:dyDescent="0.2">
      <c r="A66" s="7" t="s">
        <v>74</v>
      </c>
      <c r="B66" s="16">
        <v>0.138966092273485</v>
      </c>
      <c r="C66" s="17">
        <v>6.7600786627335305E-2</v>
      </c>
      <c r="D66" s="16">
        <v>9.3810290811901495E-2</v>
      </c>
      <c r="E66" s="17">
        <v>6.05078336034576E-2</v>
      </c>
      <c r="F66" s="12"/>
      <c r="G66" s="10">
        <f t="shared" si="2"/>
        <v>7.1365305646149693E-2</v>
      </c>
      <c r="H66" s="11">
        <f t="shared" si="3"/>
        <v>3.3302457208443895E-2</v>
      </c>
    </row>
    <row r="67" spans="1:8" x14ac:dyDescent="0.2">
      <c r="A67" s="7" t="s">
        <v>85</v>
      </c>
      <c r="B67" s="16">
        <v>8.8011858439873997E-2</v>
      </c>
      <c r="C67" s="17">
        <v>6.7600786627335305E-2</v>
      </c>
      <c r="D67" s="16">
        <v>7.2570224967697397E-2</v>
      </c>
      <c r="E67" s="17">
        <v>0.110210696920583</v>
      </c>
      <c r="F67" s="12"/>
      <c r="G67" s="10">
        <f t="shared" si="2"/>
        <v>2.0411071812538692E-2</v>
      </c>
      <c r="H67" s="11">
        <f t="shared" si="3"/>
        <v>-3.7640471952885599E-2</v>
      </c>
    </row>
    <row r="68" spans="1:8" x14ac:dyDescent="0.2">
      <c r="A68" s="7" t="s">
        <v>91</v>
      </c>
      <c r="B68" s="16">
        <v>3.7057624606262697E-2</v>
      </c>
      <c r="C68" s="17">
        <v>6.7600786627335305E-2</v>
      </c>
      <c r="D68" s="16">
        <v>3.1860098766306202E-2</v>
      </c>
      <c r="E68" s="17">
        <v>7.5634792004321993E-2</v>
      </c>
      <c r="F68" s="12"/>
      <c r="G68" s="10">
        <f t="shared" si="2"/>
        <v>-3.0543162021072608E-2</v>
      </c>
      <c r="H68" s="11">
        <f t="shared" si="3"/>
        <v>-4.3774693238015791E-2</v>
      </c>
    </row>
    <row r="69" spans="1:8" x14ac:dyDescent="0.2">
      <c r="A69" s="7" t="s">
        <v>94</v>
      </c>
      <c r="B69" s="16">
        <v>0.14359829534926799</v>
      </c>
      <c r="C69" s="17">
        <v>0.16592920353982302</v>
      </c>
      <c r="D69" s="16">
        <v>0.11859036763014</v>
      </c>
      <c r="E69" s="17">
        <v>0.15559157212317701</v>
      </c>
      <c r="F69" s="12"/>
      <c r="G69" s="10">
        <f t="shared" si="2"/>
        <v>-2.2330908190555027E-2</v>
      </c>
      <c r="H69" s="11">
        <f t="shared" si="3"/>
        <v>-3.700120449303701E-2</v>
      </c>
    </row>
    <row r="70" spans="1:8" x14ac:dyDescent="0.2">
      <c r="A70" s="7" t="s">
        <v>95</v>
      </c>
      <c r="B70" s="16">
        <v>5.09542338336113E-2</v>
      </c>
      <c r="C70" s="17">
        <v>5.5309734513274304E-2</v>
      </c>
      <c r="D70" s="16">
        <v>4.0710126201391202E-2</v>
      </c>
      <c r="E70" s="17">
        <v>3.8897893030794203E-2</v>
      </c>
      <c r="F70" s="12"/>
      <c r="G70" s="10">
        <f t="shared" si="2"/>
        <v>-4.3555006796630047E-3</v>
      </c>
      <c r="H70" s="11">
        <f t="shared" si="3"/>
        <v>1.8122331705969982E-3</v>
      </c>
    </row>
    <row r="71" spans="1:8" x14ac:dyDescent="0.2">
      <c r="A71" s="1"/>
      <c r="B71" s="18"/>
      <c r="C71" s="19"/>
      <c r="D71" s="18"/>
      <c r="E71" s="19"/>
      <c r="F71" s="15"/>
      <c r="G71" s="13"/>
      <c r="H71" s="14"/>
    </row>
    <row r="72" spans="1:8" s="43" customFormat="1" x14ac:dyDescent="0.2">
      <c r="A72" s="27" t="s">
        <v>5</v>
      </c>
      <c r="B72" s="44">
        <f>SUM(B6:B71)</f>
        <v>100</v>
      </c>
      <c r="C72" s="45">
        <f>SUM(C6:C71)</f>
        <v>100.0000000000001</v>
      </c>
      <c r="D72" s="44">
        <f>SUM(D6:D71)</f>
        <v>100</v>
      </c>
      <c r="E72" s="45">
        <f>SUM(E6:E71)</f>
        <v>100.00000000000004</v>
      </c>
      <c r="F72" s="49"/>
      <c r="G72" s="50">
        <f>SUM(G6:G71)</f>
        <v>-6.3900273961081666E-14</v>
      </c>
      <c r="H72" s="51">
        <f>SUM(H6:H71)</f>
        <v>-5.5719318048375044E-15</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107</v>
      </c>
      <c r="B2" s="202" t="s">
        <v>97</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108</v>
      </c>
      <c r="B7" s="78">
        <f>SUM($B8:$B11)</f>
        <v>4185</v>
      </c>
      <c r="C7" s="79">
        <f>SUM($C8:$C11)</f>
        <v>3730</v>
      </c>
      <c r="D7" s="78">
        <f>SUM($D8:$D11)</f>
        <v>11465</v>
      </c>
      <c r="E7" s="79">
        <f>SUM($E8:$E11)</f>
        <v>11392</v>
      </c>
      <c r="F7" s="80"/>
      <c r="G7" s="78">
        <f>B7-C7</f>
        <v>455</v>
      </c>
      <c r="H7" s="79">
        <f>D7-E7</f>
        <v>73</v>
      </c>
      <c r="I7" s="54">
        <f>IF(C7=0, "-", IF(G7/C7&lt;10, G7/C7, "&gt;999%"))</f>
        <v>0.12198391420911528</v>
      </c>
      <c r="J7" s="55">
        <f>IF(E7=0, "-", IF(H7/E7&lt;10, H7/E7, "&gt;999%"))</f>
        <v>6.4080056179775281E-3</v>
      </c>
    </row>
    <row r="8" spans="1:10" x14ac:dyDescent="0.2">
      <c r="A8" s="158" t="s">
        <v>157</v>
      </c>
      <c r="B8" s="65">
        <v>2408</v>
      </c>
      <c r="C8" s="66">
        <v>2163</v>
      </c>
      <c r="D8" s="65">
        <v>6924</v>
      </c>
      <c r="E8" s="66">
        <v>6677</v>
      </c>
      <c r="F8" s="67"/>
      <c r="G8" s="65">
        <f>B8-C8</f>
        <v>245</v>
      </c>
      <c r="H8" s="66">
        <f>D8-E8</f>
        <v>247</v>
      </c>
      <c r="I8" s="8">
        <f>IF(C8=0, "-", IF(G8/C8&lt;10, G8/C8, "&gt;999%"))</f>
        <v>0.11326860841423948</v>
      </c>
      <c r="J8" s="9">
        <f>IF(E8=0, "-", IF(H8/E8&lt;10, H8/E8, "&gt;999%"))</f>
        <v>3.6992661374868951E-2</v>
      </c>
    </row>
    <row r="9" spans="1:10" x14ac:dyDescent="0.2">
      <c r="A9" s="158" t="s">
        <v>158</v>
      </c>
      <c r="B9" s="65">
        <v>1172</v>
      </c>
      <c r="C9" s="66">
        <v>1177</v>
      </c>
      <c r="D9" s="65">
        <v>3228</v>
      </c>
      <c r="E9" s="66">
        <v>3631</v>
      </c>
      <c r="F9" s="67"/>
      <c r="G9" s="65">
        <f>B9-C9</f>
        <v>-5</v>
      </c>
      <c r="H9" s="66">
        <f>D9-E9</f>
        <v>-403</v>
      </c>
      <c r="I9" s="8">
        <f>IF(C9=0, "-", IF(G9/C9&lt;10, G9/C9, "&gt;999%"))</f>
        <v>-4.248088360237893E-3</v>
      </c>
      <c r="J9" s="9">
        <f>IF(E9=0, "-", IF(H9/E9&lt;10, H9/E9, "&gt;999%"))</f>
        <v>-0.11098870834480859</v>
      </c>
    </row>
    <row r="10" spans="1:10" x14ac:dyDescent="0.2">
      <c r="A10" s="158" t="s">
        <v>159</v>
      </c>
      <c r="B10" s="65">
        <v>133</v>
      </c>
      <c r="C10" s="66">
        <v>137</v>
      </c>
      <c r="D10" s="65">
        <v>334</v>
      </c>
      <c r="E10" s="66">
        <v>372</v>
      </c>
      <c r="F10" s="67"/>
      <c r="G10" s="65">
        <f>B10-C10</f>
        <v>-4</v>
      </c>
      <c r="H10" s="66">
        <f>D10-E10</f>
        <v>-38</v>
      </c>
      <c r="I10" s="8">
        <f>IF(C10=0, "-", IF(G10/C10&lt;10, G10/C10, "&gt;999%"))</f>
        <v>-2.9197080291970802E-2</v>
      </c>
      <c r="J10" s="9">
        <f>IF(E10=0, "-", IF(H10/E10&lt;10, H10/E10, "&gt;999%"))</f>
        <v>-0.10215053763440861</v>
      </c>
    </row>
    <row r="11" spans="1:10" x14ac:dyDescent="0.2">
      <c r="A11" s="158" t="s">
        <v>160</v>
      </c>
      <c r="B11" s="65">
        <v>472</v>
      </c>
      <c r="C11" s="66">
        <v>253</v>
      </c>
      <c r="D11" s="65">
        <v>979</v>
      </c>
      <c r="E11" s="66">
        <v>712</v>
      </c>
      <c r="F11" s="67"/>
      <c r="G11" s="65">
        <f>B11-C11</f>
        <v>219</v>
      </c>
      <c r="H11" s="66">
        <f>D11-E11</f>
        <v>267</v>
      </c>
      <c r="I11" s="8">
        <f>IF(C11=0, "-", IF(G11/C11&lt;10, G11/C11, "&gt;999%"))</f>
        <v>0.86561264822134387</v>
      </c>
      <c r="J11" s="9">
        <f>IF(E11=0, "-", IF(H11/E11&lt;10, H11/E11, "&gt;999%"))</f>
        <v>0.375</v>
      </c>
    </row>
    <row r="12" spans="1:10" x14ac:dyDescent="0.2">
      <c r="A12" s="7"/>
      <c r="B12" s="65"/>
      <c r="C12" s="66"/>
      <c r="D12" s="65"/>
      <c r="E12" s="66"/>
      <c r="F12" s="67"/>
      <c r="G12" s="65"/>
      <c r="H12" s="66"/>
      <c r="I12" s="8"/>
      <c r="J12" s="9"/>
    </row>
    <row r="13" spans="1:10" s="160" customFormat="1" x14ac:dyDescent="0.2">
      <c r="A13" s="159" t="s">
        <v>117</v>
      </c>
      <c r="B13" s="78">
        <f>SUM($B14:$B17)</f>
        <v>10954</v>
      </c>
      <c r="C13" s="79">
        <f>SUM($C14:$C17)</f>
        <v>7593</v>
      </c>
      <c r="D13" s="78">
        <f>SUM($D14:$D17)</f>
        <v>28546</v>
      </c>
      <c r="E13" s="79">
        <f>SUM($E14:$E17)</f>
        <v>21710</v>
      </c>
      <c r="F13" s="80"/>
      <c r="G13" s="78">
        <f>B13-C13</f>
        <v>3361</v>
      </c>
      <c r="H13" s="79">
        <f>D13-E13</f>
        <v>6836</v>
      </c>
      <c r="I13" s="54">
        <f>IF(C13=0, "-", IF(G13/C13&lt;10, G13/C13, "&gt;999%"))</f>
        <v>0.44264454102462797</v>
      </c>
      <c r="J13" s="55">
        <f>IF(E13=0, "-", IF(H13/E13&lt;10, H13/E13, "&gt;999%"))</f>
        <v>0.31487793643482265</v>
      </c>
    </row>
    <row r="14" spans="1:10" x14ac:dyDescent="0.2">
      <c r="A14" s="158" t="s">
        <v>157</v>
      </c>
      <c r="B14" s="65">
        <v>6668</v>
      </c>
      <c r="C14" s="66">
        <v>4330</v>
      </c>
      <c r="D14" s="65">
        <v>17522</v>
      </c>
      <c r="E14" s="66">
        <v>12387</v>
      </c>
      <c r="F14" s="67"/>
      <c r="G14" s="65">
        <f>B14-C14</f>
        <v>2338</v>
      </c>
      <c r="H14" s="66">
        <f>D14-E14</f>
        <v>5135</v>
      </c>
      <c r="I14" s="8">
        <f>IF(C14=0, "-", IF(G14/C14&lt;10, G14/C14, "&gt;999%"))</f>
        <v>0.53995381062355663</v>
      </c>
      <c r="J14" s="9">
        <f>IF(E14=0, "-", IF(H14/E14&lt;10, H14/E14, "&gt;999%"))</f>
        <v>0.4145475094857512</v>
      </c>
    </row>
    <row r="15" spans="1:10" x14ac:dyDescent="0.2">
      <c r="A15" s="158" t="s">
        <v>158</v>
      </c>
      <c r="B15" s="65">
        <v>3131</v>
      </c>
      <c r="C15" s="66">
        <v>2401</v>
      </c>
      <c r="D15" s="65">
        <v>8253</v>
      </c>
      <c r="E15" s="66">
        <v>7578</v>
      </c>
      <c r="F15" s="67"/>
      <c r="G15" s="65">
        <f>B15-C15</f>
        <v>730</v>
      </c>
      <c r="H15" s="66">
        <f>D15-E15</f>
        <v>675</v>
      </c>
      <c r="I15" s="8">
        <f>IF(C15=0, "-", IF(G15/C15&lt;10, G15/C15, "&gt;999%"))</f>
        <v>0.30403998334027488</v>
      </c>
      <c r="J15" s="9">
        <f>IF(E15=0, "-", IF(H15/E15&lt;10, H15/E15, "&gt;999%"))</f>
        <v>8.907363420427554E-2</v>
      </c>
    </row>
    <row r="16" spans="1:10" x14ac:dyDescent="0.2">
      <c r="A16" s="158" t="s">
        <v>159</v>
      </c>
      <c r="B16" s="65">
        <v>152</v>
      </c>
      <c r="C16" s="66">
        <v>220</v>
      </c>
      <c r="D16" s="65">
        <v>504</v>
      </c>
      <c r="E16" s="66">
        <v>560</v>
      </c>
      <c r="F16" s="67"/>
      <c r="G16" s="65">
        <f>B16-C16</f>
        <v>-68</v>
      </c>
      <c r="H16" s="66">
        <f>D16-E16</f>
        <v>-56</v>
      </c>
      <c r="I16" s="8">
        <f>IF(C16=0, "-", IF(G16/C16&lt;10, G16/C16, "&gt;999%"))</f>
        <v>-0.30909090909090908</v>
      </c>
      <c r="J16" s="9">
        <f>IF(E16=0, "-", IF(H16/E16&lt;10, H16/E16, "&gt;999%"))</f>
        <v>-0.1</v>
      </c>
    </row>
    <row r="17" spans="1:10" x14ac:dyDescent="0.2">
      <c r="A17" s="158" t="s">
        <v>160</v>
      </c>
      <c r="B17" s="65">
        <v>1003</v>
      </c>
      <c r="C17" s="66">
        <v>642</v>
      </c>
      <c r="D17" s="65">
        <v>2267</v>
      </c>
      <c r="E17" s="66">
        <v>1185</v>
      </c>
      <c r="F17" s="67"/>
      <c r="G17" s="65">
        <f>B17-C17</f>
        <v>361</v>
      </c>
      <c r="H17" s="66">
        <f>D17-E17</f>
        <v>1082</v>
      </c>
      <c r="I17" s="8">
        <f>IF(C17=0, "-", IF(G17/C17&lt;10, G17/C17, "&gt;999%"))</f>
        <v>0.56230529595015577</v>
      </c>
      <c r="J17" s="9">
        <f>IF(E17=0, "-", IF(H17/E17&lt;10, H17/E17, "&gt;999%"))</f>
        <v>0.91308016877637133</v>
      </c>
    </row>
    <row r="18" spans="1:10" x14ac:dyDescent="0.2">
      <c r="A18" s="22"/>
      <c r="B18" s="74"/>
      <c r="C18" s="75"/>
      <c r="D18" s="74"/>
      <c r="E18" s="75"/>
      <c r="F18" s="76"/>
      <c r="G18" s="74"/>
      <c r="H18" s="75"/>
      <c r="I18" s="23"/>
      <c r="J18" s="24"/>
    </row>
    <row r="19" spans="1:10" s="160" customFormat="1" x14ac:dyDescent="0.2">
      <c r="A19" s="159" t="s">
        <v>123</v>
      </c>
      <c r="B19" s="78">
        <f>SUM($B20:$B23)</f>
        <v>5619</v>
      </c>
      <c r="C19" s="79">
        <f>SUM($C20:$C23)</f>
        <v>4319</v>
      </c>
      <c r="D19" s="78">
        <f>SUM($D20:$D23)</f>
        <v>14649</v>
      </c>
      <c r="E19" s="79">
        <f>SUM($E20:$E23)</f>
        <v>11505</v>
      </c>
      <c r="F19" s="80"/>
      <c r="G19" s="78">
        <f>B19-C19</f>
        <v>1300</v>
      </c>
      <c r="H19" s="79">
        <f>D19-E19</f>
        <v>3144</v>
      </c>
      <c r="I19" s="54">
        <f>IF(C19=0, "-", IF(G19/C19&lt;10, G19/C19, "&gt;999%"))</f>
        <v>0.30099560083352628</v>
      </c>
      <c r="J19" s="55">
        <f>IF(E19=0, "-", IF(H19/E19&lt;10, H19/E19, "&gt;999%"))</f>
        <v>0.27327249022164274</v>
      </c>
    </row>
    <row r="20" spans="1:10" x14ac:dyDescent="0.2">
      <c r="A20" s="158" t="s">
        <v>157</v>
      </c>
      <c r="B20" s="65">
        <v>2035</v>
      </c>
      <c r="C20" s="66">
        <v>1489</v>
      </c>
      <c r="D20" s="65">
        <v>5425</v>
      </c>
      <c r="E20" s="66">
        <v>3564</v>
      </c>
      <c r="F20" s="67"/>
      <c r="G20" s="65">
        <f>B20-C20</f>
        <v>546</v>
      </c>
      <c r="H20" s="66">
        <f>D20-E20</f>
        <v>1861</v>
      </c>
      <c r="I20" s="8">
        <f>IF(C20=0, "-", IF(G20/C20&lt;10, G20/C20, "&gt;999%"))</f>
        <v>0.36668905305574212</v>
      </c>
      <c r="J20" s="9">
        <f>IF(E20=0, "-", IF(H20/E20&lt;10, H20/E20, "&gt;999%"))</f>
        <v>0.52216610549943887</v>
      </c>
    </row>
    <row r="21" spans="1:10" x14ac:dyDescent="0.2">
      <c r="A21" s="158" t="s">
        <v>158</v>
      </c>
      <c r="B21" s="65">
        <v>3129</v>
      </c>
      <c r="C21" s="66">
        <v>2475</v>
      </c>
      <c r="D21" s="65">
        <v>8101</v>
      </c>
      <c r="E21" s="66">
        <v>6903</v>
      </c>
      <c r="F21" s="67"/>
      <c r="G21" s="65">
        <f>B21-C21</f>
        <v>654</v>
      </c>
      <c r="H21" s="66">
        <f>D21-E21</f>
        <v>1198</v>
      </c>
      <c r="I21" s="8">
        <f>IF(C21=0, "-", IF(G21/C21&lt;10, G21/C21, "&gt;999%"))</f>
        <v>0.26424242424242422</v>
      </c>
      <c r="J21" s="9">
        <f>IF(E21=0, "-", IF(H21/E21&lt;10, H21/E21, "&gt;999%"))</f>
        <v>0.17354773286976677</v>
      </c>
    </row>
    <row r="22" spans="1:10" x14ac:dyDescent="0.2">
      <c r="A22" s="158" t="s">
        <v>159</v>
      </c>
      <c r="B22" s="65">
        <v>232</v>
      </c>
      <c r="C22" s="66">
        <v>262</v>
      </c>
      <c r="D22" s="65">
        <v>721</v>
      </c>
      <c r="E22" s="66">
        <v>816</v>
      </c>
      <c r="F22" s="67"/>
      <c r="G22" s="65">
        <f>B22-C22</f>
        <v>-30</v>
      </c>
      <c r="H22" s="66">
        <f>D22-E22</f>
        <v>-95</v>
      </c>
      <c r="I22" s="8">
        <f>IF(C22=0, "-", IF(G22/C22&lt;10, G22/C22, "&gt;999%"))</f>
        <v>-0.11450381679389313</v>
      </c>
      <c r="J22" s="9">
        <f>IF(E22=0, "-", IF(H22/E22&lt;10, H22/E22, "&gt;999%"))</f>
        <v>-0.11642156862745098</v>
      </c>
    </row>
    <row r="23" spans="1:10" x14ac:dyDescent="0.2">
      <c r="A23" s="158" t="s">
        <v>160</v>
      </c>
      <c r="B23" s="65">
        <v>223</v>
      </c>
      <c r="C23" s="66">
        <v>93</v>
      </c>
      <c r="D23" s="65">
        <v>402</v>
      </c>
      <c r="E23" s="66">
        <v>222</v>
      </c>
      <c r="F23" s="67"/>
      <c r="G23" s="65">
        <f>B23-C23</f>
        <v>130</v>
      </c>
      <c r="H23" s="66">
        <f>D23-E23</f>
        <v>180</v>
      </c>
      <c r="I23" s="8">
        <f>IF(C23=0, "-", IF(G23/C23&lt;10, G23/C23, "&gt;999%"))</f>
        <v>1.3978494623655915</v>
      </c>
      <c r="J23" s="9">
        <f>IF(E23=0, "-", IF(H23/E23&lt;10, H23/E23, "&gt;999%"))</f>
        <v>0.81081081081081086</v>
      </c>
    </row>
    <row r="24" spans="1:10" x14ac:dyDescent="0.2">
      <c r="A24" s="7"/>
      <c r="B24" s="65"/>
      <c r="C24" s="66"/>
      <c r="D24" s="65"/>
      <c r="E24" s="66"/>
      <c r="F24" s="67"/>
      <c r="G24" s="65"/>
      <c r="H24" s="66"/>
      <c r="I24" s="8"/>
      <c r="J24" s="9"/>
    </row>
    <row r="25" spans="1:10" s="43" customFormat="1" x14ac:dyDescent="0.2">
      <c r="A25" s="53" t="s">
        <v>29</v>
      </c>
      <c r="B25" s="78">
        <f>SUM($B26:$B29)</f>
        <v>20758</v>
      </c>
      <c r="C25" s="79">
        <f>SUM($C26:$C29)</f>
        <v>15642</v>
      </c>
      <c r="D25" s="78">
        <f>SUM($D26:$D29)</f>
        <v>54660</v>
      </c>
      <c r="E25" s="79">
        <f>SUM($E26:$E29)</f>
        <v>44607</v>
      </c>
      <c r="F25" s="80"/>
      <c r="G25" s="78">
        <f>B25-C25</f>
        <v>5116</v>
      </c>
      <c r="H25" s="79">
        <f>D25-E25</f>
        <v>10053</v>
      </c>
      <c r="I25" s="54">
        <f>IF(C25=0, "-", IF(G25/C25&lt;10, G25/C25, "&gt;999%"))</f>
        <v>0.32706814985295996</v>
      </c>
      <c r="J25" s="55">
        <f>IF(E25=0, "-", IF(H25/E25&lt;10, H25/E25, "&gt;999%"))</f>
        <v>0.22536821575089111</v>
      </c>
    </row>
    <row r="26" spans="1:10" x14ac:dyDescent="0.2">
      <c r="A26" s="158" t="s">
        <v>157</v>
      </c>
      <c r="B26" s="65">
        <v>11111</v>
      </c>
      <c r="C26" s="66">
        <v>7982</v>
      </c>
      <c r="D26" s="65">
        <v>29871</v>
      </c>
      <c r="E26" s="66">
        <v>22628</v>
      </c>
      <c r="F26" s="67"/>
      <c r="G26" s="65">
        <f>B26-C26</f>
        <v>3129</v>
      </c>
      <c r="H26" s="66">
        <f>D26-E26</f>
        <v>7243</v>
      </c>
      <c r="I26" s="8">
        <f>IF(C26=0, "-", IF(G26/C26&lt;10, G26/C26, "&gt;999%"))</f>
        <v>0.39200701578551739</v>
      </c>
      <c r="J26" s="9">
        <f>IF(E26=0, "-", IF(H26/E26&lt;10, H26/E26, "&gt;999%"))</f>
        <v>0.32009015379176242</v>
      </c>
    </row>
    <row r="27" spans="1:10" x14ac:dyDescent="0.2">
      <c r="A27" s="158" t="s">
        <v>158</v>
      </c>
      <c r="B27" s="65">
        <v>7432</v>
      </c>
      <c r="C27" s="66">
        <v>6053</v>
      </c>
      <c r="D27" s="65">
        <v>19582</v>
      </c>
      <c r="E27" s="66">
        <v>18112</v>
      </c>
      <c r="F27" s="67"/>
      <c r="G27" s="65">
        <f>B27-C27</f>
        <v>1379</v>
      </c>
      <c r="H27" s="66">
        <f>D27-E27</f>
        <v>1470</v>
      </c>
      <c r="I27" s="8">
        <f>IF(C27=0, "-", IF(G27/C27&lt;10, G27/C27, "&gt;999%"))</f>
        <v>0.22782091524863704</v>
      </c>
      <c r="J27" s="9">
        <f>IF(E27=0, "-", IF(H27/E27&lt;10, H27/E27, "&gt;999%"))</f>
        <v>8.1161660777385153E-2</v>
      </c>
    </row>
    <row r="28" spans="1:10" x14ac:dyDescent="0.2">
      <c r="A28" s="158" t="s">
        <v>159</v>
      </c>
      <c r="B28" s="65">
        <v>517</v>
      </c>
      <c r="C28" s="66">
        <v>619</v>
      </c>
      <c r="D28" s="65">
        <v>1559</v>
      </c>
      <c r="E28" s="66">
        <v>1748</v>
      </c>
      <c r="F28" s="67"/>
      <c r="G28" s="65">
        <f>B28-C28</f>
        <v>-102</v>
      </c>
      <c r="H28" s="66">
        <f>D28-E28</f>
        <v>-189</v>
      </c>
      <c r="I28" s="8">
        <f>IF(C28=0, "-", IF(G28/C28&lt;10, G28/C28, "&gt;999%"))</f>
        <v>-0.16478190630048464</v>
      </c>
      <c r="J28" s="9">
        <f>IF(E28=0, "-", IF(H28/E28&lt;10, H28/E28, "&gt;999%"))</f>
        <v>-0.10812356979405034</v>
      </c>
    </row>
    <row r="29" spans="1:10" x14ac:dyDescent="0.2">
      <c r="A29" s="158" t="s">
        <v>160</v>
      </c>
      <c r="B29" s="65">
        <v>1698</v>
      </c>
      <c r="C29" s="66">
        <v>988</v>
      </c>
      <c r="D29" s="65">
        <v>3648</v>
      </c>
      <c r="E29" s="66">
        <v>2119</v>
      </c>
      <c r="F29" s="67"/>
      <c r="G29" s="65">
        <f>B29-C29</f>
        <v>710</v>
      </c>
      <c r="H29" s="66">
        <f>D29-E29</f>
        <v>1529</v>
      </c>
      <c r="I29" s="8">
        <f>IF(C29=0, "-", IF(G29/C29&lt;10, G29/C29, "&gt;999%"))</f>
        <v>0.71862348178137647</v>
      </c>
      <c r="J29" s="9">
        <f>IF(E29=0, "-", IF(H29/E29&lt;10, H29/E29, "&gt;999%"))</f>
        <v>0.72156677678150072</v>
      </c>
    </row>
    <row r="30" spans="1:10" x14ac:dyDescent="0.2">
      <c r="A30" s="7"/>
      <c r="B30" s="65"/>
      <c r="C30" s="66"/>
      <c r="D30" s="65"/>
      <c r="E30" s="66"/>
      <c r="F30" s="67"/>
      <c r="G30" s="65"/>
      <c r="H30" s="66"/>
      <c r="I30" s="8"/>
      <c r="J30" s="9"/>
    </row>
    <row r="31" spans="1:10" s="43" customFormat="1" x14ac:dyDescent="0.2">
      <c r="A31" s="22" t="s">
        <v>124</v>
      </c>
      <c r="B31" s="78">
        <v>830</v>
      </c>
      <c r="C31" s="79">
        <v>630</v>
      </c>
      <c r="D31" s="78">
        <v>1837</v>
      </c>
      <c r="E31" s="79">
        <v>1668</v>
      </c>
      <c r="F31" s="80"/>
      <c r="G31" s="78">
        <f>B31-C31</f>
        <v>200</v>
      </c>
      <c r="H31" s="79">
        <f>D31-E31</f>
        <v>169</v>
      </c>
      <c r="I31" s="54">
        <f>IF(C31=0, "-", IF(G31/C31&lt;10, G31/C31, "&gt;999%"))</f>
        <v>0.31746031746031744</v>
      </c>
      <c r="J31" s="55">
        <f>IF(E31=0, "-", IF(H31/E31&lt;10, H31/E31, "&gt;999%"))</f>
        <v>0.10131894484412469</v>
      </c>
    </row>
    <row r="32" spans="1:10" x14ac:dyDescent="0.2">
      <c r="A32" s="1"/>
      <c r="B32" s="68"/>
      <c r="C32" s="69"/>
      <c r="D32" s="68"/>
      <c r="E32" s="69"/>
      <c r="F32" s="70"/>
      <c r="G32" s="68"/>
      <c r="H32" s="69"/>
      <c r="I32" s="5"/>
      <c r="J32" s="6"/>
    </row>
    <row r="33" spans="1:10" s="43" customFormat="1" x14ac:dyDescent="0.2">
      <c r="A33" s="27" t="s">
        <v>5</v>
      </c>
      <c r="B33" s="71">
        <f>SUM(B26:B32)</f>
        <v>21588</v>
      </c>
      <c r="C33" s="77">
        <f>SUM(C26:C32)</f>
        <v>16272</v>
      </c>
      <c r="D33" s="71">
        <f>SUM(D26:D32)</f>
        <v>56497</v>
      </c>
      <c r="E33" s="77">
        <f>SUM(E26:E32)</f>
        <v>46275</v>
      </c>
      <c r="F33" s="73"/>
      <c r="G33" s="71">
        <f>B33-C33</f>
        <v>5316</v>
      </c>
      <c r="H33" s="72">
        <f>D33-E33</f>
        <v>10222</v>
      </c>
      <c r="I33" s="37">
        <f>IF(C33=0, 0, G33/C33)</f>
        <v>0.32669616519174044</v>
      </c>
      <c r="J33" s="38">
        <f>IF(E33=0, 0, H33/E33)</f>
        <v>0.22089681253376553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107</v>
      </c>
      <c r="B2" s="202" t="s">
        <v>97</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108</v>
      </c>
      <c r="B7" s="65"/>
      <c r="C7" s="66"/>
      <c r="D7" s="65"/>
      <c r="E7" s="66"/>
      <c r="F7" s="67"/>
      <c r="G7" s="65"/>
      <c r="H7" s="66"/>
      <c r="I7" s="20"/>
      <c r="J7" s="21"/>
    </row>
    <row r="8" spans="1:10" x14ac:dyDescent="0.2">
      <c r="A8" s="158" t="s">
        <v>161</v>
      </c>
      <c r="B8" s="65">
        <v>168</v>
      </c>
      <c r="C8" s="66">
        <v>112</v>
      </c>
      <c r="D8" s="65">
        <v>423</v>
      </c>
      <c r="E8" s="66">
        <v>309</v>
      </c>
      <c r="F8" s="67"/>
      <c r="G8" s="65">
        <f>B8-C8</f>
        <v>56</v>
      </c>
      <c r="H8" s="66">
        <f>D8-E8</f>
        <v>114</v>
      </c>
      <c r="I8" s="20">
        <f>IF(C8=0, "-", IF(G8/C8&lt;10, G8/C8, "&gt;999%"))</f>
        <v>0.5</v>
      </c>
      <c r="J8" s="21">
        <f>IF(E8=0, "-", IF(H8/E8&lt;10, H8/E8, "&gt;999%"))</f>
        <v>0.36893203883495146</v>
      </c>
    </row>
    <row r="9" spans="1:10" x14ac:dyDescent="0.2">
      <c r="A9" s="158" t="s">
        <v>162</v>
      </c>
      <c r="B9" s="65">
        <v>30</v>
      </c>
      <c r="C9" s="66">
        <v>13</v>
      </c>
      <c r="D9" s="65">
        <v>57</v>
      </c>
      <c r="E9" s="66">
        <v>57</v>
      </c>
      <c r="F9" s="67"/>
      <c r="G9" s="65">
        <f>B9-C9</f>
        <v>17</v>
      </c>
      <c r="H9" s="66">
        <f>D9-E9</f>
        <v>0</v>
      </c>
      <c r="I9" s="20">
        <f>IF(C9=0, "-", IF(G9/C9&lt;10, G9/C9, "&gt;999%"))</f>
        <v>1.3076923076923077</v>
      </c>
      <c r="J9" s="21">
        <f>IF(E9=0, "-", IF(H9/E9&lt;10, H9/E9, "&gt;999%"))</f>
        <v>0</v>
      </c>
    </row>
    <row r="10" spans="1:10" x14ac:dyDescent="0.2">
      <c r="A10" s="158" t="s">
        <v>163</v>
      </c>
      <c r="B10" s="65">
        <v>522</v>
      </c>
      <c r="C10" s="66">
        <v>400</v>
      </c>
      <c r="D10" s="65">
        <v>1287</v>
      </c>
      <c r="E10" s="66">
        <v>1159</v>
      </c>
      <c r="F10" s="67"/>
      <c r="G10" s="65">
        <f>B10-C10</f>
        <v>122</v>
      </c>
      <c r="H10" s="66">
        <f>D10-E10</f>
        <v>128</v>
      </c>
      <c r="I10" s="20">
        <f>IF(C10=0, "-", IF(G10/C10&lt;10, G10/C10, "&gt;999%"))</f>
        <v>0.30499999999999999</v>
      </c>
      <c r="J10" s="21">
        <f>IF(E10=0, "-", IF(H10/E10&lt;10, H10/E10, "&gt;999%"))</f>
        <v>0.11044003451251079</v>
      </c>
    </row>
    <row r="11" spans="1:10" x14ac:dyDescent="0.2">
      <c r="A11" s="158" t="s">
        <v>164</v>
      </c>
      <c r="B11" s="65">
        <v>3462</v>
      </c>
      <c r="C11" s="66">
        <v>3202</v>
      </c>
      <c r="D11" s="65">
        <v>9687</v>
      </c>
      <c r="E11" s="66">
        <v>9855</v>
      </c>
      <c r="F11" s="67"/>
      <c r="G11" s="65">
        <f>B11-C11</f>
        <v>260</v>
      </c>
      <c r="H11" s="66">
        <f>D11-E11</f>
        <v>-168</v>
      </c>
      <c r="I11" s="20">
        <f>IF(C11=0, "-", IF(G11/C11&lt;10, G11/C11, "&gt;999%"))</f>
        <v>8.1199250468457218E-2</v>
      </c>
      <c r="J11" s="21">
        <f>IF(E11=0, "-", IF(H11/E11&lt;10, H11/E11, "&gt;999%"))</f>
        <v>-1.7047184170471841E-2</v>
      </c>
    </row>
    <row r="12" spans="1:10" x14ac:dyDescent="0.2">
      <c r="A12" s="158" t="s">
        <v>165</v>
      </c>
      <c r="B12" s="65">
        <v>3</v>
      </c>
      <c r="C12" s="66">
        <v>3</v>
      </c>
      <c r="D12" s="65">
        <v>11</v>
      </c>
      <c r="E12" s="66">
        <v>12</v>
      </c>
      <c r="F12" s="67"/>
      <c r="G12" s="65">
        <f>B12-C12</f>
        <v>0</v>
      </c>
      <c r="H12" s="66">
        <f>D12-E12</f>
        <v>-1</v>
      </c>
      <c r="I12" s="20">
        <f>IF(C12=0, "-", IF(G12/C12&lt;10, G12/C12, "&gt;999%"))</f>
        <v>0</v>
      </c>
      <c r="J12" s="21">
        <f>IF(E12=0, "-", IF(H12/E12&lt;10, H12/E12, "&gt;999%"))</f>
        <v>-8.3333333333333329E-2</v>
      </c>
    </row>
    <row r="13" spans="1:10" x14ac:dyDescent="0.2">
      <c r="A13" s="7"/>
      <c r="B13" s="65"/>
      <c r="C13" s="66"/>
      <c r="D13" s="65"/>
      <c r="E13" s="66"/>
      <c r="F13" s="67"/>
      <c r="G13" s="65"/>
      <c r="H13" s="66"/>
      <c r="I13" s="20"/>
      <c r="J13" s="21"/>
    </row>
    <row r="14" spans="1:10" s="139" customFormat="1" x14ac:dyDescent="0.2">
      <c r="A14" s="159" t="s">
        <v>117</v>
      </c>
      <c r="B14" s="65"/>
      <c r="C14" s="66"/>
      <c r="D14" s="65"/>
      <c r="E14" s="66"/>
      <c r="F14" s="67"/>
      <c r="G14" s="65"/>
      <c r="H14" s="66"/>
      <c r="I14" s="20"/>
      <c r="J14" s="21"/>
    </row>
    <row r="15" spans="1:10" x14ac:dyDescent="0.2">
      <c r="A15" s="158" t="s">
        <v>161</v>
      </c>
      <c r="B15" s="65">
        <v>2392</v>
      </c>
      <c r="C15" s="66">
        <v>1820</v>
      </c>
      <c r="D15" s="65">
        <v>5907</v>
      </c>
      <c r="E15" s="66">
        <v>5078</v>
      </c>
      <c r="F15" s="67"/>
      <c r="G15" s="65">
        <f>B15-C15</f>
        <v>572</v>
      </c>
      <c r="H15" s="66">
        <f>D15-E15</f>
        <v>829</v>
      </c>
      <c r="I15" s="20">
        <f>IF(C15=0, "-", IF(G15/C15&lt;10, G15/C15, "&gt;999%"))</f>
        <v>0.31428571428571428</v>
      </c>
      <c r="J15" s="21">
        <f>IF(E15=0, "-", IF(H15/E15&lt;10, H15/E15, "&gt;999%"))</f>
        <v>0.16325324931075227</v>
      </c>
    </row>
    <row r="16" spans="1:10" x14ac:dyDescent="0.2">
      <c r="A16" s="158" t="s">
        <v>162</v>
      </c>
      <c r="B16" s="65">
        <v>38</v>
      </c>
      <c r="C16" s="66">
        <v>14</v>
      </c>
      <c r="D16" s="65">
        <v>102</v>
      </c>
      <c r="E16" s="66">
        <v>34</v>
      </c>
      <c r="F16" s="67"/>
      <c r="G16" s="65">
        <f>B16-C16</f>
        <v>24</v>
      </c>
      <c r="H16" s="66">
        <f>D16-E16</f>
        <v>68</v>
      </c>
      <c r="I16" s="20">
        <f>IF(C16=0, "-", IF(G16/C16&lt;10, G16/C16, "&gt;999%"))</f>
        <v>1.7142857142857142</v>
      </c>
      <c r="J16" s="21">
        <f>IF(E16=0, "-", IF(H16/E16&lt;10, H16/E16, "&gt;999%"))</f>
        <v>2</v>
      </c>
    </row>
    <row r="17" spans="1:10" x14ac:dyDescent="0.2">
      <c r="A17" s="158" t="s">
        <v>163</v>
      </c>
      <c r="B17" s="65">
        <v>787</v>
      </c>
      <c r="C17" s="66">
        <v>424</v>
      </c>
      <c r="D17" s="65">
        <v>1872</v>
      </c>
      <c r="E17" s="66">
        <v>1114</v>
      </c>
      <c r="F17" s="67"/>
      <c r="G17" s="65">
        <f>B17-C17</f>
        <v>363</v>
      </c>
      <c r="H17" s="66">
        <f>D17-E17</f>
        <v>758</v>
      </c>
      <c r="I17" s="20">
        <f>IF(C17=0, "-", IF(G17/C17&lt;10, G17/C17, "&gt;999%"))</f>
        <v>0.85613207547169812</v>
      </c>
      <c r="J17" s="21">
        <f>IF(E17=0, "-", IF(H17/E17&lt;10, H17/E17, "&gt;999%"))</f>
        <v>0.68043087971274685</v>
      </c>
    </row>
    <row r="18" spans="1:10" x14ac:dyDescent="0.2">
      <c r="A18" s="158" t="s">
        <v>164</v>
      </c>
      <c r="B18" s="65">
        <v>7681</v>
      </c>
      <c r="C18" s="66">
        <v>5322</v>
      </c>
      <c r="D18" s="65">
        <v>20568</v>
      </c>
      <c r="E18" s="66">
        <v>15450</v>
      </c>
      <c r="F18" s="67"/>
      <c r="G18" s="65">
        <f>B18-C18</f>
        <v>2359</v>
      </c>
      <c r="H18" s="66">
        <f>D18-E18</f>
        <v>5118</v>
      </c>
      <c r="I18" s="20">
        <f>IF(C18=0, "-", IF(G18/C18&lt;10, G18/C18, "&gt;999%"))</f>
        <v>0.4432544156332206</v>
      </c>
      <c r="J18" s="21">
        <f>IF(E18=0, "-", IF(H18/E18&lt;10, H18/E18, "&gt;999%"))</f>
        <v>0.33126213592233011</v>
      </c>
    </row>
    <row r="19" spans="1:10" x14ac:dyDescent="0.2">
      <c r="A19" s="158" t="s">
        <v>165</v>
      </c>
      <c r="B19" s="65">
        <v>56</v>
      </c>
      <c r="C19" s="66">
        <v>13</v>
      </c>
      <c r="D19" s="65">
        <v>97</v>
      </c>
      <c r="E19" s="66">
        <v>34</v>
      </c>
      <c r="F19" s="67"/>
      <c r="G19" s="65">
        <f>B19-C19</f>
        <v>43</v>
      </c>
      <c r="H19" s="66">
        <f>D19-E19</f>
        <v>63</v>
      </c>
      <c r="I19" s="20">
        <f>IF(C19=0, "-", IF(G19/C19&lt;10, G19/C19, "&gt;999%"))</f>
        <v>3.3076923076923075</v>
      </c>
      <c r="J19" s="21">
        <f>IF(E19=0, "-", IF(H19/E19&lt;10, H19/E19, "&gt;999%"))</f>
        <v>1.8529411764705883</v>
      </c>
    </row>
    <row r="20" spans="1:10" x14ac:dyDescent="0.2">
      <c r="A20" s="7"/>
      <c r="B20" s="65"/>
      <c r="C20" s="66"/>
      <c r="D20" s="65"/>
      <c r="E20" s="66"/>
      <c r="F20" s="67"/>
      <c r="G20" s="65"/>
      <c r="H20" s="66"/>
      <c r="I20" s="20"/>
      <c r="J20" s="21"/>
    </row>
    <row r="21" spans="1:10" s="139" customFormat="1" x14ac:dyDescent="0.2">
      <c r="A21" s="159" t="s">
        <v>123</v>
      </c>
      <c r="B21" s="65"/>
      <c r="C21" s="66"/>
      <c r="D21" s="65"/>
      <c r="E21" s="66"/>
      <c r="F21" s="67"/>
      <c r="G21" s="65"/>
      <c r="H21" s="66"/>
      <c r="I21" s="20"/>
      <c r="J21" s="21"/>
    </row>
    <row r="22" spans="1:10" x14ac:dyDescent="0.2">
      <c r="A22" s="158" t="s">
        <v>161</v>
      </c>
      <c r="B22" s="65">
        <v>5144</v>
      </c>
      <c r="C22" s="66">
        <v>4059</v>
      </c>
      <c r="D22" s="65">
        <v>13425</v>
      </c>
      <c r="E22" s="66">
        <v>10673</v>
      </c>
      <c r="F22" s="67"/>
      <c r="G22" s="65">
        <f>B22-C22</f>
        <v>1085</v>
      </c>
      <c r="H22" s="66">
        <f>D22-E22</f>
        <v>2752</v>
      </c>
      <c r="I22" s="20">
        <f>IF(C22=0, "-", IF(G22/C22&lt;10, G22/C22, "&gt;999%"))</f>
        <v>0.26730721852673073</v>
      </c>
      <c r="J22" s="21">
        <f>IF(E22=0, "-", IF(H22/E22&lt;10, H22/E22, "&gt;999%"))</f>
        <v>0.25784690340110561</v>
      </c>
    </row>
    <row r="23" spans="1:10" x14ac:dyDescent="0.2">
      <c r="A23" s="158" t="s">
        <v>162</v>
      </c>
      <c r="B23" s="65">
        <v>0</v>
      </c>
      <c r="C23" s="66">
        <v>0</v>
      </c>
      <c r="D23" s="65">
        <v>2</v>
      </c>
      <c r="E23" s="66">
        <v>3</v>
      </c>
      <c r="F23" s="67"/>
      <c r="G23" s="65">
        <f>B23-C23</f>
        <v>0</v>
      </c>
      <c r="H23" s="66">
        <f>D23-E23</f>
        <v>-1</v>
      </c>
      <c r="I23" s="20" t="str">
        <f>IF(C23=0, "-", IF(G23/C23&lt;10, G23/C23, "&gt;999%"))</f>
        <v>-</v>
      </c>
      <c r="J23" s="21">
        <f>IF(E23=0, "-", IF(H23/E23&lt;10, H23/E23, "&gt;999%"))</f>
        <v>-0.33333333333333331</v>
      </c>
    </row>
    <row r="24" spans="1:10" x14ac:dyDescent="0.2">
      <c r="A24" s="158" t="s">
        <v>164</v>
      </c>
      <c r="B24" s="65">
        <v>475</v>
      </c>
      <c r="C24" s="66">
        <v>260</v>
      </c>
      <c r="D24" s="65">
        <v>1222</v>
      </c>
      <c r="E24" s="66">
        <v>829</v>
      </c>
      <c r="F24" s="67"/>
      <c r="G24" s="65">
        <f>B24-C24</f>
        <v>215</v>
      </c>
      <c r="H24" s="66">
        <f>D24-E24</f>
        <v>393</v>
      </c>
      <c r="I24" s="20">
        <f>IF(C24=0, "-", IF(G24/C24&lt;10, G24/C24, "&gt;999%"))</f>
        <v>0.82692307692307687</v>
      </c>
      <c r="J24" s="21">
        <f>IF(E24=0, "-", IF(H24/E24&lt;10, H24/E24, "&gt;999%"))</f>
        <v>0.47406513872135103</v>
      </c>
    </row>
    <row r="25" spans="1:10" x14ac:dyDescent="0.2">
      <c r="A25" s="7"/>
      <c r="B25" s="65"/>
      <c r="C25" s="66"/>
      <c r="D25" s="65"/>
      <c r="E25" s="66"/>
      <c r="F25" s="67"/>
      <c r="G25" s="65"/>
      <c r="H25" s="66"/>
      <c r="I25" s="20"/>
      <c r="J25" s="21"/>
    </row>
    <row r="26" spans="1:10" x14ac:dyDescent="0.2">
      <c r="A26" s="7" t="s">
        <v>124</v>
      </c>
      <c r="B26" s="65">
        <v>830</v>
      </c>
      <c r="C26" s="66">
        <v>630</v>
      </c>
      <c r="D26" s="65">
        <v>1837</v>
      </c>
      <c r="E26" s="66">
        <v>1668</v>
      </c>
      <c r="F26" s="67"/>
      <c r="G26" s="65">
        <f>B26-C26</f>
        <v>200</v>
      </c>
      <c r="H26" s="66">
        <f>D26-E26</f>
        <v>169</v>
      </c>
      <c r="I26" s="20">
        <f>IF(C26=0, "-", IF(G26/C26&lt;10, G26/C26, "&gt;999%"))</f>
        <v>0.31746031746031744</v>
      </c>
      <c r="J26" s="21">
        <f>IF(E26=0, "-", IF(H26/E26&lt;10, H26/E26, "&gt;999%"))</f>
        <v>0.10131894484412469</v>
      </c>
    </row>
    <row r="27" spans="1:10" x14ac:dyDescent="0.2">
      <c r="A27" s="1"/>
      <c r="B27" s="68"/>
      <c r="C27" s="69"/>
      <c r="D27" s="68"/>
      <c r="E27" s="69"/>
      <c r="F27" s="70"/>
      <c r="G27" s="68"/>
      <c r="H27" s="69"/>
      <c r="I27" s="5"/>
      <c r="J27" s="6"/>
    </row>
    <row r="28" spans="1:10" s="43" customFormat="1" x14ac:dyDescent="0.2">
      <c r="A28" s="27" t="s">
        <v>5</v>
      </c>
      <c r="B28" s="71">
        <f>SUM(B6:B27)</f>
        <v>21588</v>
      </c>
      <c r="C28" s="77">
        <f>SUM(C6:C27)</f>
        <v>16272</v>
      </c>
      <c r="D28" s="71">
        <f>SUM(D6:D27)</f>
        <v>56497</v>
      </c>
      <c r="E28" s="77">
        <f>SUM(E6:E27)</f>
        <v>46275</v>
      </c>
      <c r="F28" s="73"/>
      <c r="G28" s="71">
        <f>B28-C28</f>
        <v>5316</v>
      </c>
      <c r="H28" s="72">
        <f>D28-E28</f>
        <v>10222</v>
      </c>
      <c r="I28" s="37">
        <f>IF(C28=0, 0, G28/C28)</f>
        <v>0.32669616519174044</v>
      </c>
      <c r="J28" s="38">
        <f>IF(E28=0, 0, H28/E28)</f>
        <v>0.22089681253376553</v>
      </c>
    </row>
    <row r="29" spans="1:10" s="43" customFormat="1" x14ac:dyDescent="0.2">
      <c r="A29" s="22"/>
      <c r="B29" s="78"/>
      <c r="C29" s="98"/>
      <c r="D29" s="78"/>
      <c r="E29" s="98"/>
      <c r="F29" s="80"/>
      <c r="G29" s="78"/>
      <c r="H29" s="79"/>
      <c r="I29" s="54"/>
      <c r="J29" s="55"/>
    </row>
    <row r="30" spans="1:10" s="139" customFormat="1" x14ac:dyDescent="0.2">
      <c r="A30" s="161" t="s">
        <v>166</v>
      </c>
      <c r="B30" s="74"/>
      <c r="C30" s="75"/>
      <c r="D30" s="74"/>
      <c r="E30" s="75"/>
      <c r="F30" s="76"/>
      <c r="G30" s="74"/>
      <c r="H30" s="75"/>
      <c r="I30" s="23"/>
      <c r="J30" s="24"/>
    </row>
    <row r="31" spans="1:10" x14ac:dyDescent="0.2">
      <c r="A31" s="7" t="s">
        <v>161</v>
      </c>
      <c r="B31" s="65">
        <v>7704</v>
      </c>
      <c r="C31" s="66">
        <v>5991</v>
      </c>
      <c r="D31" s="65">
        <v>19755</v>
      </c>
      <c r="E31" s="66">
        <v>16060</v>
      </c>
      <c r="F31" s="67"/>
      <c r="G31" s="65">
        <f>B31-C31</f>
        <v>1713</v>
      </c>
      <c r="H31" s="66">
        <f>D31-E31</f>
        <v>3695</v>
      </c>
      <c r="I31" s="20">
        <f>IF(C31=0, "-", IF(G31/C31&lt;10, G31/C31, "&gt;999%"))</f>
        <v>0.28592889334001004</v>
      </c>
      <c r="J31" s="21">
        <f>IF(E31=0, "-", IF(H31/E31&lt;10, H31/E31, "&gt;999%"))</f>
        <v>0.2300747198007472</v>
      </c>
    </row>
    <row r="32" spans="1:10" x14ac:dyDescent="0.2">
      <c r="A32" s="7" t="s">
        <v>162</v>
      </c>
      <c r="B32" s="65">
        <v>68</v>
      </c>
      <c r="C32" s="66">
        <v>27</v>
      </c>
      <c r="D32" s="65">
        <v>161</v>
      </c>
      <c r="E32" s="66">
        <v>94</v>
      </c>
      <c r="F32" s="67"/>
      <c r="G32" s="65">
        <f>B32-C32</f>
        <v>41</v>
      </c>
      <c r="H32" s="66">
        <f>D32-E32</f>
        <v>67</v>
      </c>
      <c r="I32" s="20">
        <f>IF(C32=0, "-", IF(G32/C32&lt;10, G32/C32, "&gt;999%"))</f>
        <v>1.5185185185185186</v>
      </c>
      <c r="J32" s="21">
        <f>IF(E32=0, "-", IF(H32/E32&lt;10, H32/E32, "&gt;999%"))</f>
        <v>0.71276595744680848</v>
      </c>
    </row>
    <row r="33" spans="1:10" x14ac:dyDescent="0.2">
      <c r="A33" s="7" t="s">
        <v>163</v>
      </c>
      <c r="B33" s="65">
        <v>1309</v>
      </c>
      <c r="C33" s="66">
        <v>824</v>
      </c>
      <c r="D33" s="65">
        <v>3159</v>
      </c>
      <c r="E33" s="66">
        <v>2273</v>
      </c>
      <c r="F33" s="67"/>
      <c r="G33" s="65">
        <f>B33-C33</f>
        <v>485</v>
      </c>
      <c r="H33" s="66">
        <f>D33-E33</f>
        <v>886</v>
      </c>
      <c r="I33" s="20">
        <f>IF(C33=0, "-", IF(G33/C33&lt;10, G33/C33, "&gt;999%"))</f>
        <v>0.58859223300970875</v>
      </c>
      <c r="J33" s="21">
        <f>IF(E33=0, "-", IF(H33/E33&lt;10, H33/E33, "&gt;999%"))</f>
        <v>0.38979322481302242</v>
      </c>
    </row>
    <row r="34" spans="1:10" x14ac:dyDescent="0.2">
      <c r="A34" s="7" t="s">
        <v>164</v>
      </c>
      <c r="B34" s="65">
        <v>11618</v>
      </c>
      <c r="C34" s="66">
        <v>8784</v>
      </c>
      <c r="D34" s="65">
        <v>31477</v>
      </c>
      <c r="E34" s="66">
        <v>26134</v>
      </c>
      <c r="F34" s="67"/>
      <c r="G34" s="65">
        <f>B34-C34</f>
        <v>2834</v>
      </c>
      <c r="H34" s="66">
        <f>D34-E34</f>
        <v>5343</v>
      </c>
      <c r="I34" s="20">
        <f>IF(C34=0, "-", IF(G34/C34&lt;10, G34/C34, "&gt;999%"))</f>
        <v>0.32263205828779601</v>
      </c>
      <c r="J34" s="21">
        <f>IF(E34=0, "-", IF(H34/E34&lt;10, H34/E34, "&gt;999%"))</f>
        <v>0.20444631514502182</v>
      </c>
    </row>
    <row r="35" spans="1:10" x14ac:dyDescent="0.2">
      <c r="A35" s="7" t="s">
        <v>165</v>
      </c>
      <c r="B35" s="65">
        <v>59</v>
      </c>
      <c r="C35" s="66">
        <v>16</v>
      </c>
      <c r="D35" s="65">
        <v>108</v>
      </c>
      <c r="E35" s="66">
        <v>46</v>
      </c>
      <c r="F35" s="67"/>
      <c r="G35" s="65">
        <f>B35-C35</f>
        <v>43</v>
      </c>
      <c r="H35" s="66">
        <f>D35-E35</f>
        <v>62</v>
      </c>
      <c r="I35" s="20">
        <f>IF(C35=0, "-", IF(G35/C35&lt;10, G35/C35, "&gt;999%"))</f>
        <v>2.6875</v>
      </c>
      <c r="J35" s="21">
        <f>IF(E35=0, "-", IF(H35/E35&lt;10, H35/E35, "&gt;999%"))</f>
        <v>1.3478260869565217</v>
      </c>
    </row>
    <row r="36" spans="1:10" x14ac:dyDescent="0.2">
      <c r="A36" s="7"/>
      <c r="B36" s="65"/>
      <c r="C36" s="66"/>
      <c r="D36" s="65"/>
      <c r="E36" s="66"/>
      <c r="F36" s="67"/>
      <c r="G36" s="65"/>
      <c r="H36" s="66"/>
      <c r="I36" s="20"/>
      <c r="J36" s="21"/>
    </row>
    <row r="37" spans="1:10" x14ac:dyDescent="0.2">
      <c r="A37" s="7" t="s">
        <v>124</v>
      </c>
      <c r="B37" s="65">
        <v>830</v>
      </c>
      <c r="C37" s="66">
        <v>630</v>
      </c>
      <c r="D37" s="65">
        <v>1837</v>
      </c>
      <c r="E37" s="66">
        <v>1668</v>
      </c>
      <c r="F37" s="67"/>
      <c r="G37" s="65">
        <f>B37-C37</f>
        <v>200</v>
      </c>
      <c r="H37" s="66">
        <f>D37-E37</f>
        <v>169</v>
      </c>
      <c r="I37" s="20">
        <f>IF(C37=0, "-", IF(G37/C37&lt;10, G37/C37, "&gt;999%"))</f>
        <v>0.31746031746031744</v>
      </c>
      <c r="J37" s="21">
        <f>IF(E37=0, "-", IF(H37/E37&lt;10, H37/E37, "&gt;999%"))</f>
        <v>0.10131894484412469</v>
      </c>
    </row>
    <row r="38" spans="1:10" x14ac:dyDescent="0.2">
      <c r="A38" s="7"/>
      <c r="B38" s="65"/>
      <c r="C38" s="66"/>
      <c r="D38" s="65"/>
      <c r="E38" s="66"/>
      <c r="F38" s="67"/>
      <c r="G38" s="65"/>
      <c r="H38" s="66"/>
      <c r="I38" s="20"/>
      <c r="J38" s="21"/>
    </row>
    <row r="39" spans="1:10" s="43" customFormat="1" x14ac:dyDescent="0.2">
      <c r="A39" s="27" t="s">
        <v>5</v>
      </c>
      <c r="B39" s="71">
        <f>SUM(B29:B38)</f>
        <v>21588</v>
      </c>
      <c r="C39" s="77">
        <f>SUM(C29:C38)</f>
        <v>16272</v>
      </c>
      <c r="D39" s="71">
        <f>SUM(D29:D38)</f>
        <v>56497</v>
      </c>
      <c r="E39" s="77">
        <f>SUM(E29:E38)</f>
        <v>46275</v>
      </c>
      <c r="F39" s="73"/>
      <c r="G39" s="71">
        <f>B39-C39</f>
        <v>5316</v>
      </c>
      <c r="H39" s="72">
        <f>D39-E39</f>
        <v>10222</v>
      </c>
      <c r="I39" s="37">
        <f>IF(C39=0, 0, G39/C39)</f>
        <v>0.32669616519174044</v>
      </c>
      <c r="J39" s="38">
        <f>IF(E39=0, 0, H39/E39)</f>
        <v>0.22089681253376553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107</v>
      </c>
      <c r="B2" s="202" t="s">
        <v>97</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193</v>
      </c>
      <c r="B15" s="65">
        <v>163</v>
      </c>
      <c r="C15" s="66">
        <v>72</v>
      </c>
      <c r="D15" s="65">
        <v>477</v>
      </c>
      <c r="E15" s="66">
        <v>190</v>
      </c>
      <c r="F15" s="67"/>
      <c r="G15" s="65">
        <f t="shared" ref="G15:G41" si="0">B15-C15</f>
        <v>91</v>
      </c>
      <c r="H15" s="66">
        <f t="shared" ref="H15:H41" si="1">D15-E15</f>
        <v>287</v>
      </c>
      <c r="I15" s="20">
        <f t="shared" ref="I15:I41" si="2">IF(C15=0, "-", IF(G15/C15&lt;10, G15/C15, "&gt;999%"))</f>
        <v>1.2638888888888888</v>
      </c>
      <c r="J15" s="21">
        <f t="shared" ref="J15:J41" si="3">IF(E15=0, "-", IF(H15/E15&lt;10, H15/E15, "&gt;999%"))</f>
        <v>1.5105263157894737</v>
      </c>
    </row>
    <row r="16" spans="1:10" x14ac:dyDescent="0.2">
      <c r="A16" s="7" t="s">
        <v>192</v>
      </c>
      <c r="B16" s="65">
        <v>27</v>
      </c>
      <c r="C16" s="66">
        <v>20</v>
      </c>
      <c r="D16" s="65">
        <v>100</v>
      </c>
      <c r="E16" s="66">
        <v>63</v>
      </c>
      <c r="F16" s="67"/>
      <c r="G16" s="65">
        <f t="shared" si="0"/>
        <v>7</v>
      </c>
      <c r="H16" s="66">
        <f t="shared" si="1"/>
        <v>37</v>
      </c>
      <c r="I16" s="20">
        <f t="shared" si="2"/>
        <v>0.35</v>
      </c>
      <c r="J16" s="21">
        <f t="shared" si="3"/>
        <v>0.58730158730158732</v>
      </c>
    </row>
    <row r="17" spans="1:10" x14ac:dyDescent="0.2">
      <c r="A17" s="7" t="s">
        <v>191</v>
      </c>
      <c r="B17" s="65">
        <v>21</v>
      </c>
      <c r="C17" s="66">
        <v>18</v>
      </c>
      <c r="D17" s="65">
        <v>67</v>
      </c>
      <c r="E17" s="66">
        <v>77</v>
      </c>
      <c r="F17" s="67"/>
      <c r="G17" s="65">
        <f t="shared" si="0"/>
        <v>3</v>
      </c>
      <c r="H17" s="66">
        <f t="shared" si="1"/>
        <v>-10</v>
      </c>
      <c r="I17" s="20">
        <f t="shared" si="2"/>
        <v>0.16666666666666666</v>
      </c>
      <c r="J17" s="21">
        <f t="shared" si="3"/>
        <v>-0.12987012987012986</v>
      </c>
    </row>
    <row r="18" spans="1:10" x14ac:dyDescent="0.2">
      <c r="A18" s="7" t="s">
        <v>190</v>
      </c>
      <c r="B18" s="65">
        <v>0</v>
      </c>
      <c r="C18" s="66">
        <v>7</v>
      </c>
      <c r="D18" s="65">
        <v>2</v>
      </c>
      <c r="E18" s="66">
        <v>41</v>
      </c>
      <c r="F18" s="67"/>
      <c r="G18" s="65">
        <f t="shared" si="0"/>
        <v>-7</v>
      </c>
      <c r="H18" s="66">
        <f t="shared" si="1"/>
        <v>-39</v>
      </c>
      <c r="I18" s="20">
        <f t="shared" si="2"/>
        <v>-1</v>
      </c>
      <c r="J18" s="21">
        <f t="shared" si="3"/>
        <v>-0.95121951219512191</v>
      </c>
    </row>
    <row r="19" spans="1:10" x14ac:dyDescent="0.2">
      <c r="A19" s="7" t="s">
        <v>189</v>
      </c>
      <c r="B19" s="65">
        <v>1662</v>
      </c>
      <c r="C19" s="66">
        <v>513</v>
      </c>
      <c r="D19" s="65">
        <v>4205</v>
      </c>
      <c r="E19" s="66">
        <v>1457</v>
      </c>
      <c r="F19" s="67"/>
      <c r="G19" s="65">
        <f t="shared" si="0"/>
        <v>1149</v>
      </c>
      <c r="H19" s="66">
        <f t="shared" si="1"/>
        <v>2748</v>
      </c>
      <c r="I19" s="20">
        <f t="shared" si="2"/>
        <v>2.2397660818713452</v>
      </c>
      <c r="J19" s="21">
        <f t="shared" si="3"/>
        <v>1.8860672614962251</v>
      </c>
    </row>
    <row r="20" spans="1:10" x14ac:dyDescent="0.2">
      <c r="A20" s="7" t="s">
        <v>188</v>
      </c>
      <c r="B20" s="65">
        <v>179</v>
      </c>
      <c r="C20" s="66">
        <v>109</v>
      </c>
      <c r="D20" s="65">
        <v>499</v>
      </c>
      <c r="E20" s="66">
        <v>441</v>
      </c>
      <c r="F20" s="67"/>
      <c r="G20" s="65">
        <f t="shared" si="0"/>
        <v>70</v>
      </c>
      <c r="H20" s="66">
        <f t="shared" si="1"/>
        <v>58</v>
      </c>
      <c r="I20" s="20">
        <f t="shared" si="2"/>
        <v>0.64220183486238536</v>
      </c>
      <c r="J20" s="21">
        <f t="shared" si="3"/>
        <v>0.13151927437641722</v>
      </c>
    </row>
    <row r="21" spans="1:10" x14ac:dyDescent="0.2">
      <c r="A21" s="7" t="s">
        <v>187</v>
      </c>
      <c r="B21" s="65">
        <v>462</v>
      </c>
      <c r="C21" s="66">
        <v>291</v>
      </c>
      <c r="D21" s="65">
        <v>1185</v>
      </c>
      <c r="E21" s="66">
        <v>960</v>
      </c>
      <c r="F21" s="67"/>
      <c r="G21" s="65">
        <f t="shared" si="0"/>
        <v>171</v>
      </c>
      <c r="H21" s="66">
        <f t="shared" si="1"/>
        <v>225</v>
      </c>
      <c r="I21" s="20">
        <f t="shared" si="2"/>
        <v>0.58762886597938147</v>
      </c>
      <c r="J21" s="21">
        <f t="shared" si="3"/>
        <v>0.234375</v>
      </c>
    </row>
    <row r="22" spans="1:10" x14ac:dyDescent="0.2">
      <c r="A22" s="7" t="s">
        <v>186</v>
      </c>
      <c r="B22" s="65">
        <v>37</v>
      </c>
      <c r="C22" s="66">
        <v>39</v>
      </c>
      <c r="D22" s="65">
        <v>73</v>
      </c>
      <c r="E22" s="66">
        <v>127</v>
      </c>
      <c r="F22" s="67"/>
      <c r="G22" s="65">
        <f t="shared" si="0"/>
        <v>-2</v>
      </c>
      <c r="H22" s="66">
        <f t="shared" si="1"/>
        <v>-54</v>
      </c>
      <c r="I22" s="20">
        <f t="shared" si="2"/>
        <v>-5.128205128205128E-2</v>
      </c>
      <c r="J22" s="21">
        <f t="shared" si="3"/>
        <v>-0.42519685039370081</v>
      </c>
    </row>
    <row r="23" spans="1:10" x14ac:dyDescent="0.2">
      <c r="A23" s="7" t="s">
        <v>185</v>
      </c>
      <c r="B23" s="65">
        <v>148</v>
      </c>
      <c r="C23" s="66">
        <v>68</v>
      </c>
      <c r="D23" s="65">
        <v>295</v>
      </c>
      <c r="E23" s="66">
        <v>188</v>
      </c>
      <c r="F23" s="67"/>
      <c r="G23" s="65">
        <f t="shared" si="0"/>
        <v>80</v>
      </c>
      <c r="H23" s="66">
        <f t="shared" si="1"/>
        <v>107</v>
      </c>
      <c r="I23" s="20">
        <f t="shared" si="2"/>
        <v>1.1764705882352942</v>
      </c>
      <c r="J23" s="21">
        <f t="shared" si="3"/>
        <v>0.56914893617021278</v>
      </c>
    </row>
    <row r="24" spans="1:10" x14ac:dyDescent="0.2">
      <c r="A24" s="7" t="s">
        <v>184</v>
      </c>
      <c r="B24" s="65">
        <v>609</v>
      </c>
      <c r="C24" s="66">
        <v>699</v>
      </c>
      <c r="D24" s="65">
        <v>1544</v>
      </c>
      <c r="E24" s="66">
        <v>2296</v>
      </c>
      <c r="F24" s="67"/>
      <c r="G24" s="65">
        <f t="shared" si="0"/>
        <v>-90</v>
      </c>
      <c r="H24" s="66">
        <f t="shared" si="1"/>
        <v>-752</v>
      </c>
      <c r="I24" s="20">
        <f t="shared" si="2"/>
        <v>-0.12875536480686695</v>
      </c>
      <c r="J24" s="21">
        <f t="shared" si="3"/>
        <v>-0.32752613240418116</v>
      </c>
    </row>
    <row r="25" spans="1:10" x14ac:dyDescent="0.2">
      <c r="A25" s="7" t="s">
        <v>183</v>
      </c>
      <c r="B25" s="65">
        <v>242</v>
      </c>
      <c r="C25" s="66">
        <v>150</v>
      </c>
      <c r="D25" s="65">
        <v>518</v>
      </c>
      <c r="E25" s="66">
        <v>408</v>
      </c>
      <c r="F25" s="67"/>
      <c r="G25" s="65">
        <f t="shared" si="0"/>
        <v>92</v>
      </c>
      <c r="H25" s="66">
        <f t="shared" si="1"/>
        <v>110</v>
      </c>
      <c r="I25" s="20">
        <f t="shared" si="2"/>
        <v>0.61333333333333329</v>
      </c>
      <c r="J25" s="21">
        <f t="shared" si="3"/>
        <v>0.26960784313725489</v>
      </c>
    </row>
    <row r="26" spans="1:10" x14ac:dyDescent="0.2">
      <c r="A26" s="7" t="s">
        <v>182</v>
      </c>
      <c r="B26" s="65">
        <v>111</v>
      </c>
      <c r="C26" s="66">
        <v>51</v>
      </c>
      <c r="D26" s="65">
        <v>218</v>
      </c>
      <c r="E26" s="66">
        <v>160</v>
      </c>
      <c r="F26" s="67"/>
      <c r="G26" s="65">
        <f t="shared" si="0"/>
        <v>60</v>
      </c>
      <c r="H26" s="66">
        <f t="shared" si="1"/>
        <v>58</v>
      </c>
      <c r="I26" s="20">
        <f t="shared" si="2"/>
        <v>1.1764705882352942</v>
      </c>
      <c r="J26" s="21">
        <f t="shared" si="3"/>
        <v>0.36249999999999999</v>
      </c>
    </row>
    <row r="27" spans="1:10" x14ac:dyDescent="0.2">
      <c r="A27" s="7" t="s">
        <v>181</v>
      </c>
      <c r="B27" s="65">
        <v>32</v>
      </c>
      <c r="C27" s="66">
        <v>23</v>
      </c>
      <c r="D27" s="65">
        <v>92</v>
      </c>
      <c r="E27" s="66">
        <v>87</v>
      </c>
      <c r="F27" s="67"/>
      <c r="G27" s="65">
        <f t="shared" si="0"/>
        <v>9</v>
      </c>
      <c r="H27" s="66">
        <f t="shared" si="1"/>
        <v>5</v>
      </c>
      <c r="I27" s="20">
        <f t="shared" si="2"/>
        <v>0.39130434782608697</v>
      </c>
      <c r="J27" s="21">
        <f t="shared" si="3"/>
        <v>5.7471264367816091E-2</v>
      </c>
    </row>
    <row r="28" spans="1:10" x14ac:dyDescent="0.2">
      <c r="A28" s="7" t="s">
        <v>180</v>
      </c>
      <c r="B28" s="65">
        <v>7589</v>
      </c>
      <c r="C28" s="66">
        <v>5634</v>
      </c>
      <c r="D28" s="65">
        <v>20069</v>
      </c>
      <c r="E28" s="66">
        <v>15500</v>
      </c>
      <c r="F28" s="67"/>
      <c r="G28" s="65">
        <f t="shared" si="0"/>
        <v>1955</v>
      </c>
      <c r="H28" s="66">
        <f t="shared" si="1"/>
        <v>4569</v>
      </c>
      <c r="I28" s="20">
        <f t="shared" si="2"/>
        <v>0.34700035498757542</v>
      </c>
      <c r="J28" s="21">
        <f t="shared" si="3"/>
        <v>0.29477419354838708</v>
      </c>
    </row>
    <row r="29" spans="1:10" x14ac:dyDescent="0.2">
      <c r="A29" s="7" t="s">
        <v>179</v>
      </c>
      <c r="B29" s="65">
        <v>2794</v>
      </c>
      <c r="C29" s="66">
        <v>2104</v>
      </c>
      <c r="D29" s="65">
        <v>8105</v>
      </c>
      <c r="E29" s="66">
        <v>6066</v>
      </c>
      <c r="F29" s="67"/>
      <c r="G29" s="65">
        <f t="shared" si="0"/>
        <v>690</v>
      </c>
      <c r="H29" s="66">
        <f t="shared" si="1"/>
        <v>2039</v>
      </c>
      <c r="I29" s="20">
        <f t="shared" si="2"/>
        <v>0.3279467680608365</v>
      </c>
      <c r="J29" s="21">
        <f t="shared" si="3"/>
        <v>0.33613583910319816</v>
      </c>
    </row>
    <row r="30" spans="1:10" x14ac:dyDescent="0.2">
      <c r="A30" s="7" t="s">
        <v>178</v>
      </c>
      <c r="B30" s="65">
        <v>369</v>
      </c>
      <c r="C30" s="66">
        <v>165</v>
      </c>
      <c r="D30" s="65">
        <v>723</v>
      </c>
      <c r="E30" s="66">
        <v>442</v>
      </c>
      <c r="F30" s="67"/>
      <c r="G30" s="65">
        <f t="shared" si="0"/>
        <v>204</v>
      </c>
      <c r="H30" s="66">
        <f t="shared" si="1"/>
        <v>281</v>
      </c>
      <c r="I30" s="20">
        <f t="shared" si="2"/>
        <v>1.2363636363636363</v>
      </c>
      <c r="J30" s="21">
        <f t="shared" si="3"/>
        <v>0.63574660633484159</v>
      </c>
    </row>
    <row r="31" spans="1:10" x14ac:dyDescent="0.2">
      <c r="A31" s="7" t="s">
        <v>176</v>
      </c>
      <c r="B31" s="65">
        <v>58</v>
      </c>
      <c r="C31" s="66">
        <v>133</v>
      </c>
      <c r="D31" s="65">
        <v>133</v>
      </c>
      <c r="E31" s="66">
        <v>249</v>
      </c>
      <c r="F31" s="67"/>
      <c r="G31" s="65">
        <f t="shared" si="0"/>
        <v>-75</v>
      </c>
      <c r="H31" s="66">
        <f t="shared" si="1"/>
        <v>-116</v>
      </c>
      <c r="I31" s="20">
        <f t="shared" si="2"/>
        <v>-0.56390977443609025</v>
      </c>
      <c r="J31" s="21">
        <f t="shared" si="3"/>
        <v>-0.46586345381526106</v>
      </c>
    </row>
    <row r="32" spans="1:10" x14ac:dyDescent="0.2">
      <c r="A32" s="7" t="s">
        <v>175</v>
      </c>
      <c r="B32" s="65">
        <v>18</v>
      </c>
      <c r="C32" s="66">
        <v>0</v>
      </c>
      <c r="D32" s="65">
        <v>64</v>
      </c>
      <c r="E32" s="66">
        <v>0</v>
      </c>
      <c r="F32" s="67"/>
      <c r="G32" s="65">
        <f t="shared" si="0"/>
        <v>18</v>
      </c>
      <c r="H32" s="66">
        <f t="shared" si="1"/>
        <v>64</v>
      </c>
      <c r="I32" s="20" t="str">
        <f t="shared" si="2"/>
        <v>-</v>
      </c>
      <c r="J32" s="21" t="str">
        <f t="shared" si="3"/>
        <v>-</v>
      </c>
    </row>
    <row r="33" spans="1:10" x14ac:dyDescent="0.2">
      <c r="A33" s="7" t="s">
        <v>174</v>
      </c>
      <c r="B33" s="65">
        <v>92</v>
      </c>
      <c r="C33" s="66">
        <v>0</v>
      </c>
      <c r="D33" s="65">
        <v>151</v>
      </c>
      <c r="E33" s="66">
        <v>0</v>
      </c>
      <c r="F33" s="67"/>
      <c r="G33" s="65">
        <f t="shared" si="0"/>
        <v>92</v>
      </c>
      <c r="H33" s="66">
        <f t="shared" si="1"/>
        <v>151</v>
      </c>
      <c r="I33" s="20" t="str">
        <f t="shared" si="2"/>
        <v>-</v>
      </c>
      <c r="J33" s="21" t="str">
        <f t="shared" si="3"/>
        <v>-</v>
      </c>
    </row>
    <row r="34" spans="1:10" x14ac:dyDescent="0.2">
      <c r="A34" s="7" t="s">
        <v>173</v>
      </c>
      <c r="B34" s="65">
        <v>83</v>
      </c>
      <c r="C34" s="66">
        <v>58</v>
      </c>
      <c r="D34" s="65">
        <v>266</v>
      </c>
      <c r="E34" s="66">
        <v>208</v>
      </c>
      <c r="F34" s="67"/>
      <c r="G34" s="65">
        <f t="shared" si="0"/>
        <v>25</v>
      </c>
      <c r="H34" s="66">
        <f t="shared" si="1"/>
        <v>58</v>
      </c>
      <c r="I34" s="20">
        <f t="shared" si="2"/>
        <v>0.43103448275862066</v>
      </c>
      <c r="J34" s="21">
        <f t="shared" si="3"/>
        <v>0.27884615384615385</v>
      </c>
    </row>
    <row r="35" spans="1:10" x14ac:dyDescent="0.2">
      <c r="A35" s="7" t="s">
        <v>172</v>
      </c>
      <c r="B35" s="65">
        <v>181</v>
      </c>
      <c r="C35" s="66">
        <v>84</v>
      </c>
      <c r="D35" s="65">
        <v>598</v>
      </c>
      <c r="E35" s="66">
        <v>257</v>
      </c>
      <c r="F35" s="67"/>
      <c r="G35" s="65">
        <f t="shared" si="0"/>
        <v>97</v>
      </c>
      <c r="H35" s="66">
        <f t="shared" si="1"/>
        <v>341</v>
      </c>
      <c r="I35" s="20">
        <f t="shared" si="2"/>
        <v>1.1547619047619047</v>
      </c>
      <c r="J35" s="21">
        <f t="shared" si="3"/>
        <v>1.3268482490272373</v>
      </c>
    </row>
    <row r="36" spans="1:10" x14ac:dyDescent="0.2">
      <c r="A36" s="7" t="s">
        <v>171</v>
      </c>
      <c r="B36" s="65">
        <v>241</v>
      </c>
      <c r="C36" s="66">
        <v>110</v>
      </c>
      <c r="D36" s="65">
        <v>640</v>
      </c>
      <c r="E36" s="66">
        <v>349</v>
      </c>
      <c r="F36" s="67"/>
      <c r="G36" s="65">
        <f t="shared" si="0"/>
        <v>131</v>
      </c>
      <c r="H36" s="66">
        <f t="shared" si="1"/>
        <v>291</v>
      </c>
      <c r="I36" s="20">
        <f t="shared" si="2"/>
        <v>1.1909090909090909</v>
      </c>
      <c r="J36" s="21">
        <f t="shared" si="3"/>
        <v>0.833810888252149</v>
      </c>
    </row>
    <row r="37" spans="1:10" x14ac:dyDescent="0.2">
      <c r="A37" s="7" t="s">
        <v>170</v>
      </c>
      <c r="B37" s="65">
        <v>67</v>
      </c>
      <c r="C37" s="66">
        <v>22</v>
      </c>
      <c r="D37" s="65">
        <v>154</v>
      </c>
      <c r="E37" s="66">
        <v>134</v>
      </c>
      <c r="F37" s="67"/>
      <c r="G37" s="65">
        <f t="shared" si="0"/>
        <v>45</v>
      </c>
      <c r="H37" s="66">
        <f t="shared" si="1"/>
        <v>20</v>
      </c>
      <c r="I37" s="20">
        <f t="shared" si="2"/>
        <v>2.0454545454545454</v>
      </c>
      <c r="J37" s="21">
        <f t="shared" si="3"/>
        <v>0.14925373134328357</v>
      </c>
    </row>
    <row r="38" spans="1:10" x14ac:dyDescent="0.2">
      <c r="A38" s="7" t="s">
        <v>169</v>
      </c>
      <c r="B38" s="65">
        <v>5279</v>
      </c>
      <c r="C38" s="66">
        <v>4898</v>
      </c>
      <c r="D38" s="65">
        <v>13636</v>
      </c>
      <c r="E38" s="66">
        <v>13691</v>
      </c>
      <c r="F38" s="67"/>
      <c r="G38" s="65">
        <f t="shared" si="0"/>
        <v>381</v>
      </c>
      <c r="H38" s="66">
        <f t="shared" si="1"/>
        <v>-55</v>
      </c>
      <c r="I38" s="20">
        <f t="shared" si="2"/>
        <v>7.7786851776235191E-2</v>
      </c>
      <c r="J38" s="21">
        <f t="shared" si="3"/>
        <v>-4.0172376013439485E-3</v>
      </c>
    </row>
    <row r="39" spans="1:10" x14ac:dyDescent="0.2">
      <c r="A39" s="7" t="s">
        <v>168</v>
      </c>
      <c r="B39" s="65">
        <v>56</v>
      </c>
      <c r="C39" s="66">
        <v>30</v>
      </c>
      <c r="D39" s="65">
        <v>156</v>
      </c>
      <c r="E39" s="66">
        <v>121</v>
      </c>
      <c r="F39" s="67"/>
      <c r="G39" s="65">
        <f t="shared" si="0"/>
        <v>26</v>
      </c>
      <c r="H39" s="66">
        <f t="shared" si="1"/>
        <v>35</v>
      </c>
      <c r="I39" s="20">
        <f t="shared" si="2"/>
        <v>0.8666666666666667</v>
      </c>
      <c r="J39" s="21">
        <f t="shared" si="3"/>
        <v>0.28925619834710742</v>
      </c>
    </row>
    <row r="40" spans="1:10" x14ac:dyDescent="0.2">
      <c r="A40" s="7" t="s">
        <v>167</v>
      </c>
      <c r="B40" s="65">
        <v>417</v>
      </c>
      <c r="C40" s="66">
        <v>432</v>
      </c>
      <c r="D40" s="65">
        <v>1098</v>
      </c>
      <c r="E40" s="66">
        <v>1383</v>
      </c>
      <c r="F40" s="67"/>
      <c r="G40" s="65">
        <f t="shared" si="0"/>
        <v>-15</v>
      </c>
      <c r="H40" s="66">
        <f t="shared" si="1"/>
        <v>-285</v>
      </c>
      <c r="I40" s="20">
        <f t="shared" si="2"/>
        <v>-3.4722222222222224E-2</v>
      </c>
      <c r="J40" s="21">
        <f t="shared" si="3"/>
        <v>-0.20607375271149675</v>
      </c>
    </row>
    <row r="41" spans="1:10" x14ac:dyDescent="0.2">
      <c r="A41" s="7" t="s">
        <v>177</v>
      </c>
      <c r="B41" s="65">
        <v>651</v>
      </c>
      <c r="C41" s="66">
        <v>542</v>
      </c>
      <c r="D41" s="65">
        <v>1429</v>
      </c>
      <c r="E41" s="66">
        <v>1380</v>
      </c>
      <c r="F41" s="67"/>
      <c r="G41" s="65">
        <f t="shared" si="0"/>
        <v>109</v>
      </c>
      <c r="H41" s="66">
        <f t="shared" si="1"/>
        <v>49</v>
      </c>
      <c r="I41" s="20">
        <f t="shared" si="2"/>
        <v>0.2011070110701107</v>
      </c>
      <c r="J41" s="21">
        <f t="shared" si="3"/>
        <v>3.5507246376811595E-2</v>
      </c>
    </row>
    <row r="42" spans="1:10" x14ac:dyDescent="0.2">
      <c r="A42" s="7"/>
      <c r="B42" s="65"/>
      <c r="C42" s="66"/>
      <c r="D42" s="65"/>
      <c r="E42" s="66"/>
      <c r="F42" s="67"/>
      <c r="G42" s="65"/>
      <c r="H42" s="66"/>
      <c r="I42" s="20"/>
      <c r="J42" s="21"/>
    </row>
    <row r="43" spans="1:10" s="43" customFormat="1" x14ac:dyDescent="0.2">
      <c r="A43" s="27" t="s">
        <v>28</v>
      </c>
      <c r="B43" s="71">
        <f>SUM(B15:B42)</f>
        <v>21588</v>
      </c>
      <c r="C43" s="72">
        <f>SUM(C15:C42)</f>
        <v>16272</v>
      </c>
      <c r="D43" s="71">
        <f>SUM(D15:D42)</f>
        <v>56497</v>
      </c>
      <c r="E43" s="72">
        <f>SUM(E15:E42)</f>
        <v>46275</v>
      </c>
      <c r="F43" s="73"/>
      <c r="G43" s="71">
        <f>B43-C43</f>
        <v>5316</v>
      </c>
      <c r="H43" s="72">
        <f>D43-E43</f>
        <v>10222</v>
      </c>
      <c r="I43" s="37">
        <f>IF(C43=0, "-", G43/C43)</f>
        <v>0.32669616519174044</v>
      </c>
      <c r="J43" s="38">
        <f>IF(E43=0, "-", H43/E43)</f>
        <v>0.22089681253376553</v>
      </c>
    </row>
    <row r="44" spans="1:10" s="43" customFormat="1" x14ac:dyDescent="0.2">
      <c r="A44" s="27" t="s">
        <v>0</v>
      </c>
      <c r="B44" s="71">
        <f>B11+B43</f>
        <v>21588</v>
      </c>
      <c r="C44" s="77">
        <f>C11+C43</f>
        <v>16272</v>
      </c>
      <c r="D44" s="71">
        <f>D11+D43</f>
        <v>56497</v>
      </c>
      <c r="E44" s="77">
        <f>E11+E43</f>
        <v>46275</v>
      </c>
      <c r="F44" s="73"/>
      <c r="G44" s="71">
        <f>B44-C44</f>
        <v>5316</v>
      </c>
      <c r="H44" s="72">
        <f>D44-E44</f>
        <v>10222</v>
      </c>
      <c r="I44" s="37">
        <f>IF(C44=0, "-", G44/C44)</f>
        <v>0.32669616519174044</v>
      </c>
      <c r="J44" s="38">
        <f>IF(E44=0, "-", H44/E44)</f>
        <v>0.22089681253376553</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51"/>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107</v>
      </c>
      <c r="B2" s="202" t="s">
        <v>97</v>
      </c>
      <c r="C2" s="198"/>
      <c r="D2" s="198"/>
      <c r="E2" s="203"/>
      <c r="F2" s="203"/>
      <c r="G2" s="203"/>
      <c r="H2" s="203"/>
      <c r="I2" s="203"/>
      <c r="J2" s="203"/>
      <c r="K2" s="203"/>
    </row>
    <row r="4" spans="1:11" ht="15.75" x14ac:dyDescent="0.25">
      <c r="A4" s="164" t="s">
        <v>109</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109</v>
      </c>
      <c r="B6" s="61" t="s">
        <v>12</v>
      </c>
      <c r="C6" s="62" t="s">
        <v>13</v>
      </c>
      <c r="D6" s="61" t="s">
        <v>12</v>
      </c>
      <c r="E6" s="63" t="s">
        <v>13</v>
      </c>
      <c r="F6" s="62" t="s">
        <v>12</v>
      </c>
      <c r="G6" s="62" t="s">
        <v>13</v>
      </c>
      <c r="H6" s="61" t="s">
        <v>12</v>
      </c>
      <c r="I6" s="63" t="s">
        <v>13</v>
      </c>
      <c r="J6" s="61"/>
      <c r="K6" s="63"/>
    </row>
    <row r="7" spans="1:11" x14ac:dyDescent="0.2">
      <c r="A7" s="7" t="s">
        <v>194</v>
      </c>
      <c r="B7" s="65">
        <v>5</v>
      </c>
      <c r="C7" s="34">
        <f>IF(B11=0, "-", B7/B11)</f>
        <v>2.8571428571428571E-2</v>
      </c>
      <c r="D7" s="65">
        <v>3</v>
      </c>
      <c r="E7" s="9">
        <f>IF(D11=0, "-", D7/D11)</f>
        <v>3.7974683544303799E-2</v>
      </c>
      <c r="F7" s="81">
        <v>12</v>
      </c>
      <c r="G7" s="34">
        <f>IF(F11=0, "-", F7/F11)</f>
        <v>2.6966292134831461E-2</v>
      </c>
      <c r="H7" s="65">
        <v>10</v>
      </c>
      <c r="I7" s="9">
        <f>IF(H11=0, "-", H7/H11)</f>
        <v>4.3668122270742356E-2</v>
      </c>
      <c r="J7" s="8">
        <f>IF(D7=0, "-", IF((B7-D7)/D7&lt;10, (B7-D7)/D7, "&gt;999%"))</f>
        <v>0.66666666666666663</v>
      </c>
      <c r="K7" s="9">
        <f>IF(H7=0, "-", IF((F7-H7)/H7&lt;10, (F7-H7)/H7, "&gt;999%"))</f>
        <v>0.2</v>
      </c>
    </row>
    <row r="8" spans="1:11" x14ac:dyDescent="0.2">
      <c r="A8" s="7" t="s">
        <v>195</v>
      </c>
      <c r="B8" s="65">
        <v>114</v>
      </c>
      <c r="C8" s="34">
        <f>IF(B11=0, "-", B8/B11)</f>
        <v>0.65142857142857147</v>
      </c>
      <c r="D8" s="65">
        <v>62</v>
      </c>
      <c r="E8" s="9">
        <f>IF(D11=0, "-", D8/D11)</f>
        <v>0.78481012658227844</v>
      </c>
      <c r="F8" s="81">
        <v>345</v>
      </c>
      <c r="G8" s="34">
        <f>IF(F11=0, "-", F8/F11)</f>
        <v>0.7752808988764045</v>
      </c>
      <c r="H8" s="65">
        <v>189</v>
      </c>
      <c r="I8" s="9">
        <f>IF(H11=0, "-", H8/H11)</f>
        <v>0.8253275109170306</v>
      </c>
      <c r="J8" s="8">
        <f>IF(D8=0, "-", IF((B8-D8)/D8&lt;10, (B8-D8)/D8, "&gt;999%"))</f>
        <v>0.83870967741935487</v>
      </c>
      <c r="K8" s="9">
        <f>IF(H8=0, "-", IF((F8-H8)/H8&lt;10, (F8-H8)/H8, "&gt;999%"))</f>
        <v>0.82539682539682535</v>
      </c>
    </row>
    <row r="9" spans="1:11" x14ac:dyDescent="0.2">
      <c r="A9" s="7" t="s">
        <v>196</v>
      </c>
      <c r="B9" s="65">
        <v>56</v>
      </c>
      <c r="C9" s="34">
        <f>IF(B11=0, "-", B9/B11)</f>
        <v>0.32</v>
      </c>
      <c r="D9" s="65">
        <v>14</v>
      </c>
      <c r="E9" s="9">
        <f>IF(D11=0, "-", D9/D11)</f>
        <v>0.17721518987341772</v>
      </c>
      <c r="F9" s="81">
        <v>88</v>
      </c>
      <c r="G9" s="34">
        <f>IF(F11=0, "-", F9/F11)</f>
        <v>0.19775280898876405</v>
      </c>
      <c r="H9" s="65">
        <v>30</v>
      </c>
      <c r="I9" s="9">
        <f>IF(H11=0, "-", H9/H11)</f>
        <v>0.13100436681222707</v>
      </c>
      <c r="J9" s="8">
        <f>IF(D9=0, "-", IF((B9-D9)/D9&lt;10, (B9-D9)/D9, "&gt;999%"))</f>
        <v>3</v>
      </c>
      <c r="K9" s="9">
        <f>IF(H9=0, "-", IF((F9-H9)/H9&lt;10, (F9-H9)/H9, "&gt;999%"))</f>
        <v>1.9333333333333333</v>
      </c>
    </row>
    <row r="10" spans="1:11" x14ac:dyDescent="0.2">
      <c r="A10" s="2"/>
      <c r="B10" s="68"/>
      <c r="C10" s="33"/>
      <c r="D10" s="68"/>
      <c r="E10" s="6"/>
      <c r="F10" s="82"/>
      <c r="G10" s="33"/>
      <c r="H10" s="68"/>
      <c r="I10" s="6"/>
      <c r="J10" s="5"/>
      <c r="K10" s="6"/>
    </row>
    <row r="11" spans="1:11" s="43" customFormat="1" x14ac:dyDescent="0.2">
      <c r="A11" s="162" t="s">
        <v>585</v>
      </c>
      <c r="B11" s="71">
        <f>SUM(B7:B10)</f>
        <v>175</v>
      </c>
      <c r="C11" s="40">
        <f>B11/21588</f>
        <v>8.1063553826199748E-3</v>
      </c>
      <c r="D11" s="71">
        <f>SUM(D7:D10)</f>
        <v>79</v>
      </c>
      <c r="E11" s="41">
        <f>D11/16272</f>
        <v>4.8549655850540809E-3</v>
      </c>
      <c r="F11" s="77">
        <f>SUM(F7:F10)</f>
        <v>445</v>
      </c>
      <c r="G11" s="42">
        <f>F11/56497</f>
        <v>7.8765244172256926E-3</v>
      </c>
      <c r="H11" s="71">
        <f>SUM(H7:H10)</f>
        <v>229</v>
      </c>
      <c r="I11" s="41">
        <f>H11/46275</f>
        <v>4.9486763911399242E-3</v>
      </c>
      <c r="J11" s="37">
        <f>IF(D11=0, "-", IF((B11-D11)/D11&lt;10, (B11-D11)/D11, "&gt;999%"))</f>
        <v>1.2151898734177216</v>
      </c>
      <c r="K11" s="38">
        <f>IF(H11=0, "-", IF((F11-H11)/H11&lt;10, (F11-H11)/H11, "&gt;999%"))</f>
        <v>0.94323144104803491</v>
      </c>
    </row>
    <row r="12" spans="1:11" x14ac:dyDescent="0.2">
      <c r="B12" s="83"/>
      <c r="D12" s="83"/>
      <c r="F12" s="83"/>
      <c r="H12" s="83"/>
    </row>
    <row r="13" spans="1:11" s="43" customFormat="1" x14ac:dyDescent="0.2">
      <c r="A13" s="162" t="s">
        <v>585</v>
      </c>
      <c r="B13" s="71">
        <v>175</v>
      </c>
      <c r="C13" s="40">
        <f>B13/21588</f>
        <v>8.1063553826199748E-3</v>
      </c>
      <c r="D13" s="71">
        <v>79</v>
      </c>
      <c r="E13" s="41">
        <f>D13/16272</f>
        <v>4.8549655850540809E-3</v>
      </c>
      <c r="F13" s="77">
        <v>445</v>
      </c>
      <c r="G13" s="42">
        <f>F13/56497</f>
        <v>7.8765244172256926E-3</v>
      </c>
      <c r="H13" s="71">
        <v>229</v>
      </c>
      <c r="I13" s="41">
        <f>H13/46275</f>
        <v>4.9486763911399242E-3</v>
      </c>
      <c r="J13" s="37">
        <f>IF(D13=0, "-", IF((B13-D13)/D13&lt;10, (B13-D13)/D13, "&gt;999%"))</f>
        <v>1.2151898734177216</v>
      </c>
      <c r="K13" s="38">
        <f>IF(H13=0, "-", IF((F13-H13)/H13&lt;10, (F13-H13)/H13, "&gt;999%"))</f>
        <v>0.94323144104803491</v>
      </c>
    </row>
    <row r="14" spans="1:11" x14ac:dyDescent="0.2">
      <c r="B14" s="83"/>
      <c r="D14" s="83"/>
      <c r="F14" s="83"/>
      <c r="H14" s="83"/>
    </row>
    <row r="15" spans="1:11" ht="15.75" x14ac:dyDescent="0.25">
      <c r="A15" s="164" t="s">
        <v>110</v>
      </c>
      <c r="B15" s="196" t="s">
        <v>1</v>
      </c>
      <c r="C15" s="200"/>
      <c r="D15" s="200"/>
      <c r="E15" s="197"/>
      <c r="F15" s="196" t="s">
        <v>14</v>
      </c>
      <c r="G15" s="200"/>
      <c r="H15" s="200"/>
      <c r="I15" s="197"/>
      <c r="J15" s="196" t="s">
        <v>15</v>
      </c>
      <c r="K15" s="197"/>
    </row>
    <row r="16" spans="1:11" x14ac:dyDescent="0.2">
      <c r="A16" s="22"/>
      <c r="B16" s="196">
        <f>VALUE(RIGHT($B$2, 4))</f>
        <v>2021</v>
      </c>
      <c r="C16" s="197"/>
      <c r="D16" s="196">
        <f>B16-1</f>
        <v>2020</v>
      </c>
      <c r="E16" s="204"/>
      <c r="F16" s="196">
        <f>B16</f>
        <v>2021</v>
      </c>
      <c r="G16" s="204"/>
      <c r="H16" s="196">
        <f>D16</f>
        <v>2020</v>
      </c>
      <c r="I16" s="204"/>
      <c r="J16" s="140" t="s">
        <v>4</v>
      </c>
      <c r="K16" s="141" t="s">
        <v>2</v>
      </c>
    </row>
    <row r="17" spans="1:11" x14ac:dyDescent="0.2">
      <c r="A17" s="163" t="s">
        <v>134</v>
      </c>
      <c r="B17" s="61" t="s">
        <v>12</v>
      </c>
      <c r="C17" s="62" t="s">
        <v>13</v>
      </c>
      <c r="D17" s="61" t="s">
        <v>12</v>
      </c>
      <c r="E17" s="63" t="s">
        <v>13</v>
      </c>
      <c r="F17" s="62" t="s">
        <v>12</v>
      </c>
      <c r="G17" s="62" t="s">
        <v>13</v>
      </c>
      <c r="H17" s="61" t="s">
        <v>12</v>
      </c>
      <c r="I17" s="63" t="s">
        <v>13</v>
      </c>
      <c r="J17" s="61"/>
      <c r="K17" s="63"/>
    </row>
    <row r="18" spans="1:11" x14ac:dyDescent="0.2">
      <c r="A18" s="7" t="s">
        <v>197</v>
      </c>
      <c r="B18" s="65">
        <v>9</v>
      </c>
      <c r="C18" s="34">
        <f>IF(B33=0, "-", B18/B33)</f>
        <v>9.4736842105263164E-3</v>
      </c>
      <c r="D18" s="65">
        <v>1</v>
      </c>
      <c r="E18" s="9">
        <f>IF(D33=0, "-", D18/D33)</f>
        <v>1.3966480446927375E-3</v>
      </c>
      <c r="F18" s="81">
        <v>25</v>
      </c>
      <c r="G18" s="34">
        <f>IF(F33=0, "-", F18/F33)</f>
        <v>9.1776798825256977E-3</v>
      </c>
      <c r="H18" s="65">
        <v>1</v>
      </c>
      <c r="I18" s="9">
        <f>IF(H33=0, "-", H18/H33)</f>
        <v>4.4306601683650863E-4</v>
      </c>
      <c r="J18" s="8">
        <f t="shared" ref="J18:J31" si="0">IF(D18=0, "-", IF((B18-D18)/D18&lt;10, (B18-D18)/D18, "&gt;999%"))</f>
        <v>8</v>
      </c>
      <c r="K18" s="9" t="str">
        <f t="shared" ref="K18:K31" si="1">IF(H18=0, "-", IF((F18-H18)/H18&lt;10, (F18-H18)/H18, "&gt;999%"))</f>
        <v>&gt;999%</v>
      </c>
    </row>
    <row r="19" spans="1:11" x14ac:dyDescent="0.2">
      <c r="A19" s="7" t="s">
        <v>198</v>
      </c>
      <c r="B19" s="65">
        <v>0</v>
      </c>
      <c r="C19" s="34">
        <f>IF(B33=0, "-", B19/B33)</f>
        <v>0</v>
      </c>
      <c r="D19" s="65">
        <v>5</v>
      </c>
      <c r="E19" s="9">
        <f>IF(D33=0, "-", D19/D33)</f>
        <v>6.9832402234636867E-3</v>
      </c>
      <c r="F19" s="81">
        <v>0</v>
      </c>
      <c r="G19" s="34">
        <f>IF(F33=0, "-", F19/F33)</f>
        <v>0</v>
      </c>
      <c r="H19" s="65">
        <v>10</v>
      </c>
      <c r="I19" s="9">
        <f>IF(H33=0, "-", H19/H33)</f>
        <v>4.4306601683650861E-3</v>
      </c>
      <c r="J19" s="8">
        <f t="shared" si="0"/>
        <v>-1</v>
      </c>
      <c r="K19" s="9">
        <f t="shared" si="1"/>
        <v>-1</v>
      </c>
    </row>
    <row r="20" spans="1:11" x14ac:dyDescent="0.2">
      <c r="A20" s="7" t="s">
        <v>199</v>
      </c>
      <c r="B20" s="65">
        <v>8</v>
      </c>
      <c r="C20" s="34">
        <f>IF(B33=0, "-", B20/B33)</f>
        <v>8.4210526315789472E-3</v>
      </c>
      <c r="D20" s="65">
        <v>53</v>
      </c>
      <c r="E20" s="9">
        <f>IF(D33=0, "-", D20/D33)</f>
        <v>7.4022346368715089E-2</v>
      </c>
      <c r="F20" s="81">
        <v>98</v>
      </c>
      <c r="G20" s="34">
        <f>IF(F33=0, "-", F20/F33)</f>
        <v>3.5976505139500736E-2</v>
      </c>
      <c r="H20" s="65">
        <v>176</v>
      </c>
      <c r="I20" s="9">
        <f>IF(H33=0, "-", H20/H33)</f>
        <v>7.7979618963225514E-2</v>
      </c>
      <c r="J20" s="8">
        <f t="shared" si="0"/>
        <v>-0.84905660377358494</v>
      </c>
      <c r="K20" s="9">
        <f t="shared" si="1"/>
        <v>-0.44318181818181818</v>
      </c>
    </row>
    <row r="21" spans="1:11" x14ac:dyDescent="0.2">
      <c r="A21" s="7" t="s">
        <v>200</v>
      </c>
      <c r="B21" s="65">
        <v>0</v>
      </c>
      <c r="C21" s="34">
        <f>IF(B33=0, "-", B21/B33)</f>
        <v>0</v>
      </c>
      <c r="D21" s="65">
        <v>1</v>
      </c>
      <c r="E21" s="9">
        <f>IF(D33=0, "-", D21/D33)</f>
        <v>1.3966480446927375E-3</v>
      </c>
      <c r="F21" s="81">
        <v>0</v>
      </c>
      <c r="G21" s="34">
        <f>IF(F33=0, "-", F21/F33)</f>
        <v>0</v>
      </c>
      <c r="H21" s="65">
        <v>5</v>
      </c>
      <c r="I21" s="9">
        <f>IF(H33=0, "-", H21/H33)</f>
        <v>2.215330084182543E-3</v>
      </c>
      <c r="J21" s="8">
        <f t="shared" si="0"/>
        <v>-1</v>
      </c>
      <c r="K21" s="9">
        <f t="shared" si="1"/>
        <v>-1</v>
      </c>
    </row>
    <row r="22" spans="1:11" x14ac:dyDescent="0.2">
      <c r="A22" s="7" t="s">
        <v>201</v>
      </c>
      <c r="B22" s="65">
        <v>105</v>
      </c>
      <c r="C22" s="34">
        <f>IF(B33=0, "-", B22/B33)</f>
        <v>0.11052631578947368</v>
      </c>
      <c r="D22" s="65">
        <v>127</v>
      </c>
      <c r="E22" s="9">
        <f>IF(D33=0, "-", D22/D33)</f>
        <v>0.17737430167597765</v>
      </c>
      <c r="F22" s="81">
        <v>254</v>
      </c>
      <c r="G22" s="34">
        <f>IF(F33=0, "-", F22/F33)</f>
        <v>9.324522760646109E-2</v>
      </c>
      <c r="H22" s="65">
        <v>334</v>
      </c>
      <c r="I22" s="9">
        <f>IF(H33=0, "-", H22/H33)</f>
        <v>0.1479840496233939</v>
      </c>
      <c r="J22" s="8">
        <f t="shared" si="0"/>
        <v>-0.17322834645669291</v>
      </c>
      <c r="K22" s="9">
        <f t="shared" si="1"/>
        <v>-0.23952095808383234</v>
      </c>
    </row>
    <row r="23" spans="1:11" x14ac:dyDescent="0.2">
      <c r="A23" s="7" t="s">
        <v>202</v>
      </c>
      <c r="B23" s="65">
        <v>93</v>
      </c>
      <c r="C23" s="34">
        <f>IF(B33=0, "-", B23/B33)</f>
        <v>9.7894736842105257E-2</v>
      </c>
      <c r="D23" s="65">
        <v>55</v>
      </c>
      <c r="E23" s="9">
        <f>IF(D33=0, "-", D23/D33)</f>
        <v>7.6815642458100561E-2</v>
      </c>
      <c r="F23" s="81">
        <v>276</v>
      </c>
      <c r="G23" s="34">
        <f>IF(F33=0, "-", F23/F33)</f>
        <v>0.1013215859030837</v>
      </c>
      <c r="H23" s="65">
        <v>185</v>
      </c>
      <c r="I23" s="9">
        <f>IF(H33=0, "-", H23/H33)</f>
        <v>8.1967213114754092E-2</v>
      </c>
      <c r="J23" s="8">
        <f t="shared" si="0"/>
        <v>0.69090909090909092</v>
      </c>
      <c r="K23" s="9">
        <f t="shared" si="1"/>
        <v>0.49189189189189192</v>
      </c>
    </row>
    <row r="24" spans="1:11" x14ac:dyDescent="0.2">
      <c r="A24" s="7" t="s">
        <v>203</v>
      </c>
      <c r="B24" s="65">
        <v>315</v>
      </c>
      <c r="C24" s="34">
        <f>IF(B33=0, "-", B24/B33)</f>
        <v>0.33157894736842103</v>
      </c>
      <c r="D24" s="65">
        <v>156</v>
      </c>
      <c r="E24" s="9">
        <f>IF(D33=0, "-", D24/D33)</f>
        <v>0.21787709497206703</v>
      </c>
      <c r="F24" s="81">
        <v>938</v>
      </c>
      <c r="G24" s="34">
        <f>IF(F33=0, "-", F24/F33)</f>
        <v>0.34434654919236418</v>
      </c>
      <c r="H24" s="65">
        <v>483</v>
      </c>
      <c r="I24" s="9">
        <f>IF(H33=0, "-", H24/H33)</f>
        <v>0.21400088613203366</v>
      </c>
      <c r="J24" s="8">
        <f t="shared" si="0"/>
        <v>1.0192307692307692</v>
      </c>
      <c r="K24" s="9">
        <f t="shared" si="1"/>
        <v>0.94202898550724634</v>
      </c>
    </row>
    <row r="25" spans="1:11" x14ac:dyDescent="0.2">
      <c r="A25" s="7" t="s">
        <v>204</v>
      </c>
      <c r="B25" s="65">
        <v>0</v>
      </c>
      <c r="C25" s="34">
        <f>IF(B33=0, "-", B25/B33)</f>
        <v>0</v>
      </c>
      <c r="D25" s="65">
        <v>1</v>
      </c>
      <c r="E25" s="9">
        <f>IF(D33=0, "-", D25/D33)</f>
        <v>1.3966480446927375E-3</v>
      </c>
      <c r="F25" s="81">
        <v>0</v>
      </c>
      <c r="G25" s="34">
        <f>IF(F33=0, "-", F25/F33)</f>
        <v>0</v>
      </c>
      <c r="H25" s="65">
        <v>8</v>
      </c>
      <c r="I25" s="9">
        <f>IF(H33=0, "-", H25/H33)</f>
        <v>3.544528134692069E-3</v>
      </c>
      <c r="J25" s="8">
        <f t="shared" si="0"/>
        <v>-1</v>
      </c>
      <c r="K25" s="9">
        <f t="shared" si="1"/>
        <v>-1</v>
      </c>
    </row>
    <row r="26" spans="1:11" x14ac:dyDescent="0.2">
      <c r="A26" s="7" t="s">
        <v>205</v>
      </c>
      <c r="B26" s="65">
        <v>6</v>
      </c>
      <c r="C26" s="34">
        <f>IF(B33=0, "-", B26/B33)</f>
        <v>6.3157894736842104E-3</v>
      </c>
      <c r="D26" s="65">
        <v>9</v>
      </c>
      <c r="E26" s="9">
        <f>IF(D33=0, "-", D26/D33)</f>
        <v>1.2569832402234637E-2</v>
      </c>
      <c r="F26" s="81">
        <v>32</v>
      </c>
      <c r="G26" s="34">
        <f>IF(F33=0, "-", F26/F33)</f>
        <v>1.1747430249632892E-2</v>
      </c>
      <c r="H26" s="65">
        <v>22</v>
      </c>
      <c r="I26" s="9">
        <f>IF(H33=0, "-", H26/H33)</f>
        <v>9.7474523704031892E-3</v>
      </c>
      <c r="J26" s="8">
        <f t="shared" si="0"/>
        <v>-0.33333333333333331</v>
      </c>
      <c r="K26" s="9">
        <f t="shared" si="1"/>
        <v>0.45454545454545453</v>
      </c>
    </row>
    <row r="27" spans="1:11" x14ac:dyDescent="0.2">
      <c r="A27" s="7" t="s">
        <v>206</v>
      </c>
      <c r="B27" s="65">
        <v>85</v>
      </c>
      <c r="C27" s="34">
        <f>IF(B33=0, "-", B27/B33)</f>
        <v>8.9473684210526316E-2</v>
      </c>
      <c r="D27" s="65">
        <v>50</v>
      </c>
      <c r="E27" s="9">
        <f>IF(D33=0, "-", D27/D33)</f>
        <v>6.9832402234636867E-2</v>
      </c>
      <c r="F27" s="81">
        <v>149</v>
      </c>
      <c r="G27" s="34">
        <f>IF(F33=0, "-", F27/F33)</f>
        <v>5.4698972099853159E-2</v>
      </c>
      <c r="H27" s="65">
        <v>116</v>
      </c>
      <c r="I27" s="9">
        <f>IF(H33=0, "-", H27/H33)</f>
        <v>5.1395657953035002E-2</v>
      </c>
      <c r="J27" s="8">
        <f t="shared" si="0"/>
        <v>0.7</v>
      </c>
      <c r="K27" s="9">
        <f t="shared" si="1"/>
        <v>0.28448275862068967</v>
      </c>
    </row>
    <row r="28" spans="1:11" x14ac:dyDescent="0.2">
      <c r="A28" s="7" t="s">
        <v>207</v>
      </c>
      <c r="B28" s="65">
        <v>105</v>
      </c>
      <c r="C28" s="34">
        <f>IF(B33=0, "-", B28/B33)</f>
        <v>0.11052631578947368</v>
      </c>
      <c r="D28" s="65">
        <v>98</v>
      </c>
      <c r="E28" s="9">
        <f>IF(D33=0, "-", D28/D33)</f>
        <v>0.13687150837988826</v>
      </c>
      <c r="F28" s="81">
        <v>332</v>
      </c>
      <c r="G28" s="34">
        <f>IF(F33=0, "-", F28/F33)</f>
        <v>0.12187958883994127</v>
      </c>
      <c r="H28" s="65">
        <v>275</v>
      </c>
      <c r="I28" s="9">
        <f>IF(H33=0, "-", H28/H33)</f>
        <v>0.12184315463003988</v>
      </c>
      <c r="J28" s="8">
        <f t="shared" si="0"/>
        <v>7.1428571428571425E-2</v>
      </c>
      <c r="K28" s="9">
        <f t="shared" si="1"/>
        <v>0.20727272727272728</v>
      </c>
    </row>
    <row r="29" spans="1:11" x14ac:dyDescent="0.2">
      <c r="A29" s="7" t="s">
        <v>208</v>
      </c>
      <c r="B29" s="65">
        <v>0</v>
      </c>
      <c r="C29" s="34">
        <f>IF(B33=0, "-", B29/B33)</f>
        <v>0</v>
      </c>
      <c r="D29" s="65">
        <v>7</v>
      </c>
      <c r="E29" s="9">
        <f>IF(D33=0, "-", D29/D33)</f>
        <v>9.7765363128491621E-3</v>
      </c>
      <c r="F29" s="81">
        <v>0</v>
      </c>
      <c r="G29" s="34">
        <f>IF(F33=0, "-", F29/F33)</f>
        <v>0</v>
      </c>
      <c r="H29" s="65">
        <v>9</v>
      </c>
      <c r="I29" s="9">
        <f>IF(H33=0, "-", H29/H33)</f>
        <v>3.9875941515285776E-3</v>
      </c>
      <c r="J29" s="8">
        <f t="shared" si="0"/>
        <v>-1</v>
      </c>
      <c r="K29" s="9">
        <f t="shared" si="1"/>
        <v>-1</v>
      </c>
    </row>
    <row r="30" spans="1:11" x14ac:dyDescent="0.2">
      <c r="A30" s="7" t="s">
        <v>209</v>
      </c>
      <c r="B30" s="65">
        <v>125</v>
      </c>
      <c r="C30" s="34">
        <f>IF(B33=0, "-", B30/B33)</f>
        <v>0.13157894736842105</v>
      </c>
      <c r="D30" s="65">
        <v>111</v>
      </c>
      <c r="E30" s="9">
        <f>IF(D33=0, "-", D30/D33)</f>
        <v>0.15502793296089384</v>
      </c>
      <c r="F30" s="81">
        <v>314</v>
      </c>
      <c r="G30" s="34">
        <f>IF(F33=0, "-", F30/F33)</f>
        <v>0.11527165932452275</v>
      </c>
      <c r="H30" s="65">
        <v>474</v>
      </c>
      <c r="I30" s="9">
        <f>IF(H33=0, "-", H30/H33)</f>
        <v>0.21001329198050508</v>
      </c>
      <c r="J30" s="8">
        <f t="shared" si="0"/>
        <v>0.12612612612612611</v>
      </c>
      <c r="K30" s="9">
        <f t="shared" si="1"/>
        <v>-0.33755274261603374</v>
      </c>
    </row>
    <row r="31" spans="1:11" x14ac:dyDescent="0.2">
      <c r="A31" s="7" t="s">
        <v>210</v>
      </c>
      <c r="B31" s="65">
        <v>99</v>
      </c>
      <c r="C31" s="34">
        <f>IF(B33=0, "-", B31/B33)</f>
        <v>0.10421052631578948</v>
      </c>
      <c r="D31" s="65">
        <v>42</v>
      </c>
      <c r="E31" s="9">
        <f>IF(D33=0, "-", D31/D33)</f>
        <v>5.8659217877094973E-2</v>
      </c>
      <c r="F31" s="81">
        <v>306</v>
      </c>
      <c r="G31" s="34">
        <f>IF(F33=0, "-", F31/F33)</f>
        <v>0.11233480176211454</v>
      </c>
      <c r="H31" s="65">
        <v>159</v>
      </c>
      <c r="I31" s="9">
        <f>IF(H33=0, "-", H31/H33)</f>
        <v>7.0447496677004867E-2</v>
      </c>
      <c r="J31" s="8">
        <f t="shared" si="0"/>
        <v>1.3571428571428572</v>
      </c>
      <c r="K31" s="9">
        <f t="shared" si="1"/>
        <v>0.92452830188679247</v>
      </c>
    </row>
    <row r="32" spans="1:11" x14ac:dyDescent="0.2">
      <c r="A32" s="2"/>
      <c r="B32" s="68"/>
      <c r="C32" s="33"/>
      <c r="D32" s="68"/>
      <c r="E32" s="6"/>
      <c r="F32" s="82"/>
      <c r="G32" s="33"/>
      <c r="H32" s="68"/>
      <c r="I32" s="6"/>
      <c r="J32" s="5"/>
      <c r="K32" s="6"/>
    </row>
    <row r="33" spans="1:11" s="43" customFormat="1" x14ac:dyDescent="0.2">
      <c r="A33" s="162" t="s">
        <v>584</v>
      </c>
      <c r="B33" s="71">
        <f>SUM(B18:B32)</f>
        <v>950</v>
      </c>
      <c r="C33" s="40">
        <f>B33/21588</f>
        <v>4.4005929219937005E-2</v>
      </c>
      <c r="D33" s="71">
        <f>SUM(D18:D32)</f>
        <v>716</v>
      </c>
      <c r="E33" s="41">
        <f>D33/16272</f>
        <v>4.4001966568338248E-2</v>
      </c>
      <c r="F33" s="77">
        <f>SUM(F18:F32)</f>
        <v>2724</v>
      </c>
      <c r="G33" s="42">
        <f>F33/56497</f>
        <v>4.8214949466343346E-2</v>
      </c>
      <c r="H33" s="71">
        <f>SUM(H18:H32)</f>
        <v>2257</v>
      </c>
      <c r="I33" s="41">
        <f>H33/46275</f>
        <v>4.8773635872501352E-2</v>
      </c>
      <c r="J33" s="37">
        <f>IF(D33=0, "-", IF((B33-D33)/D33&lt;10, (B33-D33)/D33, "&gt;999%"))</f>
        <v>0.32681564245810057</v>
      </c>
      <c r="K33" s="38">
        <f>IF(H33=0, "-", IF((F33-H33)/H33&lt;10, (F33-H33)/H33, "&gt;999%"))</f>
        <v>0.20691182986264953</v>
      </c>
    </row>
    <row r="34" spans="1:11" x14ac:dyDescent="0.2">
      <c r="B34" s="83"/>
      <c r="D34" s="83"/>
      <c r="F34" s="83"/>
      <c r="H34" s="83"/>
    </row>
    <row r="35" spans="1:11" x14ac:dyDescent="0.2">
      <c r="A35" s="163" t="s">
        <v>135</v>
      </c>
      <c r="B35" s="61" t="s">
        <v>12</v>
      </c>
      <c r="C35" s="62" t="s">
        <v>13</v>
      </c>
      <c r="D35" s="61" t="s">
        <v>12</v>
      </c>
      <c r="E35" s="63" t="s">
        <v>13</v>
      </c>
      <c r="F35" s="62" t="s">
        <v>12</v>
      </c>
      <c r="G35" s="62" t="s">
        <v>13</v>
      </c>
      <c r="H35" s="61" t="s">
        <v>12</v>
      </c>
      <c r="I35" s="63" t="s">
        <v>13</v>
      </c>
      <c r="J35" s="61"/>
      <c r="K35" s="63"/>
    </row>
    <row r="36" spans="1:11" x14ac:dyDescent="0.2">
      <c r="A36" s="7" t="s">
        <v>211</v>
      </c>
      <c r="B36" s="65">
        <v>13</v>
      </c>
      <c r="C36" s="34">
        <f>IF(B41=0, "-", B36/B41)</f>
        <v>0.29545454545454547</v>
      </c>
      <c r="D36" s="65">
        <v>5</v>
      </c>
      <c r="E36" s="9">
        <f>IF(D41=0, "-", D36/D41)</f>
        <v>0.17857142857142858</v>
      </c>
      <c r="F36" s="81">
        <v>28</v>
      </c>
      <c r="G36" s="34">
        <f>IF(F41=0, "-", F36/F41)</f>
        <v>0.20289855072463769</v>
      </c>
      <c r="H36" s="65">
        <v>29</v>
      </c>
      <c r="I36" s="9">
        <f>IF(H41=0, "-", H36/H41)</f>
        <v>0.26363636363636361</v>
      </c>
      <c r="J36" s="8">
        <f>IF(D36=0, "-", IF((B36-D36)/D36&lt;10, (B36-D36)/D36, "&gt;999%"))</f>
        <v>1.6</v>
      </c>
      <c r="K36" s="9">
        <f>IF(H36=0, "-", IF((F36-H36)/H36&lt;10, (F36-H36)/H36, "&gt;999%"))</f>
        <v>-3.4482758620689655E-2</v>
      </c>
    </row>
    <row r="37" spans="1:11" x14ac:dyDescent="0.2">
      <c r="A37" s="7" t="s">
        <v>212</v>
      </c>
      <c r="B37" s="65">
        <v>0</v>
      </c>
      <c r="C37" s="34">
        <f>IF(B41=0, "-", B37/B41)</f>
        <v>0</v>
      </c>
      <c r="D37" s="65">
        <v>0</v>
      </c>
      <c r="E37" s="9">
        <f>IF(D41=0, "-", D37/D41)</f>
        <v>0</v>
      </c>
      <c r="F37" s="81">
        <v>2</v>
      </c>
      <c r="G37" s="34">
        <f>IF(F41=0, "-", F37/F41)</f>
        <v>1.4492753623188406E-2</v>
      </c>
      <c r="H37" s="65">
        <v>2</v>
      </c>
      <c r="I37" s="9">
        <f>IF(H41=0, "-", H37/H41)</f>
        <v>1.8181818181818181E-2</v>
      </c>
      <c r="J37" s="8" t="str">
        <f>IF(D37=0, "-", IF((B37-D37)/D37&lt;10, (B37-D37)/D37, "&gt;999%"))</f>
        <v>-</v>
      </c>
      <c r="K37" s="9">
        <f>IF(H37=0, "-", IF((F37-H37)/H37&lt;10, (F37-H37)/H37, "&gt;999%"))</f>
        <v>0</v>
      </c>
    </row>
    <row r="38" spans="1:11" x14ac:dyDescent="0.2">
      <c r="A38" s="7" t="s">
        <v>213</v>
      </c>
      <c r="B38" s="65">
        <v>31</v>
      </c>
      <c r="C38" s="34">
        <f>IF(B41=0, "-", B38/B41)</f>
        <v>0.70454545454545459</v>
      </c>
      <c r="D38" s="65">
        <v>23</v>
      </c>
      <c r="E38" s="9">
        <f>IF(D41=0, "-", D38/D41)</f>
        <v>0.8214285714285714</v>
      </c>
      <c r="F38" s="81">
        <v>108</v>
      </c>
      <c r="G38" s="34">
        <f>IF(F41=0, "-", F38/F41)</f>
        <v>0.78260869565217395</v>
      </c>
      <c r="H38" s="65">
        <v>76</v>
      </c>
      <c r="I38" s="9">
        <f>IF(H41=0, "-", H38/H41)</f>
        <v>0.69090909090909092</v>
      </c>
      <c r="J38" s="8">
        <f>IF(D38=0, "-", IF((B38-D38)/D38&lt;10, (B38-D38)/D38, "&gt;999%"))</f>
        <v>0.34782608695652173</v>
      </c>
      <c r="K38" s="9">
        <f>IF(H38=0, "-", IF((F38-H38)/H38&lt;10, (F38-H38)/H38, "&gt;999%"))</f>
        <v>0.42105263157894735</v>
      </c>
    </row>
    <row r="39" spans="1:11" x14ac:dyDescent="0.2">
      <c r="A39" s="7" t="s">
        <v>214</v>
      </c>
      <c r="B39" s="65">
        <v>0</v>
      </c>
      <c r="C39" s="34">
        <f>IF(B41=0, "-", B39/B41)</f>
        <v>0</v>
      </c>
      <c r="D39" s="65">
        <v>0</v>
      </c>
      <c r="E39" s="9">
        <f>IF(D41=0, "-", D39/D41)</f>
        <v>0</v>
      </c>
      <c r="F39" s="81">
        <v>0</v>
      </c>
      <c r="G39" s="34">
        <f>IF(F41=0, "-", F39/F41)</f>
        <v>0</v>
      </c>
      <c r="H39" s="65">
        <v>3</v>
      </c>
      <c r="I39" s="9">
        <f>IF(H41=0, "-", H39/H41)</f>
        <v>2.7272727272727271E-2</v>
      </c>
      <c r="J39" s="8" t="str">
        <f>IF(D39=0, "-", IF((B39-D39)/D39&lt;10, (B39-D39)/D39, "&gt;999%"))</f>
        <v>-</v>
      </c>
      <c r="K39" s="9">
        <f>IF(H39=0, "-", IF((F39-H39)/H39&lt;10, (F39-H39)/H39, "&gt;999%"))</f>
        <v>-1</v>
      </c>
    </row>
    <row r="40" spans="1:11" x14ac:dyDescent="0.2">
      <c r="A40" s="2"/>
      <c r="B40" s="68"/>
      <c r="C40" s="33"/>
      <c r="D40" s="68"/>
      <c r="E40" s="6"/>
      <c r="F40" s="82"/>
      <c r="G40" s="33"/>
      <c r="H40" s="68"/>
      <c r="I40" s="6"/>
      <c r="J40" s="5"/>
      <c r="K40" s="6"/>
    </row>
    <row r="41" spans="1:11" s="43" customFormat="1" x14ac:dyDescent="0.2">
      <c r="A41" s="162" t="s">
        <v>583</v>
      </c>
      <c r="B41" s="71">
        <f>SUM(B36:B40)</f>
        <v>44</v>
      </c>
      <c r="C41" s="40">
        <f>B41/21588</f>
        <v>2.0381693533444508E-3</v>
      </c>
      <c r="D41" s="71">
        <f>SUM(D36:D40)</f>
        <v>28</v>
      </c>
      <c r="E41" s="41">
        <f>D41/16272</f>
        <v>1.720747295968535E-3</v>
      </c>
      <c r="F41" s="77">
        <f>SUM(F36:F40)</f>
        <v>138</v>
      </c>
      <c r="G41" s="42">
        <f>F41/56497</f>
        <v>2.4426075720834733E-3</v>
      </c>
      <c r="H41" s="71">
        <f>SUM(H36:H40)</f>
        <v>110</v>
      </c>
      <c r="I41" s="41">
        <f>H41/46275</f>
        <v>2.3770934629929767E-3</v>
      </c>
      <c r="J41" s="37">
        <f>IF(D41=0, "-", IF((B41-D41)/D41&lt;10, (B41-D41)/D41, "&gt;999%"))</f>
        <v>0.5714285714285714</v>
      </c>
      <c r="K41" s="38">
        <f>IF(H41=0, "-", IF((F41-H41)/H41&lt;10, (F41-H41)/H41, "&gt;999%"))</f>
        <v>0.25454545454545452</v>
      </c>
    </row>
    <row r="42" spans="1:11" x14ac:dyDescent="0.2">
      <c r="B42" s="83"/>
      <c r="D42" s="83"/>
      <c r="F42" s="83"/>
      <c r="H42" s="83"/>
    </row>
    <row r="43" spans="1:11" s="43" customFormat="1" x14ac:dyDescent="0.2">
      <c r="A43" s="162" t="s">
        <v>582</v>
      </c>
      <c r="B43" s="71">
        <v>994</v>
      </c>
      <c r="C43" s="40">
        <f>B43/21588</f>
        <v>4.6044098573281456E-2</v>
      </c>
      <c r="D43" s="71">
        <v>744</v>
      </c>
      <c r="E43" s="41">
        <f>D43/16272</f>
        <v>4.5722713864306784E-2</v>
      </c>
      <c r="F43" s="77">
        <v>2862</v>
      </c>
      <c r="G43" s="42">
        <f>F43/56497</f>
        <v>5.0657557038426816E-2</v>
      </c>
      <c r="H43" s="71">
        <v>2367</v>
      </c>
      <c r="I43" s="41">
        <f>H43/46275</f>
        <v>5.1150729335494326E-2</v>
      </c>
      <c r="J43" s="37">
        <f>IF(D43=0, "-", IF((B43-D43)/D43&lt;10, (B43-D43)/D43, "&gt;999%"))</f>
        <v>0.33602150537634407</v>
      </c>
      <c r="K43" s="38">
        <f>IF(H43=0, "-", IF((F43-H43)/H43&lt;10, (F43-H43)/H43, "&gt;999%"))</f>
        <v>0.20912547528517111</v>
      </c>
    </row>
    <row r="44" spans="1:11" x14ac:dyDescent="0.2">
      <c r="B44" s="83"/>
      <c r="D44" s="83"/>
      <c r="F44" s="83"/>
      <c r="H44" s="83"/>
    </row>
    <row r="45" spans="1:11" ht="15.75" x14ac:dyDescent="0.25">
      <c r="A45" s="164" t="s">
        <v>111</v>
      </c>
      <c r="B45" s="196" t="s">
        <v>1</v>
      </c>
      <c r="C45" s="200"/>
      <c r="D45" s="200"/>
      <c r="E45" s="197"/>
      <c r="F45" s="196" t="s">
        <v>14</v>
      </c>
      <c r="G45" s="200"/>
      <c r="H45" s="200"/>
      <c r="I45" s="197"/>
      <c r="J45" s="196" t="s">
        <v>15</v>
      </c>
      <c r="K45" s="197"/>
    </row>
    <row r="46" spans="1:11" x14ac:dyDescent="0.2">
      <c r="A46" s="22"/>
      <c r="B46" s="196">
        <f>VALUE(RIGHT($B$2, 4))</f>
        <v>2021</v>
      </c>
      <c r="C46" s="197"/>
      <c r="D46" s="196">
        <f>B46-1</f>
        <v>2020</v>
      </c>
      <c r="E46" s="204"/>
      <c r="F46" s="196">
        <f>B46</f>
        <v>2021</v>
      </c>
      <c r="G46" s="204"/>
      <c r="H46" s="196">
        <f>D46</f>
        <v>2020</v>
      </c>
      <c r="I46" s="204"/>
      <c r="J46" s="140" t="s">
        <v>4</v>
      </c>
      <c r="K46" s="141" t="s">
        <v>2</v>
      </c>
    </row>
    <row r="47" spans="1:11" x14ac:dyDescent="0.2">
      <c r="A47" s="163" t="s">
        <v>136</v>
      </c>
      <c r="B47" s="61" t="s">
        <v>12</v>
      </c>
      <c r="C47" s="62" t="s">
        <v>13</v>
      </c>
      <c r="D47" s="61" t="s">
        <v>12</v>
      </c>
      <c r="E47" s="63" t="s">
        <v>13</v>
      </c>
      <c r="F47" s="62" t="s">
        <v>12</v>
      </c>
      <c r="G47" s="62" t="s">
        <v>13</v>
      </c>
      <c r="H47" s="61" t="s">
        <v>12</v>
      </c>
      <c r="I47" s="63" t="s">
        <v>13</v>
      </c>
      <c r="J47" s="61"/>
      <c r="K47" s="63"/>
    </row>
    <row r="48" spans="1:11" x14ac:dyDescent="0.2">
      <c r="A48" s="7" t="s">
        <v>215</v>
      </c>
      <c r="B48" s="65">
        <v>1</v>
      </c>
      <c r="C48" s="34">
        <f>IF(B68=0, "-", B48/B68)</f>
        <v>5.2493438320209973E-4</v>
      </c>
      <c r="D48" s="65">
        <v>0</v>
      </c>
      <c r="E48" s="9">
        <f>IF(D68=0, "-", D48/D68)</f>
        <v>0</v>
      </c>
      <c r="F48" s="81">
        <v>2</v>
      </c>
      <c r="G48" s="34">
        <f>IF(F68=0, "-", F48/F68)</f>
        <v>3.8468936333910367E-4</v>
      </c>
      <c r="H48" s="65">
        <v>2</v>
      </c>
      <c r="I48" s="9">
        <f>IF(H68=0, "-", H48/H68)</f>
        <v>3.383522246658772E-4</v>
      </c>
      <c r="J48" s="8" t="str">
        <f t="shared" ref="J48:J66" si="2">IF(D48=0, "-", IF((B48-D48)/D48&lt;10, (B48-D48)/D48, "&gt;999%"))</f>
        <v>-</v>
      </c>
      <c r="K48" s="9">
        <f t="shared" ref="K48:K66" si="3">IF(H48=0, "-", IF((F48-H48)/H48&lt;10, (F48-H48)/H48, "&gt;999%"))</f>
        <v>0</v>
      </c>
    </row>
    <row r="49" spans="1:11" x14ac:dyDescent="0.2">
      <c r="A49" s="7" t="s">
        <v>216</v>
      </c>
      <c r="B49" s="65">
        <v>23</v>
      </c>
      <c r="C49" s="34">
        <f>IF(B68=0, "-", B49/B68)</f>
        <v>1.2073490813648294E-2</v>
      </c>
      <c r="D49" s="65">
        <v>27</v>
      </c>
      <c r="E49" s="9">
        <f>IF(D68=0, "-", D49/D68)</f>
        <v>1.3853258081067214E-2</v>
      </c>
      <c r="F49" s="81">
        <v>74</v>
      </c>
      <c r="G49" s="34">
        <f>IF(F68=0, "-", F49/F68)</f>
        <v>1.4233506443546836E-2</v>
      </c>
      <c r="H49" s="65">
        <v>83</v>
      </c>
      <c r="I49" s="9">
        <f>IF(H68=0, "-", H49/H68)</f>
        <v>1.4041617323633904E-2</v>
      </c>
      <c r="J49" s="8">
        <f t="shared" si="2"/>
        <v>-0.14814814814814814</v>
      </c>
      <c r="K49" s="9">
        <f t="shared" si="3"/>
        <v>-0.10843373493975904</v>
      </c>
    </row>
    <row r="50" spans="1:11" x14ac:dyDescent="0.2">
      <c r="A50" s="7" t="s">
        <v>217</v>
      </c>
      <c r="B50" s="65">
        <v>0</v>
      </c>
      <c r="C50" s="34">
        <f>IF(B68=0, "-", B50/B68)</f>
        <v>0</v>
      </c>
      <c r="D50" s="65">
        <v>104</v>
      </c>
      <c r="E50" s="9">
        <f>IF(D68=0, "-", D50/D68)</f>
        <v>5.3360697793740378E-2</v>
      </c>
      <c r="F50" s="81">
        <v>0</v>
      </c>
      <c r="G50" s="34">
        <f>IF(F68=0, "-", F50/F68)</f>
        <v>0</v>
      </c>
      <c r="H50" s="65">
        <v>138</v>
      </c>
      <c r="I50" s="9">
        <f>IF(H68=0, "-", H50/H68)</f>
        <v>2.3346303501945526E-2</v>
      </c>
      <c r="J50" s="8">
        <f t="shared" si="2"/>
        <v>-1</v>
      </c>
      <c r="K50" s="9">
        <f t="shared" si="3"/>
        <v>-1</v>
      </c>
    </row>
    <row r="51" spans="1:11" x14ac:dyDescent="0.2">
      <c r="A51" s="7" t="s">
        <v>218</v>
      </c>
      <c r="B51" s="65">
        <v>86</v>
      </c>
      <c r="C51" s="34">
        <f>IF(B68=0, "-", B51/B68)</f>
        <v>4.5144356955380577E-2</v>
      </c>
      <c r="D51" s="65">
        <v>118</v>
      </c>
      <c r="E51" s="9">
        <f>IF(D68=0, "-", D51/D68)</f>
        <v>6.0543868650590048E-2</v>
      </c>
      <c r="F51" s="81">
        <v>271</v>
      </c>
      <c r="G51" s="34">
        <f>IF(F68=0, "-", F51/F68)</f>
        <v>5.2125408732448544E-2</v>
      </c>
      <c r="H51" s="65">
        <v>462</v>
      </c>
      <c r="I51" s="9">
        <f>IF(H68=0, "-", H51/H68)</f>
        <v>7.8159363897817621E-2</v>
      </c>
      <c r="J51" s="8">
        <f t="shared" si="2"/>
        <v>-0.2711864406779661</v>
      </c>
      <c r="K51" s="9">
        <f t="shared" si="3"/>
        <v>-0.41341991341991341</v>
      </c>
    </row>
    <row r="52" spans="1:11" x14ac:dyDescent="0.2">
      <c r="A52" s="7" t="s">
        <v>219</v>
      </c>
      <c r="B52" s="65">
        <v>0</v>
      </c>
      <c r="C52" s="34">
        <f>IF(B68=0, "-", B52/B68)</f>
        <v>0</v>
      </c>
      <c r="D52" s="65">
        <v>43</v>
      </c>
      <c r="E52" s="9">
        <f>IF(D68=0, "-", D52/D68)</f>
        <v>2.2062596203181118E-2</v>
      </c>
      <c r="F52" s="81">
        <v>0</v>
      </c>
      <c r="G52" s="34">
        <f>IF(F68=0, "-", F52/F68)</f>
        <v>0</v>
      </c>
      <c r="H52" s="65">
        <v>121</v>
      </c>
      <c r="I52" s="9">
        <f>IF(H68=0, "-", H52/H68)</f>
        <v>2.047030959228557E-2</v>
      </c>
      <c r="J52" s="8">
        <f t="shared" si="2"/>
        <v>-1</v>
      </c>
      <c r="K52" s="9">
        <f t="shared" si="3"/>
        <v>-1</v>
      </c>
    </row>
    <row r="53" spans="1:11" x14ac:dyDescent="0.2">
      <c r="A53" s="7" t="s">
        <v>220</v>
      </c>
      <c r="B53" s="65">
        <v>572</v>
      </c>
      <c r="C53" s="34">
        <f>IF(B68=0, "-", B53/B68)</f>
        <v>0.30026246719160105</v>
      </c>
      <c r="D53" s="65">
        <v>347</v>
      </c>
      <c r="E53" s="9">
        <f>IF(D68=0, "-", D53/D68)</f>
        <v>0.1780400205233453</v>
      </c>
      <c r="F53" s="81">
        <v>1518</v>
      </c>
      <c r="G53" s="34">
        <f>IF(F68=0, "-", F53/F68)</f>
        <v>0.29197922677437971</v>
      </c>
      <c r="H53" s="65">
        <v>1169</v>
      </c>
      <c r="I53" s="9">
        <f>IF(H68=0, "-", H53/H68)</f>
        <v>0.19776687531720522</v>
      </c>
      <c r="J53" s="8">
        <f t="shared" si="2"/>
        <v>0.64841498559077815</v>
      </c>
      <c r="K53" s="9">
        <f t="shared" si="3"/>
        <v>0.29854576561163387</v>
      </c>
    </row>
    <row r="54" spans="1:11" x14ac:dyDescent="0.2">
      <c r="A54" s="7" t="s">
        <v>221</v>
      </c>
      <c r="B54" s="65">
        <v>1</v>
      </c>
      <c r="C54" s="34">
        <f>IF(B68=0, "-", B54/B68)</f>
        <v>5.2493438320209973E-4</v>
      </c>
      <c r="D54" s="65">
        <v>8</v>
      </c>
      <c r="E54" s="9">
        <f>IF(D68=0, "-", D54/D68)</f>
        <v>4.1046690610569521E-3</v>
      </c>
      <c r="F54" s="81">
        <v>7</v>
      </c>
      <c r="G54" s="34">
        <f>IF(F68=0, "-", F54/F68)</f>
        <v>1.3464127716868628E-3</v>
      </c>
      <c r="H54" s="65">
        <v>31</v>
      </c>
      <c r="I54" s="9">
        <f>IF(H68=0, "-", H54/H68)</f>
        <v>5.2444594823210962E-3</v>
      </c>
      <c r="J54" s="8">
        <f t="shared" si="2"/>
        <v>-0.875</v>
      </c>
      <c r="K54" s="9">
        <f t="shared" si="3"/>
        <v>-0.77419354838709675</v>
      </c>
    </row>
    <row r="55" spans="1:11" x14ac:dyDescent="0.2">
      <c r="A55" s="7" t="s">
        <v>222</v>
      </c>
      <c r="B55" s="65">
        <v>193</v>
      </c>
      <c r="C55" s="34">
        <f>IF(B68=0, "-", B55/B68)</f>
        <v>0.10131233595800525</v>
      </c>
      <c r="D55" s="65">
        <v>349</v>
      </c>
      <c r="E55" s="9">
        <f>IF(D68=0, "-", D55/D68)</f>
        <v>0.17906618778860955</v>
      </c>
      <c r="F55" s="81">
        <v>695</v>
      </c>
      <c r="G55" s="34">
        <f>IF(F68=0, "-", F55/F68)</f>
        <v>0.13367955376033852</v>
      </c>
      <c r="H55" s="65">
        <v>906</v>
      </c>
      <c r="I55" s="9">
        <f>IF(H68=0, "-", H55/H68)</f>
        <v>0.15327355777364235</v>
      </c>
      <c r="J55" s="8">
        <f t="shared" si="2"/>
        <v>-0.44699140401146131</v>
      </c>
      <c r="K55" s="9">
        <f t="shared" si="3"/>
        <v>-0.23289183222958057</v>
      </c>
    </row>
    <row r="56" spans="1:11" x14ac:dyDescent="0.2">
      <c r="A56" s="7" t="s">
        <v>223</v>
      </c>
      <c r="B56" s="65">
        <v>337</v>
      </c>
      <c r="C56" s="34">
        <f>IF(B68=0, "-", B56/B68)</f>
        <v>0.17690288713910762</v>
      </c>
      <c r="D56" s="65">
        <v>226</v>
      </c>
      <c r="E56" s="9">
        <f>IF(D68=0, "-", D56/D68)</f>
        <v>0.1159569009748589</v>
      </c>
      <c r="F56" s="81">
        <v>919</v>
      </c>
      <c r="G56" s="34">
        <f>IF(F68=0, "-", F56/F68)</f>
        <v>0.17676476245431813</v>
      </c>
      <c r="H56" s="65">
        <v>773</v>
      </c>
      <c r="I56" s="9">
        <f>IF(H68=0, "-", H56/H68)</f>
        <v>0.13077313483336153</v>
      </c>
      <c r="J56" s="8">
        <f t="shared" si="2"/>
        <v>0.49115044247787609</v>
      </c>
      <c r="K56" s="9">
        <f t="shared" si="3"/>
        <v>0.18887451487710219</v>
      </c>
    </row>
    <row r="57" spans="1:11" x14ac:dyDescent="0.2">
      <c r="A57" s="7" t="s">
        <v>224</v>
      </c>
      <c r="B57" s="65">
        <v>0</v>
      </c>
      <c r="C57" s="34">
        <f>IF(B68=0, "-", B57/B68)</f>
        <v>0</v>
      </c>
      <c r="D57" s="65">
        <v>0</v>
      </c>
      <c r="E57" s="9">
        <f>IF(D68=0, "-", D57/D68)</f>
        <v>0</v>
      </c>
      <c r="F57" s="81">
        <v>2</v>
      </c>
      <c r="G57" s="34">
        <f>IF(F68=0, "-", F57/F68)</f>
        <v>3.8468936333910367E-4</v>
      </c>
      <c r="H57" s="65">
        <v>1</v>
      </c>
      <c r="I57" s="9">
        <f>IF(H68=0, "-", H57/H68)</f>
        <v>1.691761123329386E-4</v>
      </c>
      <c r="J57" s="8" t="str">
        <f t="shared" si="2"/>
        <v>-</v>
      </c>
      <c r="K57" s="9">
        <f t="shared" si="3"/>
        <v>1</v>
      </c>
    </row>
    <row r="58" spans="1:11" x14ac:dyDescent="0.2">
      <c r="A58" s="7" t="s">
        <v>225</v>
      </c>
      <c r="B58" s="65">
        <v>0</v>
      </c>
      <c r="C58" s="34">
        <f>IF(B68=0, "-", B58/B68)</f>
        <v>0</v>
      </c>
      <c r="D58" s="65">
        <v>7</v>
      </c>
      <c r="E58" s="9">
        <f>IF(D68=0, "-", D58/D68)</f>
        <v>3.5915854284248334E-3</v>
      </c>
      <c r="F58" s="81">
        <v>0</v>
      </c>
      <c r="G58" s="34">
        <f>IF(F68=0, "-", F58/F68)</f>
        <v>0</v>
      </c>
      <c r="H58" s="65">
        <v>19</v>
      </c>
      <c r="I58" s="9">
        <f>IF(H68=0, "-", H58/H68)</f>
        <v>3.2143461343258333E-3</v>
      </c>
      <c r="J58" s="8">
        <f t="shared" si="2"/>
        <v>-1</v>
      </c>
      <c r="K58" s="9">
        <f t="shared" si="3"/>
        <v>-1</v>
      </c>
    </row>
    <row r="59" spans="1:11" x14ac:dyDescent="0.2">
      <c r="A59" s="7" t="s">
        <v>226</v>
      </c>
      <c r="B59" s="65">
        <v>0</v>
      </c>
      <c r="C59" s="34">
        <f>IF(B68=0, "-", B59/B68)</f>
        <v>0</v>
      </c>
      <c r="D59" s="65">
        <v>0</v>
      </c>
      <c r="E59" s="9">
        <f>IF(D68=0, "-", D59/D68)</f>
        <v>0</v>
      </c>
      <c r="F59" s="81">
        <v>0</v>
      </c>
      <c r="G59" s="34">
        <f>IF(F68=0, "-", F59/F68)</f>
        <v>0</v>
      </c>
      <c r="H59" s="65">
        <v>12</v>
      </c>
      <c r="I59" s="9">
        <f>IF(H68=0, "-", H59/H68)</f>
        <v>2.0301133479952629E-3</v>
      </c>
      <c r="J59" s="8" t="str">
        <f t="shared" si="2"/>
        <v>-</v>
      </c>
      <c r="K59" s="9">
        <f t="shared" si="3"/>
        <v>-1</v>
      </c>
    </row>
    <row r="60" spans="1:11" x14ac:dyDescent="0.2">
      <c r="A60" s="7" t="s">
        <v>227</v>
      </c>
      <c r="B60" s="65">
        <v>30</v>
      </c>
      <c r="C60" s="34">
        <f>IF(B68=0, "-", B60/B68)</f>
        <v>1.5748031496062992E-2</v>
      </c>
      <c r="D60" s="65">
        <v>0</v>
      </c>
      <c r="E60" s="9">
        <f>IF(D68=0, "-", D60/D68)</f>
        <v>0</v>
      </c>
      <c r="F60" s="81">
        <v>65</v>
      </c>
      <c r="G60" s="34">
        <f>IF(F68=0, "-", F60/F68)</f>
        <v>1.250240430852087E-2</v>
      </c>
      <c r="H60" s="65">
        <v>0</v>
      </c>
      <c r="I60" s="9">
        <f>IF(H68=0, "-", H60/H68)</f>
        <v>0</v>
      </c>
      <c r="J60" s="8" t="str">
        <f t="shared" si="2"/>
        <v>-</v>
      </c>
      <c r="K60" s="9" t="str">
        <f t="shared" si="3"/>
        <v>-</v>
      </c>
    </row>
    <row r="61" spans="1:11" x14ac:dyDescent="0.2">
      <c r="A61" s="7" t="s">
        <v>228</v>
      </c>
      <c r="B61" s="65">
        <v>50</v>
      </c>
      <c r="C61" s="34">
        <f>IF(B68=0, "-", B61/B68)</f>
        <v>2.6246719160104987E-2</v>
      </c>
      <c r="D61" s="65">
        <v>45</v>
      </c>
      <c r="E61" s="9">
        <f>IF(D68=0, "-", D61/D68)</f>
        <v>2.3088763468445357E-2</v>
      </c>
      <c r="F61" s="81">
        <v>144</v>
      </c>
      <c r="G61" s="34">
        <f>IF(F68=0, "-", F61/F68)</f>
        <v>2.7697634160415464E-2</v>
      </c>
      <c r="H61" s="65">
        <v>164</v>
      </c>
      <c r="I61" s="9">
        <f>IF(H68=0, "-", H61/H68)</f>
        <v>2.7744882422601928E-2</v>
      </c>
      <c r="J61" s="8">
        <f t="shared" si="2"/>
        <v>0.1111111111111111</v>
      </c>
      <c r="K61" s="9">
        <f t="shared" si="3"/>
        <v>-0.12195121951219512</v>
      </c>
    </row>
    <row r="62" spans="1:11" x14ac:dyDescent="0.2">
      <c r="A62" s="7" t="s">
        <v>229</v>
      </c>
      <c r="B62" s="65">
        <v>28</v>
      </c>
      <c r="C62" s="34">
        <f>IF(B68=0, "-", B62/B68)</f>
        <v>1.4698162729658792E-2</v>
      </c>
      <c r="D62" s="65">
        <v>23</v>
      </c>
      <c r="E62" s="9">
        <f>IF(D68=0, "-", D62/D68)</f>
        <v>1.1800923550538737E-2</v>
      </c>
      <c r="F62" s="81">
        <v>69</v>
      </c>
      <c r="G62" s="34">
        <f>IF(F68=0, "-", F62/F68)</f>
        <v>1.3271783035199077E-2</v>
      </c>
      <c r="H62" s="65">
        <v>50</v>
      </c>
      <c r="I62" s="9">
        <f>IF(H68=0, "-", H62/H68)</f>
        <v>8.4588056166469295E-3</v>
      </c>
      <c r="J62" s="8">
        <f t="shared" si="2"/>
        <v>0.21739130434782608</v>
      </c>
      <c r="K62" s="9">
        <f t="shared" si="3"/>
        <v>0.38</v>
      </c>
    </row>
    <row r="63" spans="1:11" x14ac:dyDescent="0.2">
      <c r="A63" s="7" t="s">
        <v>230</v>
      </c>
      <c r="B63" s="65">
        <v>578</v>
      </c>
      <c r="C63" s="34">
        <f>IF(B68=0, "-", B63/B68)</f>
        <v>0.30341207349081367</v>
      </c>
      <c r="D63" s="65">
        <v>477</v>
      </c>
      <c r="E63" s="9">
        <f>IF(D68=0, "-", D63/D68)</f>
        <v>0.24474089276552077</v>
      </c>
      <c r="F63" s="81">
        <v>1407</v>
      </c>
      <c r="G63" s="34">
        <f>IF(F68=0, "-", F63/F68)</f>
        <v>0.27062896710905943</v>
      </c>
      <c r="H63" s="65">
        <v>1459</v>
      </c>
      <c r="I63" s="9">
        <f>IF(H68=0, "-", H63/H68)</f>
        <v>0.24682794789375739</v>
      </c>
      <c r="J63" s="8">
        <f t="shared" si="2"/>
        <v>0.21174004192872117</v>
      </c>
      <c r="K63" s="9">
        <f t="shared" si="3"/>
        <v>-3.5640849897189859E-2</v>
      </c>
    </row>
    <row r="64" spans="1:11" x14ac:dyDescent="0.2">
      <c r="A64" s="7" t="s">
        <v>231</v>
      </c>
      <c r="B64" s="65">
        <v>0</v>
      </c>
      <c r="C64" s="34">
        <f>IF(B68=0, "-", B64/B68)</f>
        <v>0</v>
      </c>
      <c r="D64" s="65">
        <v>1</v>
      </c>
      <c r="E64" s="9">
        <f>IF(D68=0, "-", D64/D68)</f>
        <v>5.1308363263211901E-4</v>
      </c>
      <c r="F64" s="81">
        <v>1</v>
      </c>
      <c r="G64" s="34">
        <f>IF(F68=0, "-", F64/F68)</f>
        <v>1.9234468166955183E-4</v>
      </c>
      <c r="H64" s="65">
        <v>5</v>
      </c>
      <c r="I64" s="9">
        <f>IF(H68=0, "-", H64/H68)</f>
        <v>8.4588056166469297E-4</v>
      </c>
      <c r="J64" s="8">
        <f t="shared" si="2"/>
        <v>-1</v>
      </c>
      <c r="K64" s="9">
        <f t="shared" si="3"/>
        <v>-0.8</v>
      </c>
    </row>
    <row r="65" spans="1:11" x14ac:dyDescent="0.2">
      <c r="A65" s="7" t="s">
        <v>232</v>
      </c>
      <c r="B65" s="65">
        <v>4</v>
      </c>
      <c r="C65" s="34">
        <f>IF(B68=0, "-", B65/B68)</f>
        <v>2.0997375328083989E-3</v>
      </c>
      <c r="D65" s="65">
        <v>4</v>
      </c>
      <c r="E65" s="9">
        <f>IF(D68=0, "-", D65/D68)</f>
        <v>2.052334530528476E-3</v>
      </c>
      <c r="F65" s="81">
        <v>16</v>
      </c>
      <c r="G65" s="34">
        <f>IF(F68=0, "-", F65/F68)</f>
        <v>3.0775149067128293E-3</v>
      </c>
      <c r="H65" s="65">
        <v>29</v>
      </c>
      <c r="I65" s="9">
        <f>IF(H68=0, "-", H65/H68)</f>
        <v>4.906107257655219E-3</v>
      </c>
      <c r="J65" s="8">
        <f t="shared" si="2"/>
        <v>0</v>
      </c>
      <c r="K65" s="9">
        <f t="shared" si="3"/>
        <v>-0.44827586206896552</v>
      </c>
    </row>
    <row r="66" spans="1:11" x14ac:dyDescent="0.2">
      <c r="A66" s="7" t="s">
        <v>233</v>
      </c>
      <c r="B66" s="65">
        <v>2</v>
      </c>
      <c r="C66" s="34">
        <f>IF(B68=0, "-", B66/B68)</f>
        <v>1.0498687664041995E-3</v>
      </c>
      <c r="D66" s="65">
        <v>170</v>
      </c>
      <c r="E66" s="9">
        <f>IF(D68=0, "-", D66/D68)</f>
        <v>8.7224217547460237E-2</v>
      </c>
      <c r="F66" s="81">
        <v>9</v>
      </c>
      <c r="G66" s="34">
        <f>IF(F68=0, "-", F66/F68)</f>
        <v>1.7311021350259665E-3</v>
      </c>
      <c r="H66" s="65">
        <v>487</v>
      </c>
      <c r="I66" s="9">
        <f>IF(H68=0, "-", H66/H68)</f>
        <v>8.2388766706141092E-2</v>
      </c>
      <c r="J66" s="8">
        <f t="shared" si="2"/>
        <v>-0.9882352941176471</v>
      </c>
      <c r="K66" s="9">
        <f t="shared" si="3"/>
        <v>-0.98151950718685832</v>
      </c>
    </row>
    <row r="67" spans="1:11" x14ac:dyDescent="0.2">
      <c r="A67" s="2"/>
      <c r="B67" s="68"/>
      <c r="C67" s="33"/>
      <c r="D67" s="68"/>
      <c r="E67" s="6"/>
      <c r="F67" s="82"/>
      <c r="G67" s="33"/>
      <c r="H67" s="68"/>
      <c r="I67" s="6"/>
      <c r="J67" s="5"/>
      <c r="K67" s="6"/>
    </row>
    <row r="68" spans="1:11" s="43" customFormat="1" x14ac:dyDescent="0.2">
      <c r="A68" s="162" t="s">
        <v>581</v>
      </c>
      <c r="B68" s="71">
        <f>SUM(B48:B67)</f>
        <v>1905</v>
      </c>
      <c r="C68" s="40">
        <f>B68/21588</f>
        <v>8.8243468593663152E-2</v>
      </c>
      <c r="D68" s="71">
        <f>SUM(D48:D67)</f>
        <v>1949</v>
      </c>
      <c r="E68" s="41">
        <f>D68/16272</f>
        <v>0.11977630285152409</v>
      </c>
      <c r="F68" s="77">
        <f>SUM(F48:F67)</f>
        <v>5199</v>
      </c>
      <c r="G68" s="42">
        <f>F68/56497</f>
        <v>9.2022585270014334E-2</v>
      </c>
      <c r="H68" s="71">
        <f>SUM(H48:H67)</f>
        <v>5911</v>
      </c>
      <c r="I68" s="41">
        <f>H68/46275</f>
        <v>0.12773635872501352</v>
      </c>
      <c r="J68" s="37">
        <f>IF(D68=0, "-", IF((B68-D68)/D68&lt;10, (B68-D68)/D68, "&gt;999%"))</f>
        <v>-2.2575679835813236E-2</v>
      </c>
      <c r="K68" s="38">
        <f>IF(H68=0, "-", IF((F68-H68)/H68&lt;10, (F68-H68)/H68, "&gt;999%"))</f>
        <v>-0.12045339198105227</v>
      </c>
    </row>
    <row r="69" spans="1:11" x14ac:dyDescent="0.2">
      <c r="B69" s="83"/>
      <c r="D69" s="83"/>
      <c r="F69" s="83"/>
      <c r="H69" s="83"/>
    </row>
    <row r="70" spans="1:11" x14ac:dyDescent="0.2">
      <c r="A70" s="163" t="s">
        <v>137</v>
      </c>
      <c r="B70" s="61" t="s">
        <v>12</v>
      </c>
      <c r="C70" s="62" t="s">
        <v>13</v>
      </c>
      <c r="D70" s="61" t="s">
        <v>12</v>
      </c>
      <c r="E70" s="63" t="s">
        <v>13</v>
      </c>
      <c r="F70" s="62" t="s">
        <v>12</v>
      </c>
      <c r="G70" s="62" t="s">
        <v>13</v>
      </c>
      <c r="H70" s="61" t="s">
        <v>12</v>
      </c>
      <c r="I70" s="63" t="s">
        <v>13</v>
      </c>
      <c r="J70" s="61"/>
      <c r="K70" s="63"/>
    </row>
    <row r="71" spans="1:11" x14ac:dyDescent="0.2">
      <c r="A71" s="7" t="s">
        <v>234</v>
      </c>
      <c r="B71" s="65">
        <v>10</v>
      </c>
      <c r="C71" s="34">
        <f>IF(B81=0, "-", B71/B81)</f>
        <v>5.2356020942408377E-2</v>
      </c>
      <c r="D71" s="65">
        <v>19</v>
      </c>
      <c r="E71" s="9">
        <f>IF(D81=0, "-", D71/D81)</f>
        <v>0.10674157303370786</v>
      </c>
      <c r="F71" s="81">
        <v>45</v>
      </c>
      <c r="G71" s="34">
        <f>IF(F81=0, "-", F71/F81)</f>
        <v>9.202453987730061E-2</v>
      </c>
      <c r="H71" s="65">
        <v>87</v>
      </c>
      <c r="I71" s="9">
        <f>IF(H81=0, "-", H71/H81)</f>
        <v>0.15425531914893617</v>
      </c>
      <c r="J71" s="8">
        <f t="shared" ref="J71:J79" si="4">IF(D71=0, "-", IF((B71-D71)/D71&lt;10, (B71-D71)/D71, "&gt;999%"))</f>
        <v>-0.47368421052631576</v>
      </c>
      <c r="K71" s="9">
        <f t="shared" ref="K71:K79" si="5">IF(H71=0, "-", IF((F71-H71)/H71&lt;10, (F71-H71)/H71, "&gt;999%"))</f>
        <v>-0.48275862068965519</v>
      </c>
    </row>
    <row r="72" spans="1:11" x14ac:dyDescent="0.2">
      <c r="A72" s="7" t="s">
        <v>235</v>
      </c>
      <c r="B72" s="65">
        <v>70</v>
      </c>
      <c r="C72" s="34">
        <f>IF(B81=0, "-", B72/B81)</f>
        <v>0.36649214659685864</v>
      </c>
      <c r="D72" s="65">
        <v>22</v>
      </c>
      <c r="E72" s="9">
        <f>IF(D81=0, "-", D72/D81)</f>
        <v>0.12359550561797752</v>
      </c>
      <c r="F72" s="81">
        <v>147</v>
      </c>
      <c r="G72" s="34">
        <f>IF(F81=0, "-", F72/F81)</f>
        <v>0.30061349693251532</v>
      </c>
      <c r="H72" s="65">
        <v>94</v>
      </c>
      <c r="I72" s="9">
        <f>IF(H81=0, "-", H72/H81)</f>
        <v>0.16666666666666666</v>
      </c>
      <c r="J72" s="8">
        <f t="shared" si="4"/>
        <v>2.1818181818181817</v>
      </c>
      <c r="K72" s="9">
        <f t="shared" si="5"/>
        <v>0.56382978723404253</v>
      </c>
    </row>
    <row r="73" spans="1:11" x14ac:dyDescent="0.2">
      <c r="A73" s="7" t="s">
        <v>236</v>
      </c>
      <c r="B73" s="65">
        <v>44</v>
      </c>
      <c r="C73" s="34">
        <f>IF(B81=0, "-", B73/B81)</f>
        <v>0.23036649214659685</v>
      </c>
      <c r="D73" s="65">
        <v>7</v>
      </c>
      <c r="E73" s="9">
        <f>IF(D81=0, "-", D73/D81)</f>
        <v>3.9325842696629212E-2</v>
      </c>
      <c r="F73" s="81">
        <v>99</v>
      </c>
      <c r="G73" s="34">
        <f>IF(F81=0, "-", F73/F81)</f>
        <v>0.20245398773006135</v>
      </c>
      <c r="H73" s="65">
        <v>25</v>
      </c>
      <c r="I73" s="9">
        <f>IF(H81=0, "-", H73/H81)</f>
        <v>4.4326241134751775E-2</v>
      </c>
      <c r="J73" s="8">
        <f t="shared" si="4"/>
        <v>5.2857142857142856</v>
      </c>
      <c r="K73" s="9">
        <f t="shared" si="5"/>
        <v>2.96</v>
      </c>
    </row>
    <row r="74" spans="1:11" x14ac:dyDescent="0.2">
      <c r="A74" s="7" t="s">
        <v>237</v>
      </c>
      <c r="B74" s="65">
        <v>1</v>
      </c>
      <c r="C74" s="34">
        <f>IF(B81=0, "-", B74/B81)</f>
        <v>5.235602094240838E-3</v>
      </c>
      <c r="D74" s="65">
        <v>1</v>
      </c>
      <c r="E74" s="9">
        <f>IF(D81=0, "-", D74/D81)</f>
        <v>5.6179775280898875E-3</v>
      </c>
      <c r="F74" s="81">
        <v>1</v>
      </c>
      <c r="G74" s="34">
        <f>IF(F81=0, "-", F74/F81)</f>
        <v>2.0449897750511249E-3</v>
      </c>
      <c r="H74" s="65">
        <v>2</v>
      </c>
      <c r="I74" s="9">
        <f>IF(H81=0, "-", H74/H81)</f>
        <v>3.5460992907801418E-3</v>
      </c>
      <c r="J74" s="8">
        <f t="shared" si="4"/>
        <v>0</v>
      </c>
      <c r="K74" s="9">
        <f t="shared" si="5"/>
        <v>-0.5</v>
      </c>
    </row>
    <row r="75" spans="1:11" x14ac:dyDescent="0.2">
      <c r="A75" s="7" t="s">
        <v>238</v>
      </c>
      <c r="B75" s="65">
        <v>0</v>
      </c>
      <c r="C75" s="34">
        <f>IF(B81=0, "-", B75/B81)</f>
        <v>0</v>
      </c>
      <c r="D75" s="65">
        <v>0</v>
      </c>
      <c r="E75" s="9">
        <f>IF(D81=0, "-", D75/D81)</f>
        <v>0</v>
      </c>
      <c r="F75" s="81">
        <v>1</v>
      </c>
      <c r="G75" s="34">
        <f>IF(F81=0, "-", F75/F81)</f>
        <v>2.0449897750511249E-3</v>
      </c>
      <c r="H75" s="65">
        <v>5</v>
      </c>
      <c r="I75" s="9">
        <f>IF(H81=0, "-", H75/H81)</f>
        <v>8.8652482269503553E-3</v>
      </c>
      <c r="J75" s="8" t="str">
        <f t="shared" si="4"/>
        <v>-</v>
      </c>
      <c r="K75" s="9">
        <f t="shared" si="5"/>
        <v>-0.8</v>
      </c>
    </row>
    <row r="76" spans="1:11" x14ac:dyDescent="0.2">
      <c r="A76" s="7" t="s">
        <v>239</v>
      </c>
      <c r="B76" s="65">
        <v>41</v>
      </c>
      <c r="C76" s="34">
        <f>IF(B81=0, "-", B76/B81)</f>
        <v>0.21465968586387435</v>
      </c>
      <c r="D76" s="65">
        <v>116</v>
      </c>
      <c r="E76" s="9">
        <f>IF(D81=0, "-", D76/D81)</f>
        <v>0.651685393258427</v>
      </c>
      <c r="F76" s="81">
        <v>123</v>
      </c>
      <c r="G76" s="34">
        <f>IF(F81=0, "-", F76/F81)</f>
        <v>0.25153374233128833</v>
      </c>
      <c r="H76" s="65">
        <v>291</v>
      </c>
      <c r="I76" s="9">
        <f>IF(H81=0, "-", H76/H81)</f>
        <v>0.51595744680851063</v>
      </c>
      <c r="J76" s="8">
        <f t="shared" si="4"/>
        <v>-0.64655172413793105</v>
      </c>
      <c r="K76" s="9">
        <f t="shared" si="5"/>
        <v>-0.57731958762886593</v>
      </c>
    </row>
    <row r="77" spans="1:11" x14ac:dyDescent="0.2">
      <c r="A77" s="7" t="s">
        <v>240</v>
      </c>
      <c r="B77" s="65">
        <v>8</v>
      </c>
      <c r="C77" s="34">
        <f>IF(B81=0, "-", B77/B81)</f>
        <v>4.1884816753926704E-2</v>
      </c>
      <c r="D77" s="65">
        <v>3</v>
      </c>
      <c r="E77" s="9">
        <f>IF(D81=0, "-", D77/D81)</f>
        <v>1.6853932584269662E-2</v>
      </c>
      <c r="F77" s="81">
        <v>23</v>
      </c>
      <c r="G77" s="34">
        <f>IF(F81=0, "-", F77/F81)</f>
        <v>4.7034764826175871E-2</v>
      </c>
      <c r="H77" s="65">
        <v>11</v>
      </c>
      <c r="I77" s="9">
        <f>IF(H81=0, "-", H77/H81)</f>
        <v>1.9503546099290781E-2</v>
      </c>
      <c r="J77" s="8">
        <f t="shared" si="4"/>
        <v>1.6666666666666667</v>
      </c>
      <c r="K77" s="9">
        <f t="shared" si="5"/>
        <v>1.0909090909090908</v>
      </c>
    </row>
    <row r="78" spans="1:11" x14ac:dyDescent="0.2">
      <c r="A78" s="7" t="s">
        <v>241</v>
      </c>
      <c r="B78" s="65">
        <v>16</v>
      </c>
      <c r="C78" s="34">
        <f>IF(B81=0, "-", B78/B81)</f>
        <v>8.3769633507853408E-2</v>
      </c>
      <c r="D78" s="65">
        <v>3</v>
      </c>
      <c r="E78" s="9">
        <f>IF(D81=0, "-", D78/D81)</f>
        <v>1.6853932584269662E-2</v>
      </c>
      <c r="F78" s="81">
        <v>36</v>
      </c>
      <c r="G78" s="34">
        <f>IF(F81=0, "-", F78/F81)</f>
        <v>7.3619631901840496E-2</v>
      </c>
      <c r="H78" s="65">
        <v>18</v>
      </c>
      <c r="I78" s="9">
        <f>IF(H81=0, "-", H78/H81)</f>
        <v>3.1914893617021274E-2</v>
      </c>
      <c r="J78" s="8">
        <f t="shared" si="4"/>
        <v>4.333333333333333</v>
      </c>
      <c r="K78" s="9">
        <f t="shared" si="5"/>
        <v>1</v>
      </c>
    </row>
    <row r="79" spans="1:11" x14ac:dyDescent="0.2">
      <c r="A79" s="7" t="s">
        <v>242</v>
      </c>
      <c r="B79" s="65">
        <v>1</v>
      </c>
      <c r="C79" s="34">
        <f>IF(B81=0, "-", B79/B81)</f>
        <v>5.235602094240838E-3</v>
      </c>
      <c r="D79" s="65">
        <v>7</v>
      </c>
      <c r="E79" s="9">
        <f>IF(D81=0, "-", D79/D81)</f>
        <v>3.9325842696629212E-2</v>
      </c>
      <c r="F79" s="81">
        <v>14</v>
      </c>
      <c r="G79" s="34">
        <f>IF(F81=0, "-", F79/F81)</f>
        <v>2.8629856850715747E-2</v>
      </c>
      <c r="H79" s="65">
        <v>31</v>
      </c>
      <c r="I79" s="9">
        <f>IF(H81=0, "-", H79/H81)</f>
        <v>5.4964539007092202E-2</v>
      </c>
      <c r="J79" s="8">
        <f t="shared" si="4"/>
        <v>-0.8571428571428571</v>
      </c>
      <c r="K79" s="9">
        <f t="shared" si="5"/>
        <v>-0.54838709677419351</v>
      </c>
    </row>
    <row r="80" spans="1:11" x14ac:dyDescent="0.2">
      <c r="A80" s="2"/>
      <c r="B80" s="68"/>
      <c r="C80" s="33"/>
      <c r="D80" s="68"/>
      <c r="E80" s="6"/>
      <c r="F80" s="82"/>
      <c r="G80" s="33"/>
      <c r="H80" s="68"/>
      <c r="I80" s="6"/>
      <c r="J80" s="5"/>
      <c r="K80" s="6"/>
    </row>
    <row r="81" spans="1:11" s="43" customFormat="1" x14ac:dyDescent="0.2">
      <c r="A81" s="162" t="s">
        <v>580</v>
      </c>
      <c r="B81" s="71">
        <f>SUM(B71:B80)</f>
        <v>191</v>
      </c>
      <c r="C81" s="40">
        <f>B81/21588</f>
        <v>8.8475078747452286E-3</v>
      </c>
      <c r="D81" s="71">
        <f>SUM(D71:D80)</f>
        <v>178</v>
      </c>
      <c r="E81" s="41">
        <f>D81/16272</f>
        <v>1.0939036381514257E-2</v>
      </c>
      <c r="F81" s="77">
        <f>SUM(F71:F80)</f>
        <v>489</v>
      </c>
      <c r="G81" s="42">
        <f>F81/56497</f>
        <v>8.6553268315131774E-3</v>
      </c>
      <c r="H81" s="71">
        <f>SUM(H71:H80)</f>
        <v>564</v>
      </c>
      <c r="I81" s="41">
        <f>H81/46275</f>
        <v>1.2188006482982171E-2</v>
      </c>
      <c r="J81" s="37">
        <f>IF(D81=0, "-", IF((B81-D81)/D81&lt;10, (B81-D81)/D81, "&gt;999%"))</f>
        <v>7.3033707865168537E-2</v>
      </c>
      <c r="K81" s="38">
        <f>IF(H81=0, "-", IF((F81-H81)/H81&lt;10, (F81-H81)/H81, "&gt;999%"))</f>
        <v>-0.13297872340425532</v>
      </c>
    </row>
    <row r="82" spans="1:11" x14ac:dyDescent="0.2">
      <c r="B82" s="83"/>
      <c r="D82" s="83"/>
      <c r="F82" s="83"/>
      <c r="H82" s="83"/>
    </row>
    <row r="83" spans="1:11" s="43" customFormat="1" x14ac:dyDescent="0.2">
      <c r="A83" s="162" t="s">
        <v>579</v>
      </c>
      <c r="B83" s="71">
        <v>2096</v>
      </c>
      <c r="C83" s="40">
        <f>B83/21588</f>
        <v>9.7090976468408377E-2</v>
      </c>
      <c r="D83" s="71">
        <v>2127</v>
      </c>
      <c r="E83" s="41">
        <f>D83/16272</f>
        <v>0.13071533923303835</v>
      </c>
      <c r="F83" s="77">
        <v>5688</v>
      </c>
      <c r="G83" s="42">
        <f>F83/56497</f>
        <v>0.10067791210152752</v>
      </c>
      <c r="H83" s="71">
        <v>6475</v>
      </c>
      <c r="I83" s="41">
        <f>H83/46275</f>
        <v>0.13992436520799567</v>
      </c>
      <c r="J83" s="37">
        <f>IF(D83=0, "-", IF((B83-D83)/D83&lt;10, (B83-D83)/D83, "&gt;999%"))</f>
        <v>-1.4574518100611189E-2</v>
      </c>
      <c r="K83" s="38">
        <f>IF(H83=0, "-", IF((F83-H83)/H83&lt;10, (F83-H83)/H83, "&gt;999%"))</f>
        <v>-0.12154440154440155</v>
      </c>
    </row>
    <row r="84" spans="1:11" x14ac:dyDescent="0.2">
      <c r="B84" s="83"/>
      <c r="D84" s="83"/>
      <c r="F84" s="83"/>
      <c r="H84" s="83"/>
    </row>
    <row r="85" spans="1:11" ht="15.75" x14ac:dyDescent="0.25">
      <c r="A85" s="164" t="s">
        <v>112</v>
      </c>
      <c r="B85" s="196" t="s">
        <v>1</v>
      </c>
      <c r="C85" s="200"/>
      <c r="D85" s="200"/>
      <c r="E85" s="197"/>
      <c r="F85" s="196" t="s">
        <v>14</v>
      </c>
      <c r="G85" s="200"/>
      <c r="H85" s="200"/>
      <c r="I85" s="197"/>
      <c r="J85" s="196" t="s">
        <v>15</v>
      </c>
      <c r="K85" s="197"/>
    </row>
    <row r="86" spans="1:11" x14ac:dyDescent="0.2">
      <c r="A86" s="22"/>
      <c r="B86" s="196">
        <f>VALUE(RIGHT($B$2, 4))</f>
        <v>2021</v>
      </c>
      <c r="C86" s="197"/>
      <c r="D86" s="196">
        <f>B86-1</f>
        <v>2020</v>
      </c>
      <c r="E86" s="204"/>
      <c r="F86" s="196">
        <f>B86</f>
        <v>2021</v>
      </c>
      <c r="G86" s="204"/>
      <c r="H86" s="196">
        <f>D86</f>
        <v>2020</v>
      </c>
      <c r="I86" s="204"/>
      <c r="J86" s="140" t="s">
        <v>4</v>
      </c>
      <c r="K86" s="141" t="s">
        <v>2</v>
      </c>
    </row>
    <row r="87" spans="1:11" x14ac:dyDescent="0.2">
      <c r="A87" s="163" t="s">
        <v>138</v>
      </c>
      <c r="B87" s="61" t="s">
        <v>12</v>
      </c>
      <c r="C87" s="62" t="s">
        <v>13</v>
      </c>
      <c r="D87" s="61" t="s">
        <v>12</v>
      </c>
      <c r="E87" s="63" t="s">
        <v>13</v>
      </c>
      <c r="F87" s="62" t="s">
        <v>12</v>
      </c>
      <c r="G87" s="62" t="s">
        <v>13</v>
      </c>
      <c r="H87" s="61" t="s">
        <v>12</v>
      </c>
      <c r="I87" s="63" t="s">
        <v>13</v>
      </c>
      <c r="J87" s="61"/>
      <c r="K87" s="63"/>
    </row>
    <row r="88" spans="1:11" x14ac:dyDescent="0.2">
      <c r="A88" s="7" t="s">
        <v>243</v>
      </c>
      <c r="B88" s="65">
        <v>0</v>
      </c>
      <c r="C88" s="34">
        <f>IF(B99=0, "-", B88/B99)</f>
        <v>0</v>
      </c>
      <c r="D88" s="65">
        <v>4</v>
      </c>
      <c r="E88" s="9">
        <f>IF(D99=0, "-", D88/D99)</f>
        <v>1.2121212121212121E-2</v>
      </c>
      <c r="F88" s="81">
        <v>0</v>
      </c>
      <c r="G88" s="34">
        <f>IF(F99=0, "-", F88/F99)</f>
        <v>0</v>
      </c>
      <c r="H88" s="65">
        <v>7</v>
      </c>
      <c r="I88" s="9">
        <f>IF(H99=0, "-", H88/H99)</f>
        <v>7.7519379844961239E-3</v>
      </c>
      <c r="J88" s="8">
        <f t="shared" ref="J88:J97" si="6">IF(D88=0, "-", IF((B88-D88)/D88&lt;10, (B88-D88)/D88, "&gt;999%"))</f>
        <v>-1</v>
      </c>
      <c r="K88" s="9">
        <f t="shared" ref="K88:K97" si="7">IF(H88=0, "-", IF((F88-H88)/H88&lt;10, (F88-H88)/H88, "&gt;999%"))</f>
        <v>-1</v>
      </c>
    </row>
    <row r="89" spans="1:11" x14ac:dyDescent="0.2">
      <c r="A89" s="7" t="s">
        <v>244</v>
      </c>
      <c r="B89" s="65">
        <v>1</v>
      </c>
      <c r="C89" s="34">
        <f>IF(B99=0, "-", B89/B99)</f>
        <v>5.0505050505050509E-3</v>
      </c>
      <c r="D89" s="65">
        <v>1</v>
      </c>
      <c r="E89" s="9">
        <f>IF(D99=0, "-", D89/D99)</f>
        <v>3.0303030303030303E-3</v>
      </c>
      <c r="F89" s="81">
        <v>5</v>
      </c>
      <c r="G89" s="34">
        <f>IF(F99=0, "-", F89/F99)</f>
        <v>7.2992700729927005E-3</v>
      </c>
      <c r="H89" s="65">
        <v>8</v>
      </c>
      <c r="I89" s="9">
        <f>IF(H99=0, "-", H89/H99)</f>
        <v>8.8593576965669985E-3</v>
      </c>
      <c r="J89" s="8">
        <f t="shared" si="6"/>
        <v>0</v>
      </c>
      <c r="K89" s="9">
        <f t="shared" si="7"/>
        <v>-0.375</v>
      </c>
    </row>
    <row r="90" spans="1:11" x14ac:dyDescent="0.2">
      <c r="A90" s="7" t="s">
        <v>245</v>
      </c>
      <c r="B90" s="65">
        <v>0</v>
      </c>
      <c r="C90" s="34">
        <f>IF(B99=0, "-", B90/B99)</f>
        <v>0</v>
      </c>
      <c r="D90" s="65">
        <v>2</v>
      </c>
      <c r="E90" s="9">
        <f>IF(D99=0, "-", D90/D99)</f>
        <v>6.0606060606060606E-3</v>
      </c>
      <c r="F90" s="81">
        <v>0</v>
      </c>
      <c r="G90" s="34">
        <f>IF(F99=0, "-", F90/F99)</f>
        <v>0</v>
      </c>
      <c r="H90" s="65">
        <v>9</v>
      </c>
      <c r="I90" s="9">
        <f>IF(H99=0, "-", H90/H99)</f>
        <v>9.9667774086378731E-3</v>
      </c>
      <c r="J90" s="8">
        <f t="shared" si="6"/>
        <v>-1</v>
      </c>
      <c r="K90" s="9">
        <f t="shared" si="7"/>
        <v>-1</v>
      </c>
    </row>
    <row r="91" spans="1:11" x14ac:dyDescent="0.2">
      <c r="A91" s="7" t="s">
        <v>246</v>
      </c>
      <c r="B91" s="65">
        <v>29</v>
      </c>
      <c r="C91" s="34">
        <f>IF(B99=0, "-", B91/B99)</f>
        <v>0.14646464646464646</v>
      </c>
      <c r="D91" s="65">
        <v>38</v>
      </c>
      <c r="E91" s="9">
        <f>IF(D99=0, "-", D91/D99)</f>
        <v>0.11515151515151516</v>
      </c>
      <c r="F91" s="81">
        <v>78</v>
      </c>
      <c r="G91" s="34">
        <f>IF(F99=0, "-", F91/F99)</f>
        <v>0.11386861313868613</v>
      </c>
      <c r="H91" s="65">
        <v>100</v>
      </c>
      <c r="I91" s="9">
        <f>IF(H99=0, "-", H91/H99)</f>
        <v>0.11074197120708748</v>
      </c>
      <c r="J91" s="8">
        <f t="shared" si="6"/>
        <v>-0.23684210526315788</v>
      </c>
      <c r="K91" s="9">
        <f t="shared" si="7"/>
        <v>-0.22</v>
      </c>
    </row>
    <row r="92" spans="1:11" x14ac:dyDescent="0.2">
      <c r="A92" s="7" t="s">
        <v>247</v>
      </c>
      <c r="B92" s="65">
        <v>0</v>
      </c>
      <c r="C92" s="34">
        <f>IF(B99=0, "-", B92/B99)</f>
        <v>0</v>
      </c>
      <c r="D92" s="65">
        <v>2</v>
      </c>
      <c r="E92" s="9">
        <f>IF(D99=0, "-", D92/D99)</f>
        <v>6.0606060606060606E-3</v>
      </c>
      <c r="F92" s="81">
        <v>3</v>
      </c>
      <c r="G92" s="34">
        <f>IF(F99=0, "-", F92/F99)</f>
        <v>4.3795620437956208E-3</v>
      </c>
      <c r="H92" s="65">
        <v>6</v>
      </c>
      <c r="I92" s="9">
        <f>IF(H99=0, "-", H92/H99)</f>
        <v>6.6445182724252493E-3</v>
      </c>
      <c r="J92" s="8">
        <f t="shared" si="6"/>
        <v>-1</v>
      </c>
      <c r="K92" s="9">
        <f t="shared" si="7"/>
        <v>-0.5</v>
      </c>
    </row>
    <row r="93" spans="1:11" x14ac:dyDescent="0.2">
      <c r="A93" s="7" t="s">
        <v>248</v>
      </c>
      <c r="B93" s="65">
        <v>8</v>
      </c>
      <c r="C93" s="34">
        <f>IF(B99=0, "-", B93/B99)</f>
        <v>4.0404040404040407E-2</v>
      </c>
      <c r="D93" s="65">
        <v>8</v>
      </c>
      <c r="E93" s="9">
        <f>IF(D99=0, "-", D93/D99)</f>
        <v>2.4242424242424242E-2</v>
      </c>
      <c r="F93" s="81">
        <v>40</v>
      </c>
      <c r="G93" s="34">
        <f>IF(F99=0, "-", F93/F99)</f>
        <v>5.8394160583941604E-2</v>
      </c>
      <c r="H93" s="65">
        <v>76</v>
      </c>
      <c r="I93" s="9">
        <f>IF(H99=0, "-", H93/H99)</f>
        <v>8.416389811738649E-2</v>
      </c>
      <c r="J93" s="8">
        <f t="shared" si="6"/>
        <v>0</v>
      </c>
      <c r="K93" s="9">
        <f t="shared" si="7"/>
        <v>-0.47368421052631576</v>
      </c>
    </row>
    <row r="94" spans="1:11" x14ac:dyDescent="0.2">
      <c r="A94" s="7" t="s">
        <v>249</v>
      </c>
      <c r="B94" s="65">
        <v>0</v>
      </c>
      <c r="C94" s="34">
        <f>IF(B99=0, "-", B94/B99)</f>
        <v>0</v>
      </c>
      <c r="D94" s="65">
        <v>6</v>
      </c>
      <c r="E94" s="9">
        <f>IF(D99=0, "-", D94/D99)</f>
        <v>1.8181818181818181E-2</v>
      </c>
      <c r="F94" s="81">
        <v>5</v>
      </c>
      <c r="G94" s="34">
        <f>IF(F99=0, "-", F94/F99)</f>
        <v>7.2992700729927005E-3</v>
      </c>
      <c r="H94" s="65">
        <v>15</v>
      </c>
      <c r="I94" s="9">
        <f>IF(H99=0, "-", H94/H99)</f>
        <v>1.6611295681063124E-2</v>
      </c>
      <c r="J94" s="8">
        <f t="shared" si="6"/>
        <v>-1</v>
      </c>
      <c r="K94" s="9">
        <f t="shared" si="7"/>
        <v>-0.66666666666666663</v>
      </c>
    </row>
    <row r="95" spans="1:11" x14ac:dyDescent="0.2">
      <c r="A95" s="7" t="s">
        <v>250</v>
      </c>
      <c r="B95" s="65">
        <v>1</v>
      </c>
      <c r="C95" s="34">
        <f>IF(B99=0, "-", B95/B99)</f>
        <v>5.0505050505050509E-3</v>
      </c>
      <c r="D95" s="65">
        <v>8</v>
      </c>
      <c r="E95" s="9">
        <f>IF(D99=0, "-", D95/D99)</f>
        <v>2.4242424242424242E-2</v>
      </c>
      <c r="F95" s="81">
        <v>68</v>
      </c>
      <c r="G95" s="34">
        <f>IF(F99=0, "-", F95/F99)</f>
        <v>9.9270072992700728E-2</v>
      </c>
      <c r="H95" s="65">
        <v>17</v>
      </c>
      <c r="I95" s="9">
        <f>IF(H99=0, "-", H95/H99)</f>
        <v>1.8826135105204873E-2</v>
      </c>
      <c r="J95" s="8">
        <f t="shared" si="6"/>
        <v>-0.875</v>
      </c>
      <c r="K95" s="9">
        <f t="shared" si="7"/>
        <v>3</v>
      </c>
    </row>
    <row r="96" spans="1:11" x14ac:dyDescent="0.2">
      <c r="A96" s="7" t="s">
        <v>251</v>
      </c>
      <c r="B96" s="65">
        <v>158</v>
      </c>
      <c r="C96" s="34">
        <f>IF(B99=0, "-", B96/B99)</f>
        <v>0.79797979797979801</v>
      </c>
      <c r="D96" s="65">
        <v>255</v>
      </c>
      <c r="E96" s="9">
        <f>IF(D99=0, "-", D96/D99)</f>
        <v>0.77272727272727271</v>
      </c>
      <c r="F96" s="81">
        <v>482</v>
      </c>
      <c r="G96" s="34">
        <f>IF(F99=0, "-", F96/F99)</f>
        <v>0.70364963503649636</v>
      </c>
      <c r="H96" s="65">
        <v>653</v>
      </c>
      <c r="I96" s="9">
        <f>IF(H99=0, "-", H96/H99)</f>
        <v>0.72314507198228128</v>
      </c>
      <c r="J96" s="8">
        <f t="shared" si="6"/>
        <v>-0.38039215686274508</v>
      </c>
      <c r="K96" s="9">
        <f t="shared" si="7"/>
        <v>-0.26186830015313933</v>
      </c>
    </row>
    <row r="97" spans="1:11" x14ac:dyDescent="0.2">
      <c r="A97" s="7" t="s">
        <v>252</v>
      </c>
      <c r="B97" s="65">
        <v>1</v>
      </c>
      <c r="C97" s="34">
        <f>IF(B99=0, "-", B97/B99)</f>
        <v>5.0505050505050509E-3</v>
      </c>
      <c r="D97" s="65">
        <v>6</v>
      </c>
      <c r="E97" s="9">
        <f>IF(D99=0, "-", D97/D99)</f>
        <v>1.8181818181818181E-2</v>
      </c>
      <c r="F97" s="81">
        <v>4</v>
      </c>
      <c r="G97" s="34">
        <f>IF(F99=0, "-", F97/F99)</f>
        <v>5.8394160583941602E-3</v>
      </c>
      <c r="H97" s="65">
        <v>12</v>
      </c>
      <c r="I97" s="9">
        <f>IF(H99=0, "-", H97/H99)</f>
        <v>1.3289036544850499E-2</v>
      </c>
      <c r="J97" s="8">
        <f t="shared" si="6"/>
        <v>-0.83333333333333337</v>
      </c>
      <c r="K97" s="9">
        <f t="shared" si="7"/>
        <v>-0.66666666666666663</v>
      </c>
    </row>
    <row r="98" spans="1:11" x14ac:dyDescent="0.2">
      <c r="A98" s="2"/>
      <c r="B98" s="68"/>
      <c r="C98" s="33"/>
      <c r="D98" s="68"/>
      <c r="E98" s="6"/>
      <c r="F98" s="82"/>
      <c r="G98" s="33"/>
      <c r="H98" s="68"/>
      <c r="I98" s="6"/>
      <c r="J98" s="5"/>
      <c r="K98" s="6"/>
    </row>
    <row r="99" spans="1:11" s="43" customFormat="1" x14ac:dyDescent="0.2">
      <c r="A99" s="162" t="s">
        <v>578</v>
      </c>
      <c r="B99" s="71">
        <f>SUM(B88:B98)</f>
        <v>198</v>
      </c>
      <c r="C99" s="40">
        <f>B99/21588</f>
        <v>9.1717620900500282E-3</v>
      </c>
      <c r="D99" s="71">
        <f>SUM(D88:D98)</f>
        <v>330</v>
      </c>
      <c r="E99" s="41">
        <f>D99/16272</f>
        <v>2.0280235988200591E-2</v>
      </c>
      <c r="F99" s="77">
        <f>SUM(F88:F98)</f>
        <v>685</v>
      </c>
      <c r="G99" s="42">
        <f>F99/56497</f>
        <v>1.2124537586066516E-2</v>
      </c>
      <c r="H99" s="71">
        <f>SUM(H88:H98)</f>
        <v>903</v>
      </c>
      <c r="I99" s="41">
        <f>H99/46275</f>
        <v>1.9513776337115072E-2</v>
      </c>
      <c r="J99" s="37">
        <f>IF(D99=0, "-", IF((B99-D99)/D99&lt;10, (B99-D99)/D99, "&gt;999%"))</f>
        <v>-0.4</v>
      </c>
      <c r="K99" s="38">
        <f>IF(H99=0, "-", IF((F99-H99)/H99&lt;10, (F99-H99)/H99, "&gt;999%"))</f>
        <v>-0.24141749723145073</v>
      </c>
    </row>
    <row r="100" spans="1:11" x14ac:dyDescent="0.2">
      <c r="B100" s="83"/>
      <c r="D100" s="83"/>
      <c r="F100" s="83"/>
      <c r="H100" s="83"/>
    </row>
    <row r="101" spans="1:11" x14ac:dyDescent="0.2">
      <c r="A101" s="163" t="s">
        <v>139</v>
      </c>
      <c r="B101" s="61" t="s">
        <v>12</v>
      </c>
      <c r="C101" s="62" t="s">
        <v>13</v>
      </c>
      <c r="D101" s="61" t="s">
        <v>12</v>
      </c>
      <c r="E101" s="63" t="s">
        <v>13</v>
      </c>
      <c r="F101" s="62" t="s">
        <v>12</v>
      </c>
      <c r="G101" s="62" t="s">
        <v>13</v>
      </c>
      <c r="H101" s="61" t="s">
        <v>12</v>
      </c>
      <c r="I101" s="63" t="s">
        <v>13</v>
      </c>
      <c r="J101" s="61"/>
      <c r="K101" s="63"/>
    </row>
    <row r="102" spans="1:11" x14ac:dyDescent="0.2">
      <c r="A102" s="7" t="s">
        <v>253</v>
      </c>
      <c r="B102" s="65">
        <v>10</v>
      </c>
      <c r="C102" s="34">
        <f>IF(B116=0, "-", B102/B116)</f>
        <v>4.7619047619047616E-2</v>
      </c>
      <c r="D102" s="65">
        <v>3</v>
      </c>
      <c r="E102" s="9">
        <f>IF(D116=0, "-", D102/D116)</f>
        <v>2.6315789473684209E-2</v>
      </c>
      <c r="F102" s="81">
        <v>20</v>
      </c>
      <c r="G102" s="34">
        <f>IF(F116=0, "-", F102/F116)</f>
        <v>4.4247787610619468E-2</v>
      </c>
      <c r="H102" s="65">
        <v>27</v>
      </c>
      <c r="I102" s="9">
        <f>IF(H116=0, "-", H102/H116)</f>
        <v>7.4792243767313013E-2</v>
      </c>
      <c r="J102" s="8">
        <f t="shared" ref="J102:J114" si="8">IF(D102=0, "-", IF((B102-D102)/D102&lt;10, (B102-D102)/D102, "&gt;999%"))</f>
        <v>2.3333333333333335</v>
      </c>
      <c r="K102" s="9">
        <f t="shared" ref="K102:K114" si="9">IF(H102=0, "-", IF((F102-H102)/H102&lt;10, (F102-H102)/H102, "&gt;999%"))</f>
        <v>-0.25925925925925924</v>
      </c>
    </row>
    <row r="103" spans="1:11" x14ac:dyDescent="0.2">
      <c r="A103" s="7" t="s">
        <v>254</v>
      </c>
      <c r="B103" s="65">
        <v>7</v>
      </c>
      <c r="C103" s="34">
        <f>IF(B116=0, "-", B103/B116)</f>
        <v>3.3333333333333333E-2</v>
      </c>
      <c r="D103" s="65">
        <v>7</v>
      </c>
      <c r="E103" s="9">
        <f>IF(D116=0, "-", D103/D116)</f>
        <v>6.1403508771929821E-2</v>
      </c>
      <c r="F103" s="81">
        <v>29</v>
      </c>
      <c r="G103" s="34">
        <f>IF(F116=0, "-", F103/F116)</f>
        <v>6.4159292035398233E-2</v>
      </c>
      <c r="H103" s="65">
        <v>28</v>
      </c>
      <c r="I103" s="9">
        <f>IF(H116=0, "-", H103/H116)</f>
        <v>7.7562326869806089E-2</v>
      </c>
      <c r="J103" s="8">
        <f t="shared" si="8"/>
        <v>0</v>
      </c>
      <c r="K103" s="9">
        <f t="shared" si="9"/>
        <v>3.5714285714285712E-2</v>
      </c>
    </row>
    <row r="104" spans="1:11" x14ac:dyDescent="0.2">
      <c r="A104" s="7" t="s">
        <v>255</v>
      </c>
      <c r="B104" s="65">
        <v>96</v>
      </c>
      <c r="C104" s="34">
        <f>IF(B116=0, "-", B104/B116)</f>
        <v>0.45714285714285713</v>
      </c>
      <c r="D104" s="65">
        <v>24</v>
      </c>
      <c r="E104" s="9">
        <f>IF(D116=0, "-", D104/D116)</f>
        <v>0.21052631578947367</v>
      </c>
      <c r="F104" s="81">
        <v>123</v>
      </c>
      <c r="G104" s="34">
        <f>IF(F116=0, "-", F104/F116)</f>
        <v>0.27212389380530971</v>
      </c>
      <c r="H104" s="65">
        <v>97</v>
      </c>
      <c r="I104" s="9">
        <f>IF(H116=0, "-", H104/H116)</f>
        <v>0.26869806094182824</v>
      </c>
      <c r="J104" s="8">
        <f t="shared" si="8"/>
        <v>3</v>
      </c>
      <c r="K104" s="9">
        <f t="shared" si="9"/>
        <v>0.26804123711340205</v>
      </c>
    </row>
    <row r="105" spans="1:11" x14ac:dyDescent="0.2">
      <c r="A105" s="7" t="s">
        <v>256</v>
      </c>
      <c r="B105" s="65">
        <v>1</v>
      </c>
      <c r="C105" s="34">
        <f>IF(B116=0, "-", B105/B116)</f>
        <v>4.7619047619047623E-3</v>
      </c>
      <c r="D105" s="65">
        <v>0</v>
      </c>
      <c r="E105" s="9">
        <f>IF(D116=0, "-", D105/D116)</f>
        <v>0</v>
      </c>
      <c r="F105" s="81">
        <v>3</v>
      </c>
      <c r="G105" s="34">
        <f>IF(F116=0, "-", F105/F116)</f>
        <v>6.6371681415929203E-3</v>
      </c>
      <c r="H105" s="65">
        <v>0</v>
      </c>
      <c r="I105" s="9">
        <f>IF(H116=0, "-", H105/H116)</f>
        <v>0</v>
      </c>
      <c r="J105" s="8" t="str">
        <f t="shared" si="8"/>
        <v>-</v>
      </c>
      <c r="K105" s="9" t="str">
        <f t="shared" si="9"/>
        <v>-</v>
      </c>
    </row>
    <row r="106" spans="1:11" x14ac:dyDescent="0.2">
      <c r="A106" s="7" t="s">
        <v>257</v>
      </c>
      <c r="B106" s="65">
        <v>0</v>
      </c>
      <c r="C106" s="34">
        <f>IF(B116=0, "-", B106/B116)</f>
        <v>0</v>
      </c>
      <c r="D106" s="65">
        <v>1</v>
      </c>
      <c r="E106" s="9">
        <f>IF(D116=0, "-", D106/D116)</f>
        <v>8.771929824561403E-3</v>
      </c>
      <c r="F106" s="81">
        <v>0</v>
      </c>
      <c r="G106" s="34">
        <f>IF(F116=0, "-", F106/F116)</f>
        <v>0</v>
      </c>
      <c r="H106" s="65">
        <v>2</v>
      </c>
      <c r="I106" s="9">
        <f>IF(H116=0, "-", H106/H116)</f>
        <v>5.5401662049861496E-3</v>
      </c>
      <c r="J106" s="8">
        <f t="shared" si="8"/>
        <v>-1</v>
      </c>
      <c r="K106" s="9">
        <f t="shared" si="9"/>
        <v>-1</v>
      </c>
    </row>
    <row r="107" spans="1:11" x14ac:dyDescent="0.2">
      <c r="A107" s="7" t="s">
        <v>258</v>
      </c>
      <c r="B107" s="65">
        <v>0</v>
      </c>
      <c r="C107" s="34">
        <f>IF(B116=0, "-", B107/B116)</f>
        <v>0</v>
      </c>
      <c r="D107" s="65">
        <v>4</v>
      </c>
      <c r="E107" s="9">
        <f>IF(D116=0, "-", D107/D116)</f>
        <v>3.5087719298245612E-2</v>
      </c>
      <c r="F107" s="81">
        <v>2</v>
      </c>
      <c r="G107" s="34">
        <f>IF(F116=0, "-", F107/F116)</f>
        <v>4.4247787610619468E-3</v>
      </c>
      <c r="H107" s="65">
        <v>12</v>
      </c>
      <c r="I107" s="9">
        <f>IF(H116=0, "-", H107/H116)</f>
        <v>3.3240997229916899E-2</v>
      </c>
      <c r="J107" s="8">
        <f t="shared" si="8"/>
        <v>-1</v>
      </c>
      <c r="K107" s="9">
        <f t="shared" si="9"/>
        <v>-0.83333333333333337</v>
      </c>
    </row>
    <row r="108" spans="1:11" x14ac:dyDescent="0.2">
      <c r="A108" s="7" t="s">
        <v>259</v>
      </c>
      <c r="B108" s="65">
        <v>14</v>
      </c>
      <c r="C108" s="34">
        <f>IF(B116=0, "-", B108/B116)</f>
        <v>6.6666666666666666E-2</v>
      </c>
      <c r="D108" s="65">
        <v>8</v>
      </c>
      <c r="E108" s="9">
        <f>IF(D116=0, "-", D108/D116)</f>
        <v>7.0175438596491224E-2</v>
      </c>
      <c r="F108" s="81">
        <v>35</v>
      </c>
      <c r="G108" s="34">
        <f>IF(F116=0, "-", F108/F116)</f>
        <v>7.7433628318584066E-2</v>
      </c>
      <c r="H108" s="65">
        <v>29</v>
      </c>
      <c r="I108" s="9">
        <f>IF(H116=0, "-", H108/H116)</f>
        <v>8.0332409972299165E-2</v>
      </c>
      <c r="J108" s="8">
        <f t="shared" si="8"/>
        <v>0.75</v>
      </c>
      <c r="K108" s="9">
        <f t="shared" si="9"/>
        <v>0.20689655172413793</v>
      </c>
    </row>
    <row r="109" spans="1:11" x14ac:dyDescent="0.2">
      <c r="A109" s="7" t="s">
        <v>260</v>
      </c>
      <c r="B109" s="65">
        <v>23</v>
      </c>
      <c r="C109" s="34">
        <f>IF(B116=0, "-", B109/B116)</f>
        <v>0.10952380952380952</v>
      </c>
      <c r="D109" s="65">
        <v>7</v>
      </c>
      <c r="E109" s="9">
        <f>IF(D116=0, "-", D109/D116)</f>
        <v>6.1403508771929821E-2</v>
      </c>
      <c r="F109" s="81">
        <v>64</v>
      </c>
      <c r="G109" s="34">
        <f>IF(F116=0, "-", F109/F116)</f>
        <v>0.1415929203539823</v>
      </c>
      <c r="H109" s="65">
        <v>25</v>
      </c>
      <c r="I109" s="9">
        <f>IF(H116=0, "-", H109/H116)</f>
        <v>6.9252077562326875E-2</v>
      </c>
      <c r="J109" s="8">
        <f t="shared" si="8"/>
        <v>2.2857142857142856</v>
      </c>
      <c r="K109" s="9">
        <f t="shared" si="9"/>
        <v>1.56</v>
      </c>
    </row>
    <row r="110" spans="1:11" x14ac:dyDescent="0.2">
      <c r="A110" s="7" t="s">
        <v>261</v>
      </c>
      <c r="B110" s="65">
        <v>51</v>
      </c>
      <c r="C110" s="34">
        <f>IF(B116=0, "-", B110/B116)</f>
        <v>0.24285714285714285</v>
      </c>
      <c r="D110" s="65">
        <v>30</v>
      </c>
      <c r="E110" s="9">
        <f>IF(D116=0, "-", D110/D116)</f>
        <v>0.26315789473684209</v>
      </c>
      <c r="F110" s="81">
        <v>153</v>
      </c>
      <c r="G110" s="34">
        <f>IF(F116=0, "-", F110/F116)</f>
        <v>0.33849557522123896</v>
      </c>
      <c r="H110" s="65">
        <v>90</v>
      </c>
      <c r="I110" s="9">
        <f>IF(H116=0, "-", H110/H116)</f>
        <v>0.24930747922437674</v>
      </c>
      <c r="J110" s="8">
        <f t="shared" si="8"/>
        <v>0.7</v>
      </c>
      <c r="K110" s="9">
        <f t="shared" si="9"/>
        <v>0.7</v>
      </c>
    </row>
    <row r="111" spans="1:11" x14ac:dyDescent="0.2">
      <c r="A111" s="7" t="s">
        <v>262</v>
      </c>
      <c r="B111" s="65">
        <v>8</v>
      </c>
      <c r="C111" s="34">
        <f>IF(B116=0, "-", B111/B116)</f>
        <v>3.8095238095238099E-2</v>
      </c>
      <c r="D111" s="65">
        <v>28</v>
      </c>
      <c r="E111" s="9">
        <f>IF(D116=0, "-", D111/D116)</f>
        <v>0.24561403508771928</v>
      </c>
      <c r="F111" s="81">
        <v>23</v>
      </c>
      <c r="G111" s="34">
        <f>IF(F116=0, "-", F111/F116)</f>
        <v>5.0884955752212392E-2</v>
      </c>
      <c r="H111" s="65">
        <v>35</v>
      </c>
      <c r="I111" s="9">
        <f>IF(H116=0, "-", H111/H116)</f>
        <v>9.6952908587257622E-2</v>
      </c>
      <c r="J111" s="8">
        <f t="shared" si="8"/>
        <v>-0.7142857142857143</v>
      </c>
      <c r="K111" s="9">
        <f t="shared" si="9"/>
        <v>-0.34285714285714286</v>
      </c>
    </row>
    <row r="112" spans="1:11" x14ac:dyDescent="0.2">
      <c r="A112" s="7" t="s">
        <v>263</v>
      </c>
      <c r="B112" s="65">
        <v>0</v>
      </c>
      <c r="C112" s="34">
        <f>IF(B116=0, "-", B112/B116)</f>
        <v>0</v>
      </c>
      <c r="D112" s="65">
        <v>1</v>
      </c>
      <c r="E112" s="9">
        <f>IF(D116=0, "-", D112/D116)</f>
        <v>8.771929824561403E-3</v>
      </c>
      <c r="F112" s="81">
        <v>0</v>
      </c>
      <c r="G112" s="34">
        <f>IF(F116=0, "-", F112/F116)</f>
        <v>0</v>
      </c>
      <c r="H112" s="65">
        <v>1</v>
      </c>
      <c r="I112" s="9">
        <f>IF(H116=0, "-", H112/H116)</f>
        <v>2.7700831024930748E-3</v>
      </c>
      <c r="J112" s="8">
        <f t="shared" si="8"/>
        <v>-1</v>
      </c>
      <c r="K112" s="9">
        <f t="shared" si="9"/>
        <v>-1</v>
      </c>
    </row>
    <row r="113" spans="1:11" x14ac:dyDescent="0.2">
      <c r="A113" s="7" t="s">
        <v>264</v>
      </c>
      <c r="B113" s="65">
        <v>0</v>
      </c>
      <c r="C113" s="34">
        <f>IF(B116=0, "-", B113/B116)</f>
        <v>0</v>
      </c>
      <c r="D113" s="65">
        <v>1</v>
      </c>
      <c r="E113" s="9">
        <f>IF(D116=0, "-", D113/D116)</f>
        <v>8.771929824561403E-3</v>
      </c>
      <c r="F113" s="81">
        <v>0</v>
      </c>
      <c r="G113" s="34">
        <f>IF(F116=0, "-", F113/F116)</f>
        <v>0</v>
      </c>
      <c r="H113" s="65">
        <v>5</v>
      </c>
      <c r="I113" s="9">
        <f>IF(H116=0, "-", H113/H116)</f>
        <v>1.3850415512465374E-2</v>
      </c>
      <c r="J113" s="8">
        <f t="shared" si="8"/>
        <v>-1</v>
      </c>
      <c r="K113" s="9">
        <f t="shared" si="9"/>
        <v>-1</v>
      </c>
    </row>
    <row r="114" spans="1:11" x14ac:dyDescent="0.2">
      <c r="A114" s="7" t="s">
        <v>265</v>
      </c>
      <c r="B114" s="65">
        <v>0</v>
      </c>
      <c r="C114" s="34">
        <f>IF(B116=0, "-", B114/B116)</f>
        <v>0</v>
      </c>
      <c r="D114" s="65">
        <v>0</v>
      </c>
      <c r="E114" s="9">
        <f>IF(D116=0, "-", D114/D116)</f>
        <v>0</v>
      </c>
      <c r="F114" s="81">
        <v>0</v>
      </c>
      <c r="G114" s="34">
        <f>IF(F116=0, "-", F114/F116)</f>
        <v>0</v>
      </c>
      <c r="H114" s="65">
        <v>10</v>
      </c>
      <c r="I114" s="9">
        <f>IF(H116=0, "-", H114/H116)</f>
        <v>2.7700831024930747E-2</v>
      </c>
      <c r="J114" s="8" t="str">
        <f t="shared" si="8"/>
        <v>-</v>
      </c>
      <c r="K114" s="9">
        <f t="shared" si="9"/>
        <v>-1</v>
      </c>
    </row>
    <row r="115" spans="1:11" x14ac:dyDescent="0.2">
      <c r="A115" s="2"/>
      <c r="B115" s="68"/>
      <c r="C115" s="33"/>
      <c r="D115" s="68"/>
      <c r="E115" s="6"/>
      <c r="F115" s="82"/>
      <c r="G115" s="33"/>
      <c r="H115" s="68"/>
      <c r="I115" s="6"/>
      <c r="J115" s="5"/>
      <c r="K115" s="6"/>
    </row>
    <row r="116" spans="1:11" s="43" customFormat="1" x14ac:dyDescent="0.2">
      <c r="A116" s="162" t="s">
        <v>577</v>
      </c>
      <c r="B116" s="71">
        <f>SUM(B102:B115)</f>
        <v>210</v>
      </c>
      <c r="C116" s="40">
        <f>B116/21588</f>
        <v>9.727626459143969E-3</v>
      </c>
      <c r="D116" s="71">
        <f>SUM(D102:D115)</f>
        <v>114</v>
      </c>
      <c r="E116" s="41">
        <f>D116/16272</f>
        <v>7.0058997050147492E-3</v>
      </c>
      <c r="F116" s="77">
        <f>SUM(F102:F115)</f>
        <v>452</v>
      </c>
      <c r="G116" s="42">
        <f>F116/56497</f>
        <v>8.0004248013168834E-3</v>
      </c>
      <c r="H116" s="71">
        <f>SUM(H102:H115)</f>
        <v>361</v>
      </c>
      <c r="I116" s="41">
        <f>H116/46275</f>
        <v>7.8011885467314966E-3</v>
      </c>
      <c r="J116" s="37">
        <f>IF(D116=0, "-", IF((B116-D116)/D116&lt;10, (B116-D116)/D116, "&gt;999%"))</f>
        <v>0.84210526315789469</v>
      </c>
      <c r="K116" s="38">
        <f>IF(H116=0, "-", IF((F116-H116)/H116&lt;10, (F116-H116)/H116, "&gt;999%"))</f>
        <v>0.25207756232686979</v>
      </c>
    </row>
    <row r="117" spans="1:11" x14ac:dyDescent="0.2">
      <c r="B117" s="83"/>
      <c r="D117" s="83"/>
      <c r="F117" s="83"/>
      <c r="H117" s="83"/>
    </row>
    <row r="118" spans="1:11" s="43" customFormat="1" x14ac:dyDescent="0.2">
      <c r="A118" s="162" t="s">
        <v>576</v>
      </c>
      <c r="B118" s="71">
        <v>408</v>
      </c>
      <c r="C118" s="40">
        <f>B118/21588</f>
        <v>1.8899388549193995E-2</v>
      </c>
      <c r="D118" s="71">
        <v>444</v>
      </c>
      <c r="E118" s="41">
        <f>D118/16272</f>
        <v>2.7286135693215339E-2</v>
      </c>
      <c r="F118" s="77">
        <v>1137</v>
      </c>
      <c r="G118" s="42">
        <f>F118/56497</f>
        <v>2.0124962387383399E-2</v>
      </c>
      <c r="H118" s="71">
        <v>1264</v>
      </c>
      <c r="I118" s="41">
        <f>H118/46275</f>
        <v>2.7314964883846569E-2</v>
      </c>
      <c r="J118" s="37">
        <f>IF(D118=0, "-", IF((B118-D118)/D118&lt;10, (B118-D118)/D118, "&gt;999%"))</f>
        <v>-8.1081081081081086E-2</v>
      </c>
      <c r="K118" s="38">
        <f>IF(H118=0, "-", IF((F118-H118)/H118&lt;10, (F118-H118)/H118, "&gt;999%"))</f>
        <v>-0.10047468354430379</v>
      </c>
    </row>
    <row r="119" spans="1:11" x14ac:dyDescent="0.2">
      <c r="B119" s="83"/>
      <c r="D119" s="83"/>
      <c r="F119" s="83"/>
      <c r="H119" s="83"/>
    </row>
    <row r="120" spans="1:11" ht="15.75" x14ac:dyDescent="0.25">
      <c r="A120" s="164" t="s">
        <v>113</v>
      </c>
      <c r="B120" s="196" t="s">
        <v>1</v>
      </c>
      <c r="C120" s="200"/>
      <c r="D120" s="200"/>
      <c r="E120" s="197"/>
      <c r="F120" s="196" t="s">
        <v>14</v>
      </c>
      <c r="G120" s="200"/>
      <c r="H120" s="200"/>
      <c r="I120" s="197"/>
      <c r="J120" s="196" t="s">
        <v>15</v>
      </c>
      <c r="K120" s="197"/>
    </row>
    <row r="121" spans="1:11" x14ac:dyDescent="0.2">
      <c r="A121" s="22"/>
      <c r="B121" s="196">
        <f>VALUE(RIGHT($B$2, 4))</f>
        <v>2021</v>
      </c>
      <c r="C121" s="197"/>
      <c r="D121" s="196">
        <f>B121-1</f>
        <v>2020</v>
      </c>
      <c r="E121" s="204"/>
      <c r="F121" s="196">
        <f>B121</f>
        <v>2021</v>
      </c>
      <c r="G121" s="204"/>
      <c r="H121" s="196">
        <f>D121</f>
        <v>2020</v>
      </c>
      <c r="I121" s="204"/>
      <c r="J121" s="140" t="s">
        <v>4</v>
      </c>
      <c r="K121" s="141" t="s">
        <v>2</v>
      </c>
    </row>
    <row r="122" spans="1:11" x14ac:dyDescent="0.2">
      <c r="A122" s="163" t="s">
        <v>140</v>
      </c>
      <c r="B122" s="61" t="s">
        <v>12</v>
      </c>
      <c r="C122" s="62" t="s">
        <v>13</v>
      </c>
      <c r="D122" s="61" t="s">
        <v>12</v>
      </c>
      <c r="E122" s="63" t="s">
        <v>13</v>
      </c>
      <c r="F122" s="62" t="s">
        <v>12</v>
      </c>
      <c r="G122" s="62" t="s">
        <v>13</v>
      </c>
      <c r="H122" s="61" t="s">
        <v>12</v>
      </c>
      <c r="I122" s="63" t="s">
        <v>13</v>
      </c>
      <c r="J122" s="61"/>
      <c r="K122" s="63"/>
    </row>
    <row r="123" spans="1:11" x14ac:dyDescent="0.2">
      <c r="A123" s="7" t="s">
        <v>266</v>
      </c>
      <c r="B123" s="65">
        <v>0</v>
      </c>
      <c r="C123" s="34">
        <f>IF(B127=0, "-", B123/B127)</f>
        <v>0</v>
      </c>
      <c r="D123" s="65">
        <v>7</v>
      </c>
      <c r="E123" s="9">
        <f>IF(D127=0, "-", D123/D127)</f>
        <v>0.16279069767441862</v>
      </c>
      <c r="F123" s="81">
        <v>0</v>
      </c>
      <c r="G123" s="34">
        <f>IF(F127=0, "-", F123/F127)</f>
        <v>0</v>
      </c>
      <c r="H123" s="65">
        <v>26</v>
      </c>
      <c r="I123" s="9">
        <f>IF(H127=0, "-", H123/H127)</f>
        <v>0.19548872180451127</v>
      </c>
      <c r="J123" s="8">
        <f>IF(D123=0, "-", IF((B123-D123)/D123&lt;10, (B123-D123)/D123, "&gt;999%"))</f>
        <v>-1</v>
      </c>
      <c r="K123" s="9">
        <f>IF(H123=0, "-", IF((F123-H123)/H123&lt;10, (F123-H123)/H123, "&gt;999%"))</f>
        <v>-1</v>
      </c>
    </row>
    <row r="124" spans="1:11" x14ac:dyDescent="0.2">
      <c r="A124" s="7" t="s">
        <v>267</v>
      </c>
      <c r="B124" s="65">
        <v>29</v>
      </c>
      <c r="C124" s="34">
        <f>IF(B127=0, "-", B124/B127)</f>
        <v>0.78378378378378377</v>
      </c>
      <c r="D124" s="65">
        <v>36</v>
      </c>
      <c r="E124" s="9">
        <f>IF(D127=0, "-", D124/D127)</f>
        <v>0.83720930232558144</v>
      </c>
      <c r="F124" s="81">
        <v>101</v>
      </c>
      <c r="G124" s="34">
        <f>IF(F127=0, "-", F124/F127)</f>
        <v>0.84873949579831931</v>
      </c>
      <c r="H124" s="65">
        <v>103</v>
      </c>
      <c r="I124" s="9">
        <f>IF(H127=0, "-", H124/H127)</f>
        <v>0.77443609022556392</v>
      </c>
      <c r="J124" s="8">
        <f>IF(D124=0, "-", IF((B124-D124)/D124&lt;10, (B124-D124)/D124, "&gt;999%"))</f>
        <v>-0.19444444444444445</v>
      </c>
      <c r="K124" s="9">
        <f>IF(H124=0, "-", IF((F124-H124)/H124&lt;10, (F124-H124)/H124, "&gt;999%"))</f>
        <v>-1.9417475728155338E-2</v>
      </c>
    </row>
    <row r="125" spans="1:11" x14ac:dyDescent="0.2">
      <c r="A125" s="7" t="s">
        <v>268</v>
      </c>
      <c r="B125" s="65">
        <v>8</v>
      </c>
      <c r="C125" s="34">
        <f>IF(B127=0, "-", B125/B127)</f>
        <v>0.21621621621621623</v>
      </c>
      <c r="D125" s="65">
        <v>0</v>
      </c>
      <c r="E125" s="9">
        <f>IF(D127=0, "-", D125/D127)</f>
        <v>0</v>
      </c>
      <c r="F125" s="81">
        <v>18</v>
      </c>
      <c r="G125" s="34">
        <f>IF(F127=0, "-", F125/F127)</f>
        <v>0.15126050420168066</v>
      </c>
      <c r="H125" s="65">
        <v>4</v>
      </c>
      <c r="I125" s="9">
        <f>IF(H127=0, "-", H125/H127)</f>
        <v>3.007518796992481E-2</v>
      </c>
      <c r="J125" s="8" t="str">
        <f>IF(D125=0, "-", IF((B125-D125)/D125&lt;10, (B125-D125)/D125, "&gt;999%"))</f>
        <v>-</v>
      </c>
      <c r="K125" s="9">
        <f>IF(H125=0, "-", IF((F125-H125)/H125&lt;10, (F125-H125)/H125, "&gt;999%"))</f>
        <v>3.5</v>
      </c>
    </row>
    <row r="126" spans="1:11" x14ac:dyDescent="0.2">
      <c r="A126" s="2"/>
      <c r="B126" s="68"/>
      <c r="C126" s="33"/>
      <c r="D126" s="68"/>
      <c r="E126" s="6"/>
      <c r="F126" s="82"/>
      <c r="G126" s="33"/>
      <c r="H126" s="68"/>
      <c r="I126" s="6"/>
      <c r="J126" s="5"/>
      <c r="K126" s="6"/>
    </row>
    <row r="127" spans="1:11" s="43" customFormat="1" x14ac:dyDescent="0.2">
      <c r="A127" s="162" t="s">
        <v>575</v>
      </c>
      <c r="B127" s="71">
        <f>SUM(B123:B126)</f>
        <v>37</v>
      </c>
      <c r="C127" s="40">
        <f>B127/21588</f>
        <v>1.7139151380396516E-3</v>
      </c>
      <c r="D127" s="71">
        <f>SUM(D123:D126)</f>
        <v>43</v>
      </c>
      <c r="E127" s="41">
        <f>D127/16272</f>
        <v>2.642576204523107E-3</v>
      </c>
      <c r="F127" s="77">
        <f>SUM(F123:F126)</f>
        <v>119</v>
      </c>
      <c r="G127" s="42">
        <f>F127/56497</f>
        <v>2.1063065295502414E-3</v>
      </c>
      <c r="H127" s="71">
        <f>SUM(H123:H126)</f>
        <v>133</v>
      </c>
      <c r="I127" s="41">
        <f>H127/46275</f>
        <v>2.8741220961642357E-3</v>
      </c>
      <c r="J127" s="37">
        <f>IF(D127=0, "-", IF((B127-D127)/D127&lt;10, (B127-D127)/D127, "&gt;999%"))</f>
        <v>-0.13953488372093023</v>
      </c>
      <c r="K127" s="38">
        <f>IF(H127=0, "-", IF((F127-H127)/H127&lt;10, (F127-H127)/H127, "&gt;999%"))</f>
        <v>-0.10526315789473684</v>
      </c>
    </row>
    <row r="128" spans="1:11" x14ac:dyDescent="0.2">
      <c r="B128" s="83"/>
      <c r="D128" s="83"/>
      <c r="F128" s="83"/>
      <c r="H128" s="83"/>
    </row>
    <row r="129" spans="1:11" x14ac:dyDescent="0.2">
      <c r="A129" s="163" t="s">
        <v>141</v>
      </c>
      <c r="B129" s="61" t="s">
        <v>12</v>
      </c>
      <c r="C129" s="62" t="s">
        <v>13</v>
      </c>
      <c r="D129" s="61" t="s">
        <v>12</v>
      </c>
      <c r="E129" s="63" t="s">
        <v>13</v>
      </c>
      <c r="F129" s="62" t="s">
        <v>12</v>
      </c>
      <c r="G129" s="62" t="s">
        <v>13</v>
      </c>
      <c r="H129" s="61" t="s">
        <v>12</v>
      </c>
      <c r="I129" s="63" t="s">
        <v>13</v>
      </c>
      <c r="J129" s="61"/>
      <c r="K129" s="63"/>
    </row>
    <row r="130" spans="1:11" x14ac:dyDescent="0.2">
      <c r="A130" s="7" t="s">
        <v>269</v>
      </c>
      <c r="B130" s="65">
        <v>3</v>
      </c>
      <c r="C130" s="34">
        <f>IF(B142=0, "-", B130/B142)</f>
        <v>6.1224489795918366E-2</v>
      </c>
      <c r="D130" s="65">
        <v>2</v>
      </c>
      <c r="E130" s="9">
        <f>IF(D142=0, "-", D130/D142)</f>
        <v>0.15384615384615385</v>
      </c>
      <c r="F130" s="81">
        <v>10</v>
      </c>
      <c r="G130" s="34">
        <f>IF(F142=0, "-", F130/F142)</f>
        <v>9.7087378640776698E-2</v>
      </c>
      <c r="H130" s="65">
        <v>4</v>
      </c>
      <c r="I130" s="9">
        <f>IF(H142=0, "-", H130/H142)</f>
        <v>0.10256410256410256</v>
      </c>
      <c r="J130" s="8">
        <f t="shared" ref="J130:J140" si="10">IF(D130=0, "-", IF((B130-D130)/D130&lt;10, (B130-D130)/D130, "&gt;999%"))</f>
        <v>0.5</v>
      </c>
      <c r="K130" s="9">
        <f t="shared" ref="K130:K140" si="11">IF(H130=0, "-", IF((F130-H130)/H130&lt;10, (F130-H130)/H130, "&gt;999%"))</f>
        <v>1.5</v>
      </c>
    </row>
    <row r="131" spans="1:11" x14ac:dyDescent="0.2">
      <c r="A131" s="7" t="s">
        <v>270</v>
      </c>
      <c r="B131" s="65">
        <v>0</v>
      </c>
      <c r="C131" s="34">
        <f>IF(B142=0, "-", B131/B142)</f>
        <v>0</v>
      </c>
      <c r="D131" s="65">
        <v>1</v>
      </c>
      <c r="E131" s="9">
        <f>IF(D142=0, "-", D131/D142)</f>
        <v>7.6923076923076927E-2</v>
      </c>
      <c r="F131" s="81">
        <v>2</v>
      </c>
      <c r="G131" s="34">
        <f>IF(F142=0, "-", F131/F142)</f>
        <v>1.9417475728155338E-2</v>
      </c>
      <c r="H131" s="65">
        <v>3</v>
      </c>
      <c r="I131" s="9">
        <f>IF(H142=0, "-", H131/H142)</f>
        <v>7.6923076923076927E-2</v>
      </c>
      <c r="J131" s="8">
        <f t="shared" si="10"/>
        <v>-1</v>
      </c>
      <c r="K131" s="9">
        <f t="shared" si="11"/>
        <v>-0.33333333333333331</v>
      </c>
    </row>
    <row r="132" spans="1:11" x14ac:dyDescent="0.2">
      <c r="A132" s="7" t="s">
        <v>271</v>
      </c>
      <c r="B132" s="65">
        <v>2</v>
      </c>
      <c r="C132" s="34">
        <f>IF(B142=0, "-", B132/B142)</f>
        <v>4.0816326530612242E-2</v>
      </c>
      <c r="D132" s="65">
        <v>4</v>
      </c>
      <c r="E132" s="9">
        <f>IF(D142=0, "-", D132/D142)</f>
        <v>0.30769230769230771</v>
      </c>
      <c r="F132" s="81">
        <v>9</v>
      </c>
      <c r="G132" s="34">
        <f>IF(F142=0, "-", F132/F142)</f>
        <v>8.7378640776699032E-2</v>
      </c>
      <c r="H132" s="65">
        <v>9</v>
      </c>
      <c r="I132" s="9">
        <f>IF(H142=0, "-", H132/H142)</f>
        <v>0.23076923076923078</v>
      </c>
      <c r="J132" s="8">
        <f t="shared" si="10"/>
        <v>-0.5</v>
      </c>
      <c r="K132" s="9">
        <f t="shared" si="11"/>
        <v>0</v>
      </c>
    </row>
    <row r="133" spans="1:11" x14ac:dyDescent="0.2">
      <c r="A133" s="7" t="s">
        <v>272</v>
      </c>
      <c r="B133" s="65">
        <v>2</v>
      </c>
      <c r="C133" s="34">
        <f>IF(B142=0, "-", B133/B142)</f>
        <v>4.0816326530612242E-2</v>
      </c>
      <c r="D133" s="65">
        <v>0</v>
      </c>
      <c r="E133" s="9">
        <f>IF(D142=0, "-", D133/D142)</f>
        <v>0</v>
      </c>
      <c r="F133" s="81">
        <v>2</v>
      </c>
      <c r="G133" s="34">
        <f>IF(F142=0, "-", F133/F142)</f>
        <v>1.9417475728155338E-2</v>
      </c>
      <c r="H133" s="65">
        <v>0</v>
      </c>
      <c r="I133" s="9">
        <f>IF(H142=0, "-", H133/H142)</f>
        <v>0</v>
      </c>
      <c r="J133" s="8" t="str">
        <f t="shared" si="10"/>
        <v>-</v>
      </c>
      <c r="K133" s="9" t="str">
        <f t="shared" si="11"/>
        <v>-</v>
      </c>
    </row>
    <row r="134" spans="1:11" x14ac:dyDescent="0.2">
      <c r="A134" s="7" t="s">
        <v>273</v>
      </c>
      <c r="B134" s="65">
        <v>0</v>
      </c>
      <c r="C134" s="34">
        <f>IF(B142=0, "-", B134/B142)</f>
        <v>0</v>
      </c>
      <c r="D134" s="65">
        <v>0</v>
      </c>
      <c r="E134" s="9">
        <f>IF(D142=0, "-", D134/D142)</f>
        <v>0</v>
      </c>
      <c r="F134" s="81">
        <v>0</v>
      </c>
      <c r="G134" s="34">
        <f>IF(F142=0, "-", F134/F142)</f>
        <v>0</v>
      </c>
      <c r="H134" s="65">
        <v>1</v>
      </c>
      <c r="I134" s="9">
        <f>IF(H142=0, "-", H134/H142)</f>
        <v>2.564102564102564E-2</v>
      </c>
      <c r="J134" s="8" t="str">
        <f t="shared" si="10"/>
        <v>-</v>
      </c>
      <c r="K134" s="9">
        <f t="shared" si="11"/>
        <v>-1</v>
      </c>
    </row>
    <row r="135" spans="1:11" x14ac:dyDescent="0.2">
      <c r="A135" s="7" t="s">
        <v>274</v>
      </c>
      <c r="B135" s="65">
        <v>0</v>
      </c>
      <c r="C135" s="34">
        <f>IF(B142=0, "-", B135/B142)</f>
        <v>0</v>
      </c>
      <c r="D135" s="65">
        <v>0</v>
      </c>
      <c r="E135" s="9">
        <f>IF(D142=0, "-", D135/D142)</f>
        <v>0</v>
      </c>
      <c r="F135" s="81">
        <v>0</v>
      </c>
      <c r="G135" s="34">
        <f>IF(F142=0, "-", F135/F142)</f>
        <v>0</v>
      </c>
      <c r="H135" s="65">
        <v>1</v>
      </c>
      <c r="I135" s="9">
        <f>IF(H142=0, "-", H135/H142)</f>
        <v>2.564102564102564E-2</v>
      </c>
      <c r="J135" s="8" t="str">
        <f t="shared" si="10"/>
        <v>-</v>
      </c>
      <c r="K135" s="9">
        <f t="shared" si="11"/>
        <v>-1</v>
      </c>
    </row>
    <row r="136" spans="1:11" x14ac:dyDescent="0.2">
      <c r="A136" s="7" t="s">
        <v>275</v>
      </c>
      <c r="B136" s="65">
        <v>2</v>
      </c>
      <c r="C136" s="34">
        <f>IF(B142=0, "-", B136/B142)</f>
        <v>4.0816326530612242E-2</v>
      </c>
      <c r="D136" s="65">
        <v>0</v>
      </c>
      <c r="E136" s="9">
        <f>IF(D142=0, "-", D136/D142)</f>
        <v>0</v>
      </c>
      <c r="F136" s="81">
        <v>7</v>
      </c>
      <c r="G136" s="34">
        <f>IF(F142=0, "-", F136/F142)</f>
        <v>6.7961165048543687E-2</v>
      </c>
      <c r="H136" s="65">
        <v>1</v>
      </c>
      <c r="I136" s="9">
        <f>IF(H142=0, "-", H136/H142)</f>
        <v>2.564102564102564E-2</v>
      </c>
      <c r="J136" s="8" t="str">
        <f t="shared" si="10"/>
        <v>-</v>
      </c>
      <c r="K136" s="9">
        <f t="shared" si="11"/>
        <v>6</v>
      </c>
    </row>
    <row r="137" spans="1:11" x14ac:dyDescent="0.2">
      <c r="A137" s="7" t="s">
        <v>276</v>
      </c>
      <c r="B137" s="65">
        <v>0</v>
      </c>
      <c r="C137" s="34">
        <f>IF(B142=0, "-", B137/B142)</f>
        <v>0</v>
      </c>
      <c r="D137" s="65">
        <v>1</v>
      </c>
      <c r="E137" s="9">
        <f>IF(D142=0, "-", D137/D142)</f>
        <v>7.6923076923076927E-2</v>
      </c>
      <c r="F137" s="81">
        <v>0</v>
      </c>
      <c r="G137" s="34">
        <f>IF(F142=0, "-", F137/F142)</f>
        <v>0</v>
      </c>
      <c r="H137" s="65">
        <v>3</v>
      </c>
      <c r="I137" s="9">
        <f>IF(H142=0, "-", H137/H142)</f>
        <v>7.6923076923076927E-2</v>
      </c>
      <c r="J137" s="8">
        <f t="shared" si="10"/>
        <v>-1</v>
      </c>
      <c r="K137" s="9">
        <f t="shared" si="11"/>
        <v>-1</v>
      </c>
    </row>
    <row r="138" spans="1:11" x14ac:dyDescent="0.2">
      <c r="A138" s="7" t="s">
        <v>277</v>
      </c>
      <c r="B138" s="65">
        <v>14</v>
      </c>
      <c r="C138" s="34">
        <f>IF(B142=0, "-", B138/B142)</f>
        <v>0.2857142857142857</v>
      </c>
      <c r="D138" s="65">
        <v>5</v>
      </c>
      <c r="E138" s="9">
        <f>IF(D142=0, "-", D138/D142)</f>
        <v>0.38461538461538464</v>
      </c>
      <c r="F138" s="81">
        <v>41</v>
      </c>
      <c r="G138" s="34">
        <f>IF(F142=0, "-", F138/F142)</f>
        <v>0.39805825242718446</v>
      </c>
      <c r="H138" s="65">
        <v>14</v>
      </c>
      <c r="I138" s="9">
        <f>IF(H142=0, "-", H138/H142)</f>
        <v>0.35897435897435898</v>
      </c>
      <c r="J138" s="8">
        <f t="shared" si="10"/>
        <v>1.8</v>
      </c>
      <c r="K138" s="9">
        <f t="shared" si="11"/>
        <v>1.9285714285714286</v>
      </c>
    </row>
    <row r="139" spans="1:11" x14ac:dyDescent="0.2">
      <c r="A139" s="7" t="s">
        <v>278</v>
      </c>
      <c r="B139" s="65">
        <v>26</v>
      </c>
      <c r="C139" s="34">
        <f>IF(B142=0, "-", B139/B142)</f>
        <v>0.53061224489795922</v>
      </c>
      <c r="D139" s="65">
        <v>0</v>
      </c>
      <c r="E139" s="9">
        <f>IF(D142=0, "-", D139/D142)</f>
        <v>0</v>
      </c>
      <c r="F139" s="81">
        <v>32</v>
      </c>
      <c r="G139" s="34">
        <f>IF(F142=0, "-", F139/F142)</f>
        <v>0.31067961165048541</v>
      </c>
      <c r="H139" s="65">
        <v>0</v>
      </c>
      <c r="I139" s="9">
        <f>IF(H142=0, "-", H139/H142)</f>
        <v>0</v>
      </c>
      <c r="J139" s="8" t="str">
        <f t="shared" si="10"/>
        <v>-</v>
      </c>
      <c r="K139" s="9" t="str">
        <f t="shared" si="11"/>
        <v>-</v>
      </c>
    </row>
    <row r="140" spans="1:11" x14ac:dyDescent="0.2">
      <c r="A140" s="7" t="s">
        <v>279</v>
      </c>
      <c r="B140" s="65">
        <v>0</v>
      </c>
      <c r="C140" s="34">
        <f>IF(B142=0, "-", B140/B142)</f>
        <v>0</v>
      </c>
      <c r="D140" s="65">
        <v>0</v>
      </c>
      <c r="E140" s="9">
        <f>IF(D142=0, "-", D140/D142)</f>
        <v>0</v>
      </c>
      <c r="F140" s="81">
        <v>0</v>
      </c>
      <c r="G140" s="34">
        <f>IF(F142=0, "-", F140/F142)</f>
        <v>0</v>
      </c>
      <c r="H140" s="65">
        <v>3</v>
      </c>
      <c r="I140" s="9">
        <f>IF(H142=0, "-", H140/H142)</f>
        <v>7.6923076923076927E-2</v>
      </c>
      <c r="J140" s="8" t="str">
        <f t="shared" si="10"/>
        <v>-</v>
      </c>
      <c r="K140" s="9">
        <f t="shared" si="11"/>
        <v>-1</v>
      </c>
    </row>
    <row r="141" spans="1:11" x14ac:dyDescent="0.2">
      <c r="A141" s="2"/>
      <c r="B141" s="68"/>
      <c r="C141" s="33"/>
      <c r="D141" s="68"/>
      <c r="E141" s="6"/>
      <c r="F141" s="82"/>
      <c r="G141" s="33"/>
      <c r="H141" s="68"/>
      <c r="I141" s="6"/>
      <c r="J141" s="5"/>
      <c r="K141" s="6"/>
    </row>
    <row r="142" spans="1:11" s="43" customFormat="1" x14ac:dyDescent="0.2">
      <c r="A142" s="162" t="s">
        <v>574</v>
      </c>
      <c r="B142" s="71">
        <f>SUM(B130:B141)</f>
        <v>49</v>
      </c>
      <c r="C142" s="40">
        <f>B142/21588</f>
        <v>2.2697795071335929E-3</v>
      </c>
      <c r="D142" s="71">
        <f>SUM(D130:D141)</f>
        <v>13</v>
      </c>
      <c r="E142" s="41">
        <f>D142/16272</f>
        <v>7.9891838741396259E-4</v>
      </c>
      <c r="F142" s="77">
        <f>SUM(F130:F141)</f>
        <v>103</v>
      </c>
      <c r="G142" s="42">
        <f>F142/56497</f>
        <v>1.8231056516275199E-3</v>
      </c>
      <c r="H142" s="71">
        <f>SUM(H130:H141)</f>
        <v>39</v>
      </c>
      <c r="I142" s="41">
        <f>H142/46275</f>
        <v>8.4278768233387355E-4</v>
      </c>
      <c r="J142" s="37">
        <f>IF(D142=0, "-", IF((B142-D142)/D142&lt;10, (B142-D142)/D142, "&gt;999%"))</f>
        <v>2.7692307692307692</v>
      </c>
      <c r="K142" s="38">
        <f>IF(H142=0, "-", IF((F142-H142)/H142&lt;10, (F142-H142)/H142, "&gt;999%"))</f>
        <v>1.641025641025641</v>
      </c>
    </row>
    <row r="143" spans="1:11" x14ac:dyDescent="0.2">
      <c r="B143" s="83"/>
      <c r="D143" s="83"/>
      <c r="F143" s="83"/>
      <c r="H143" s="83"/>
    </row>
    <row r="144" spans="1:11" s="43" customFormat="1" x14ac:dyDescent="0.2">
      <c r="A144" s="162" t="s">
        <v>573</v>
      </c>
      <c r="B144" s="71">
        <v>86</v>
      </c>
      <c r="C144" s="40">
        <f>B144/21588</f>
        <v>3.9836946451732441E-3</v>
      </c>
      <c r="D144" s="71">
        <v>56</v>
      </c>
      <c r="E144" s="41">
        <f>D144/16272</f>
        <v>3.4414945919370699E-3</v>
      </c>
      <c r="F144" s="77">
        <v>222</v>
      </c>
      <c r="G144" s="42">
        <f>F144/56497</f>
        <v>3.9294121811777613E-3</v>
      </c>
      <c r="H144" s="71">
        <v>172</v>
      </c>
      <c r="I144" s="41">
        <f>H144/46275</f>
        <v>3.7169097784981093E-3</v>
      </c>
      <c r="J144" s="37">
        <f>IF(D144=0, "-", IF((B144-D144)/D144&lt;10, (B144-D144)/D144, "&gt;999%"))</f>
        <v>0.5357142857142857</v>
      </c>
      <c r="K144" s="38">
        <f>IF(H144=0, "-", IF((F144-H144)/H144&lt;10, (F144-H144)/H144, "&gt;999%"))</f>
        <v>0.29069767441860467</v>
      </c>
    </row>
    <row r="145" spans="1:11" x14ac:dyDescent="0.2">
      <c r="B145" s="83"/>
      <c r="D145" s="83"/>
      <c r="F145" s="83"/>
      <c r="H145" s="83"/>
    </row>
    <row r="146" spans="1:11" ht="15.75" x14ac:dyDescent="0.25">
      <c r="A146" s="164" t="s">
        <v>114</v>
      </c>
      <c r="B146" s="196" t="s">
        <v>1</v>
      </c>
      <c r="C146" s="200"/>
      <c r="D146" s="200"/>
      <c r="E146" s="197"/>
      <c r="F146" s="196" t="s">
        <v>14</v>
      </c>
      <c r="G146" s="200"/>
      <c r="H146" s="200"/>
      <c r="I146" s="197"/>
      <c r="J146" s="196" t="s">
        <v>15</v>
      </c>
      <c r="K146" s="197"/>
    </row>
    <row r="147" spans="1:11" x14ac:dyDescent="0.2">
      <c r="A147" s="22"/>
      <c r="B147" s="196">
        <f>VALUE(RIGHT($B$2, 4))</f>
        <v>2021</v>
      </c>
      <c r="C147" s="197"/>
      <c r="D147" s="196">
        <f>B147-1</f>
        <v>2020</v>
      </c>
      <c r="E147" s="204"/>
      <c r="F147" s="196">
        <f>B147</f>
        <v>2021</v>
      </c>
      <c r="G147" s="204"/>
      <c r="H147" s="196">
        <f>D147</f>
        <v>2020</v>
      </c>
      <c r="I147" s="204"/>
      <c r="J147" s="140" t="s">
        <v>4</v>
      </c>
      <c r="K147" s="141" t="s">
        <v>2</v>
      </c>
    </row>
    <row r="148" spans="1:11" x14ac:dyDescent="0.2">
      <c r="A148" s="163" t="s">
        <v>142</v>
      </c>
      <c r="B148" s="61" t="s">
        <v>12</v>
      </c>
      <c r="C148" s="62" t="s">
        <v>13</v>
      </c>
      <c r="D148" s="61" t="s">
        <v>12</v>
      </c>
      <c r="E148" s="63" t="s">
        <v>13</v>
      </c>
      <c r="F148" s="62" t="s">
        <v>12</v>
      </c>
      <c r="G148" s="62" t="s">
        <v>13</v>
      </c>
      <c r="H148" s="61" t="s">
        <v>12</v>
      </c>
      <c r="I148" s="63" t="s">
        <v>13</v>
      </c>
      <c r="J148" s="61"/>
      <c r="K148" s="63"/>
    </row>
    <row r="149" spans="1:11" x14ac:dyDescent="0.2">
      <c r="A149" s="7" t="s">
        <v>280</v>
      </c>
      <c r="B149" s="65">
        <v>1</v>
      </c>
      <c r="C149" s="34">
        <f>IF(B151=0, "-", B149/B151)</f>
        <v>1</v>
      </c>
      <c r="D149" s="65">
        <v>1</v>
      </c>
      <c r="E149" s="9">
        <f>IF(D151=0, "-", D149/D151)</f>
        <v>1</v>
      </c>
      <c r="F149" s="81">
        <v>6</v>
      </c>
      <c r="G149" s="34">
        <f>IF(F151=0, "-", F149/F151)</f>
        <v>1</v>
      </c>
      <c r="H149" s="65">
        <v>10</v>
      </c>
      <c r="I149" s="9">
        <f>IF(H151=0, "-", H149/H151)</f>
        <v>1</v>
      </c>
      <c r="J149" s="8">
        <f>IF(D149=0, "-", IF((B149-D149)/D149&lt;10, (B149-D149)/D149, "&gt;999%"))</f>
        <v>0</v>
      </c>
      <c r="K149" s="9">
        <f>IF(H149=0, "-", IF((F149-H149)/H149&lt;10, (F149-H149)/H149, "&gt;999%"))</f>
        <v>-0.4</v>
      </c>
    </row>
    <row r="150" spans="1:11" x14ac:dyDescent="0.2">
      <c r="A150" s="2"/>
      <c r="B150" s="68"/>
      <c r="C150" s="33"/>
      <c r="D150" s="68"/>
      <c r="E150" s="6"/>
      <c r="F150" s="82"/>
      <c r="G150" s="33"/>
      <c r="H150" s="68"/>
      <c r="I150" s="6"/>
      <c r="J150" s="5"/>
      <c r="K150" s="6"/>
    </row>
    <row r="151" spans="1:11" s="43" customFormat="1" x14ac:dyDescent="0.2">
      <c r="A151" s="162" t="s">
        <v>572</v>
      </c>
      <c r="B151" s="71">
        <f>SUM(B149:B150)</f>
        <v>1</v>
      </c>
      <c r="C151" s="40">
        <f>B151/21588</f>
        <v>4.6322030757828421E-5</v>
      </c>
      <c r="D151" s="71">
        <f>SUM(D149:D150)</f>
        <v>1</v>
      </c>
      <c r="E151" s="41">
        <f>D151/16272</f>
        <v>6.1455260570304822E-5</v>
      </c>
      <c r="F151" s="77">
        <f>SUM(F149:F150)</f>
        <v>6</v>
      </c>
      <c r="G151" s="42">
        <f>F151/56497</f>
        <v>1.0620032922102058E-4</v>
      </c>
      <c r="H151" s="71">
        <f>SUM(H149:H150)</f>
        <v>10</v>
      </c>
      <c r="I151" s="41">
        <f>H151/46275</f>
        <v>2.1609940572663426E-4</v>
      </c>
      <c r="J151" s="37">
        <f>IF(D151=0, "-", IF((B151-D151)/D151&lt;10, (B151-D151)/D151, "&gt;999%"))</f>
        <v>0</v>
      </c>
      <c r="K151" s="38">
        <f>IF(H151=0, "-", IF((F151-H151)/H151&lt;10, (F151-H151)/H151, "&gt;999%"))</f>
        <v>-0.4</v>
      </c>
    </row>
    <row r="152" spans="1:11" x14ac:dyDescent="0.2">
      <c r="B152" s="83"/>
      <c r="D152" s="83"/>
      <c r="F152" s="83"/>
      <c r="H152" s="83"/>
    </row>
    <row r="153" spans="1:11" x14ac:dyDescent="0.2">
      <c r="A153" s="163" t="s">
        <v>143</v>
      </c>
      <c r="B153" s="61" t="s">
        <v>12</v>
      </c>
      <c r="C153" s="62" t="s">
        <v>13</v>
      </c>
      <c r="D153" s="61" t="s">
        <v>12</v>
      </c>
      <c r="E153" s="63" t="s">
        <v>13</v>
      </c>
      <c r="F153" s="62" t="s">
        <v>12</v>
      </c>
      <c r="G153" s="62" t="s">
        <v>13</v>
      </c>
      <c r="H153" s="61" t="s">
        <v>12</v>
      </c>
      <c r="I153" s="63" t="s">
        <v>13</v>
      </c>
      <c r="J153" s="61"/>
      <c r="K153" s="63"/>
    </row>
    <row r="154" spans="1:11" x14ac:dyDescent="0.2">
      <c r="A154" s="7" t="s">
        <v>281</v>
      </c>
      <c r="B154" s="65">
        <v>0</v>
      </c>
      <c r="C154" s="34">
        <f>IF(B167=0, "-", B154/B167)</f>
        <v>0</v>
      </c>
      <c r="D154" s="65">
        <v>0</v>
      </c>
      <c r="E154" s="9">
        <f>IF(D167=0, "-", D154/D167)</f>
        <v>0</v>
      </c>
      <c r="F154" s="81">
        <v>1</v>
      </c>
      <c r="G154" s="34">
        <f>IF(F167=0, "-", F154/F167)</f>
        <v>6.6666666666666666E-2</v>
      </c>
      <c r="H154" s="65">
        <v>1</v>
      </c>
      <c r="I154" s="9">
        <f>IF(H167=0, "-", H154/H167)</f>
        <v>0.04</v>
      </c>
      <c r="J154" s="8" t="str">
        <f t="shared" ref="J154:J165" si="12">IF(D154=0, "-", IF((B154-D154)/D154&lt;10, (B154-D154)/D154, "&gt;999%"))</f>
        <v>-</v>
      </c>
      <c r="K154" s="9">
        <f t="shared" ref="K154:K165" si="13">IF(H154=0, "-", IF((F154-H154)/H154&lt;10, (F154-H154)/H154, "&gt;999%"))</f>
        <v>0</v>
      </c>
    </row>
    <row r="155" spans="1:11" x14ac:dyDescent="0.2">
      <c r="A155" s="7" t="s">
        <v>282</v>
      </c>
      <c r="B155" s="65">
        <v>0</v>
      </c>
      <c r="C155" s="34">
        <f>IF(B167=0, "-", B155/B167)</f>
        <v>0</v>
      </c>
      <c r="D155" s="65">
        <v>1</v>
      </c>
      <c r="E155" s="9">
        <f>IF(D167=0, "-", D155/D167)</f>
        <v>0.16666666666666666</v>
      </c>
      <c r="F155" s="81">
        <v>2</v>
      </c>
      <c r="G155" s="34">
        <f>IF(F167=0, "-", F155/F167)</f>
        <v>0.13333333333333333</v>
      </c>
      <c r="H155" s="65">
        <v>1</v>
      </c>
      <c r="I155" s="9">
        <f>IF(H167=0, "-", H155/H167)</f>
        <v>0.04</v>
      </c>
      <c r="J155" s="8">
        <f t="shared" si="12"/>
        <v>-1</v>
      </c>
      <c r="K155" s="9">
        <f t="shared" si="13"/>
        <v>1</v>
      </c>
    </row>
    <row r="156" spans="1:11" x14ac:dyDescent="0.2">
      <c r="A156" s="7" t="s">
        <v>283</v>
      </c>
      <c r="B156" s="65">
        <v>0</v>
      </c>
      <c r="C156" s="34">
        <f>IF(B167=0, "-", B156/B167)</f>
        <v>0</v>
      </c>
      <c r="D156" s="65">
        <v>0</v>
      </c>
      <c r="E156" s="9">
        <f>IF(D167=0, "-", D156/D167)</f>
        <v>0</v>
      </c>
      <c r="F156" s="81">
        <v>0</v>
      </c>
      <c r="G156" s="34">
        <f>IF(F167=0, "-", F156/F167)</f>
        <v>0</v>
      </c>
      <c r="H156" s="65">
        <v>5</v>
      </c>
      <c r="I156" s="9">
        <f>IF(H167=0, "-", H156/H167)</f>
        <v>0.2</v>
      </c>
      <c r="J156" s="8" t="str">
        <f t="shared" si="12"/>
        <v>-</v>
      </c>
      <c r="K156" s="9">
        <f t="shared" si="13"/>
        <v>-1</v>
      </c>
    </row>
    <row r="157" spans="1:11" x14ac:dyDescent="0.2">
      <c r="A157" s="7" t="s">
        <v>284</v>
      </c>
      <c r="B157" s="65">
        <v>1</v>
      </c>
      <c r="C157" s="34">
        <f>IF(B167=0, "-", B157/B167)</f>
        <v>0.1111111111111111</v>
      </c>
      <c r="D157" s="65">
        <v>2</v>
      </c>
      <c r="E157" s="9">
        <f>IF(D167=0, "-", D157/D167)</f>
        <v>0.33333333333333331</v>
      </c>
      <c r="F157" s="81">
        <v>1</v>
      </c>
      <c r="G157" s="34">
        <f>IF(F167=0, "-", F157/F167)</f>
        <v>6.6666666666666666E-2</v>
      </c>
      <c r="H157" s="65">
        <v>2</v>
      </c>
      <c r="I157" s="9">
        <f>IF(H167=0, "-", H157/H167)</f>
        <v>0.08</v>
      </c>
      <c r="J157" s="8">
        <f t="shared" si="12"/>
        <v>-0.5</v>
      </c>
      <c r="K157" s="9">
        <f t="shared" si="13"/>
        <v>-0.5</v>
      </c>
    </row>
    <row r="158" spans="1:11" x14ac:dyDescent="0.2">
      <c r="A158" s="7" t="s">
        <v>285</v>
      </c>
      <c r="B158" s="65">
        <v>0</v>
      </c>
      <c r="C158" s="34">
        <f>IF(B167=0, "-", B158/B167)</f>
        <v>0</v>
      </c>
      <c r="D158" s="65">
        <v>0</v>
      </c>
      <c r="E158" s="9">
        <f>IF(D167=0, "-", D158/D167)</f>
        <v>0</v>
      </c>
      <c r="F158" s="81">
        <v>0</v>
      </c>
      <c r="G158" s="34">
        <f>IF(F167=0, "-", F158/F167)</f>
        <v>0</v>
      </c>
      <c r="H158" s="65">
        <v>3</v>
      </c>
      <c r="I158" s="9">
        <f>IF(H167=0, "-", H158/H167)</f>
        <v>0.12</v>
      </c>
      <c r="J158" s="8" t="str">
        <f t="shared" si="12"/>
        <v>-</v>
      </c>
      <c r="K158" s="9">
        <f t="shared" si="13"/>
        <v>-1</v>
      </c>
    </row>
    <row r="159" spans="1:11" x14ac:dyDescent="0.2">
      <c r="A159" s="7" t="s">
        <v>286</v>
      </c>
      <c r="B159" s="65">
        <v>0</v>
      </c>
      <c r="C159" s="34">
        <f>IF(B167=0, "-", B159/B167)</f>
        <v>0</v>
      </c>
      <c r="D159" s="65">
        <v>0</v>
      </c>
      <c r="E159" s="9">
        <f>IF(D167=0, "-", D159/D167)</f>
        <v>0</v>
      </c>
      <c r="F159" s="81">
        <v>0</v>
      </c>
      <c r="G159" s="34">
        <f>IF(F167=0, "-", F159/F167)</f>
        <v>0</v>
      </c>
      <c r="H159" s="65">
        <v>1</v>
      </c>
      <c r="I159" s="9">
        <f>IF(H167=0, "-", H159/H167)</f>
        <v>0.04</v>
      </c>
      <c r="J159" s="8" t="str">
        <f t="shared" si="12"/>
        <v>-</v>
      </c>
      <c r="K159" s="9">
        <f t="shared" si="13"/>
        <v>-1</v>
      </c>
    </row>
    <row r="160" spans="1:11" x14ac:dyDescent="0.2">
      <c r="A160" s="7" t="s">
        <v>287</v>
      </c>
      <c r="B160" s="65">
        <v>1</v>
      </c>
      <c r="C160" s="34">
        <f>IF(B167=0, "-", B160/B167)</f>
        <v>0.1111111111111111</v>
      </c>
      <c r="D160" s="65">
        <v>0</v>
      </c>
      <c r="E160" s="9">
        <f>IF(D167=0, "-", D160/D167)</f>
        <v>0</v>
      </c>
      <c r="F160" s="81">
        <v>1</v>
      </c>
      <c r="G160" s="34">
        <f>IF(F167=0, "-", F160/F167)</f>
        <v>6.6666666666666666E-2</v>
      </c>
      <c r="H160" s="65">
        <v>1</v>
      </c>
      <c r="I160" s="9">
        <f>IF(H167=0, "-", H160/H167)</f>
        <v>0.04</v>
      </c>
      <c r="J160" s="8" t="str">
        <f t="shared" si="12"/>
        <v>-</v>
      </c>
      <c r="K160" s="9">
        <f t="shared" si="13"/>
        <v>0</v>
      </c>
    </row>
    <row r="161" spans="1:11" x14ac:dyDescent="0.2">
      <c r="A161" s="7" t="s">
        <v>288</v>
      </c>
      <c r="B161" s="65">
        <v>0</v>
      </c>
      <c r="C161" s="34">
        <f>IF(B167=0, "-", B161/B167)</f>
        <v>0</v>
      </c>
      <c r="D161" s="65">
        <v>0</v>
      </c>
      <c r="E161" s="9">
        <f>IF(D167=0, "-", D161/D167)</f>
        <v>0</v>
      </c>
      <c r="F161" s="81">
        <v>0</v>
      </c>
      <c r="G161" s="34">
        <f>IF(F167=0, "-", F161/F167)</f>
        <v>0</v>
      </c>
      <c r="H161" s="65">
        <v>1</v>
      </c>
      <c r="I161" s="9">
        <f>IF(H167=0, "-", H161/H167)</f>
        <v>0.04</v>
      </c>
      <c r="J161" s="8" t="str">
        <f t="shared" si="12"/>
        <v>-</v>
      </c>
      <c r="K161" s="9">
        <f t="shared" si="13"/>
        <v>-1</v>
      </c>
    </row>
    <row r="162" spans="1:11" x14ac:dyDescent="0.2">
      <c r="A162" s="7" t="s">
        <v>289</v>
      </c>
      <c r="B162" s="65">
        <v>0</v>
      </c>
      <c r="C162" s="34">
        <f>IF(B167=0, "-", B162/B167)</f>
        <v>0</v>
      </c>
      <c r="D162" s="65">
        <v>1</v>
      </c>
      <c r="E162" s="9">
        <f>IF(D167=0, "-", D162/D167)</f>
        <v>0.16666666666666666</v>
      </c>
      <c r="F162" s="81">
        <v>0</v>
      </c>
      <c r="G162" s="34">
        <f>IF(F167=0, "-", F162/F167)</f>
        <v>0</v>
      </c>
      <c r="H162" s="65">
        <v>5</v>
      </c>
      <c r="I162" s="9">
        <f>IF(H167=0, "-", H162/H167)</f>
        <v>0.2</v>
      </c>
      <c r="J162" s="8">
        <f t="shared" si="12"/>
        <v>-1</v>
      </c>
      <c r="K162" s="9">
        <f t="shared" si="13"/>
        <v>-1</v>
      </c>
    </row>
    <row r="163" spans="1:11" x14ac:dyDescent="0.2">
      <c r="A163" s="7" t="s">
        <v>290</v>
      </c>
      <c r="B163" s="65">
        <v>6</v>
      </c>
      <c r="C163" s="34">
        <f>IF(B167=0, "-", B163/B167)</f>
        <v>0.66666666666666663</v>
      </c>
      <c r="D163" s="65">
        <v>1</v>
      </c>
      <c r="E163" s="9">
        <f>IF(D167=0, "-", D163/D167)</f>
        <v>0.16666666666666666</v>
      </c>
      <c r="F163" s="81">
        <v>8</v>
      </c>
      <c r="G163" s="34">
        <f>IF(F167=0, "-", F163/F167)</f>
        <v>0.53333333333333333</v>
      </c>
      <c r="H163" s="65">
        <v>3</v>
      </c>
      <c r="I163" s="9">
        <f>IF(H167=0, "-", H163/H167)</f>
        <v>0.12</v>
      </c>
      <c r="J163" s="8">
        <f t="shared" si="12"/>
        <v>5</v>
      </c>
      <c r="K163" s="9">
        <f t="shared" si="13"/>
        <v>1.6666666666666667</v>
      </c>
    </row>
    <row r="164" spans="1:11" x14ac:dyDescent="0.2">
      <c r="A164" s="7" t="s">
        <v>291</v>
      </c>
      <c r="B164" s="65">
        <v>0</v>
      </c>
      <c r="C164" s="34">
        <f>IF(B167=0, "-", B164/B167)</f>
        <v>0</v>
      </c>
      <c r="D164" s="65">
        <v>0</v>
      </c>
      <c r="E164" s="9">
        <f>IF(D167=0, "-", D164/D167)</f>
        <v>0</v>
      </c>
      <c r="F164" s="81">
        <v>1</v>
      </c>
      <c r="G164" s="34">
        <f>IF(F167=0, "-", F164/F167)</f>
        <v>6.6666666666666666E-2</v>
      </c>
      <c r="H164" s="65">
        <v>1</v>
      </c>
      <c r="I164" s="9">
        <f>IF(H167=0, "-", H164/H167)</f>
        <v>0.04</v>
      </c>
      <c r="J164" s="8" t="str">
        <f t="shared" si="12"/>
        <v>-</v>
      </c>
      <c r="K164" s="9">
        <f t="shared" si="13"/>
        <v>0</v>
      </c>
    </row>
    <row r="165" spans="1:11" x14ac:dyDescent="0.2">
      <c r="A165" s="7" t="s">
        <v>292</v>
      </c>
      <c r="B165" s="65">
        <v>1</v>
      </c>
      <c r="C165" s="34">
        <f>IF(B167=0, "-", B165/B167)</f>
        <v>0.1111111111111111</v>
      </c>
      <c r="D165" s="65">
        <v>1</v>
      </c>
      <c r="E165" s="9">
        <f>IF(D167=0, "-", D165/D167)</f>
        <v>0.16666666666666666</v>
      </c>
      <c r="F165" s="81">
        <v>1</v>
      </c>
      <c r="G165" s="34">
        <f>IF(F167=0, "-", F165/F167)</f>
        <v>6.6666666666666666E-2</v>
      </c>
      <c r="H165" s="65">
        <v>1</v>
      </c>
      <c r="I165" s="9">
        <f>IF(H167=0, "-", H165/H167)</f>
        <v>0.04</v>
      </c>
      <c r="J165" s="8">
        <f t="shared" si="12"/>
        <v>0</v>
      </c>
      <c r="K165" s="9">
        <f t="shared" si="13"/>
        <v>0</v>
      </c>
    </row>
    <row r="166" spans="1:11" x14ac:dyDescent="0.2">
      <c r="A166" s="2"/>
      <c r="B166" s="68"/>
      <c r="C166" s="33"/>
      <c r="D166" s="68"/>
      <c r="E166" s="6"/>
      <c r="F166" s="82"/>
      <c r="G166" s="33"/>
      <c r="H166" s="68"/>
      <c r="I166" s="6"/>
      <c r="J166" s="5"/>
      <c r="K166" s="6"/>
    </row>
    <row r="167" spans="1:11" s="43" customFormat="1" x14ac:dyDescent="0.2">
      <c r="A167" s="162" t="s">
        <v>571</v>
      </c>
      <c r="B167" s="71">
        <f>SUM(B154:B166)</f>
        <v>9</v>
      </c>
      <c r="C167" s="40">
        <f>B167/21588</f>
        <v>4.1689827682045579E-4</v>
      </c>
      <c r="D167" s="71">
        <f>SUM(D154:D166)</f>
        <v>6</v>
      </c>
      <c r="E167" s="41">
        <f>D167/16272</f>
        <v>3.687315634218289E-4</v>
      </c>
      <c r="F167" s="77">
        <f>SUM(F154:F166)</f>
        <v>15</v>
      </c>
      <c r="G167" s="42">
        <f>F167/56497</f>
        <v>2.6550082305255146E-4</v>
      </c>
      <c r="H167" s="71">
        <f>SUM(H154:H166)</f>
        <v>25</v>
      </c>
      <c r="I167" s="41">
        <f>H167/46275</f>
        <v>5.4024851431658564E-4</v>
      </c>
      <c r="J167" s="37">
        <f>IF(D167=0, "-", IF((B167-D167)/D167&lt;10, (B167-D167)/D167, "&gt;999%"))</f>
        <v>0.5</v>
      </c>
      <c r="K167" s="38">
        <f>IF(H167=0, "-", IF((F167-H167)/H167&lt;10, (F167-H167)/H167, "&gt;999%"))</f>
        <v>-0.4</v>
      </c>
    </row>
    <row r="168" spans="1:11" x14ac:dyDescent="0.2">
      <c r="B168" s="83"/>
      <c r="D168" s="83"/>
      <c r="F168" s="83"/>
      <c r="H168" s="83"/>
    </row>
    <row r="169" spans="1:11" s="43" customFormat="1" x14ac:dyDescent="0.2">
      <c r="A169" s="162" t="s">
        <v>570</v>
      </c>
      <c r="B169" s="71">
        <v>10</v>
      </c>
      <c r="C169" s="40">
        <f>B169/21588</f>
        <v>4.6322030757828421E-4</v>
      </c>
      <c r="D169" s="71">
        <v>7</v>
      </c>
      <c r="E169" s="41">
        <f>D169/16272</f>
        <v>4.3018682399213374E-4</v>
      </c>
      <c r="F169" s="77">
        <v>21</v>
      </c>
      <c r="G169" s="42">
        <f>F169/56497</f>
        <v>3.7170115227357206E-4</v>
      </c>
      <c r="H169" s="71">
        <v>35</v>
      </c>
      <c r="I169" s="41">
        <f>H169/46275</f>
        <v>7.5634792004321987E-4</v>
      </c>
      <c r="J169" s="37">
        <f>IF(D169=0, "-", IF((B169-D169)/D169&lt;10, (B169-D169)/D169, "&gt;999%"))</f>
        <v>0.42857142857142855</v>
      </c>
      <c r="K169" s="38">
        <f>IF(H169=0, "-", IF((F169-H169)/H169&lt;10, (F169-H169)/H169, "&gt;999%"))</f>
        <v>-0.4</v>
      </c>
    </row>
    <row r="170" spans="1:11" x14ac:dyDescent="0.2">
      <c r="B170" s="83"/>
      <c r="D170" s="83"/>
      <c r="F170" s="83"/>
      <c r="H170" s="83"/>
    </row>
    <row r="171" spans="1:11" ht="15.75" x14ac:dyDescent="0.25">
      <c r="A171" s="164" t="s">
        <v>115</v>
      </c>
      <c r="B171" s="196" t="s">
        <v>1</v>
      </c>
      <c r="C171" s="200"/>
      <c r="D171" s="200"/>
      <c r="E171" s="197"/>
      <c r="F171" s="196" t="s">
        <v>14</v>
      </c>
      <c r="G171" s="200"/>
      <c r="H171" s="200"/>
      <c r="I171" s="197"/>
      <c r="J171" s="196" t="s">
        <v>15</v>
      </c>
      <c r="K171" s="197"/>
    </row>
    <row r="172" spans="1:11" x14ac:dyDescent="0.2">
      <c r="A172" s="22"/>
      <c r="B172" s="196">
        <f>VALUE(RIGHT($B$2, 4))</f>
        <v>2021</v>
      </c>
      <c r="C172" s="197"/>
      <c r="D172" s="196">
        <f>B172-1</f>
        <v>2020</v>
      </c>
      <c r="E172" s="204"/>
      <c r="F172" s="196">
        <f>B172</f>
        <v>2021</v>
      </c>
      <c r="G172" s="204"/>
      <c r="H172" s="196">
        <f>D172</f>
        <v>2020</v>
      </c>
      <c r="I172" s="204"/>
      <c r="J172" s="140" t="s">
        <v>4</v>
      </c>
      <c r="K172" s="141" t="s">
        <v>2</v>
      </c>
    </row>
    <row r="173" spans="1:11" x14ac:dyDescent="0.2">
      <c r="A173" s="163" t="s">
        <v>144</v>
      </c>
      <c r="B173" s="61" t="s">
        <v>12</v>
      </c>
      <c r="C173" s="62" t="s">
        <v>13</v>
      </c>
      <c r="D173" s="61" t="s">
        <v>12</v>
      </c>
      <c r="E173" s="63" t="s">
        <v>13</v>
      </c>
      <c r="F173" s="62" t="s">
        <v>12</v>
      </c>
      <c r="G173" s="62" t="s">
        <v>13</v>
      </c>
      <c r="H173" s="61" t="s">
        <v>12</v>
      </c>
      <c r="I173" s="63" t="s">
        <v>13</v>
      </c>
      <c r="J173" s="61"/>
      <c r="K173" s="63"/>
    </row>
    <row r="174" spans="1:11" x14ac:dyDescent="0.2">
      <c r="A174" s="7" t="s">
        <v>293</v>
      </c>
      <c r="B174" s="65">
        <v>24</v>
      </c>
      <c r="C174" s="34">
        <f>IF(B183=0, "-", B174/B183)</f>
        <v>0.10300429184549356</v>
      </c>
      <c r="D174" s="65">
        <v>26</v>
      </c>
      <c r="E174" s="9">
        <f>IF(D183=0, "-", D174/D183)</f>
        <v>0.23214285714285715</v>
      </c>
      <c r="F174" s="81">
        <v>63</v>
      </c>
      <c r="G174" s="34">
        <f>IF(F183=0, "-", F174/F183)</f>
        <v>0.10277324632952692</v>
      </c>
      <c r="H174" s="65">
        <v>67</v>
      </c>
      <c r="I174" s="9">
        <f>IF(H183=0, "-", H174/H183)</f>
        <v>0.20180722891566266</v>
      </c>
      <c r="J174" s="8">
        <f t="shared" ref="J174:J181" si="14">IF(D174=0, "-", IF((B174-D174)/D174&lt;10, (B174-D174)/D174, "&gt;999%"))</f>
        <v>-7.6923076923076927E-2</v>
      </c>
      <c r="K174" s="9">
        <f t="shared" ref="K174:K181" si="15">IF(H174=0, "-", IF((F174-H174)/H174&lt;10, (F174-H174)/H174, "&gt;999%"))</f>
        <v>-5.9701492537313432E-2</v>
      </c>
    </row>
    <row r="175" spans="1:11" x14ac:dyDescent="0.2">
      <c r="A175" s="7" t="s">
        <v>294</v>
      </c>
      <c r="B175" s="65">
        <v>18</v>
      </c>
      <c r="C175" s="34">
        <f>IF(B183=0, "-", B175/B183)</f>
        <v>7.7253218884120178E-2</v>
      </c>
      <c r="D175" s="65">
        <v>8</v>
      </c>
      <c r="E175" s="9">
        <f>IF(D183=0, "-", D175/D183)</f>
        <v>7.1428571428571425E-2</v>
      </c>
      <c r="F175" s="81">
        <v>39</v>
      </c>
      <c r="G175" s="34">
        <f>IF(F183=0, "-", F175/F183)</f>
        <v>6.3621533442088096E-2</v>
      </c>
      <c r="H175" s="65">
        <v>26</v>
      </c>
      <c r="I175" s="9">
        <f>IF(H183=0, "-", H175/H183)</f>
        <v>7.8313253012048195E-2</v>
      </c>
      <c r="J175" s="8">
        <f t="shared" si="14"/>
        <v>1.25</v>
      </c>
      <c r="K175" s="9">
        <f t="shared" si="15"/>
        <v>0.5</v>
      </c>
    </row>
    <row r="176" spans="1:11" x14ac:dyDescent="0.2">
      <c r="A176" s="7" t="s">
        <v>295</v>
      </c>
      <c r="B176" s="65">
        <v>138</v>
      </c>
      <c r="C176" s="34">
        <f>IF(B183=0, "-", B176/B183)</f>
        <v>0.59227467811158796</v>
      </c>
      <c r="D176" s="65">
        <v>63</v>
      </c>
      <c r="E176" s="9">
        <f>IF(D183=0, "-", D176/D183)</f>
        <v>0.5625</v>
      </c>
      <c r="F176" s="81">
        <v>375</v>
      </c>
      <c r="G176" s="34">
        <f>IF(F183=0, "-", F176/F183)</f>
        <v>0.61174551386623166</v>
      </c>
      <c r="H176" s="65">
        <v>170</v>
      </c>
      <c r="I176" s="9">
        <f>IF(H183=0, "-", H176/H183)</f>
        <v>0.51204819277108438</v>
      </c>
      <c r="J176" s="8">
        <f t="shared" si="14"/>
        <v>1.1904761904761905</v>
      </c>
      <c r="K176" s="9">
        <f t="shared" si="15"/>
        <v>1.2058823529411764</v>
      </c>
    </row>
    <row r="177" spans="1:11" x14ac:dyDescent="0.2">
      <c r="A177" s="7" t="s">
        <v>296</v>
      </c>
      <c r="B177" s="65">
        <v>27</v>
      </c>
      <c r="C177" s="34">
        <f>IF(B183=0, "-", B177/B183)</f>
        <v>0.11587982832618025</v>
      </c>
      <c r="D177" s="65">
        <v>11</v>
      </c>
      <c r="E177" s="9">
        <f>IF(D183=0, "-", D177/D183)</f>
        <v>9.8214285714285712E-2</v>
      </c>
      <c r="F177" s="81">
        <v>72</v>
      </c>
      <c r="G177" s="34">
        <f>IF(F183=0, "-", F177/F183)</f>
        <v>0.11745513866231648</v>
      </c>
      <c r="H177" s="65">
        <v>36</v>
      </c>
      <c r="I177" s="9">
        <f>IF(H183=0, "-", H177/H183)</f>
        <v>0.10843373493975904</v>
      </c>
      <c r="J177" s="8">
        <f t="shared" si="14"/>
        <v>1.4545454545454546</v>
      </c>
      <c r="K177" s="9">
        <f t="shared" si="15"/>
        <v>1</v>
      </c>
    </row>
    <row r="178" spans="1:11" x14ac:dyDescent="0.2">
      <c r="A178" s="7" t="s">
        <v>297</v>
      </c>
      <c r="B178" s="65">
        <v>1</v>
      </c>
      <c r="C178" s="34">
        <f>IF(B183=0, "-", B178/B183)</f>
        <v>4.2918454935622317E-3</v>
      </c>
      <c r="D178" s="65">
        <v>0</v>
      </c>
      <c r="E178" s="9">
        <f>IF(D183=0, "-", D178/D183)</f>
        <v>0</v>
      </c>
      <c r="F178" s="81">
        <v>2</v>
      </c>
      <c r="G178" s="34">
        <f>IF(F183=0, "-", F178/F183)</f>
        <v>3.2626427406199023E-3</v>
      </c>
      <c r="H178" s="65">
        <v>6</v>
      </c>
      <c r="I178" s="9">
        <f>IF(H183=0, "-", H178/H183)</f>
        <v>1.8072289156626505E-2</v>
      </c>
      <c r="J178" s="8" t="str">
        <f t="shared" si="14"/>
        <v>-</v>
      </c>
      <c r="K178" s="9">
        <f t="shared" si="15"/>
        <v>-0.66666666666666663</v>
      </c>
    </row>
    <row r="179" spans="1:11" x14ac:dyDescent="0.2">
      <c r="A179" s="7" t="s">
        <v>298</v>
      </c>
      <c r="B179" s="65">
        <v>3</v>
      </c>
      <c r="C179" s="34">
        <f>IF(B183=0, "-", B179/B183)</f>
        <v>1.2875536480686695E-2</v>
      </c>
      <c r="D179" s="65">
        <v>3</v>
      </c>
      <c r="E179" s="9">
        <f>IF(D183=0, "-", D179/D183)</f>
        <v>2.6785714285714284E-2</v>
      </c>
      <c r="F179" s="81">
        <v>11</v>
      </c>
      <c r="G179" s="34">
        <f>IF(F183=0, "-", F179/F183)</f>
        <v>1.794453507340946E-2</v>
      </c>
      <c r="H179" s="65">
        <v>6</v>
      </c>
      <c r="I179" s="9">
        <f>IF(H183=0, "-", H179/H183)</f>
        <v>1.8072289156626505E-2</v>
      </c>
      <c r="J179" s="8">
        <f t="shared" si="14"/>
        <v>0</v>
      </c>
      <c r="K179" s="9">
        <f t="shared" si="15"/>
        <v>0.83333333333333337</v>
      </c>
    </row>
    <row r="180" spans="1:11" x14ac:dyDescent="0.2">
      <c r="A180" s="7" t="s">
        <v>299</v>
      </c>
      <c r="B180" s="65">
        <v>1</v>
      </c>
      <c r="C180" s="34">
        <f>IF(B183=0, "-", B180/B183)</f>
        <v>4.2918454935622317E-3</v>
      </c>
      <c r="D180" s="65">
        <v>0</v>
      </c>
      <c r="E180" s="9">
        <f>IF(D183=0, "-", D180/D183)</f>
        <v>0</v>
      </c>
      <c r="F180" s="81">
        <v>2</v>
      </c>
      <c r="G180" s="34">
        <f>IF(F183=0, "-", F180/F183)</f>
        <v>3.2626427406199023E-3</v>
      </c>
      <c r="H180" s="65">
        <v>4</v>
      </c>
      <c r="I180" s="9">
        <f>IF(H183=0, "-", H180/H183)</f>
        <v>1.2048192771084338E-2</v>
      </c>
      <c r="J180" s="8" t="str">
        <f t="shared" si="14"/>
        <v>-</v>
      </c>
      <c r="K180" s="9">
        <f t="shared" si="15"/>
        <v>-0.5</v>
      </c>
    </row>
    <row r="181" spans="1:11" x14ac:dyDescent="0.2">
      <c r="A181" s="7" t="s">
        <v>300</v>
      </c>
      <c r="B181" s="65">
        <v>21</v>
      </c>
      <c r="C181" s="34">
        <f>IF(B183=0, "-", B181/B183)</f>
        <v>9.012875536480687E-2</v>
      </c>
      <c r="D181" s="65">
        <v>1</v>
      </c>
      <c r="E181" s="9">
        <f>IF(D183=0, "-", D181/D183)</f>
        <v>8.9285714285714281E-3</v>
      </c>
      <c r="F181" s="81">
        <v>49</v>
      </c>
      <c r="G181" s="34">
        <f>IF(F183=0, "-", F181/F183)</f>
        <v>7.9934747145187598E-2</v>
      </c>
      <c r="H181" s="65">
        <v>17</v>
      </c>
      <c r="I181" s="9">
        <f>IF(H183=0, "-", H181/H183)</f>
        <v>5.1204819277108432E-2</v>
      </c>
      <c r="J181" s="8" t="str">
        <f t="shared" si="14"/>
        <v>&gt;999%</v>
      </c>
      <c r="K181" s="9">
        <f t="shared" si="15"/>
        <v>1.8823529411764706</v>
      </c>
    </row>
    <row r="182" spans="1:11" x14ac:dyDescent="0.2">
      <c r="A182" s="2"/>
      <c r="B182" s="68"/>
      <c r="C182" s="33"/>
      <c r="D182" s="68"/>
      <c r="E182" s="6"/>
      <c r="F182" s="82"/>
      <c r="G182" s="33"/>
      <c r="H182" s="68"/>
      <c r="I182" s="6"/>
      <c r="J182" s="5"/>
      <c r="K182" s="6"/>
    </row>
    <row r="183" spans="1:11" s="43" customFormat="1" x14ac:dyDescent="0.2">
      <c r="A183" s="162" t="s">
        <v>569</v>
      </c>
      <c r="B183" s="71">
        <f>SUM(B174:B182)</f>
        <v>233</v>
      </c>
      <c r="C183" s="40">
        <f>B183/21588</f>
        <v>1.0793033166574022E-2</v>
      </c>
      <c r="D183" s="71">
        <f>SUM(D174:D182)</f>
        <v>112</v>
      </c>
      <c r="E183" s="41">
        <f>D183/16272</f>
        <v>6.8829891838741398E-3</v>
      </c>
      <c r="F183" s="77">
        <f>SUM(F174:F182)</f>
        <v>613</v>
      </c>
      <c r="G183" s="42">
        <f>F183/56497</f>
        <v>1.0850133635414269E-2</v>
      </c>
      <c r="H183" s="71">
        <f>SUM(H174:H182)</f>
        <v>332</v>
      </c>
      <c r="I183" s="41">
        <f>H183/46275</f>
        <v>7.1745002701242575E-3</v>
      </c>
      <c r="J183" s="37">
        <f>IF(D183=0, "-", IF((B183-D183)/D183&lt;10, (B183-D183)/D183, "&gt;999%"))</f>
        <v>1.0803571428571428</v>
      </c>
      <c r="K183" s="38">
        <f>IF(H183=0, "-", IF((F183-H183)/H183&lt;10, (F183-H183)/H183, "&gt;999%"))</f>
        <v>0.84638554216867468</v>
      </c>
    </row>
    <row r="184" spans="1:11" x14ac:dyDescent="0.2">
      <c r="B184" s="83"/>
      <c r="D184" s="83"/>
      <c r="F184" s="83"/>
      <c r="H184" s="83"/>
    </row>
    <row r="185" spans="1:11" x14ac:dyDescent="0.2">
      <c r="A185" s="163" t="s">
        <v>145</v>
      </c>
      <c r="B185" s="61" t="s">
        <v>12</v>
      </c>
      <c r="C185" s="62" t="s">
        <v>13</v>
      </c>
      <c r="D185" s="61" t="s">
        <v>12</v>
      </c>
      <c r="E185" s="63" t="s">
        <v>13</v>
      </c>
      <c r="F185" s="62" t="s">
        <v>12</v>
      </c>
      <c r="G185" s="62" t="s">
        <v>13</v>
      </c>
      <c r="H185" s="61" t="s">
        <v>12</v>
      </c>
      <c r="I185" s="63" t="s">
        <v>13</v>
      </c>
      <c r="J185" s="61"/>
      <c r="K185" s="63"/>
    </row>
    <row r="186" spans="1:11" x14ac:dyDescent="0.2">
      <c r="A186" s="7" t="s">
        <v>301</v>
      </c>
      <c r="B186" s="65">
        <v>3</v>
      </c>
      <c r="C186" s="34">
        <f>IF(B192=0, "-", B186/B192)</f>
        <v>0.21428571428571427</v>
      </c>
      <c r="D186" s="65">
        <v>0</v>
      </c>
      <c r="E186" s="9">
        <f>IF(D192=0, "-", D186/D192)</f>
        <v>0</v>
      </c>
      <c r="F186" s="81">
        <v>3</v>
      </c>
      <c r="G186" s="34">
        <f>IF(F192=0, "-", F186/F192)</f>
        <v>8.1081081081081086E-2</v>
      </c>
      <c r="H186" s="65">
        <v>0</v>
      </c>
      <c r="I186" s="9">
        <f>IF(H192=0, "-", H186/H192)</f>
        <v>0</v>
      </c>
      <c r="J186" s="8" t="str">
        <f>IF(D186=0, "-", IF((B186-D186)/D186&lt;10, (B186-D186)/D186, "&gt;999%"))</f>
        <v>-</v>
      </c>
      <c r="K186" s="9" t="str">
        <f>IF(H186=0, "-", IF((F186-H186)/H186&lt;10, (F186-H186)/H186, "&gt;999%"))</f>
        <v>-</v>
      </c>
    </row>
    <row r="187" spans="1:11" x14ac:dyDescent="0.2">
      <c r="A187" s="7" t="s">
        <v>302</v>
      </c>
      <c r="B187" s="65">
        <v>2</v>
      </c>
      <c r="C187" s="34">
        <f>IF(B192=0, "-", B187/B192)</f>
        <v>0.14285714285714285</v>
      </c>
      <c r="D187" s="65">
        <v>1</v>
      </c>
      <c r="E187" s="9">
        <f>IF(D192=0, "-", D187/D192)</f>
        <v>8.3333333333333329E-2</v>
      </c>
      <c r="F187" s="81">
        <v>7</v>
      </c>
      <c r="G187" s="34">
        <f>IF(F192=0, "-", F187/F192)</f>
        <v>0.1891891891891892</v>
      </c>
      <c r="H187" s="65">
        <v>6</v>
      </c>
      <c r="I187" s="9">
        <f>IF(H192=0, "-", H187/H192)</f>
        <v>0.14285714285714285</v>
      </c>
      <c r="J187" s="8">
        <f>IF(D187=0, "-", IF((B187-D187)/D187&lt;10, (B187-D187)/D187, "&gt;999%"))</f>
        <v>1</v>
      </c>
      <c r="K187" s="9">
        <f>IF(H187=0, "-", IF((F187-H187)/H187&lt;10, (F187-H187)/H187, "&gt;999%"))</f>
        <v>0.16666666666666666</v>
      </c>
    </row>
    <row r="188" spans="1:11" x14ac:dyDescent="0.2">
      <c r="A188" s="7" t="s">
        <v>303</v>
      </c>
      <c r="B188" s="65">
        <v>3</v>
      </c>
      <c r="C188" s="34">
        <f>IF(B192=0, "-", B188/B192)</f>
        <v>0.21428571428571427</v>
      </c>
      <c r="D188" s="65">
        <v>5</v>
      </c>
      <c r="E188" s="9">
        <f>IF(D192=0, "-", D188/D192)</f>
        <v>0.41666666666666669</v>
      </c>
      <c r="F188" s="81">
        <v>16</v>
      </c>
      <c r="G188" s="34">
        <f>IF(F192=0, "-", F188/F192)</f>
        <v>0.43243243243243246</v>
      </c>
      <c r="H188" s="65">
        <v>21</v>
      </c>
      <c r="I188" s="9">
        <f>IF(H192=0, "-", H188/H192)</f>
        <v>0.5</v>
      </c>
      <c r="J188" s="8">
        <f>IF(D188=0, "-", IF((B188-D188)/D188&lt;10, (B188-D188)/D188, "&gt;999%"))</f>
        <v>-0.4</v>
      </c>
      <c r="K188" s="9">
        <f>IF(H188=0, "-", IF((F188-H188)/H188&lt;10, (F188-H188)/H188, "&gt;999%"))</f>
        <v>-0.23809523809523808</v>
      </c>
    </row>
    <row r="189" spans="1:11" x14ac:dyDescent="0.2">
      <c r="A189" s="7" t="s">
        <v>304</v>
      </c>
      <c r="B189" s="65">
        <v>2</v>
      </c>
      <c r="C189" s="34">
        <f>IF(B192=0, "-", B189/B192)</f>
        <v>0.14285714285714285</v>
      </c>
      <c r="D189" s="65">
        <v>6</v>
      </c>
      <c r="E189" s="9">
        <f>IF(D192=0, "-", D189/D192)</f>
        <v>0.5</v>
      </c>
      <c r="F189" s="81">
        <v>6</v>
      </c>
      <c r="G189" s="34">
        <f>IF(F192=0, "-", F189/F192)</f>
        <v>0.16216216216216217</v>
      </c>
      <c r="H189" s="65">
        <v>15</v>
      </c>
      <c r="I189" s="9">
        <f>IF(H192=0, "-", H189/H192)</f>
        <v>0.35714285714285715</v>
      </c>
      <c r="J189" s="8">
        <f>IF(D189=0, "-", IF((B189-D189)/D189&lt;10, (B189-D189)/D189, "&gt;999%"))</f>
        <v>-0.66666666666666663</v>
      </c>
      <c r="K189" s="9">
        <f>IF(H189=0, "-", IF((F189-H189)/H189&lt;10, (F189-H189)/H189, "&gt;999%"))</f>
        <v>-0.6</v>
      </c>
    </row>
    <row r="190" spans="1:11" x14ac:dyDescent="0.2">
      <c r="A190" s="7" t="s">
        <v>305</v>
      </c>
      <c r="B190" s="65">
        <v>4</v>
      </c>
      <c r="C190" s="34">
        <f>IF(B192=0, "-", B190/B192)</f>
        <v>0.2857142857142857</v>
      </c>
      <c r="D190" s="65">
        <v>0</v>
      </c>
      <c r="E190" s="9">
        <f>IF(D192=0, "-", D190/D192)</f>
        <v>0</v>
      </c>
      <c r="F190" s="81">
        <v>5</v>
      </c>
      <c r="G190" s="34">
        <f>IF(F192=0, "-", F190/F192)</f>
        <v>0.13513513513513514</v>
      </c>
      <c r="H190" s="65">
        <v>0</v>
      </c>
      <c r="I190" s="9">
        <f>IF(H192=0, "-", H190/H192)</f>
        <v>0</v>
      </c>
      <c r="J190" s="8" t="str">
        <f>IF(D190=0, "-", IF((B190-D190)/D190&lt;10, (B190-D190)/D190, "&gt;999%"))</f>
        <v>-</v>
      </c>
      <c r="K190" s="9" t="str">
        <f>IF(H190=0, "-", IF((F190-H190)/H190&lt;10, (F190-H190)/H190, "&gt;999%"))</f>
        <v>-</v>
      </c>
    </row>
    <row r="191" spans="1:11" x14ac:dyDescent="0.2">
      <c r="A191" s="2"/>
      <c r="B191" s="68"/>
      <c r="C191" s="33"/>
      <c r="D191" s="68"/>
      <c r="E191" s="6"/>
      <c r="F191" s="82"/>
      <c r="G191" s="33"/>
      <c r="H191" s="68"/>
      <c r="I191" s="6"/>
      <c r="J191" s="5"/>
      <c r="K191" s="6"/>
    </row>
    <row r="192" spans="1:11" s="43" customFormat="1" x14ac:dyDescent="0.2">
      <c r="A192" s="162" t="s">
        <v>568</v>
      </c>
      <c r="B192" s="71">
        <f>SUM(B186:B191)</f>
        <v>14</v>
      </c>
      <c r="C192" s="40">
        <f>B192/21588</f>
        <v>6.485084306095979E-4</v>
      </c>
      <c r="D192" s="71">
        <f>SUM(D186:D191)</f>
        <v>12</v>
      </c>
      <c r="E192" s="41">
        <f>D192/16272</f>
        <v>7.3746312684365781E-4</v>
      </c>
      <c r="F192" s="77">
        <f>SUM(F186:F191)</f>
        <v>37</v>
      </c>
      <c r="G192" s="42">
        <f>F192/56497</f>
        <v>6.5490203019629356E-4</v>
      </c>
      <c r="H192" s="71">
        <f>SUM(H186:H191)</f>
        <v>42</v>
      </c>
      <c r="I192" s="41">
        <f>H192/46275</f>
        <v>9.0761750405186383E-4</v>
      </c>
      <c r="J192" s="37">
        <f>IF(D192=0, "-", IF((B192-D192)/D192&lt;10, (B192-D192)/D192, "&gt;999%"))</f>
        <v>0.16666666666666666</v>
      </c>
      <c r="K192" s="38">
        <f>IF(H192=0, "-", IF((F192-H192)/H192&lt;10, (F192-H192)/H192, "&gt;999%"))</f>
        <v>-0.11904761904761904</v>
      </c>
    </row>
    <row r="193" spans="1:11" x14ac:dyDescent="0.2">
      <c r="B193" s="83"/>
      <c r="D193" s="83"/>
      <c r="F193" s="83"/>
      <c r="H193" s="83"/>
    </row>
    <row r="194" spans="1:11" s="43" customFormat="1" x14ac:dyDescent="0.2">
      <c r="A194" s="162" t="s">
        <v>567</v>
      </c>
      <c r="B194" s="71">
        <v>247</v>
      </c>
      <c r="C194" s="40">
        <f>B194/21588</f>
        <v>1.144154159718362E-2</v>
      </c>
      <c r="D194" s="71">
        <v>124</v>
      </c>
      <c r="E194" s="41">
        <f>D194/16272</f>
        <v>7.6204523107177976E-3</v>
      </c>
      <c r="F194" s="77">
        <v>650</v>
      </c>
      <c r="G194" s="42">
        <f>F194/56497</f>
        <v>1.1505035665610563E-2</v>
      </c>
      <c r="H194" s="71">
        <v>374</v>
      </c>
      <c r="I194" s="41">
        <f>H194/46275</f>
        <v>8.0821177741761206E-3</v>
      </c>
      <c r="J194" s="37">
        <f>IF(D194=0, "-", IF((B194-D194)/D194&lt;10, (B194-D194)/D194, "&gt;999%"))</f>
        <v>0.99193548387096775</v>
      </c>
      <c r="K194" s="38">
        <f>IF(H194=0, "-", IF((F194-H194)/H194&lt;10, (F194-H194)/H194, "&gt;999%"))</f>
        <v>0.73796791443850263</v>
      </c>
    </row>
    <row r="195" spans="1:11" x14ac:dyDescent="0.2">
      <c r="B195" s="83"/>
      <c r="D195" s="83"/>
      <c r="F195" s="83"/>
      <c r="H195" s="83"/>
    </row>
    <row r="196" spans="1:11" ht="15.75" x14ac:dyDescent="0.25">
      <c r="A196" s="164" t="s">
        <v>116</v>
      </c>
      <c r="B196" s="196" t="s">
        <v>1</v>
      </c>
      <c r="C196" s="200"/>
      <c r="D196" s="200"/>
      <c r="E196" s="197"/>
      <c r="F196" s="196" t="s">
        <v>14</v>
      </c>
      <c r="G196" s="200"/>
      <c r="H196" s="200"/>
      <c r="I196" s="197"/>
      <c r="J196" s="196" t="s">
        <v>15</v>
      </c>
      <c r="K196" s="197"/>
    </row>
    <row r="197" spans="1:11" x14ac:dyDescent="0.2">
      <c r="A197" s="22"/>
      <c r="B197" s="196">
        <f>VALUE(RIGHT($B$2, 4))</f>
        <v>2021</v>
      </c>
      <c r="C197" s="197"/>
      <c r="D197" s="196">
        <f>B197-1</f>
        <v>2020</v>
      </c>
      <c r="E197" s="204"/>
      <c r="F197" s="196">
        <f>B197</f>
        <v>2021</v>
      </c>
      <c r="G197" s="204"/>
      <c r="H197" s="196">
        <f>D197</f>
        <v>2020</v>
      </c>
      <c r="I197" s="204"/>
      <c r="J197" s="140" t="s">
        <v>4</v>
      </c>
      <c r="K197" s="141" t="s">
        <v>2</v>
      </c>
    </row>
    <row r="198" spans="1:11" x14ac:dyDescent="0.2">
      <c r="A198" s="163" t="s">
        <v>146</v>
      </c>
      <c r="B198" s="61" t="s">
        <v>12</v>
      </c>
      <c r="C198" s="62" t="s">
        <v>13</v>
      </c>
      <c r="D198" s="61" t="s">
        <v>12</v>
      </c>
      <c r="E198" s="63" t="s">
        <v>13</v>
      </c>
      <c r="F198" s="62" t="s">
        <v>12</v>
      </c>
      <c r="G198" s="62" t="s">
        <v>13</v>
      </c>
      <c r="H198" s="61" t="s">
        <v>12</v>
      </c>
      <c r="I198" s="63" t="s">
        <v>13</v>
      </c>
      <c r="J198" s="61"/>
      <c r="K198" s="63"/>
    </row>
    <row r="199" spans="1:11" x14ac:dyDescent="0.2">
      <c r="A199" s="7" t="s">
        <v>306</v>
      </c>
      <c r="B199" s="65">
        <v>0</v>
      </c>
      <c r="C199" s="34">
        <f>IF(B210=0, "-", B199/B210)</f>
        <v>0</v>
      </c>
      <c r="D199" s="65">
        <v>1</v>
      </c>
      <c r="E199" s="9">
        <f>IF(D210=0, "-", D199/D210)</f>
        <v>1.0752688172043012E-2</v>
      </c>
      <c r="F199" s="81">
        <v>0</v>
      </c>
      <c r="G199" s="34">
        <f>IF(F210=0, "-", F199/F210)</f>
        <v>0</v>
      </c>
      <c r="H199" s="65">
        <v>2</v>
      </c>
      <c r="I199" s="9">
        <f>IF(H210=0, "-", H199/H210)</f>
        <v>6.7567567567567571E-3</v>
      </c>
      <c r="J199" s="8">
        <f t="shared" ref="J199:J208" si="16">IF(D199=0, "-", IF((B199-D199)/D199&lt;10, (B199-D199)/D199, "&gt;999%"))</f>
        <v>-1</v>
      </c>
      <c r="K199" s="9">
        <f t="shared" ref="K199:K208" si="17">IF(H199=0, "-", IF((F199-H199)/H199&lt;10, (F199-H199)/H199, "&gt;999%"))</f>
        <v>-1</v>
      </c>
    </row>
    <row r="200" spans="1:11" x14ac:dyDescent="0.2">
      <c r="A200" s="7" t="s">
        <v>307</v>
      </c>
      <c r="B200" s="65">
        <v>0</v>
      </c>
      <c r="C200" s="34">
        <f>IF(B210=0, "-", B200/B210)</f>
        <v>0</v>
      </c>
      <c r="D200" s="65">
        <v>1</v>
      </c>
      <c r="E200" s="9">
        <f>IF(D210=0, "-", D200/D210)</f>
        <v>1.0752688172043012E-2</v>
      </c>
      <c r="F200" s="81">
        <v>0</v>
      </c>
      <c r="G200" s="34">
        <f>IF(F210=0, "-", F200/F210)</f>
        <v>0</v>
      </c>
      <c r="H200" s="65">
        <v>3</v>
      </c>
      <c r="I200" s="9">
        <f>IF(H210=0, "-", H200/H210)</f>
        <v>1.0135135135135136E-2</v>
      </c>
      <c r="J200" s="8">
        <f t="shared" si="16"/>
        <v>-1</v>
      </c>
      <c r="K200" s="9">
        <f t="shared" si="17"/>
        <v>-1</v>
      </c>
    </row>
    <row r="201" spans="1:11" x14ac:dyDescent="0.2">
      <c r="A201" s="7" t="s">
        <v>308</v>
      </c>
      <c r="B201" s="65">
        <v>15</v>
      </c>
      <c r="C201" s="34">
        <f>IF(B210=0, "-", B201/B210)</f>
        <v>0.16853932584269662</v>
      </c>
      <c r="D201" s="65">
        <v>7</v>
      </c>
      <c r="E201" s="9">
        <f>IF(D210=0, "-", D201/D210)</f>
        <v>7.5268817204301078E-2</v>
      </c>
      <c r="F201" s="81">
        <v>28</v>
      </c>
      <c r="G201" s="34">
        <f>IF(F210=0, "-", F201/F210)</f>
        <v>0.10894941634241245</v>
      </c>
      <c r="H201" s="65">
        <v>42</v>
      </c>
      <c r="I201" s="9">
        <f>IF(H210=0, "-", H201/H210)</f>
        <v>0.14189189189189189</v>
      </c>
      <c r="J201" s="8">
        <f t="shared" si="16"/>
        <v>1.1428571428571428</v>
      </c>
      <c r="K201" s="9">
        <f t="shared" si="17"/>
        <v>-0.33333333333333331</v>
      </c>
    </row>
    <row r="202" spans="1:11" x14ac:dyDescent="0.2">
      <c r="A202" s="7" t="s">
        <v>309</v>
      </c>
      <c r="B202" s="65">
        <v>26</v>
      </c>
      <c r="C202" s="34">
        <f>IF(B210=0, "-", B202/B210)</f>
        <v>0.29213483146067415</v>
      </c>
      <c r="D202" s="65">
        <v>59</v>
      </c>
      <c r="E202" s="9">
        <f>IF(D210=0, "-", D202/D210)</f>
        <v>0.63440860215053763</v>
      </c>
      <c r="F202" s="81">
        <v>111</v>
      </c>
      <c r="G202" s="34">
        <f>IF(F210=0, "-", F202/F210)</f>
        <v>0.43190661478599224</v>
      </c>
      <c r="H202" s="65">
        <v>144</v>
      </c>
      <c r="I202" s="9">
        <f>IF(H210=0, "-", H202/H210)</f>
        <v>0.48648648648648651</v>
      </c>
      <c r="J202" s="8">
        <f t="shared" si="16"/>
        <v>-0.55932203389830504</v>
      </c>
      <c r="K202" s="9">
        <f t="shared" si="17"/>
        <v>-0.22916666666666666</v>
      </c>
    </row>
    <row r="203" spans="1:11" x14ac:dyDescent="0.2">
      <c r="A203" s="7" t="s">
        <v>310</v>
      </c>
      <c r="B203" s="65">
        <v>3</v>
      </c>
      <c r="C203" s="34">
        <f>IF(B210=0, "-", B203/B210)</f>
        <v>3.3707865168539325E-2</v>
      </c>
      <c r="D203" s="65">
        <v>3</v>
      </c>
      <c r="E203" s="9">
        <f>IF(D210=0, "-", D203/D210)</f>
        <v>3.2258064516129031E-2</v>
      </c>
      <c r="F203" s="81">
        <v>14</v>
      </c>
      <c r="G203" s="34">
        <f>IF(F210=0, "-", F203/F210)</f>
        <v>5.4474708171206226E-2</v>
      </c>
      <c r="H203" s="65">
        <v>29</v>
      </c>
      <c r="I203" s="9">
        <f>IF(H210=0, "-", H203/H210)</f>
        <v>9.7972972972972971E-2</v>
      </c>
      <c r="J203" s="8">
        <f t="shared" si="16"/>
        <v>0</v>
      </c>
      <c r="K203" s="9">
        <f t="shared" si="17"/>
        <v>-0.51724137931034486</v>
      </c>
    </row>
    <row r="204" spans="1:11" x14ac:dyDescent="0.2">
      <c r="A204" s="7" t="s">
        <v>311</v>
      </c>
      <c r="B204" s="65">
        <v>15</v>
      </c>
      <c r="C204" s="34">
        <f>IF(B210=0, "-", B204/B210)</f>
        <v>0.16853932584269662</v>
      </c>
      <c r="D204" s="65">
        <v>2</v>
      </c>
      <c r="E204" s="9">
        <f>IF(D210=0, "-", D204/D210)</f>
        <v>2.1505376344086023E-2</v>
      </c>
      <c r="F204" s="81">
        <v>31</v>
      </c>
      <c r="G204" s="34">
        <f>IF(F210=0, "-", F204/F210)</f>
        <v>0.12062256809338522</v>
      </c>
      <c r="H204" s="65">
        <v>21</v>
      </c>
      <c r="I204" s="9">
        <f>IF(H210=0, "-", H204/H210)</f>
        <v>7.0945945945945943E-2</v>
      </c>
      <c r="J204" s="8">
        <f t="shared" si="16"/>
        <v>6.5</v>
      </c>
      <c r="K204" s="9">
        <f t="shared" si="17"/>
        <v>0.47619047619047616</v>
      </c>
    </row>
    <row r="205" spans="1:11" x14ac:dyDescent="0.2">
      <c r="A205" s="7" t="s">
        <v>312</v>
      </c>
      <c r="B205" s="65">
        <v>5</v>
      </c>
      <c r="C205" s="34">
        <f>IF(B210=0, "-", B205/B210)</f>
        <v>5.6179775280898875E-2</v>
      </c>
      <c r="D205" s="65">
        <v>3</v>
      </c>
      <c r="E205" s="9">
        <f>IF(D210=0, "-", D205/D210)</f>
        <v>3.2258064516129031E-2</v>
      </c>
      <c r="F205" s="81">
        <v>12</v>
      </c>
      <c r="G205" s="34">
        <f>IF(F210=0, "-", F205/F210)</f>
        <v>4.6692607003891051E-2</v>
      </c>
      <c r="H205" s="65">
        <v>8</v>
      </c>
      <c r="I205" s="9">
        <f>IF(H210=0, "-", H205/H210)</f>
        <v>2.7027027027027029E-2</v>
      </c>
      <c r="J205" s="8">
        <f t="shared" si="16"/>
        <v>0.66666666666666663</v>
      </c>
      <c r="K205" s="9">
        <f t="shared" si="17"/>
        <v>0.5</v>
      </c>
    </row>
    <row r="206" spans="1:11" x14ac:dyDescent="0.2">
      <c r="A206" s="7" t="s">
        <v>313</v>
      </c>
      <c r="B206" s="65">
        <v>1</v>
      </c>
      <c r="C206" s="34">
        <f>IF(B210=0, "-", B206/B210)</f>
        <v>1.1235955056179775E-2</v>
      </c>
      <c r="D206" s="65">
        <v>1</v>
      </c>
      <c r="E206" s="9">
        <f>IF(D210=0, "-", D206/D210)</f>
        <v>1.0752688172043012E-2</v>
      </c>
      <c r="F206" s="81">
        <v>5</v>
      </c>
      <c r="G206" s="34">
        <f>IF(F210=0, "-", F206/F210)</f>
        <v>1.9455252918287938E-2</v>
      </c>
      <c r="H206" s="65">
        <v>4</v>
      </c>
      <c r="I206" s="9">
        <f>IF(H210=0, "-", H206/H210)</f>
        <v>1.3513513513513514E-2</v>
      </c>
      <c r="J206" s="8">
        <f t="shared" si="16"/>
        <v>0</v>
      </c>
      <c r="K206" s="9">
        <f t="shared" si="17"/>
        <v>0.25</v>
      </c>
    </row>
    <row r="207" spans="1:11" x14ac:dyDescent="0.2">
      <c r="A207" s="7" t="s">
        <v>314</v>
      </c>
      <c r="B207" s="65">
        <v>9</v>
      </c>
      <c r="C207" s="34">
        <f>IF(B210=0, "-", B207/B210)</f>
        <v>0.10112359550561797</v>
      </c>
      <c r="D207" s="65">
        <v>7</v>
      </c>
      <c r="E207" s="9">
        <f>IF(D210=0, "-", D207/D210)</f>
        <v>7.5268817204301078E-2</v>
      </c>
      <c r="F207" s="81">
        <v>21</v>
      </c>
      <c r="G207" s="34">
        <f>IF(F210=0, "-", F207/F210)</f>
        <v>8.171206225680934E-2</v>
      </c>
      <c r="H207" s="65">
        <v>25</v>
      </c>
      <c r="I207" s="9">
        <f>IF(H210=0, "-", H207/H210)</f>
        <v>8.4459459459459457E-2</v>
      </c>
      <c r="J207" s="8">
        <f t="shared" si="16"/>
        <v>0.2857142857142857</v>
      </c>
      <c r="K207" s="9">
        <f t="shared" si="17"/>
        <v>-0.16</v>
      </c>
    </row>
    <row r="208" spans="1:11" x14ac:dyDescent="0.2">
      <c r="A208" s="7" t="s">
        <v>315</v>
      </c>
      <c r="B208" s="65">
        <v>15</v>
      </c>
      <c r="C208" s="34">
        <f>IF(B210=0, "-", B208/B210)</f>
        <v>0.16853932584269662</v>
      </c>
      <c r="D208" s="65">
        <v>9</v>
      </c>
      <c r="E208" s="9">
        <f>IF(D210=0, "-", D208/D210)</f>
        <v>9.6774193548387094E-2</v>
      </c>
      <c r="F208" s="81">
        <v>35</v>
      </c>
      <c r="G208" s="34">
        <f>IF(F210=0, "-", F208/F210)</f>
        <v>0.13618677042801555</v>
      </c>
      <c r="H208" s="65">
        <v>18</v>
      </c>
      <c r="I208" s="9">
        <f>IF(H210=0, "-", H208/H210)</f>
        <v>6.0810810810810814E-2</v>
      </c>
      <c r="J208" s="8">
        <f t="shared" si="16"/>
        <v>0.66666666666666663</v>
      </c>
      <c r="K208" s="9">
        <f t="shared" si="17"/>
        <v>0.94444444444444442</v>
      </c>
    </row>
    <row r="209" spans="1:11" x14ac:dyDescent="0.2">
      <c r="A209" s="2"/>
      <c r="B209" s="68"/>
      <c r="C209" s="33"/>
      <c r="D209" s="68"/>
      <c r="E209" s="6"/>
      <c r="F209" s="82"/>
      <c r="G209" s="33"/>
      <c r="H209" s="68"/>
      <c r="I209" s="6"/>
      <c r="J209" s="5"/>
      <c r="K209" s="6"/>
    </row>
    <row r="210" spans="1:11" s="43" customFormat="1" x14ac:dyDescent="0.2">
      <c r="A210" s="162" t="s">
        <v>566</v>
      </c>
      <c r="B210" s="71">
        <f>SUM(B199:B209)</f>
        <v>89</v>
      </c>
      <c r="C210" s="40">
        <f>B210/21588</f>
        <v>4.1226607374467298E-3</v>
      </c>
      <c r="D210" s="71">
        <f>SUM(D199:D209)</f>
        <v>93</v>
      </c>
      <c r="E210" s="41">
        <f>D210/16272</f>
        <v>5.715339233038348E-3</v>
      </c>
      <c r="F210" s="77">
        <f>SUM(F199:F209)</f>
        <v>257</v>
      </c>
      <c r="G210" s="42">
        <f>F210/56497</f>
        <v>4.5489141016337147E-3</v>
      </c>
      <c r="H210" s="71">
        <f>SUM(H199:H209)</f>
        <v>296</v>
      </c>
      <c r="I210" s="41">
        <f>H210/46275</f>
        <v>6.3965424095083741E-3</v>
      </c>
      <c r="J210" s="37">
        <f>IF(D210=0, "-", IF((B210-D210)/D210&lt;10, (B210-D210)/D210, "&gt;999%"))</f>
        <v>-4.3010752688172046E-2</v>
      </c>
      <c r="K210" s="38">
        <f>IF(H210=0, "-", IF((F210-H210)/H210&lt;10, (F210-H210)/H210, "&gt;999%"))</f>
        <v>-0.13175675675675674</v>
      </c>
    </row>
    <row r="211" spans="1:11" x14ac:dyDescent="0.2">
      <c r="B211" s="83"/>
      <c r="D211" s="83"/>
      <c r="F211" s="83"/>
      <c r="H211" s="83"/>
    </row>
    <row r="212" spans="1:11" x14ac:dyDescent="0.2">
      <c r="A212" s="163" t="s">
        <v>147</v>
      </c>
      <c r="B212" s="61" t="s">
        <v>12</v>
      </c>
      <c r="C212" s="62" t="s">
        <v>13</v>
      </c>
      <c r="D212" s="61" t="s">
        <v>12</v>
      </c>
      <c r="E212" s="63" t="s">
        <v>13</v>
      </c>
      <c r="F212" s="62" t="s">
        <v>12</v>
      </c>
      <c r="G212" s="62" t="s">
        <v>13</v>
      </c>
      <c r="H212" s="61" t="s">
        <v>12</v>
      </c>
      <c r="I212" s="63" t="s">
        <v>13</v>
      </c>
      <c r="J212" s="61"/>
      <c r="K212" s="63"/>
    </row>
    <row r="213" spans="1:11" x14ac:dyDescent="0.2">
      <c r="A213" s="7" t="s">
        <v>316</v>
      </c>
      <c r="B213" s="65">
        <v>2</v>
      </c>
      <c r="C213" s="34">
        <f>IF(B229=0, "-", B213/B229)</f>
        <v>2.9850746268656716E-2</v>
      </c>
      <c r="D213" s="65">
        <v>3</v>
      </c>
      <c r="E213" s="9">
        <f>IF(D229=0, "-", D213/D229)</f>
        <v>7.6923076923076927E-2</v>
      </c>
      <c r="F213" s="81">
        <v>7</v>
      </c>
      <c r="G213" s="34">
        <f>IF(F229=0, "-", F213/F229)</f>
        <v>4.9645390070921988E-2</v>
      </c>
      <c r="H213" s="65">
        <v>11</v>
      </c>
      <c r="I213" s="9">
        <f>IF(H229=0, "-", H213/H229)</f>
        <v>8.7999999999999995E-2</v>
      </c>
      <c r="J213" s="8">
        <f t="shared" ref="J213:J227" si="18">IF(D213=0, "-", IF((B213-D213)/D213&lt;10, (B213-D213)/D213, "&gt;999%"))</f>
        <v>-0.33333333333333331</v>
      </c>
      <c r="K213" s="9">
        <f t="shared" ref="K213:K227" si="19">IF(H213=0, "-", IF((F213-H213)/H213&lt;10, (F213-H213)/H213, "&gt;999%"))</f>
        <v>-0.36363636363636365</v>
      </c>
    </row>
    <row r="214" spans="1:11" x14ac:dyDescent="0.2">
      <c r="A214" s="7" t="s">
        <v>317</v>
      </c>
      <c r="B214" s="65">
        <v>3</v>
      </c>
      <c r="C214" s="34">
        <f>IF(B229=0, "-", B214/B229)</f>
        <v>4.4776119402985072E-2</v>
      </c>
      <c r="D214" s="65">
        <v>0</v>
      </c>
      <c r="E214" s="9">
        <f>IF(D229=0, "-", D214/D229)</f>
        <v>0</v>
      </c>
      <c r="F214" s="81">
        <v>4</v>
      </c>
      <c r="G214" s="34">
        <f>IF(F229=0, "-", F214/F229)</f>
        <v>2.8368794326241134E-2</v>
      </c>
      <c r="H214" s="65">
        <v>3</v>
      </c>
      <c r="I214" s="9">
        <f>IF(H229=0, "-", H214/H229)</f>
        <v>2.4E-2</v>
      </c>
      <c r="J214" s="8" t="str">
        <f t="shared" si="18"/>
        <v>-</v>
      </c>
      <c r="K214" s="9">
        <f t="shared" si="19"/>
        <v>0.33333333333333331</v>
      </c>
    </row>
    <row r="215" spans="1:11" x14ac:dyDescent="0.2">
      <c r="A215" s="7" t="s">
        <v>318</v>
      </c>
      <c r="B215" s="65">
        <v>19</v>
      </c>
      <c r="C215" s="34">
        <f>IF(B229=0, "-", B215/B229)</f>
        <v>0.28358208955223879</v>
      </c>
      <c r="D215" s="65">
        <v>2</v>
      </c>
      <c r="E215" s="9">
        <f>IF(D229=0, "-", D215/D229)</f>
        <v>5.128205128205128E-2</v>
      </c>
      <c r="F215" s="81">
        <v>31</v>
      </c>
      <c r="G215" s="34">
        <f>IF(F229=0, "-", F215/F229)</f>
        <v>0.21985815602836881</v>
      </c>
      <c r="H215" s="65">
        <v>15</v>
      </c>
      <c r="I215" s="9">
        <f>IF(H229=0, "-", H215/H229)</f>
        <v>0.12</v>
      </c>
      <c r="J215" s="8">
        <f t="shared" si="18"/>
        <v>8.5</v>
      </c>
      <c r="K215" s="9">
        <f t="shared" si="19"/>
        <v>1.0666666666666667</v>
      </c>
    </row>
    <row r="216" spans="1:11" x14ac:dyDescent="0.2">
      <c r="A216" s="7" t="s">
        <v>319</v>
      </c>
      <c r="B216" s="65">
        <v>3</v>
      </c>
      <c r="C216" s="34">
        <f>IF(B229=0, "-", B216/B229)</f>
        <v>4.4776119402985072E-2</v>
      </c>
      <c r="D216" s="65">
        <v>0</v>
      </c>
      <c r="E216" s="9">
        <f>IF(D229=0, "-", D216/D229)</f>
        <v>0</v>
      </c>
      <c r="F216" s="81">
        <v>4</v>
      </c>
      <c r="G216" s="34">
        <f>IF(F229=0, "-", F216/F229)</f>
        <v>2.8368794326241134E-2</v>
      </c>
      <c r="H216" s="65">
        <v>5</v>
      </c>
      <c r="I216" s="9">
        <f>IF(H229=0, "-", H216/H229)</f>
        <v>0.04</v>
      </c>
      <c r="J216" s="8" t="str">
        <f t="shared" si="18"/>
        <v>-</v>
      </c>
      <c r="K216" s="9">
        <f t="shared" si="19"/>
        <v>-0.2</v>
      </c>
    </row>
    <row r="217" spans="1:11" x14ac:dyDescent="0.2">
      <c r="A217" s="7" t="s">
        <v>320</v>
      </c>
      <c r="B217" s="65">
        <v>3</v>
      </c>
      <c r="C217" s="34">
        <f>IF(B229=0, "-", B217/B229)</f>
        <v>4.4776119402985072E-2</v>
      </c>
      <c r="D217" s="65">
        <v>0</v>
      </c>
      <c r="E217" s="9">
        <f>IF(D229=0, "-", D217/D229)</f>
        <v>0</v>
      </c>
      <c r="F217" s="81">
        <v>4</v>
      </c>
      <c r="G217" s="34">
        <f>IF(F229=0, "-", F217/F229)</f>
        <v>2.8368794326241134E-2</v>
      </c>
      <c r="H217" s="65">
        <v>1</v>
      </c>
      <c r="I217" s="9">
        <f>IF(H229=0, "-", H217/H229)</f>
        <v>8.0000000000000002E-3</v>
      </c>
      <c r="J217" s="8" t="str">
        <f t="shared" si="18"/>
        <v>-</v>
      </c>
      <c r="K217" s="9">
        <f t="shared" si="19"/>
        <v>3</v>
      </c>
    </row>
    <row r="218" spans="1:11" x14ac:dyDescent="0.2">
      <c r="A218" s="7" t="s">
        <v>321</v>
      </c>
      <c r="B218" s="65">
        <v>2</v>
      </c>
      <c r="C218" s="34">
        <f>IF(B229=0, "-", B218/B229)</f>
        <v>2.9850746268656716E-2</v>
      </c>
      <c r="D218" s="65">
        <v>0</v>
      </c>
      <c r="E218" s="9">
        <f>IF(D229=0, "-", D218/D229)</f>
        <v>0</v>
      </c>
      <c r="F218" s="81">
        <v>2</v>
      </c>
      <c r="G218" s="34">
        <f>IF(F229=0, "-", F218/F229)</f>
        <v>1.4184397163120567E-2</v>
      </c>
      <c r="H218" s="65">
        <v>1</v>
      </c>
      <c r="I218" s="9">
        <f>IF(H229=0, "-", H218/H229)</f>
        <v>8.0000000000000002E-3</v>
      </c>
      <c r="J218" s="8" t="str">
        <f t="shared" si="18"/>
        <v>-</v>
      </c>
      <c r="K218" s="9">
        <f t="shared" si="19"/>
        <v>1</v>
      </c>
    </row>
    <row r="219" spans="1:11" x14ac:dyDescent="0.2">
      <c r="A219" s="7" t="s">
        <v>322</v>
      </c>
      <c r="B219" s="65">
        <v>2</v>
      </c>
      <c r="C219" s="34">
        <f>IF(B229=0, "-", B219/B229)</f>
        <v>2.9850746268656716E-2</v>
      </c>
      <c r="D219" s="65">
        <v>8</v>
      </c>
      <c r="E219" s="9">
        <f>IF(D229=0, "-", D219/D229)</f>
        <v>0.20512820512820512</v>
      </c>
      <c r="F219" s="81">
        <v>7</v>
      </c>
      <c r="G219" s="34">
        <f>IF(F229=0, "-", F219/F229)</f>
        <v>4.9645390070921988E-2</v>
      </c>
      <c r="H219" s="65">
        <v>13</v>
      </c>
      <c r="I219" s="9">
        <f>IF(H229=0, "-", H219/H229)</f>
        <v>0.104</v>
      </c>
      <c r="J219" s="8">
        <f t="shared" si="18"/>
        <v>-0.75</v>
      </c>
      <c r="K219" s="9">
        <f t="shared" si="19"/>
        <v>-0.46153846153846156</v>
      </c>
    </row>
    <row r="220" spans="1:11" x14ac:dyDescent="0.2">
      <c r="A220" s="7" t="s">
        <v>323</v>
      </c>
      <c r="B220" s="65">
        <v>0</v>
      </c>
      <c r="C220" s="34">
        <f>IF(B229=0, "-", B220/B229)</f>
        <v>0</v>
      </c>
      <c r="D220" s="65">
        <v>0</v>
      </c>
      <c r="E220" s="9">
        <f>IF(D229=0, "-", D220/D229)</f>
        <v>0</v>
      </c>
      <c r="F220" s="81">
        <v>0</v>
      </c>
      <c r="G220" s="34">
        <f>IF(F229=0, "-", F220/F229)</f>
        <v>0</v>
      </c>
      <c r="H220" s="65">
        <v>1</v>
      </c>
      <c r="I220" s="9">
        <f>IF(H229=0, "-", H220/H229)</f>
        <v>8.0000000000000002E-3</v>
      </c>
      <c r="J220" s="8" t="str">
        <f t="shared" si="18"/>
        <v>-</v>
      </c>
      <c r="K220" s="9">
        <f t="shared" si="19"/>
        <v>-1</v>
      </c>
    </row>
    <row r="221" spans="1:11" x14ac:dyDescent="0.2">
      <c r="A221" s="7" t="s">
        <v>324</v>
      </c>
      <c r="B221" s="65">
        <v>1</v>
      </c>
      <c r="C221" s="34">
        <f>IF(B229=0, "-", B221/B229)</f>
        <v>1.4925373134328358E-2</v>
      </c>
      <c r="D221" s="65">
        <v>1</v>
      </c>
      <c r="E221" s="9">
        <f>IF(D229=0, "-", D221/D229)</f>
        <v>2.564102564102564E-2</v>
      </c>
      <c r="F221" s="81">
        <v>3</v>
      </c>
      <c r="G221" s="34">
        <f>IF(F229=0, "-", F221/F229)</f>
        <v>2.1276595744680851E-2</v>
      </c>
      <c r="H221" s="65">
        <v>2</v>
      </c>
      <c r="I221" s="9">
        <f>IF(H229=0, "-", H221/H229)</f>
        <v>1.6E-2</v>
      </c>
      <c r="J221" s="8">
        <f t="shared" si="18"/>
        <v>0</v>
      </c>
      <c r="K221" s="9">
        <f t="shared" si="19"/>
        <v>0.5</v>
      </c>
    </row>
    <row r="222" spans="1:11" x14ac:dyDescent="0.2">
      <c r="A222" s="7" t="s">
        <v>325</v>
      </c>
      <c r="B222" s="65">
        <v>19</v>
      </c>
      <c r="C222" s="34">
        <f>IF(B229=0, "-", B222/B229)</f>
        <v>0.28358208955223879</v>
      </c>
      <c r="D222" s="65">
        <v>21</v>
      </c>
      <c r="E222" s="9">
        <f>IF(D229=0, "-", D222/D229)</f>
        <v>0.53846153846153844</v>
      </c>
      <c r="F222" s="81">
        <v>48</v>
      </c>
      <c r="G222" s="34">
        <f>IF(F229=0, "-", F222/F229)</f>
        <v>0.34042553191489361</v>
      </c>
      <c r="H222" s="65">
        <v>53</v>
      </c>
      <c r="I222" s="9">
        <f>IF(H229=0, "-", H222/H229)</f>
        <v>0.42399999999999999</v>
      </c>
      <c r="J222" s="8">
        <f t="shared" si="18"/>
        <v>-9.5238095238095233E-2</v>
      </c>
      <c r="K222" s="9">
        <f t="shared" si="19"/>
        <v>-9.4339622641509441E-2</v>
      </c>
    </row>
    <row r="223" spans="1:11" x14ac:dyDescent="0.2">
      <c r="A223" s="7" t="s">
        <v>326</v>
      </c>
      <c r="B223" s="65">
        <v>5</v>
      </c>
      <c r="C223" s="34">
        <f>IF(B229=0, "-", B223/B229)</f>
        <v>7.4626865671641784E-2</v>
      </c>
      <c r="D223" s="65">
        <v>0</v>
      </c>
      <c r="E223" s="9">
        <f>IF(D229=0, "-", D223/D229)</f>
        <v>0</v>
      </c>
      <c r="F223" s="81">
        <v>13</v>
      </c>
      <c r="G223" s="34">
        <f>IF(F229=0, "-", F223/F229)</f>
        <v>9.2198581560283682E-2</v>
      </c>
      <c r="H223" s="65">
        <v>4</v>
      </c>
      <c r="I223" s="9">
        <f>IF(H229=0, "-", H223/H229)</f>
        <v>3.2000000000000001E-2</v>
      </c>
      <c r="J223" s="8" t="str">
        <f t="shared" si="18"/>
        <v>-</v>
      </c>
      <c r="K223" s="9">
        <f t="shared" si="19"/>
        <v>2.25</v>
      </c>
    </row>
    <row r="224" spans="1:11" x14ac:dyDescent="0.2">
      <c r="A224" s="7" t="s">
        <v>327</v>
      </c>
      <c r="B224" s="65">
        <v>0</v>
      </c>
      <c r="C224" s="34">
        <f>IF(B229=0, "-", B224/B229)</f>
        <v>0</v>
      </c>
      <c r="D224" s="65">
        <v>0</v>
      </c>
      <c r="E224" s="9">
        <f>IF(D229=0, "-", D224/D229)</f>
        <v>0</v>
      </c>
      <c r="F224" s="81">
        <v>0</v>
      </c>
      <c r="G224" s="34">
        <f>IF(F229=0, "-", F224/F229)</f>
        <v>0</v>
      </c>
      <c r="H224" s="65">
        <v>1</v>
      </c>
      <c r="I224" s="9">
        <f>IF(H229=0, "-", H224/H229)</f>
        <v>8.0000000000000002E-3</v>
      </c>
      <c r="J224" s="8" t="str">
        <f t="shared" si="18"/>
        <v>-</v>
      </c>
      <c r="K224" s="9">
        <f t="shared" si="19"/>
        <v>-1</v>
      </c>
    </row>
    <row r="225" spans="1:11" x14ac:dyDescent="0.2">
      <c r="A225" s="7" t="s">
        <v>328</v>
      </c>
      <c r="B225" s="65">
        <v>5</v>
      </c>
      <c r="C225" s="34">
        <f>IF(B229=0, "-", B225/B229)</f>
        <v>7.4626865671641784E-2</v>
      </c>
      <c r="D225" s="65">
        <v>0</v>
      </c>
      <c r="E225" s="9">
        <f>IF(D229=0, "-", D225/D229)</f>
        <v>0</v>
      </c>
      <c r="F225" s="81">
        <v>9</v>
      </c>
      <c r="G225" s="34">
        <f>IF(F229=0, "-", F225/F229)</f>
        <v>6.3829787234042548E-2</v>
      </c>
      <c r="H225" s="65">
        <v>2</v>
      </c>
      <c r="I225" s="9">
        <f>IF(H229=0, "-", H225/H229)</f>
        <v>1.6E-2</v>
      </c>
      <c r="J225" s="8" t="str">
        <f t="shared" si="18"/>
        <v>-</v>
      </c>
      <c r="K225" s="9">
        <f t="shared" si="19"/>
        <v>3.5</v>
      </c>
    </row>
    <row r="226" spans="1:11" x14ac:dyDescent="0.2">
      <c r="A226" s="7" t="s">
        <v>329</v>
      </c>
      <c r="B226" s="65">
        <v>1</v>
      </c>
      <c r="C226" s="34">
        <f>IF(B229=0, "-", B226/B229)</f>
        <v>1.4925373134328358E-2</v>
      </c>
      <c r="D226" s="65">
        <v>3</v>
      </c>
      <c r="E226" s="9">
        <f>IF(D229=0, "-", D226/D229)</f>
        <v>7.6923076923076927E-2</v>
      </c>
      <c r="F226" s="81">
        <v>4</v>
      </c>
      <c r="G226" s="34">
        <f>IF(F229=0, "-", F226/F229)</f>
        <v>2.8368794326241134E-2</v>
      </c>
      <c r="H226" s="65">
        <v>4</v>
      </c>
      <c r="I226" s="9">
        <f>IF(H229=0, "-", H226/H229)</f>
        <v>3.2000000000000001E-2</v>
      </c>
      <c r="J226" s="8">
        <f t="shared" si="18"/>
        <v>-0.66666666666666663</v>
      </c>
      <c r="K226" s="9">
        <f t="shared" si="19"/>
        <v>0</v>
      </c>
    </row>
    <row r="227" spans="1:11" x14ac:dyDescent="0.2">
      <c r="A227" s="7" t="s">
        <v>330</v>
      </c>
      <c r="B227" s="65">
        <v>2</v>
      </c>
      <c r="C227" s="34">
        <f>IF(B229=0, "-", B227/B229)</f>
        <v>2.9850746268656716E-2</v>
      </c>
      <c r="D227" s="65">
        <v>1</v>
      </c>
      <c r="E227" s="9">
        <f>IF(D229=0, "-", D227/D229)</f>
        <v>2.564102564102564E-2</v>
      </c>
      <c r="F227" s="81">
        <v>5</v>
      </c>
      <c r="G227" s="34">
        <f>IF(F229=0, "-", F227/F229)</f>
        <v>3.5460992907801421E-2</v>
      </c>
      <c r="H227" s="65">
        <v>9</v>
      </c>
      <c r="I227" s="9">
        <f>IF(H229=0, "-", H227/H229)</f>
        <v>7.1999999999999995E-2</v>
      </c>
      <c r="J227" s="8">
        <f t="shared" si="18"/>
        <v>1</v>
      </c>
      <c r="K227" s="9">
        <f t="shared" si="19"/>
        <v>-0.44444444444444442</v>
      </c>
    </row>
    <row r="228" spans="1:11" x14ac:dyDescent="0.2">
      <c r="A228" s="2"/>
      <c r="B228" s="68"/>
      <c r="C228" s="33"/>
      <c r="D228" s="68"/>
      <c r="E228" s="6"/>
      <c r="F228" s="82"/>
      <c r="G228" s="33"/>
      <c r="H228" s="68"/>
      <c r="I228" s="6"/>
      <c r="J228" s="5"/>
      <c r="K228" s="6"/>
    </row>
    <row r="229" spans="1:11" s="43" customFormat="1" x14ac:dyDescent="0.2">
      <c r="A229" s="162" t="s">
        <v>565</v>
      </c>
      <c r="B229" s="71">
        <f>SUM(B213:B228)</f>
        <v>67</v>
      </c>
      <c r="C229" s="40">
        <f>B229/21588</f>
        <v>3.1035760607745042E-3</v>
      </c>
      <c r="D229" s="71">
        <f>SUM(D213:D228)</f>
        <v>39</v>
      </c>
      <c r="E229" s="41">
        <f>D229/16272</f>
        <v>2.3967551622418879E-3</v>
      </c>
      <c r="F229" s="77">
        <f>SUM(F213:F228)</f>
        <v>141</v>
      </c>
      <c r="G229" s="42">
        <f>F229/56497</f>
        <v>2.4957077366939838E-3</v>
      </c>
      <c r="H229" s="71">
        <f>SUM(H213:H228)</f>
        <v>125</v>
      </c>
      <c r="I229" s="41">
        <f>H229/46275</f>
        <v>2.7012425715829281E-3</v>
      </c>
      <c r="J229" s="37">
        <f>IF(D229=0, "-", IF((B229-D229)/D229&lt;10, (B229-D229)/D229, "&gt;999%"))</f>
        <v>0.71794871794871795</v>
      </c>
      <c r="K229" s="38">
        <f>IF(H229=0, "-", IF((F229-H229)/H229&lt;10, (F229-H229)/H229, "&gt;999%"))</f>
        <v>0.128</v>
      </c>
    </row>
    <row r="230" spans="1:11" x14ac:dyDescent="0.2">
      <c r="B230" s="83"/>
      <c r="D230" s="83"/>
      <c r="F230" s="83"/>
      <c r="H230" s="83"/>
    </row>
    <row r="231" spans="1:11" x14ac:dyDescent="0.2">
      <c r="A231" s="163" t="s">
        <v>148</v>
      </c>
      <c r="B231" s="61" t="s">
        <v>12</v>
      </c>
      <c r="C231" s="62" t="s">
        <v>13</v>
      </c>
      <c r="D231" s="61" t="s">
        <v>12</v>
      </c>
      <c r="E231" s="63" t="s">
        <v>13</v>
      </c>
      <c r="F231" s="62" t="s">
        <v>12</v>
      </c>
      <c r="G231" s="62" t="s">
        <v>13</v>
      </c>
      <c r="H231" s="61" t="s">
        <v>12</v>
      </c>
      <c r="I231" s="63" t="s">
        <v>13</v>
      </c>
      <c r="J231" s="61"/>
      <c r="K231" s="63"/>
    </row>
    <row r="232" spans="1:11" x14ac:dyDescent="0.2">
      <c r="A232" s="7" t="s">
        <v>331</v>
      </c>
      <c r="B232" s="65">
        <v>1</v>
      </c>
      <c r="C232" s="34">
        <f>IF(B243=0, "-", B232/B243)</f>
        <v>7.6923076923076927E-2</v>
      </c>
      <c r="D232" s="65">
        <v>0</v>
      </c>
      <c r="E232" s="9">
        <f>IF(D243=0, "-", D232/D243)</f>
        <v>0</v>
      </c>
      <c r="F232" s="81">
        <v>3</v>
      </c>
      <c r="G232" s="34">
        <f>IF(F243=0, "-", F232/F243)</f>
        <v>7.1428571428571425E-2</v>
      </c>
      <c r="H232" s="65">
        <v>2</v>
      </c>
      <c r="I232" s="9">
        <f>IF(H243=0, "-", H232/H243)</f>
        <v>3.6363636363636362E-2</v>
      </c>
      <c r="J232" s="8" t="str">
        <f t="shared" ref="J232:J241" si="20">IF(D232=0, "-", IF((B232-D232)/D232&lt;10, (B232-D232)/D232, "&gt;999%"))</f>
        <v>-</v>
      </c>
      <c r="K232" s="9">
        <f t="shared" ref="K232:K241" si="21">IF(H232=0, "-", IF((F232-H232)/H232&lt;10, (F232-H232)/H232, "&gt;999%"))</f>
        <v>0.5</v>
      </c>
    </row>
    <row r="233" spans="1:11" x14ac:dyDescent="0.2">
      <c r="A233" s="7" t="s">
        <v>332</v>
      </c>
      <c r="B233" s="65">
        <v>0</v>
      </c>
      <c r="C233" s="34">
        <f>IF(B243=0, "-", B233/B243)</f>
        <v>0</v>
      </c>
      <c r="D233" s="65">
        <v>0</v>
      </c>
      <c r="E233" s="9">
        <f>IF(D243=0, "-", D233/D243)</f>
        <v>0</v>
      </c>
      <c r="F233" s="81">
        <v>3</v>
      </c>
      <c r="G233" s="34">
        <f>IF(F243=0, "-", F233/F243)</f>
        <v>7.1428571428571425E-2</v>
      </c>
      <c r="H233" s="65">
        <v>0</v>
      </c>
      <c r="I233" s="9">
        <f>IF(H243=0, "-", H233/H243)</f>
        <v>0</v>
      </c>
      <c r="J233" s="8" t="str">
        <f t="shared" si="20"/>
        <v>-</v>
      </c>
      <c r="K233" s="9" t="str">
        <f t="shared" si="21"/>
        <v>-</v>
      </c>
    </row>
    <row r="234" spans="1:11" x14ac:dyDescent="0.2">
      <c r="A234" s="7" t="s">
        <v>333</v>
      </c>
      <c r="B234" s="65">
        <v>1</v>
      </c>
      <c r="C234" s="34">
        <f>IF(B243=0, "-", B234/B243)</f>
        <v>7.6923076923076927E-2</v>
      </c>
      <c r="D234" s="65">
        <v>6</v>
      </c>
      <c r="E234" s="9">
        <f>IF(D243=0, "-", D234/D243)</f>
        <v>0.35294117647058826</v>
      </c>
      <c r="F234" s="81">
        <v>5</v>
      </c>
      <c r="G234" s="34">
        <f>IF(F243=0, "-", F234/F243)</f>
        <v>0.11904761904761904</v>
      </c>
      <c r="H234" s="65">
        <v>9</v>
      </c>
      <c r="I234" s="9">
        <f>IF(H243=0, "-", H234/H243)</f>
        <v>0.16363636363636364</v>
      </c>
      <c r="J234" s="8">
        <f t="shared" si="20"/>
        <v>-0.83333333333333337</v>
      </c>
      <c r="K234" s="9">
        <f t="shared" si="21"/>
        <v>-0.44444444444444442</v>
      </c>
    </row>
    <row r="235" spans="1:11" x14ac:dyDescent="0.2">
      <c r="A235" s="7" t="s">
        <v>334</v>
      </c>
      <c r="B235" s="65">
        <v>0</v>
      </c>
      <c r="C235" s="34">
        <f>IF(B243=0, "-", B235/B243)</f>
        <v>0</v>
      </c>
      <c r="D235" s="65">
        <v>1</v>
      </c>
      <c r="E235" s="9">
        <f>IF(D243=0, "-", D235/D243)</f>
        <v>5.8823529411764705E-2</v>
      </c>
      <c r="F235" s="81">
        <v>0</v>
      </c>
      <c r="G235" s="34">
        <f>IF(F243=0, "-", F235/F243)</f>
        <v>0</v>
      </c>
      <c r="H235" s="65">
        <v>5</v>
      </c>
      <c r="I235" s="9">
        <f>IF(H243=0, "-", H235/H243)</f>
        <v>9.0909090909090912E-2</v>
      </c>
      <c r="J235" s="8">
        <f t="shared" si="20"/>
        <v>-1</v>
      </c>
      <c r="K235" s="9">
        <f t="shared" si="21"/>
        <v>-1</v>
      </c>
    </row>
    <row r="236" spans="1:11" x14ac:dyDescent="0.2">
      <c r="A236" s="7" t="s">
        <v>335</v>
      </c>
      <c r="B236" s="65">
        <v>0</v>
      </c>
      <c r="C236" s="34">
        <f>IF(B243=0, "-", B236/B243)</f>
        <v>0</v>
      </c>
      <c r="D236" s="65">
        <v>0</v>
      </c>
      <c r="E236" s="9">
        <f>IF(D243=0, "-", D236/D243)</f>
        <v>0</v>
      </c>
      <c r="F236" s="81">
        <v>0</v>
      </c>
      <c r="G236" s="34">
        <f>IF(F243=0, "-", F236/F243)</f>
        <v>0</v>
      </c>
      <c r="H236" s="65">
        <v>1</v>
      </c>
      <c r="I236" s="9">
        <f>IF(H243=0, "-", H236/H243)</f>
        <v>1.8181818181818181E-2</v>
      </c>
      <c r="J236" s="8" t="str">
        <f t="shared" si="20"/>
        <v>-</v>
      </c>
      <c r="K236" s="9">
        <f t="shared" si="21"/>
        <v>-1</v>
      </c>
    </row>
    <row r="237" spans="1:11" x14ac:dyDescent="0.2">
      <c r="A237" s="7" t="s">
        <v>336</v>
      </c>
      <c r="B237" s="65">
        <v>3</v>
      </c>
      <c r="C237" s="34">
        <f>IF(B243=0, "-", B237/B243)</f>
        <v>0.23076923076923078</v>
      </c>
      <c r="D237" s="65">
        <v>2</v>
      </c>
      <c r="E237" s="9">
        <f>IF(D243=0, "-", D237/D243)</f>
        <v>0.11764705882352941</v>
      </c>
      <c r="F237" s="81">
        <v>7</v>
      </c>
      <c r="G237" s="34">
        <f>IF(F243=0, "-", F237/F243)</f>
        <v>0.16666666666666666</v>
      </c>
      <c r="H237" s="65">
        <v>22</v>
      </c>
      <c r="I237" s="9">
        <f>IF(H243=0, "-", H237/H243)</f>
        <v>0.4</v>
      </c>
      <c r="J237" s="8">
        <f t="shared" si="20"/>
        <v>0.5</v>
      </c>
      <c r="K237" s="9">
        <f t="shared" si="21"/>
        <v>-0.68181818181818177</v>
      </c>
    </row>
    <row r="238" spans="1:11" x14ac:dyDescent="0.2">
      <c r="A238" s="7" t="s">
        <v>337</v>
      </c>
      <c r="B238" s="65">
        <v>2</v>
      </c>
      <c r="C238" s="34">
        <f>IF(B243=0, "-", B238/B243)</f>
        <v>0.15384615384615385</v>
      </c>
      <c r="D238" s="65">
        <v>0</v>
      </c>
      <c r="E238" s="9">
        <f>IF(D243=0, "-", D238/D243)</f>
        <v>0</v>
      </c>
      <c r="F238" s="81">
        <v>4</v>
      </c>
      <c r="G238" s="34">
        <f>IF(F243=0, "-", F238/F243)</f>
        <v>9.5238095238095233E-2</v>
      </c>
      <c r="H238" s="65">
        <v>0</v>
      </c>
      <c r="I238" s="9">
        <f>IF(H243=0, "-", H238/H243)</f>
        <v>0</v>
      </c>
      <c r="J238" s="8" t="str">
        <f t="shared" si="20"/>
        <v>-</v>
      </c>
      <c r="K238" s="9" t="str">
        <f t="shared" si="21"/>
        <v>-</v>
      </c>
    </row>
    <row r="239" spans="1:11" x14ac:dyDescent="0.2">
      <c r="A239" s="7" t="s">
        <v>338</v>
      </c>
      <c r="B239" s="65">
        <v>2</v>
      </c>
      <c r="C239" s="34">
        <f>IF(B243=0, "-", B239/B243)</f>
        <v>0.15384615384615385</v>
      </c>
      <c r="D239" s="65">
        <v>1</v>
      </c>
      <c r="E239" s="9">
        <f>IF(D243=0, "-", D239/D243)</f>
        <v>5.8823529411764705E-2</v>
      </c>
      <c r="F239" s="81">
        <v>6</v>
      </c>
      <c r="G239" s="34">
        <f>IF(F243=0, "-", F239/F243)</f>
        <v>0.14285714285714285</v>
      </c>
      <c r="H239" s="65">
        <v>1</v>
      </c>
      <c r="I239" s="9">
        <f>IF(H243=0, "-", H239/H243)</f>
        <v>1.8181818181818181E-2</v>
      </c>
      <c r="J239" s="8">
        <f t="shared" si="20"/>
        <v>1</v>
      </c>
      <c r="K239" s="9">
        <f t="shared" si="21"/>
        <v>5</v>
      </c>
    </row>
    <row r="240" spans="1:11" x14ac:dyDescent="0.2">
      <c r="A240" s="7" t="s">
        <v>339</v>
      </c>
      <c r="B240" s="65">
        <v>4</v>
      </c>
      <c r="C240" s="34">
        <f>IF(B243=0, "-", B240/B243)</f>
        <v>0.30769230769230771</v>
      </c>
      <c r="D240" s="65">
        <v>4</v>
      </c>
      <c r="E240" s="9">
        <f>IF(D243=0, "-", D240/D243)</f>
        <v>0.23529411764705882</v>
      </c>
      <c r="F240" s="81">
        <v>13</v>
      </c>
      <c r="G240" s="34">
        <f>IF(F243=0, "-", F240/F243)</f>
        <v>0.30952380952380953</v>
      </c>
      <c r="H240" s="65">
        <v>12</v>
      </c>
      <c r="I240" s="9">
        <f>IF(H243=0, "-", H240/H243)</f>
        <v>0.21818181818181817</v>
      </c>
      <c r="J240" s="8">
        <f t="shared" si="20"/>
        <v>0</v>
      </c>
      <c r="K240" s="9">
        <f t="shared" si="21"/>
        <v>8.3333333333333329E-2</v>
      </c>
    </row>
    <row r="241" spans="1:11" x14ac:dyDescent="0.2">
      <c r="A241" s="7" t="s">
        <v>340</v>
      </c>
      <c r="B241" s="65">
        <v>0</v>
      </c>
      <c r="C241" s="34">
        <f>IF(B243=0, "-", B241/B243)</f>
        <v>0</v>
      </c>
      <c r="D241" s="65">
        <v>3</v>
      </c>
      <c r="E241" s="9">
        <f>IF(D243=0, "-", D241/D243)</f>
        <v>0.17647058823529413</v>
      </c>
      <c r="F241" s="81">
        <v>1</v>
      </c>
      <c r="G241" s="34">
        <f>IF(F243=0, "-", F241/F243)</f>
        <v>2.3809523809523808E-2</v>
      </c>
      <c r="H241" s="65">
        <v>3</v>
      </c>
      <c r="I241" s="9">
        <f>IF(H243=0, "-", H241/H243)</f>
        <v>5.4545454545454543E-2</v>
      </c>
      <c r="J241" s="8">
        <f t="shared" si="20"/>
        <v>-1</v>
      </c>
      <c r="K241" s="9">
        <f t="shared" si="21"/>
        <v>-0.66666666666666663</v>
      </c>
    </row>
    <row r="242" spans="1:11" x14ac:dyDescent="0.2">
      <c r="A242" s="2"/>
      <c r="B242" s="68"/>
      <c r="C242" s="33"/>
      <c r="D242" s="68"/>
      <c r="E242" s="6"/>
      <c r="F242" s="82"/>
      <c r="G242" s="33"/>
      <c r="H242" s="68"/>
      <c r="I242" s="6"/>
      <c r="J242" s="5"/>
      <c r="K242" s="6"/>
    </row>
    <row r="243" spans="1:11" s="43" customFormat="1" x14ac:dyDescent="0.2">
      <c r="A243" s="162" t="s">
        <v>564</v>
      </c>
      <c r="B243" s="71">
        <f>SUM(B232:B242)</f>
        <v>13</v>
      </c>
      <c r="C243" s="40">
        <f>B243/21588</f>
        <v>6.0218639985176953E-4</v>
      </c>
      <c r="D243" s="71">
        <f>SUM(D232:D242)</f>
        <v>17</v>
      </c>
      <c r="E243" s="41">
        <f>D243/16272</f>
        <v>1.0447394296951818E-3</v>
      </c>
      <c r="F243" s="77">
        <f>SUM(F232:F242)</f>
        <v>42</v>
      </c>
      <c r="G243" s="42">
        <f>F243/56497</f>
        <v>7.4340230454714412E-4</v>
      </c>
      <c r="H243" s="71">
        <f>SUM(H232:H242)</f>
        <v>55</v>
      </c>
      <c r="I243" s="41">
        <f>H243/46275</f>
        <v>1.1885467314964883E-3</v>
      </c>
      <c r="J243" s="37">
        <f>IF(D243=0, "-", IF((B243-D243)/D243&lt;10, (B243-D243)/D243, "&gt;999%"))</f>
        <v>-0.23529411764705882</v>
      </c>
      <c r="K243" s="38">
        <f>IF(H243=0, "-", IF((F243-H243)/H243&lt;10, (F243-H243)/H243, "&gt;999%"))</f>
        <v>-0.23636363636363636</v>
      </c>
    </row>
    <row r="244" spans="1:11" x14ac:dyDescent="0.2">
      <c r="B244" s="83"/>
      <c r="D244" s="83"/>
      <c r="F244" s="83"/>
      <c r="H244" s="83"/>
    </row>
    <row r="245" spans="1:11" s="43" customFormat="1" x14ac:dyDescent="0.2">
      <c r="A245" s="162" t="s">
        <v>563</v>
      </c>
      <c r="B245" s="71">
        <v>169</v>
      </c>
      <c r="C245" s="40">
        <f>B245/21588</f>
        <v>7.8284231980730035E-3</v>
      </c>
      <c r="D245" s="71">
        <v>149</v>
      </c>
      <c r="E245" s="41">
        <f>D245/16272</f>
        <v>9.1568338249754175E-3</v>
      </c>
      <c r="F245" s="77">
        <v>440</v>
      </c>
      <c r="G245" s="42">
        <f>F245/56497</f>
        <v>7.7880241428748432E-3</v>
      </c>
      <c r="H245" s="71">
        <v>476</v>
      </c>
      <c r="I245" s="41">
        <f>H245/46275</f>
        <v>1.028633171258779E-2</v>
      </c>
      <c r="J245" s="37">
        <f>IF(D245=0, "-", IF((B245-D245)/D245&lt;10, (B245-D245)/D245, "&gt;999%"))</f>
        <v>0.13422818791946309</v>
      </c>
      <c r="K245" s="38">
        <f>IF(H245=0, "-", IF((F245-H245)/H245&lt;10, (F245-H245)/H245, "&gt;999%"))</f>
        <v>-7.5630252100840331E-2</v>
      </c>
    </row>
    <row r="246" spans="1:11" x14ac:dyDescent="0.2">
      <c r="B246" s="83"/>
      <c r="D246" s="83"/>
      <c r="F246" s="83"/>
      <c r="H246" s="83"/>
    </row>
    <row r="247" spans="1:11" x14ac:dyDescent="0.2">
      <c r="A247" s="27" t="s">
        <v>561</v>
      </c>
      <c r="B247" s="71">
        <f>B251-B249</f>
        <v>3588</v>
      </c>
      <c r="C247" s="40">
        <f>B247/21588</f>
        <v>0.16620344635908837</v>
      </c>
      <c r="D247" s="71">
        <f>D251-D249</f>
        <v>3323</v>
      </c>
      <c r="E247" s="41">
        <f>D247/16272</f>
        <v>0.20421583087512291</v>
      </c>
      <c r="F247" s="77">
        <f>F251-F249</f>
        <v>10048</v>
      </c>
      <c r="G247" s="42">
        <f>F247/56497</f>
        <v>0.17785015133546914</v>
      </c>
      <c r="H247" s="71">
        <f>H251-H249</f>
        <v>10071</v>
      </c>
      <c r="I247" s="41">
        <f>H247/46275</f>
        <v>0.21763371150729335</v>
      </c>
      <c r="J247" s="37">
        <f>IF(D247=0, "-", IF((B247-D247)/D247&lt;10, (B247-D247)/D247, "&gt;999%"))</f>
        <v>7.974721637074933E-2</v>
      </c>
      <c r="K247" s="38">
        <f>IF(H247=0, "-", IF((F247-H247)/H247&lt;10, (F247-H247)/H247, "&gt;999%"))</f>
        <v>-2.2837851256081818E-3</v>
      </c>
    </row>
    <row r="248" spans="1:11" x14ac:dyDescent="0.2">
      <c r="A248" s="27"/>
      <c r="B248" s="71"/>
      <c r="C248" s="40"/>
      <c r="D248" s="71"/>
      <c r="E248" s="41"/>
      <c r="F248" s="77"/>
      <c r="G248" s="42"/>
      <c r="H248" s="71"/>
      <c r="I248" s="41"/>
      <c r="J248" s="37"/>
      <c r="K248" s="38"/>
    </row>
    <row r="249" spans="1:11" x14ac:dyDescent="0.2">
      <c r="A249" s="27" t="s">
        <v>562</v>
      </c>
      <c r="B249" s="71">
        <v>597</v>
      </c>
      <c r="C249" s="40">
        <f>B249/21588</f>
        <v>2.7654252362423568E-2</v>
      </c>
      <c r="D249" s="71">
        <v>407</v>
      </c>
      <c r="E249" s="41">
        <f>D249/16272</f>
        <v>2.5012291052114062E-2</v>
      </c>
      <c r="F249" s="77">
        <v>1417</v>
      </c>
      <c r="G249" s="42">
        <f>F249/56497</f>
        <v>2.508097775103103E-2</v>
      </c>
      <c r="H249" s="71">
        <v>1321</v>
      </c>
      <c r="I249" s="41">
        <f>H249/46275</f>
        <v>2.8546731496488384E-2</v>
      </c>
      <c r="J249" s="37">
        <f>IF(D249=0, "-", IF((B249-D249)/D249&lt;10, (B249-D249)/D249, "&gt;999%"))</f>
        <v>0.46683046683046681</v>
      </c>
      <c r="K249" s="38">
        <f>IF(H249=0, "-", IF((F249-H249)/H249&lt;10, (F249-H249)/H249, "&gt;999%"))</f>
        <v>7.267221801665405E-2</v>
      </c>
    </row>
    <row r="250" spans="1:11" x14ac:dyDescent="0.2">
      <c r="A250" s="27"/>
      <c r="B250" s="71"/>
      <c r="C250" s="40"/>
      <c r="D250" s="71"/>
      <c r="E250" s="41"/>
      <c r="F250" s="77"/>
      <c r="G250" s="42"/>
      <c r="H250" s="71"/>
      <c r="I250" s="41"/>
      <c r="J250" s="37"/>
      <c r="K250" s="38"/>
    </row>
    <row r="251" spans="1:11" x14ac:dyDescent="0.2">
      <c r="A251" s="27" t="s">
        <v>560</v>
      </c>
      <c r="B251" s="71">
        <v>4185</v>
      </c>
      <c r="C251" s="40">
        <f>B251/21588</f>
        <v>0.19385769872151196</v>
      </c>
      <c r="D251" s="71">
        <v>3730</v>
      </c>
      <c r="E251" s="41">
        <f>D251/16272</f>
        <v>0.22922812192723696</v>
      </c>
      <c r="F251" s="77">
        <v>11465</v>
      </c>
      <c r="G251" s="42">
        <f>F251/56497</f>
        <v>0.20293112908650016</v>
      </c>
      <c r="H251" s="71">
        <v>11392</v>
      </c>
      <c r="I251" s="41">
        <f>H251/46275</f>
        <v>0.24618044300378175</v>
      </c>
      <c r="J251" s="37">
        <f>IF(D251=0, "-", IF((B251-D251)/D251&lt;10, (B251-D251)/D251, "&gt;999%"))</f>
        <v>0.12198391420911528</v>
      </c>
      <c r="K251" s="38">
        <f>IF(H251=0, "-", IF((F251-H251)/H251&lt;10, (F251-H251)/H251, "&gt;999%"))</f>
        <v>6.4080056179775281E-3</v>
      </c>
    </row>
  </sheetData>
  <mergeCells count="58">
    <mergeCell ref="B1:K1"/>
    <mergeCell ref="B2:K2"/>
    <mergeCell ref="B196:E196"/>
    <mergeCell ref="F196:I196"/>
    <mergeCell ref="J196:K196"/>
    <mergeCell ref="B197:C197"/>
    <mergeCell ref="D197:E197"/>
    <mergeCell ref="F197:G197"/>
    <mergeCell ref="H197:I197"/>
    <mergeCell ref="B171:E171"/>
    <mergeCell ref="F171:I171"/>
    <mergeCell ref="J171:K171"/>
    <mergeCell ref="B172:C172"/>
    <mergeCell ref="D172:E172"/>
    <mergeCell ref="F172:G172"/>
    <mergeCell ref="H172:I172"/>
    <mergeCell ref="B146:E146"/>
    <mergeCell ref="F146:I146"/>
    <mergeCell ref="J146:K146"/>
    <mergeCell ref="B147:C147"/>
    <mergeCell ref="D147:E147"/>
    <mergeCell ref="F147:G147"/>
    <mergeCell ref="H147:I147"/>
    <mergeCell ref="B120:E120"/>
    <mergeCell ref="F120:I120"/>
    <mergeCell ref="J120:K120"/>
    <mergeCell ref="B121:C121"/>
    <mergeCell ref="D121:E121"/>
    <mergeCell ref="F121:G121"/>
    <mergeCell ref="H121:I121"/>
    <mergeCell ref="B85:E85"/>
    <mergeCell ref="F85:I85"/>
    <mergeCell ref="J85:K85"/>
    <mergeCell ref="B86:C86"/>
    <mergeCell ref="D86:E86"/>
    <mergeCell ref="F86:G86"/>
    <mergeCell ref="H86:I86"/>
    <mergeCell ref="B45:E45"/>
    <mergeCell ref="F45:I45"/>
    <mergeCell ref="J45:K45"/>
    <mergeCell ref="B46:C46"/>
    <mergeCell ref="D46:E46"/>
    <mergeCell ref="F46:G46"/>
    <mergeCell ref="H46:I46"/>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43" max="16383" man="1"/>
    <brk id="99" max="16383" man="1"/>
    <brk id="145" max="16383" man="1"/>
    <brk id="195" max="16383" man="1"/>
    <brk id="251"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8"/>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613</v>
      </c>
      <c r="C1" s="198"/>
      <c r="D1" s="198"/>
      <c r="E1" s="199"/>
      <c r="F1" s="199"/>
      <c r="G1" s="199"/>
      <c r="H1" s="199"/>
      <c r="I1" s="199"/>
      <c r="J1" s="199"/>
      <c r="K1" s="199"/>
    </row>
    <row r="2" spans="1:11" s="52" customFormat="1" ht="20.25" x14ac:dyDescent="0.3">
      <c r="A2" s="4" t="s">
        <v>107</v>
      </c>
      <c r="B2" s="202" t="s">
        <v>97</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v>
      </c>
      <c r="C7" s="39">
        <f>IF(B48=0, "-", B7/B48)</f>
        <v>2.3894862604540023E-4</v>
      </c>
      <c r="D7" s="65">
        <v>0</v>
      </c>
      <c r="E7" s="21">
        <f>IF(D48=0, "-", D7/D48)</f>
        <v>0</v>
      </c>
      <c r="F7" s="81">
        <v>2</v>
      </c>
      <c r="G7" s="39">
        <f>IF(F48=0, "-", F7/F48)</f>
        <v>1.7444395987788923E-4</v>
      </c>
      <c r="H7" s="65">
        <v>2</v>
      </c>
      <c r="I7" s="21">
        <f>IF(H48=0, "-", H7/H48)</f>
        <v>1.7556179775280898E-4</v>
      </c>
      <c r="J7" s="20" t="str">
        <f t="shared" ref="J7:J46" si="0">IF(D7=0, "-", IF((B7-D7)/D7&lt;10, (B7-D7)/D7, "&gt;999%"))</f>
        <v>-</v>
      </c>
      <c r="K7" s="21">
        <f t="shared" ref="K7:K46" si="1">IF(H7=0, "-", IF((F7-H7)/H7&lt;10, (F7-H7)/H7, "&gt;999%"))</f>
        <v>0</v>
      </c>
    </row>
    <row r="8" spans="1:11" x14ac:dyDescent="0.2">
      <c r="A8" s="7" t="s">
        <v>32</v>
      </c>
      <c r="B8" s="65">
        <v>1</v>
      </c>
      <c r="C8" s="39">
        <f>IF(B48=0, "-", B8/B48)</f>
        <v>2.3894862604540023E-4</v>
      </c>
      <c r="D8" s="65">
        <v>0</v>
      </c>
      <c r="E8" s="21">
        <f>IF(D48=0, "-", D8/D48)</f>
        <v>0</v>
      </c>
      <c r="F8" s="81">
        <v>3</v>
      </c>
      <c r="G8" s="39">
        <f>IF(F48=0, "-", F8/F48)</f>
        <v>2.6166593981683385E-4</v>
      </c>
      <c r="H8" s="65">
        <v>2</v>
      </c>
      <c r="I8" s="21">
        <f>IF(H48=0, "-", H8/H48)</f>
        <v>1.7556179775280898E-4</v>
      </c>
      <c r="J8" s="20" t="str">
        <f t="shared" si="0"/>
        <v>-</v>
      </c>
      <c r="K8" s="21">
        <f t="shared" si="1"/>
        <v>0.5</v>
      </c>
    </row>
    <row r="9" spans="1:11" x14ac:dyDescent="0.2">
      <c r="A9" s="7" t="s">
        <v>33</v>
      </c>
      <c r="B9" s="65">
        <v>48</v>
      </c>
      <c r="C9" s="39">
        <f>IF(B48=0, "-", B9/B48)</f>
        <v>1.1469534050179211E-2</v>
      </c>
      <c r="D9" s="65">
        <v>41</v>
      </c>
      <c r="E9" s="21">
        <f>IF(D48=0, "-", D9/D48)</f>
        <v>1.099195710455764E-2</v>
      </c>
      <c r="F9" s="81">
        <v>149</v>
      </c>
      <c r="G9" s="39">
        <f>IF(F48=0, "-", F9/F48)</f>
        <v>1.2996075010902747E-2</v>
      </c>
      <c r="H9" s="65">
        <v>196</v>
      </c>
      <c r="I9" s="21">
        <f>IF(H48=0, "-", H9/H48)</f>
        <v>1.7205056179775281E-2</v>
      </c>
      <c r="J9" s="20">
        <f t="shared" si="0"/>
        <v>0.17073170731707318</v>
      </c>
      <c r="K9" s="21">
        <f t="shared" si="1"/>
        <v>-0.23979591836734693</v>
      </c>
    </row>
    <row r="10" spans="1:11" x14ac:dyDescent="0.2">
      <c r="A10" s="7" t="s">
        <v>34</v>
      </c>
      <c r="B10" s="65">
        <v>1</v>
      </c>
      <c r="C10" s="39">
        <f>IF(B48=0, "-", B10/B48)</f>
        <v>2.3894862604540023E-4</v>
      </c>
      <c r="D10" s="65">
        <v>7</v>
      </c>
      <c r="E10" s="21">
        <f>IF(D48=0, "-", D10/D48)</f>
        <v>1.8766756032171583E-3</v>
      </c>
      <c r="F10" s="81">
        <v>7</v>
      </c>
      <c r="G10" s="39">
        <f>IF(F48=0, "-", F10/F48)</f>
        <v>6.1055385957261231E-4</v>
      </c>
      <c r="H10" s="65">
        <v>10</v>
      </c>
      <c r="I10" s="21">
        <f>IF(H48=0, "-", H10/H48)</f>
        <v>8.7780898876404492E-4</v>
      </c>
      <c r="J10" s="20">
        <f t="shared" si="0"/>
        <v>-0.8571428571428571</v>
      </c>
      <c r="K10" s="21">
        <f t="shared" si="1"/>
        <v>-0.3</v>
      </c>
    </row>
    <row r="11" spans="1:11" x14ac:dyDescent="0.2">
      <c r="A11" s="7" t="s">
        <v>35</v>
      </c>
      <c r="B11" s="65">
        <v>251</v>
      </c>
      <c r="C11" s="39">
        <f>IF(B48=0, "-", B11/B48)</f>
        <v>5.9976105137395458E-2</v>
      </c>
      <c r="D11" s="65">
        <v>70</v>
      </c>
      <c r="E11" s="21">
        <f>IF(D48=0, "-", D11/D48)</f>
        <v>1.876675603217158E-2</v>
      </c>
      <c r="F11" s="81">
        <v>443</v>
      </c>
      <c r="G11" s="39">
        <f>IF(F48=0, "-", F11/F48)</f>
        <v>3.8639337112952463E-2</v>
      </c>
      <c r="H11" s="65">
        <v>305</v>
      </c>
      <c r="I11" s="21">
        <f>IF(H48=0, "-", H11/H48)</f>
        <v>2.6773174157303372E-2</v>
      </c>
      <c r="J11" s="20">
        <f t="shared" si="0"/>
        <v>2.5857142857142859</v>
      </c>
      <c r="K11" s="21">
        <f t="shared" si="1"/>
        <v>0.4524590163934426</v>
      </c>
    </row>
    <row r="12" spans="1:11" x14ac:dyDescent="0.2">
      <c r="A12" s="7" t="s">
        <v>37</v>
      </c>
      <c r="B12" s="65">
        <v>1</v>
      </c>
      <c r="C12" s="39">
        <f>IF(B48=0, "-", B12/B48)</f>
        <v>2.3894862604540023E-4</v>
      </c>
      <c r="D12" s="65">
        <v>1</v>
      </c>
      <c r="E12" s="21">
        <f>IF(D48=0, "-", D12/D48)</f>
        <v>2.6809651474530834E-4</v>
      </c>
      <c r="F12" s="81">
        <v>6</v>
      </c>
      <c r="G12" s="39">
        <f>IF(F48=0, "-", F12/F48)</f>
        <v>5.233318796336677E-4</v>
      </c>
      <c r="H12" s="65">
        <v>10</v>
      </c>
      <c r="I12" s="21">
        <f>IF(H48=0, "-", H12/H48)</f>
        <v>8.7780898876404492E-4</v>
      </c>
      <c r="J12" s="20">
        <f t="shared" si="0"/>
        <v>0</v>
      </c>
      <c r="K12" s="21">
        <f t="shared" si="1"/>
        <v>-0.4</v>
      </c>
    </row>
    <row r="13" spans="1:11" x14ac:dyDescent="0.2">
      <c r="A13" s="7" t="s">
        <v>38</v>
      </c>
      <c r="B13" s="65">
        <v>0</v>
      </c>
      <c r="C13" s="39">
        <f>IF(B48=0, "-", B13/B48)</f>
        <v>0</v>
      </c>
      <c r="D13" s="65">
        <v>0</v>
      </c>
      <c r="E13" s="21">
        <f>IF(D48=0, "-", D13/D48)</f>
        <v>0</v>
      </c>
      <c r="F13" s="81">
        <v>2</v>
      </c>
      <c r="G13" s="39">
        <f>IF(F48=0, "-", F13/F48)</f>
        <v>1.7444395987788923E-4</v>
      </c>
      <c r="H13" s="65">
        <v>2</v>
      </c>
      <c r="I13" s="21">
        <f>IF(H48=0, "-", H13/H48)</f>
        <v>1.7556179775280898E-4</v>
      </c>
      <c r="J13" s="20" t="str">
        <f t="shared" si="0"/>
        <v>-</v>
      </c>
      <c r="K13" s="21">
        <f t="shared" si="1"/>
        <v>0</v>
      </c>
    </row>
    <row r="14" spans="1:11" x14ac:dyDescent="0.2">
      <c r="A14" s="7" t="s">
        <v>41</v>
      </c>
      <c r="B14" s="65">
        <v>3</v>
      </c>
      <c r="C14" s="39">
        <f>IF(B48=0, "-", B14/B48)</f>
        <v>7.1684587813620072E-4</v>
      </c>
      <c r="D14" s="65">
        <v>2</v>
      </c>
      <c r="E14" s="21">
        <f>IF(D48=0, "-", D14/D48)</f>
        <v>5.3619302949061668E-4</v>
      </c>
      <c r="F14" s="81">
        <v>7</v>
      </c>
      <c r="G14" s="39">
        <f>IF(F48=0, "-", F14/F48)</f>
        <v>6.1055385957261231E-4</v>
      </c>
      <c r="H14" s="65">
        <v>22</v>
      </c>
      <c r="I14" s="21">
        <f>IF(H48=0, "-", H14/H48)</f>
        <v>1.9311797752808988E-3</v>
      </c>
      <c r="J14" s="20">
        <f t="shared" si="0"/>
        <v>0.5</v>
      </c>
      <c r="K14" s="21">
        <f t="shared" si="1"/>
        <v>-0.68181818181818177</v>
      </c>
    </row>
    <row r="15" spans="1:11" x14ac:dyDescent="0.2">
      <c r="A15" s="7" t="s">
        <v>42</v>
      </c>
      <c r="B15" s="65">
        <v>5</v>
      </c>
      <c r="C15" s="39">
        <f>IF(B48=0, "-", B15/B48)</f>
        <v>1.1947431302270011E-3</v>
      </c>
      <c r="D15" s="65">
        <v>4</v>
      </c>
      <c r="E15" s="21">
        <f>IF(D48=0, "-", D15/D48)</f>
        <v>1.0723860589812334E-3</v>
      </c>
      <c r="F15" s="81">
        <v>12</v>
      </c>
      <c r="G15" s="39">
        <f>IF(F48=0, "-", F15/F48)</f>
        <v>1.0466637592673354E-3</v>
      </c>
      <c r="H15" s="65">
        <v>12</v>
      </c>
      <c r="I15" s="21">
        <f>IF(H48=0, "-", H15/H48)</f>
        <v>1.0533707865168539E-3</v>
      </c>
      <c r="J15" s="20">
        <f t="shared" si="0"/>
        <v>0.25</v>
      </c>
      <c r="K15" s="21">
        <f t="shared" si="1"/>
        <v>0</v>
      </c>
    </row>
    <row r="16" spans="1:11" x14ac:dyDescent="0.2">
      <c r="A16" s="7" t="s">
        <v>44</v>
      </c>
      <c r="B16" s="65">
        <v>58</v>
      </c>
      <c r="C16" s="39">
        <f>IF(B48=0, "-", B16/B48)</f>
        <v>1.3859020310633213E-2</v>
      </c>
      <c r="D16" s="65">
        <v>91</v>
      </c>
      <c r="E16" s="21">
        <f>IF(D48=0, "-", D16/D48)</f>
        <v>2.4396782841823058E-2</v>
      </c>
      <c r="F16" s="81">
        <v>210</v>
      </c>
      <c r="G16" s="39">
        <f>IF(F48=0, "-", F16/F48)</f>
        <v>1.8316615787178369E-2</v>
      </c>
      <c r="H16" s="65">
        <v>235</v>
      </c>
      <c r="I16" s="21">
        <f>IF(H48=0, "-", H16/H48)</f>
        <v>2.0628511235955056E-2</v>
      </c>
      <c r="J16" s="20">
        <f t="shared" si="0"/>
        <v>-0.36263736263736263</v>
      </c>
      <c r="K16" s="21">
        <f t="shared" si="1"/>
        <v>-0.10638297872340426</v>
      </c>
    </row>
    <row r="17" spans="1:11" x14ac:dyDescent="0.2">
      <c r="A17" s="7" t="s">
        <v>47</v>
      </c>
      <c r="B17" s="65">
        <v>3</v>
      </c>
      <c r="C17" s="39">
        <f>IF(B48=0, "-", B17/B48)</f>
        <v>7.1684587813620072E-4</v>
      </c>
      <c r="D17" s="65">
        <v>0</v>
      </c>
      <c r="E17" s="21">
        <f>IF(D48=0, "-", D17/D48)</f>
        <v>0</v>
      </c>
      <c r="F17" s="81">
        <v>5</v>
      </c>
      <c r="G17" s="39">
        <f>IF(F48=0, "-", F17/F48)</f>
        <v>4.3610989969472308E-4</v>
      </c>
      <c r="H17" s="65">
        <v>0</v>
      </c>
      <c r="I17" s="21">
        <f>IF(H48=0, "-", H17/H48)</f>
        <v>0</v>
      </c>
      <c r="J17" s="20" t="str">
        <f t="shared" si="0"/>
        <v>-</v>
      </c>
      <c r="K17" s="21" t="str">
        <f t="shared" si="1"/>
        <v>-</v>
      </c>
    </row>
    <row r="18" spans="1:11" x14ac:dyDescent="0.2">
      <c r="A18" s="7" t="s">
        <v>50</v>
      </c>
      <c r="B18" s="65">
        <v>0</v>
      </c>
      <c r="C18" s="39">
        <f>IF(B48=0, "-", B18/B48)</f>
        <v>0</v>
      </c>
      <c r="D18" s="65">
        <v>111</v>
      </c>
      <c r="E18" s="21">
        <f>IF(D48=0, "-", D18/D48)</f>
        <v>2.9758713136729221E-2</v>
      </c>
      <c r="F18" s="81">
        <v>0</v>
      </c>
      <c r="G18" s="39">
        <f>IF(F48=0, "-", F18/F48)</f>
        <v>0</v>
      </c>
      <c r="H18" s="65">
        <v>164</v>
      </c>
      <c r="I18" s="21">
        <f>IF(H48=0, "-", H18/H48)</f>
        <v>1.4396067415730338E-2</v>
      </c>
      <c r="J18" s="20">
        <f t="shared" si="0"/>
        <v>-1</v>
      </c>
      <c r="K18" s="21">
        <f t="shared" si="1"/>
        <v>-1</v>
      </c>
    </row>
    <row r="19" spans="1:11" x14ac:dyDescent="0.2">
      <c r="A19" s="7" t="s">
        <v>51</v>
      </c>
      <c r="B19" s="65">
        <v>119</v>
      </c>
      <c r="C19" s="39">
        <f>IF(B48=0, "-", B19/B48)</f>
        <v>2.843488649940263E-2</v>
      </c>
      <c r="D19" s="65">
        <v>203</v>
      </c>
      <c r="E19" s="21">
        <f>IF(D48=0, "-", D19/D48)</f>
        <v>5.442359249329759E-2</v>
      </c>
      <c r="F19" s="81">
        <v>437</v>
      </c>
      <c r="G19" s="39">
        <f>IF(F48=0, "-", F19/F48)</f>
        <v>3.8116005233318796E-2</v>
      </c>
      <c r="H19" s="65">
        <v>723</v>
      </c>
      <c r="I19" s="21">
        <f>IF(H48=0, "-", H19/H48)</f>
        <v>6.346558988764045E-2</v>
      </c>
      <c r="J19" s="20">
        <f t="shared" si="0"/>
        <v>-0.41379310344827586</v>
      </c>
      <c r="K19" s="21">
        <f t="shared" si="1"/>
        <v>-0.39557399723374825</v>
      </c>
    </row>
    <row r="20" spans="1:11" x14ac:dyDescent="0.2">
      <c r="A20" s="7" t="s">
        <v>52</v>
      </c>
      <c r="B20" s="65">
        <v>594</v>
      </c>
      <c r="C20" s="39">
        <f>IF(B48=0, "-", B20/B48)</f>
        <v>0.14193548387096774</v>
      </c>
      <c r="D20" s="65">
        <v>410</v>
      </c>
      <c r="E20" s="21">
        <f>IF(D48=0, "-", D20/D48)</f>
        <v>0.10991957104557641</v>
      </c>
      <c r="F20" s="81">
        <v>1578</v>
      </c>
      <c r="G20" s="39">
        <f>IF(F48=0, "-", F20/F48)</f>
        <v>0.1376362843436546</v>
      </c>
      <c r="H20" s="65">
        <v>1381</v>
      </c>
      <c r="I20" s="21">
        <f>IF(H48=0, "-", H20/H48)</f>
        <v>0.12122542134831461</v>
      </c>
      <c r="J20" s="20">
        <f t="shared" si="0"/>
        <v>0.44878048780487806</v>
      </c>
      <c r="K20" s="21">
        <f t="shared" si="1"/>
        <v>0.14265025343953658</v>
      </c>
    </row>
    <row r="21" spans="1:11" x14ac:dyDescent="0.2">
      <c r="A21" s="7" t="s">
        <v>54</v>
      </c>
      <c r="B21" s="65">
        <v>0</v>
      </c>
      <c r="C21" s="39">
        <f>IF(B48=0, "-", B21/B48)</f>
        <v>0</v>
      </c>
      <c r="D21" s="65">
        <v>1</v>
      </c>
      <c r="E21" s="21">
        <f>IF(D48=0, "-", D21/D48)</f>
        <v>2.6809651474530834E-4</v>
      </c>
      <c r="F21" s="81">
        <v>0</v>
      </c>
      <c r="G21" s="39">
        <f>IF(F48=0, "-", F21/F48)</f>
        <v>0</v>
      </c>
      <c r="H21" s="65">
        <v>2</v>
      </c>
      <c r="I21" s="21">
        <f>IF(H48=0, "-", H21/H48)</f>
        <v>1.7556179775280898E-4</v>
      </c>
      <c r="J21" s="20">
        <f t="shared" si="0"/>
        <v>-1</v>
      </c>
      <c r="K21" s="21">
        <f t="shared" si="1"/>
        <v>-1</v>
      </c>
    </row>
    <row r="22" spans="1:11" x14ac:dyDescent="0.2">
      <c r="A22" s="7" t="s">
        <v>59</v>
      </c>
      <c r="B22" s="65">
        <v>3</v>
      </c>
      <c r="C22" s="39">
        <f>IF(B48=0, "-", B22/B48)</f>
        <v>7.1684587813620072E-4</v>
      </c>
      <c r="D22" s="65">
        <v>4</v>
      </c>
      <c r="E22" s="21">
        <f>IF(D48=0, "-", D22/D48)</f>
        <v>1.0723860589812334E-3</v>
      </c>
      <c r="F22" s="81">
        <v>6</v>
      </c>
      <c r="G22" s="39">
        <f>IF(F48=0, "-", F22/F48)</f>
        <v>5.233318796336677E-4</v>
      </c>
      <c r="H22" s="65">
        <v>15</v>
      </c>
      <c r="I22" s="21">
        <f>IF(H48=0, "-", H22/H48)</f>
        <v>1.3167134831460674E-3</v>
      </c>
      <c r="J22" s="20">
        <f t="shared" si="0"/>
        <v>-0.25</v>
      </c>
      <c r="K22" s="21">
        <f t="shared" si="1"/>
        <v>-0.6</v>
      </c>
    </row>
    <row r="23" spans="1:11" x14ac:dyDescent="0.2">
      <c r="A23" s="7" t="s">
        <v>62</v>
      </c>
      <c r="B23" s="65">
        <v>579</v>
      </c>
      <c r="C23" s="39">
        <f>IF(B48=0, "-", B23/B48)</f>
        <v>0.13835125448028673</v>
      </c>
      <c r="D23" s="65">
        <v>639</v>
      </c>
      <c r="E23" s="21">
        <f>IF(D48=0, "-", D23/D48)</f>
        <v>0.171313672922252</v>
      </c>
      <c r="F23" s="81">
        <v>1770</v>
      </c>
      <c r="G23" s="39">
        <f>IF(F48=0, "-", F23/F48)</f>
        <v>0.15438290449193195</v>
      </c>
      <c r="H23" s="65">
        <v>1711</v>
      </c>
      <c r="I23" s="21">
        <f>IF(H48=0, "-", H23/H48)</f>
        <v>0.1501931179775281</v>
      </c>
      <c r="J23" s="20">
        <f t="shared" si="0"/>
        <v>-9.3896713615023469E-2</v>
      </c>
      <c r="K23" s="21">
        <f t="shared" si="1"/>
        <v>3.4482758620689655E-2</v>
      </c>
    </row>
    <row r="24" spans="1:11" x14ac:dyDescent="0.2">
      <c r="A24" s="7" t="s">
        <v>63</v>
      </c>
      <c r="B24" s="65">
        <v>2</v>
      </c>
      <c r="C24" s="39">
        <f>IF(B48=0, "-", B24/B48)</f>
        <v>4.7789725209080046E-4</v>
      </c>
      <c r="D24" s="65">
        <v>0</v>
      </c>
      <c r="E24" s="21">
        <f>IF(D48=0, "-", D24/D48)</f>
        <v>0</v>
      </c>
      <c r="F24" s="81">
        <v>4</v>
      </c>
      <c r="G24" s="39">
        <f>IF(F48=0, "-", F24/F48)</f>
        <v>3.4888791975577847E-4</v>
      </c>
      <c r="H24" s="65">
        <v>0</v>
      </c>
      <c r="I24" s="21">
        <f>IF(H48=0, "-", H24/H48)</f>
        <v>0</v>
      </c>
      <c r="J24" s="20" t="str">
        <f t="shared" si="0"/>
        <v>-</v>
      </c>
      <c r="K24" s="21" t="str">
        <f t="shared" si="1"/>
        <v>-</v>
      </c>
    </row>
    <row r="25" spans="1:11" x14ac:dyDescent="0.2">
      <c r="A25" s="7" t="s">
        <v>65</v>
      </c>
      <c r="B25" s="65">
        <v>27</v>
      </c>
      <c r="C25" s="39">
        <f>IF(B48=0, "-", B25/B48)</f>
        <v>6.4516129032258064E-3</v>
      </c>
      <c r="D25" s="65">
        <v>11</v>
      </c>
      <c r="E25" s="21">
        <f>IF(D48=0, "-", D25/D48)</f>
        <v>2.9490616621983914E-3</v>
      </c>
      <c r="F25" s="81">
        <v>72</v>
      </c>
      <c r="G25" s="39">
        <f>IF(F48=0, "-", F25/F48)</f>
        <v>6.2799825556040124E-3</v>
      </c>
      <c r="H25" s="65">
        <v>36</v>
      </c>
      <c r="I25" s="21">
        <f>IF(H48=0, "-", H25/H48)</f>
        <v>3.1601123595505617E-3</v>
      </c>
      <c r="J25" s="20">
        <f t="shared" si="0"/>
        <v>1.4545454545454546</v>
      </c>
      <c r="K25" s="21">
        <f t="shared" si="1"/>
        <v>1</v>
      </c>
    </row>
    <row r="26" spans="1:11" x14ac:dyDescent="0.2">
      <c r="A26" s="7" t="s">
        <v>66</v>
      </c>
      <c r="B26" s="65">
        <v>42</v>
      </c>
      <c r="C26" s="39">
        <f>IF(B48=0, "-", B26/B48)</f>
        <v>1.003584229390681E-2</v>
      </c>
      <c r="D26" s="65">
        <v>23</v>
      </c>
      <c r="E26" s="21">
        <f>IF(D48=0, "-", D26/D48)</f>
        <v>6.1662198391420914E-3</v>
      </c>
      <c r="F26" s="81">
        <v>110</v>
      </c>
      <c r="G26" s="39">
        <f>IF(F48=0, "-", F26/F48)</f>
        <v>9.5944177932839082E-3</v>
      </c>
      <c r="H26" s="65">
        <v>75</v>
      </c>
      <c r="I26" s="21">
        <f>IF(H48=0, "-", H26/H48)</f>
        <v>6.5835674157303367E-3</v>
      </c>
      <c r="J26" s="20">
        <f t="shared" si="0"/>
        <v>0.82608695652173914</v>
      </c>
      <c r="K26" s="21">
        <f t="shared" si="1"/>
        <v>0.46666666666666667</v>
      </c>
    </row>
    <row r="27" spans="1:11" x14ac:dyDescent="0.2">
      <c r="A27" s="7" t="s">
        <v>67</v>
      </c>
      <c r="B27" s="65">
        <v>1</v>
      </c>
      <c r="C27" s="39">
        <f>IF(B48=0, "-", B27/B48)</f>
        <v>2.3894862604540023E-4</v>
      </c>
      <c r="D27" s="65">
        <v>1</v>
      </c>
      <c r="E27" s="21">
        <f>IF(D48=0, "-", D27/D48)</f>
        <v>2.6809651474530834E-4</v>
      </c>
      <c r="F27" s="81">
        <v>3</v>
      </c>
      <c r="G27" s="39">
        <f>IF(F48=0, "-", F27/F48)</f>
        <v>2.6166593981683385E-4</v>
      </c>
      <c r="H27" s="65">
        <v>3</v>
      </c>
      <c r="I27" s="21">
        <f>IF(H48=0, "-", H27/H48)</f>
        <v>2.6334269662921348E-4</v>
      </c>
      <c r="J27" s="20">
        <f t="shared" si="0"/>
        <v>0</v>
      </c>
      <c r="K27" s="21">
        <f t="shared" si="1"/>
        <v>0</v>
      </c>
    </row>
    <row r="28" spans="1:11" x14ac:dyDescent="0.2">
      <c r="A28" s="7" t="s">
        <v>70</v>
      </c>
      <c r="B28" s="65">
        <v>2</v>
      </c>
      <c r="C28" s="39">
        <f>IF(B48=0, "-", B28/B48)</f>
        <v>4.7789725209080046E-4</v>
      </c>
      <c r="D28" s="65">
        <v>0</v>
      </c>
      <c r="E28" s="21">
        <f>IF(D48=0, "-", D28/D48)</f>
        <v>0</v>
      </c>
      <c r="F28" s="81">
        <v>7</v>
      </c>
      <c r="G28" s="39">
        <f>IF(F48=0, "-", F28/F48)</f>
        <v>6.1055385957261231E-4</v>
      </c>
      <c r="H28" s="65">
        <v>2</v>
      </c>
      <c r="I28" s="21">
        <f>IF(H48=0, "-", H28/H48)</f>
        <v>1.7556179775280898E-4</v>
      </c>
      <c r="J28" s="20" t="str">
        <f t="shared" si="0"/>
        <v>-</v>
      </c>
      <c r="K28" s="21">
        <f t="shared" si="1"/>
        <v>2.5</v>
      </c>
    </row>
    <row r="29" spans="1:11" x14ac:dyDescent="0.2">
      <c r="A29" s="7" t="s">
        <v>71</v>
      </c>
      <c r="B29" s="65">
        <v>474</v>
      </c>
      <c r="C29" s="39">
        <f>IF(B48=0, "-", B29/B48)</f>
        <v>0.11326164874551971</v>
      </c>
      <c r="D29" s="65">
        <v>321</v>
      </c>
      <c r="E29" s="21">
        <f>IF(D48=0, "-", D29/D48)</f>
        <v>8.6058981233243972E-2</v>
      </c>
      <c r="F29" s="81">
        <v>1304</v>
      </c>
      <c r="G29" s="39">
        <f>IF(F48=0, "-", F29/F48)</f>
        <v>0.11373746184038377</v>
      </c>
      <c r="H29" s="65">
        <v>1079</v>
      </c>
      <c r="I29" s="21">
        <f>IF(H48=0, "-", H29/H48)</f>
        <v>9.471558988764045E-2</v>
      </c>
      <c r="J29" s="20">
        <f t="shared" si="0"/>
        <v>0.47663551401869159</v>
      </c>
      <c r="K29" s="21">
        <f t="shared" si="1"/>
        <v>0.20852641334569044</v>
      </c>
    </row>
    <row r="30" spans="1:11" x14ac:dyDescent="0.2">
      <c r="A30" s="7" t="s">
        <v>72</v>
      </c>
      <c r="B30" s="65">
        <v>2</v>
      </c>
      <c r="C30" s="39">
        <f>IF(B48=0, "-", B30/B48)</f>
        <v>4.7789725209080046E-4</v>
      </c>
      <c r="D30" s="65">
        <v>1</v>
      </c>
      <c r="E30" s="21">
        <f>IF(D48=0, "-", D30/D48)</f>
        <v>2.6809651474530834E-4</v>
      </c>
      <c r="F30" s="81">
        <v>6</v>
      </c>
      <c r="G30" s="39">
        <f>IF(F48=0, "-", F30/F48)</f>
        <v>5.233318796336677E-4</v>
      </c>
      <c r="H30" s="65">
        <v>1</v>
      </c>
      <c r="I30" s="21">
        <f>IF(H48=0, "-", H30/H48)</f>
        <v>8.7780898876404492E-5</v>
      </c>
      <c r="J30" s="20">
        <f t="shared" si="0"/>
        <v>1</v>
      </c>
      <c r="K30" s="21">
        <f t="shared" si="1"/>
        <v>5</v>
      </c>
    </row>
    <row r="31" spans="1:11" x14ac:dyDescent="0.2">
      <c r="A31" s="7" t="s">
        <v>73</v>
      </c>
      <c r="B31" s="65">
        <v>152</v>
      </c>
      <c r="C31" s="39">
        <f>IF(B48=0, "-", B31/B48)</f>
        <v>3.6320191158900839E-2</v>
      </c>
      <c r="D31" s="65">
        <v>206</v>
      </c>
      <c r="E31" s="21">
        <f>IF(D48=0, "-", D31/D48)</f>
        <v>5.522788203753351E-2</v>
      </c>
      <c r="F31" s="81">
        <v>432</v>
      </c>
      <c r="G31" s="39">
        <f>IF(F48=0, "-", F31/F48)</f>
        <v>3.7679895333624071E-2</v>
      </c>
      <c r="H31" s="65">
        <v>510</v>
      </c>
      <c r="I31" s="21">
        <f>IF(H48=0, "-", H31/H48)</f>
        <v>4.4768258426966294E-2</v>
      </c>
      <c r="J31" s="20">
        <f t="shared" si="0"/>
        <v>-0.26213592233009708</v>
      </c>
      <c r="K31" s="21">
        <f t="shared" si="1"/>
        <v>-0.15294117647058825</v>
      </c>
    </row>
    <row r="32" spans="1:11" x14ac:dyDescent="0.2">
      <c r="A32" s="7" t="s">
        <v>75</v>
      </c>
      <c r="B32" s="65">
        <v>8</v>
      </c>
      <c r="C32" s="39">
        <f>IF(B48=0, "-", B32/B48)</f>
        <v>1.9115890083632018E-3</v>
      </c>
      <c r="D32" s="65">
        <v>6</v>
      </c>
      <c r="E32" s="21">
        <f>IF(D48=0, "-", D32/D48)</f>
        <v>1.6085790884718498E-3</v>
      </c>
      <c r="F32" s="81">
        <v>26</v>
      </c>
      <c r="G32" s="39">
        <f>IF(F48=0, "-", F32/F48)</f>
        <v>2.26777147841256E-3</v>
      </c>
      <c r="H32" s="65">
        <v>27</v>
      </c>
      <c r="I32" s="21">
        <f>IF(H48=0, "-", H32/H48)</f>
        <v>2.3700842696629215E-3</v>
      </c>
      <c r="J32" s="20">
        <f t="shared" si="0"/>
        <v>0.33333333333333331</v>
      </c>
      <c r="K32" s="21">
        <f t="shared" si="1"/>
        <v>-3.7037037037037035E-2</v>
      </c>
    </row>
    <row r="33" spans="1:11" x14ac:dyDescent="0.2">
      <c r="A33" s="7" t="s">
        <v>76</v>
      </c>
      <c r="B33" s="65">
        <v>315</v>
      </c>
      <c r="C33" s="39">
        <f>IF(B48=0, "-", B33/B48)</f>
        <v>7.5268817204301078E-2</v>
      </c>
      <c r="D33" s="65">
        <v>156</v>
      </c>
      <c r="E33" s="21">
        <f>IF(D48=0, "-", D33/D48)</f>
        <v>4.1823056300268099E-2</v>
      </c>
      <c r="F33" s="81">
        <v>938</v>
      </c>
      <c r="G33" s="39">
        <f>IF(F48=0, "-", F33/F48)</f>
        <v>8.1814217182730048E-2</v>
      </c>
      <c r="H33" s="65">
        <v>483</v>
      </c>
      <c r="I33" s="21">
        <f>IF(H48=0, "-", H33/H48)</f>
        <v>4.2398174157303369E-2</v>
      </c>
      <c r="J33" s="20">
        <f t="shared" si="0"/>
        <v>1.0192307692307692</v>
      </c>
      <c r="K33" s="21">
        <f t="shared" si="1"/>
        <v>0.94202898550724634</v>
      </c>
    </row>
    <row r="34" spans="1:11" x14ac:dyDescent="0.2">
      <c r="A34" s="7" t="s">
        <v>77</v>
      </c>
      <c r="B34" s="65">
        <v>52</v>
      </c>
      <c r="C34" s="39">
        <f>IF(B48=0, "-", B34/B48)</f>
        <v>1.2425328554360812E-2</v>
      </c>
      <c r="D34" s="65">
        <v>29</v>
      </c>
      <c r="E34" s="21">
        <f>IF(D48=0, "-", D34/D48)</f>
        <v>7.7747989276139408E-3</v>
      </c>
      <c r="F34" s="81">
        <v>156</v>
      </c>
      <c r="G34" s="39">
        <f>IF(F48=0, "-", F34/F48)</f>
        <v>1.3606628870475359E-2</v>
      </c>
      <c r="H34" s="65">
        <v>102</v>
      </c>
      <c r="I34" s="21">
        <f>IF(H48=0, "-", H34/H48)</f>
        <v>8.9536516853932577E-3</v>
      </c>
      <c r="J34" s="20">
        <f t="shared" si="0"/>
        <v>0.7931034482758621</v>
      </c>
      <c r="K34" s="21">
        <f t="shared" si="1"/>
        <v>0.52941176470588236</v>
      </c>
    </row>
    <row r="35" spans="1:11" x14ac:dyDescent="0.2">
      <c r="A35" s="7" t="s">
        <v>78</v>
      </c>
      <c r="B35" s="65">
        <v>56</v>
      </c>
      <c r="C35" s="39">
        <f>IF(B48=0, "-", B35/B48)</f>
        <v>1.3381123058542414E-2</v>
      </c>
      <c r="D35" s="65">
        <v>14</v>
      </c>
      <c r="E35" s="21">
        <f>IF(D48=0, "-", D35/D48)</f>
        <v>3.7533512064343165E-3</v>
      </c>
      <c r="F35" s="81">
        <v>88</v>
      </c>
      <c r="G35" s="39">
        <f>IF(F48=0, "-", F35/F48)</f>
        <v>7.6755342346271262E-3</v>
      </c>
      <c r="H35" s="65">
        <v>30</v>
      </c>
      <c r="I35" s="21">
        <f>IF(H48=0, "-", H35/H48)</f>
        <v>2.6334269662921348E-3</v>
      </c>
      <c r="J35" s="20">
        <f t="shared" si="0"/>
        <v>3</v>
      </c>
      <c r="K35" s="21">
        <f t="shared" si="1"/>
        <v>1.9333333333333333</v>
      </c>
    </row>
    <row r="36" spans="1:11" x14ac:dyDescent="0.2">
      <c r="A36" s="7" t="s">
        <v>79</v>
      </c>
      <c r="B36" s="65">
        <v>2</v>
      </c>
      <c r="C36" s="39">
        <f>IF(B48=0, "-", B36/B48)</f>
        <v>4.7789725209080046E-4</v>
      </c>
      <c r="D36" s="65">
        <v>8</v>
      </c>
      <c r="E36" s="21">
        <f>IF(D48=0, "-", D36/D48)</f>
        <v>2.1447721179624667E-3</v>
      </c>
      <c r="F36" s="81">
        <v>19</v>
      </c>
      <c r="G36" s="39">
        <f>IF(F48=0, "-", F36/F48)</f>
        <v>1.6572176188399477E-3</v>
      </c>
      <c r="H36" s="65">
        <v>35</v>
      </c>
      <c r="I36" s="21">
        <f>IF(H48=0, "-", H36/H48)</f>
        <v>3.0723314606741574E-3</v>
      </c>
      <c r="J36" s="20">
        <f t="shared" si="0"/>
        <v>-0.75</v>
      </c>
      <c r="K36" s="21">
        <f t="shared" si="1"/>
        <v>-0.45714285714285713</v>
      </c>
    </row>
    <row r="37" spans="1:11" x14ac:dyDescent="0.2">
      <c r="A37" s="7" t="s">
        <v>80</v>
      </c>
      <c r="B37" s="65">
        <v>0</v>
      </c>
      <c r="C37" s="39">
        <f>IF(B48=0, "-", B37/B48)</f>
        <v>0</v>
      </c>
      <c r="D37" s="65">
        <v>2</v>
      </c>
      <c r="E37" s="21">
        <f>IF(D48=0, "-", D37/D48)</f>
        <v>5.3619302949061668E-4</v>
      </c>
      <c r="F37" s="81">
        <v>5</v>
      </c>
      <c r="G37" s="39">
        <f>IF(F48=0, "-", F37/F48)</f>
        <v>4.3610989969472308E-4</v>
      </c>
      <c r="H37" s="65">
        <v>7</v>
      </c>
      <c r="I37" s="21">
        <f>IF(H48=0, "-", H37/H48)</f>
        <v>6.1446629213483144E-4</v>
      </c>
      <c r="J37" s="20">
        <f t="shared" si="0"/>
        <v>-1</v>
      </c>
      <c r="K37" s="21">
        <f t="shared" si="1"/>
        <v>-0.2857142857142857</v>
      </c>
    </row>
    <row r="38" spans="1:11" x14ac:dyDescent="0.2">
      <c r="A38" s="7" t="s">
        <v>81</v>
      </c>
      <c r="B38" s="65">
        <v>36</v>
      </c>
      <c r="C38" s="39">
        <f>IF(B48=0, "-", B38/B48)</f>
        <v>8.6021505376344086E-3</v>
      </c>
      <c r="D38" s="65">
        <v>7</v>
      </c>
      <c r="E38" s="21">
        <f>IF(D48=0, "-", D38/D48)</f>
        <v>1.8766756032171583E-3</v>
      </c>
      <c r="F38" s="81">
        <v>59</v>
      </c>
      <c r="G38" s="39">
        <f>IF(F48=0, "-", F38/F48)</f>
        <v>5.1460968163977326E-3</v>
      </c>
      <c r="H38" s="65">
        <v>19</v>
      </c>
      <c r="I38" s="21">
        <f>IF(H48=0, "-", H38/H48)</f>
        <v>1.6678370786516853E-3</v>
      </c>
      <c r="J38" s="20">
        <f t="shared" si="0"/>
        <v>4.1428571428571432</v>
      </c>
      <c r="K38" s="21">
        <f t="shared" si="1"/>
        <v>2.1052631578947367</v>
      </c>
    </row>
    <row r="39" spans="1:11" x14ac:dyDescent="0.2">
      <c r="A39" s="7" t="s">
        <v>83</v>
      </c>
      <c r="B39" s="65">
        <v>0</v>
      </c>
      <c r="C39" s="39">
        <f>IF(B48=0, "-", B39/B48)</f>
        <v>0</v>
      </c>
      <c r="D39" s="65">
        <v>8</v>
      </c>
      <c r="E39" s="21">
        <f>IF(D48=0, "-", D39/D48)</f>
        <v>2.1447721179624667E-3</v>
      </c>
      <c r="F39" s="81">
        <v>0</v>
      </c>
      <c r="G39" s="39">
        <f>IF(F48=0, "-", F39/F48)</f>
        <v>0</v>
      </c>
      <c r="H39" s="65">
        <v>30</v>
      </c>
      <c r="I39" s="21">
        <f>IF(H48=0, "-", H39/H48)</f>
        <v>2.6334269662921348E-3</v>
      </c>
      <c r="J39" s="20">
        <f t="shared" si="0"/>
        <v>-1</v>
      </c>
      <c r="K39" s="21">
        <f t="shared" si="1"/>
        <v>-1</v>
      </c>
    </row>
    <row r="40" spans="1:11" x14ac:dyDescent="0.2">
      <c r="A40" s="7" t="s">
        <v>84</v>
      </c>
      <c r="B40" s="65">
        <v>1</v>
      </c>
      <c r="C40" s="39">
        <f>IF(B48=0, "-", B40/B48)</f>
        <v>2.3894862604540023E-4</v>
      </c>
      <c r="D40" s="65">
        <v>4</v>
      </c>
      <c r="E40" s="21">
        <f>IF(D48=0, "-", D40/D48)</f>
        <v>1.0723860589812334E-3</v>
      </c>
      <c r="F40" s="81">
        <v>2</v>
      </c>
      <c r="G40" s="39">
        <f>IF(F48=0, "-", F40/F48)</f>
        <v>1.7444395987788923E-4</v>
      </c>
      <c r="H40" s="65">
        <v>4</v>
      </c>
      <c r="I40" s="21">
        <f>IF(H48=0, "-", H40/H48)</f>
        <v>3.5112359550561797E-4</v>
      </c>
      <c r="J40" s="20">
        <f t="shared" si="0"/>
        <v>-0.75</v>
      </c>
      <c r="K40" s="21">
        <f t="shared" si="1"/>
        <v>-0.5</v>
      </c>
    </row>
    <row r="41" spans="1:11" x14ac:dyDescent="0.2">
      <c r="A41" s="7" t="s">
        <v>86</v>
      </c>
      <c r="B41" s="65">
        <v>52</v>
      </c>
      <c r="C41" s="39">
        <f>IF(B48=0, "-", B41/B48)</f>
        <v>1.2425328554360812E-2</v>
      </c>
      <c r="D41" s="65">
        <v>17</v>
      </c>
      <c r="E41" s="21">
        <f>IF(D48=0, "-", D41/D48)</f>
        <v>4.5576407506702412E-3</v>
      </c>
      <c r="F41" s="81">
        <v>155</v>
      </c>
      <c r="G41" s="39">
        <f>IF(F48=0, "-", F41/F48)</f>
        <v>1.3519406890536415E-2</v>
      </c>
      <c r="H41" s="65">
        <v>114</v>
      </c>
      <c r="I41" s="21">
        <f>IF(H48=0, "-", H41/H48)</f>
        <v>1.0007022471910113E-2</v>
      </c>
      <c r="J41" s="20">
        <f t="shared" si="0"/>
        <v>2.0588235294117645</v>
      </c>
      <c r="K41" s="21">
        <f t="shared" si="1"/>
        <v>0.35964912280701755</v>
      </c>
    </row>
    <row r="42" spans="1:11" x14ac:dyDescent="0.2">
      <c r="A42" s="7" t="s">
        <v>88</v>
      </c>
      <c r="B42" s="65">
        <v>88</v>
      </c>
      <c r="C42" s="39">
        <f>IF(B48=0, "-", B42/B48)</f>
        <v>2.1027479091995222E-2</v>
      </c>
      <c r="D42" s="65">
        <v>89</v>
      </c>
      <c r="E42" s="21">
        <f>IF(D48=0, "-", D42/D48)</f>
        <v>2.3860589812332439E-2</v>
      </c>
      <c r="F42" s="81">
        <v>307</v>
      </c>
      <c r="G42" s="39">
        <f>IF(F48=0, "-", F42/F48)</f>
        <v>2.6777147841255997E-2</v>
      </c>
      <c r="H42" s="65">
        <v>271</v>
      </c>
      <c r="I42" s="21">
        <f>IF(H48=0, "-", H42/H48)</f>
        <v>2.3788623595505619E-2</v>
      </c>
      <c r="J42" s="20">
        <f t="shared" si="0"/>
        <v>-1.1235955056179775E-2</v>
      </c>
      <c r="K42" s="21">
        <f t="shared" si="1"/>
        <v>0.13284132841328414</v>
      </c>
    </row>
    <row r="43" spans="1:11" x14ac:dyDescent="0.2">
      <c r="A43" s="7" t="s">
        <v>89</v>
      </c>
      <c r="B43" s="65">
        <v>190</v>
      </c>
      <c r="C43" s="39">
        <f>IF(B48=0, "-", B43/B48)</f>
        <v>4.5400238948626048E-2</v>
      </c>
      <c r="D43" s="65">
        <v>148</v>
      </c>
      <c r="E43" s="21">
        <f>IF(D48=0, "-", D43/D48)</f>
        <v>3.967828418230563E-2</v>
      </c>
      <c r="F43" s="81">
        <v>481</v>
      </c>
      <c r="G43" s="39">
        <f>IF(F48=0, "-", F43/F48)</f>
        <v>4.1953772350632357E-2</v>
      </c>
      <c r="H43" s="65">
        <v>391</v>
      </c>
      <c r="I43" s="21">
        <f>IF(H48=0, "-", H43/H48)</f>
        <v>3.4322331460674156E-2</v>
      </c>
      <c r="J43" s="20">
        <f t="shared" si="0"/>
        <v>0.28378378378378377</v>
      </c>
      <c r="K43" s="21">
        <f t="shared" si="1"/>
        <v>0.23017902813299232</v>
      </c>
    </row>
    <row r="44" spans="1:11" x14ac:dyDescent="0.2">
      <c r="A44" s="7" t="s">
        <v>90</v>
      </c>
      <c r="B44" s="65">
        <v>885</v>
      </c>
      <c r="C44" s="39">
        <f>IF(B48=0, "-", B44/B48)</f>
        <v>0.21146953405017921</v>
      </c>
      <c r="D44" s="65">
        <v>871</v>
      </c>
      <c r="E44" s="21">
        <f>IF(D48=0, "-", D44/D48)</f>
        <v>0.23351206434316354</v>
      </c>
      <c r="F44" s="81">
        <v>2268</v>
      </c>
      <c r="G44" s="39">
        <f>IF(F48=0, "-", F44/F48)</f>
        <v>0.19781945050152638</v>
      </c>
      <c r="H44" s="65">
        <v>2677</v>
      </c>
      <c r="I44" s="21">
        <f>IF(H48=0, "-", H44/H48)</f>
        <v>0.23498946629213482</v>
      </c>
      <c r="J44" s="20">
        <f t="shared" si="0"/>
        <v>1.6073478760045924E-2</v>
      </c>
      <c r="K44" s="21">
        <f t="shared" si="1"/>
        <v>-0.15278296600672395</v>
      </c>
    </row>
    <row r="45" spans="1:11" x14ac:dyDescent="0.2">
      <c r="A45" s="7" t="s">
        <v>92</v>
      </c>
      <c r="B45" s="65">
        <v>131</v>
      </c>
      <c r="C45" s="39">
        <f>IF(B48=0, "-", B45/B48)</f>
        <v>3.1302270011947429E-2</v>
      </c>
      <c r="D45" s="65">
        <v>223</v>
      </c>
      <c r="E45" s="21">
        <f>IF(D48=0, "-", D45/D48)</f>
        <v>5.9785522788203753E-2</v>
      </c>
      <c r="F45" s="81">
        <v>386</v>
      </c>
      <c r="G45" s="39">
        <f>IF(F48=0, "-", F45/F48)</f>
        <v>3.3667684256432621E-2</v>
      </c>
      <c r="H45" s="65">
        <v>686</v>
      </c>
      <c r="I45" s="21">
        <f>IF(H48=0, "-", H45/H48)</f>
        <v>6.0217696629213481E-2</v>
      </c>
      <c r="J45" s="20">
        <f t="shared" si="0"/>
        <v>-0.41255605381165922</v>
      </c>
      <c r="K45" s="21">
        <f t="shared" si="1"/>
        <v>-0.43731778425655976</v>
      </c>
    </row>
    <row r="46" spans="1:11" x14ac:dyDescent="0.2">
      <c r="A46" s="7" t="s">
        <v>93</v>
      </c>
      <c r="B46" s="65">
        <v>0</v>
      </c>
      <c r="C46" s="39">
        <f>IF(B48=0, "-", B46/B48)</f>
        <v>0</v>
      </c>
      <c r="D46" s="65">
        <v>1</v>
      </c>
      <c r="E46" s="21">
        <f>IF(D48=0, "-", D46/D48)</f>
        <v>2.6809651474530834E-4</v>
      </c>
      <c r="F46" s="81">
        <v>0</v>
      </c>
      <c r="G46" s="39">
        <f>IF(F48=0, "-", F46/F48)</f>
        <v>0</v>
      </c>
      <c r="H46" s="65">
        <v>18</v>
      </c>
      <c r="I46" s="21">
        <f>IF(H48=0, "-", H46/H48)</f>
        <v>1.5800561797752809E-3</v>
      </c>
      <c r="J46" s="20">
        <f t="shared" si="0"/>
        <v>-1</v>
      </c>
      <c r="K46" s="21">
        <f t="shared" si="1"/>
        <v>-1</v>
      </c>
    </row>
    <row r="47" spans="1:11" x14ac:dyDescent="0.2">
      <c r="A47" s="2"/>
      <c r="B47" s="68"/>
      <c r="C47" s="33"/>
      <c r="D47" s="68"/>
      <c r="E47" s="6"/>
      <c r="F47" s="82"/>
      <c r="G47" s="33"/>
      <c r="H47" s="68"/>
      <c r="I47" s="6"/>
      <c r="J47" s="5"/>
      <c r="K47" s="6"/>
    </row>
    <row r="48" spans="1:11" s="43" customFormat="1" x14ac:dyDescent="0.2">
      <c r="A48" s="162" t="s">
        <v>560</v>
      </c>
      <c r="B48" s="71">
        <f>SUM(B7:B47)</f>
        <v>4185</v>
      </c>
      <c r="C48" s="40">
        <v>1</v>
      </c>
      <c r="D48" s="71">
        <f>SUM(D7:D47)</f>
        <v>3730</v>
      </c>
      <c r="E48" s="41">
        <v>1</v>
      </c>
      <c r="F48" s="77">
        <f>SUM(F7:F47)</f>
        <v>11465</v>
      </c>
      <c r="G48" s="42">
        <v>1</v>
      </c>
      <c r="H48" s="71">
        <f>SUM(H7:H47)</f>
        <v>11392</v>
      </c>
      <c r="I48" s="41">
        <v>1</v>
      </c>
      <c r="J48" s="37">
        <f>IF(D48=0, "-", (B48-D48)/D48)</f>
        <v>0.12198391420911528</v>
      </c>
      <c r="K48" s="38">
        <f>IF(H48=0, "-", (F48-H48)/H48)</f>
        <v>6.4080056179775281E-3</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2021-04-06T19:15:19Z</dcterms:modified>
</cp:coreProperties>
</file>