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C:\VFACTS\Output\2023\Mar23\Standard Reports\"/>
    </mc:Choice>
  </mc:AlternateContent>
  <xr:revisionPtr revIDLastSave="0" documentId="13_ncr:1_{C2D8B835-0924-4C73-821A-309B8D984BC9}" xr6:coauthVersionLast="47" xr6:coauthVersionMax="47" xr10:uidLastSave="{00000000-0000-0000-0000-000000000000}"/>
  <bookViews>
    <workbookView xWindow="-23700" yWindow="840" windowWidth="21780" windowHeight="1459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49" l="1"/>
  <c r="J8" i="49" s="1"/>
  <c r="G8" i="49"/>
  <c r="I8" i="49" s="1"/>
  <c r="I9" i="49"/>
  <c r="H9" i="49"/>
  <c r="J9" i="49" s="1"/>
  <c r="G9" i="49"/>
  <c r="H10" i="49"/>
  <c r="J10" i="49" s="1"/>
  <c r="G10" i="49"/>
  <c r="I10" i="49" s="1"/>
  <c r="I13" i="49"/>
  <c r="H13" i="49"/>
  <c r="J13" i="49" s="1"/>
  <c r="G13" i="49"/>
  <c r="I14" i="49"/>
  <c r="H14" i="49"/>
  <c r="J14" i="49" s="1"/>
  <c r="G14" i="49"/>
  <c r="I17" i="49"/>
  <c r="H17" i="49"/>
  <c r="J17" i="49" s="1"/>
  <c r="G17" i="49"/>
  <c r="I18" i="49"/>
  <c r="H18" i="49"/>
  <c r="J18" i="49" s="1"/>
  <c r="G18" i="49"/>
  <c r="I19" i="49"/>
  <c r="H19" i="49"/>
  <c r="J19" i="49" s="1"/>
  <c r="G19" i="49"/>
  <c r="H22" i="49"/>
  <c r="J22" i="49" s="1"/>
  <c r="G22" i="49"/>
  <c r="I22" i="49" s="1"/>
  <c r="H23" i="49"/>
  <c r="J23" i="49" s="1"/>
  <c r="G23" i="49"/>
  <c r="I23" i="49" s="1"/>
  <c r="H24" i="49"/>
  <c r="J24" i="49" s="1"/>
  <c r="G24" i="49"/>
  <c r="I24" i="49" s="1"/>
  <c r="H25" i="49"/>
  <c r="J25" i="49" s="1"/>
  <c r="G25" i="49"/>
  <c r="I25" i="49" s="1"/>
  <c r="H26" i="49"/>
  <c r="J26" i="49" s="1"/>
  <c r="G26" i="49"/>
  <c r="I26" i="49" s="1"/>
  <c r="H27" i="49"/>
  <c r="J27" i="49" s="1"/>
  <c r="G27" i="49"/>
  <c r="I27" i="49" s="1"/>
  <c r="H28" i="49"/>
  <c r="J28" i="49" s="1"/>
  <c r="G28" i="49"/>
  <c r="I28" i="49" s="1"/>
  <c r="H29" i="49"/>
  <c r="J29" i="49" s="1"/>
  <c r="G29" i="49"/>
  <c r="I29" i="49" s="1"/>
  <c r="J30" i="49"/>
  <c r="I30" i="49"/>
  <c r="H30" i="49"/>
  <c r="G30" i="49"/>
  <c r="H31" i="49"/>
  <c r="J31" i="49" s="1"/>
  <c r="G31" i="49"/>
  <c r="I31" i="49" s="1"/>
  <c r="H32" i="49"/>
  <c r="J32" i="49" s="1"/>
  <c r="G32" i="49"/>
  <c r="I32" i="49" s="1"/>
  <c r="H33" i="49"/>
  <c r="J33" i="49" s="1"/>
  <c r="G33" i="49"/>
  <c r="I33" i="49" s="1"/>
  <c r="H34" i="49"/>
  <c r="J34" i="49" s="1"/>
  <c r="G34" i="49"/>
  <c r="I34" i="49" s="1"/>
  <c r="H35" i="49"/>
  <c r="J35" i="49" s="1"/>
  <c r="G35" i="49"/>
  <c r="I35" i="49" s="1"/>
  <c r="H36" i="49"/>
  <c r="J36" i="49" s="1"/>
  <c r="G36" i="49"/>
  <c r="I36" i="49" s="1"/>
  <c r="H37" i="49"/>
  <c r="J37" i="49" s="1"/>
  <c r="G37" i="49"/>
  <c r="I37" i="49" s="1"/>
  <c r="H40" i="49"/>
  <c r="J40" i="49" s="1"/>
  <c r="G40" i="49"/>
  <c r="I40" i="49" s="1"/>
  <c r="H41" i="49"/>
  <c r="J41" i="49" s="1"/>
  <c r="G41" i="49"/>
  <c r="I41" i="49" s="1"/>
  <c r="H42" i="49"/>
  <c r="J42" i="49" s="1"/>
  <c r="G42" i="49"/>
  <c r="I42" i="49" s="1"/>
  <c r="H43" i="49"/>
  <c r="J43" i="49" s="1"/>
  <c r="G43" i="49"/>
  <c r="I43" i="49" s="1"/>
  <c r="H46" i="49"/>
  <c r="J46" i="49" s="1"/>
  <c r="G46" i="49"/>
  <c r="I46" i="49" s="1"/>
  <c r="H47" i="49"/>
  <c r="J47" i="49" s="1"/>
  <c r="G47" i="49"/>
  <c r="I47" i="49" s="1"/>
  <c r="H48" i="49"/>
  <c r="J48" i="49" s="1"/>
  <c r="G48" i="49"/>
  <c r="I48" i="49" s="1"/>
  <c r="H49" i="49"/>
  <c r="J49" i="49" s="1"/>
  <c r="G49" i="49"/>
  <c r="I49" i="49" s="1"/>
  <c r="H50" i="49"/>
  <c r="J50" i="49" s="1"/>
  <c r="G50" i="49"/>
  <c r="I50" i="49" s="1"/>
  <c r="H51" i="49"/>
  <c r="J51" i="49" s="1"/>
  <c r="G51" i="49"/>
  <c r="I51" i="49" s="1"/>
  <c r="H52" i="49"/>
  <c r="J52" i="49" s="1"/>
  <c r="G52" i="49"/>
  <c r="I52" i="49" s="1"/>
  <c r="I53" i="49"/>
  <c r="H53" i="49"/>
  <c r="J53" i="49" s="1"/>
  <c r="G53" i="49"/>
  <c r="I54" i="49"/>
  <c r="H54" i="49"/>
  <c r="J54" i="49" s="1"/>
  <c r="G54" i="49"/>
  <c r="H55" i="49"/>
  <c r="J55" i="49" s="1"/>
  <c r="G55" i="49"/>
  <c r="I55" i="49" s="1"/>
  <c r="H56" i="49"/>
  <c r="J56" i="49" s="1"/>
  <c r="G56" i="49"/>
  <c r="I56" i="49" s="1"/>
  <c r="J57" i="49"/>
  <c r="I57" i="49"/>
  <c r="H57" i="49"/>
  <c r="G57" i="49"/>
  <c r="H58" i="49"/>
  <c r="J58" i="49" s="1"/>
  <c r="G58" i="49"/>
  <c r="I58" i="49" s="1"/>
  <c r="H59" i="49"/>
  <c r="J59" i="49" s="1"/>
  <c r="G59" i="49"/>
  <c r="I59" i="49" s="1"/>
  <c r="H60" i="49"/>
  <c r="J60" i="49" s="1"/>
  <c r="G60" i="49"/>
  <c r="I60" i="49" s="1"/>
  <c r="H61" i="49"/>
  <c r="J61" i="49" s="1"/>
  <c r="G61" i="49"/>
  <c r="I61" i="49" s="1"/>
  <c r="H62" i="49"/>
  <c r="J62" i="49" s="1"/>
  <c r="G62" i="49"/>
  <c r="I62" i="49" s="1"/>
  <c r="H63" i="49"/>
  <c r="J63" i="49" s="1"/>
  <c r="G63" i="49"/>
  <c r="I63" i="49" s="1"/>
  <c r="H64" i="49"/>
  <c r="J64" i="49" s="1"/>
  <c r="G64" i="49"/>
  <c r="I64" i="49" s="1"/>
  <c r="H65" i="49"/>
  <c r="J65" i="49" s="1"/>
  <c r="G65" i="49"/>
  <c r="I65" i="49" s="1"/>
  <c r="H66" i="49"/>
  <c r="J66" i="49" s="1"/>
  <c r="G66" i="49"/>
  <c r="I66" i="49" s="1"/>
  <c r="H67" i="49"/>
  <c r="J67" i="49" s="1"/>
  <c r="G67" i="49"/>
  <c r="I67" i="49" s="1"/>
  <c r="J70" i="49"/>
  <c r="I70" i="49"/>
  <c r="H70" i="49"/>
  <c r="G70" i="49"/>
  <c r="J71" i="49"/>
  <c r="I71" i="49"/>
  <c r="H71" i="49"/>
  <c r="G71" i="49"/>
  <c r="I74" i="49"/>
  <c r="H74" i="49"/>
  <c r="J74" i="49" s="1"/>
  <c r="G74" i="49"/>
  <c r="H75" i="49"/>
  <c r="J75" i="49" s="1"/>
  <c r="G75" i="49"/>
  <c r="I75" i="49" s="1"/>
  <c r="H76" i="49"/>
  <c r="J76" i="49" s="1"/>
  <c r="G76" i="49"/>
  <c r="I76" i="49" s="1"/>
  <c r="H77" i="49"/>
  <c r="J77" i="49" s="1"/>
  <c r="G77" i="49"/>
  <c r="I77" i="49" s="1"/>
  <c r="H80" i="49"/>
  <c r="J80" i="49" s="1"/>
  <c r="G80" i="49"/>
  <c r="I80" i="49" s="1"/>
  <c r="H81" i="49"/>
  <c r="J81" i="49" s="1"/>
  <c r="G81" i="49"/>
  <c r="I81" i="49" s="1"/>
  <c r="I84" i="49"/>
  <c r="H84" i="49"/>
  <c r="J84" i="49" s="1"/>
  <c r="G84" i="49"/>
  <c r="H85" i="49"/>
  <c r="J85" i="49" s="1"/>
  <c r="G85" i="49"/>
  <c r="I85" i="49" s="1"/>
  <c r="I86" i="49"/>
  <c r="H86" i="49"/>
  <c r="J86" i="49" s="1"/>
  <c r="G86" i="49"/>
  <c r="J87" i="49"/>
  <c r="I87" i="49"/>
  <c r="H87" i="49"/>
  <c r="G87" i="49"/>
  <c r="H88" i="49"/>
  <c r="J88" i="49" s="1"/>
  <c r="G88" i="49"/>
  <c r="I88" i="49" s="1"/>
  <c r="J91" i="49"/>
  <c r="I91" i="49"/>
  <c r="H91" i="49"/>
  <c r="G91" i="49"/>
  <c r="J92" i="49"/>
  <c r="I92" i="49"/>
  <c r="H92" i="49"/>
  <c r="G92" i="49"/>
  <c r="J93" i="49"/>
  <c r="I93" i="49"/>
  <c r="H93" i="49"/>
  <c r="G93" i="49"/>
  <c r="J94" i="49"/>
  <c r="I94" i="49"/>
  <c r="H94" i="49"/>
  <c r="G94" i="49"/>
  <c r="H97" i="49"/>
  <c r="J97" i="49" s="1"/>
  <c r="G97" i="49"/>
  <c r="I97" i="49" s="1"/>
  <c r="H98" i="49"/>
  <c r="J98" i="49" s="1"/>
  <c r="G98" i="49"/>
  <c r="I98" i="49" s="1"/>
  <c r="H99" i="49"/>
  <c r="J99" i="49" s="1"/>
  <c r="G99" i="49"/>
  <c r="I99" i="49" s="1"/>
  <c r="J102" i="49"/>
  <c r="I102" i="49"/>
  <c r="H102" i="49"/>
  <c r="G102" i="49"/>
  <c r="J103" i="49"/>
  <c r="I103" i="49"/>
  <c r="H103" i="49"/>
  <c r="G103" i="49"/>
  <c r="H106" i="49"/>
  <c r="J106" i="49" s="1"/>
  <c r="G106" i="49"/>
  <c r="I106" i="49" s="1"/>
  <c r="H107" i="49"/>
  <c r="J107" i="49" s="1"/>
  <c r="G107" i="49"/>
  <c r="I107" i="49" s="1"/>
  <c r="H110" i="49"/>
  <c r="J110" i="49" s="1"/>
  <c r="G110" i="49"/>
  <c r="I110" i="49" s="1"/>
  <c r="H111" i="49"/>
  <c r="J111" i="49" s="1"/>
  <c r="G111" i="49"/>
  <c r="I111" i="49" s="1"/>
  <c r="H114" i="49"/>
  <c r="J114" i="49" s="1"/>
  <c r="G114" i="49"/>
  <c r="I114" i="49" s="1"/>
  <c r="H115" i="49"/>
  <c r="J115" i="49" s="1"/>
  <c r="G115" i="49"/>
  <c r="I115" i="49" s="1"/>
  <c r="H118" i="49"/>
  <c r="J118" i="49" s="1"/>
  <c r="G118" i="49"/>
  <c r="I118" i="49" s="1"/>
  <c r="H119" i="49"/>
  <c r="J119" i="49" s="1"/>
  <c r="G119" i="49"/>
  <c r="I119" i="49" s="1"/>
  <c r="H120" i="49"/>
  <c r="J120" i="49" s="1"/>
  <c r="G120" i="49"/>
  <c r="I120" i="49" s="1"/>
  <c r="H121" i="49"/>
  <c r="J121" i="49" s="1"/>
  <c r="G121" i="49"/>
  <c r="I121" i="49" s="1"/>
  <c r="H122" i="49"/>
  <c r="J122" i="49" s="1"/>
  <c r="G122" i="49"/>
  <c r="I122" i="49" s="1"/>
  <c r="H123" i="49"/>
  <c r="J123" i="49" s="1"/>
  <c r="G123" i="49"/>
  <c r="I123" i="49" s="1"/>
  <c r="H124" i="49"/>
  <c r="J124" i="49" s="1"/>
  <c r="G124" i="49"/>
  <c r="I124" i="49" s="1"/>
  <c r="H125" i="49"/>
  <c r="J125" i="49" s="1"/>
  <c r="G125" i="49"/>
  <c r="I125" i="49" s="1"/>
  <c r="H126" i="49"/>
  <c r="J126" i="49" s="1"/>
  <c r="G126" i="49"/>
  <c r="I126" i="49" s="1"/>
  <c r="H127" i="49"/>
  <c r="J127" i="49" s="1"/>
  <c r="G127" i="49"/>
  <c r="I127" i="49" s="1"/>
  <c r="H128" i="49"/>
  <c r="J128" i="49" s="1"/>
  <c r="G128" i="49"/>
  <c r="I128" i="49" s="1"/>
  <c r="H129" i="49"/>
  <c r="J129" i="49" s="1"/>
  <c r="G129" i="49"/>
  <c r="I129" i="49" s="1"/>
  <c r="H132" i="49"/>
  <c r="J132" i="49" s="1"/>
  <c r="G132" i="49"/>
  <c r="I132" i="49" s="1"/>
  <c r="H133" i="49"/>
  <c r="J133" i="49" s="1"/>
  <c r="G133" i="49"/>
  <c r="I133" i="49" s="1"/>
  <c r="H136" i="49"/>
  <c r="J136" i="49" s="1"/>
  <c r="G136" i="49"/>
  <c r="I136" i="49" s="1"/>
  <c r="H137" i="49"/>
  <c r="J137" i="49" s="1"/>
  <c r="G137" i="49"/>
  <c r="I137" i="49" s="1"/>
  <c r="H138" i="49"/>
  <c r="J138" i="49" s="1"/>
  <c r="G138" i="49"/>
  <c r="I138" i="49" s="1"/>
  <c r="H139" i="49"/>
  <c r="J139" i="49" s="1"/>
  <c r="G139" i="49"/>
  <c r="I139" i="49" s="1"/>
  <c r="J142" i="49"/>
  <c r="I142" i="49"/>
  <c r="H142" i="49"/>
  <c r="G142" i="49"/>
  <c r="H143" i="49"/>
  <c r="J143" i="49" s="1"/>
  <c r="G143" i="49"/>
  <c r="I143" i="49" s="1"/>
  <c r="J144" i="49"/>
  <c r="I144" i="49"/>
  <c r="H144" i="49"/>
  <c r="G144" i="49"/>
  <c r="H145" i="49"/>
  <c r="J145" i="49" s="1"/>
  <c r="G145" i="49"/>
  <c r="I145" i="49" s="1"/>
  <c r="H146" i="49"/>
  <c r="J146" i="49" s="1"/>
  <c r="G146" i="49"/>
  <c r="I146" i="49" s="1"/>
  <c r="H147" i="49"/>
  <c r="J147" i="49" s="1"/>
  <c r="G147" i="49"/>
  <c r="I147" i="49" s="1"/>
  <c r="I150" i="49"/>
  <c r="H150" i="49"/>
  <c r="J150" i="49" s="1"/>
  <c r="G150" i="49"/>
  <c r="H151" i="49"/>
  <c r="J151" i="49" s="1"/>
  <c r="G151" i="49"/>
  <c r="I151" i="49" s="1"/>
  <c r="J152" i="49"/>
  <c r="I152" i="49"/>
  <c r="H152" i="49"/>
  <c r="G152" i="49"/>
  <c r="I153" i="49"/>
  <c r="H153" i="49"/>
  <c r="J153" i="49" s="1"/>
  <c r="G153" i="49"/>
  <c r="H154" i="49"/>
  <c r="J154" i="49" s="1"/>
  <c r="G154" i="49"/>
  <c r="I154" i="49" s="1"/>
  <c r="I155" i="49"/>
  <c r="H155" i="49"/>
  <c r="J155" i="49" s="1"/>
  <c r="G155" i="49"/>
  <c r="H156" i="49"/>
  <c r="J156" i="49" s="1"/>
  <c r="G156" i="49"/>
  <c r="I156" i="49" s="1"/>
  <c r="H157" i="49"/>
  <c r="J157" i="49" s="1"/>
  <c r="G157" i="49"/>
  <c r="I157" i="49" s="1"/>
  <c r="H158" i="49"/>
  <c r="J158" i="49" s="1"/>
  <c r="G158" i="49"/>
  <c r="I158" i="49" s="1"/>
  <c r="H161" i="49"/>
  <c r="J161" i="49" s="1"/>
  <c r="G161" i="49"/>
  <c r="I161" i="49" s="1"/>
  <c r="H162" i="49"/>
  <c r="J162" i="49" s="1"/>
  <c r="G162" i="49"/>
  <c r="I162" i="49" s="1"/>
  <c r="H163" i="49"/>
  <c r="J163" i="49" s="1"/>
  <c r="G163" i="49"/>
  <c r="I163" i="49" s="1"/>
  <c r="H164" i="49"/>
  <c r="J164" i="49" s="1"/>
  <c r="G164" i="49"/>
  <c r="I164" i="49" s="1"/>
  <c r="H167" i="49"/>
  <c r="J167" i="49" s="1"/>
  <c r="G167" i="49"/>
  <c r="I167" i="49" s="1"/>
  <c r="H168" i="49"/>
  <c r="J168" i="49" s="1"/>
  <c r="G168" i="49"/>
  <c r="I168" i="49" s="1"/>
  <c r="H169" i="49"/>
  <c r="J169" i="49" s="1"/>
  <c r="G169" i="49"/>
  <c r="I169" i="49" s="1"/>
  <c r="H170" i="49"/>
  <c r="J170" i="49" s="1"/>
  <c r="G170" i="49"/>
  <c r="I170" i="49" s="1"/>
  <c r="H171" i="49"/>
  <c r="J171" i="49" s="1"/>
  <c r="G171" i="49"/>
  <c r="I171" i="49" s="1"/>
  <c r="H172" i="49"/>
  <c r="J172" i="49" s="1"/>
  <c r="G172" i="49"/>
  <c r="I172" i="49" s="1"/>
  <c r="H175" i="49"/>
  <c r="J175" i="49" s="1"/>
  <c r="G175" i="49"/>
  <c r="I175" i="49" s="1"/>
  <c r="H176" i="49"/>
  <c r="J176" i="49" s="1"/>
  <c r="G176" i="49"/>
  <c r="I176" i="49" s="1"/>
  <c r="H177" i="49"/>
  <c r="J177" i="49" s="1"/>
  <c r="G177" i="49"/>
  <c r="I177" i="49" s="1"/>
  <c r="H178" i="49"/>
  <c r="J178" i="49" s="1"/>
  <c r="G178" i="49"/>
  <c r="I178" i="49" s="1"/>
  <c r="J179" i="49"/>
  <c r="I179" i="49"/>
  <c r="H179" i="49"/>
  <c r="G179" i="49"/>
  <c r="H180" i="49"/>
  <c r="J180" i="49" s="1"/>
  <c r="G180" i="49"/>
  <c r="I180" i="49" s="1"/>
  <c r="H181" i="49"/>
  <c r="J181" i="49" s="1"/>
  <c r="G181" i="49"/>
  <c r="I181" i="49" s="1"/>
  <c r="H182" i="49"/>
  <c r="J182" i="49" s="1"/>
  <c r="G182" i="49"/>
  <c r="I182" i="49" s="1"/>
  <c r="H183" i="49"/>
  <c r="J183" i="49" s="1"/>
  <c r="G183" i="49"/>
  <c r="I183" i="49" s="1"/>
  <c r="H184" i="49"/>
  <c r="J184" i="49" s="1"/>
  <c r="G184" i="49"/>
  <c r="I184" i="49" s="1"/>
  <c r="H185" i="49"/>
  <c r="J185" i="49" s="1"/>
  <c r="G185" i="49"/>
  <c r="I185" i="49" s="1"/>
  <c r="H186" i="49"/>
  <c r="J186" i="49" s="1"/>
  <c r="G186" i="49"/>
  <c r="I186" i="49" s="1"/>
  <c r="H187" i="49"/>
  <c r="J187" i="49" s="1"/>
  <c r="G187" i="49"/>
  <c r="I187" i="49" s="1"/>
  <c r="H188" i="49"/>
  <c r="J188" i="49" s="1"/>
  <c r="G188" i="49"/>
  <c r="I188" i="49" s="1"/>
  <c r="J191" i="49"/>
  <c r="I191" i="49"/>
  <c r="H191" i="49"/>
  <c r="G191" i="49"/>
  <c r="H192" i="49"/>
  <c r="J192" i="49" s="1"/>
  <c r="G192" i="49"/>
  <c r="I192" i="49" s="1"/>
  <c r="J193" i="49"/>
  <c r="I193" i="49"/>
  <c r="H193" i="49"/>
  <c r="G193" i="49"/>
  <c r="J194" i="49"/>
  <c r="I194" i="49"/>
  <c r="H194" i="49"/>
  <c r="G194" i="49"/>
  <c r="J195" i="49"/>
  <c r="I195" i="49"/>
  <c r="H195" i="49"/>
  <c r="G195" i="49"/>
  <c r="I196" i="49"/>
  <c r="H196" i="49"/>
  <c r="J196" i="49" s="1"/>
  <c r="G196" i="49"/>
  <c r="H197" i="49"/>
  <c r="J197" i="49" s="1"/>
  <c r="G197" i="49"/>
  <c r="I197" i="49" s="1"/>
  <c r="H200" i="49"/>
  <c r="J200" i="49" s="1"/>
  <c r="G200" i="49"/>
  <c r="I200" i="49" s="1"/>
  <c r="H201" i="49"/>
  <c r="J201" i="49" s="1"/>
  <c r="G201" i="49"/>
  <c r="I201" i="49" s="1"/>
  <c r="H202" i="49"/>
  <c r="J202" i="49" s="1"/>
  <c r="G202" i="49"/>
  <c r="I202" i="49" s="1"/>
  <c r="H203" i="49"/>
  <c r="J203" i="49" s="1"/>
  <c r="G203" i="49"/>
  <c r="I203" i="49" s="1"/>
  <c r="H206" i="49"/>
  <c r="J206" i="49" s="1"/>
  <c r="G206" i="49"/>
  <c r="I206" i="49" s="1"/>
  <c r="H207" i="49"/>
  <c r="J207" i="49" s="1"/>
  <c r="G207" i="49"/>
  <c r="I207" i="49" s="1"/>
  <c r="H208" i="49"/>
  <c r="J208" i="49" s="1"/>
  <c r="G208" i="49"/>
  <c r="I208" i="49" s="1"/>
  <c r="H209" i="49"/>
  <c r="J209" i="49" s="1"/>
  <c r="G209" i="49"/>
  <c r="I209" i="49" s="1"/>
  <c r="H212" i="49"/>
  <c r="J212" i="49" s="1"/>
  <c r="G212" i="49"/>
  <c r="I212" i="49" s="1"/>
  <c r="H213" i="49"/>
  <c r="J213" i="49" s="1"/>
  <c r="G213" i="49"/>
  <c r="I213" i="49" s="1"/>
  <c r="H214" i="49"/>
  <c r="J214" i="49" s="1"/>
  <c r="G214" i="49"/>
  <c r="I214" i="49" s="1"/>
  <c r="H215" i="49"/>
  <c r="J215" i="49" s="1"/>
  <c r="G215" i="49"/>
  <c r="I215" i="49" s="1"/>
  <c r="H216" i="49"/>
  <c r="J216" i="49" s="1"/>
  <c r="G216" i="49"/>
  <c r="I216" i="49" s="1"/>
  <c r="H219" i="49"/>
  <c r="J219" i="49" s="1"/>
  <c r="G219" i="49"/>
  <c r="I219" i="49" s="1"/>
  <c r="H220" i="49"/>
  <c r="J220" i="49" s="1"/>
  <c r="G220" i="49"/>
  <c r="I220" i="49" s="1"/>
  <c r="J221" i="49"/>
  <c r="I221" i="49"/>
  <c r="H221" i="49"/>
  <c r="G221" i="49"/>
  <c r="H222" i="49"/>
  <c r="J222" i="49" s="1"/>
  <c r="G222" i="49"/>
  <c r="I222" i="49" s="1"/>
  <c r="H223" i="49"/>
  <c r="J223" i="49" s="1"/>
  <c r="G223" i="49"/>
  <c r="I223" i="49" s="1"/>
  <c r="H224" i="49"/>
  <c r="J224" i="49" s="1"/>
  <c r="G224" i="49"/>
  <c r="I224" i="49" s="1"/>
  <c r="H227" i="49"/>
  <c r="J227" i="49" s="1"/>
  <c r="G227" i="49"/>
  <c r="I227" i="49" s="1"/>
  <c r="H228" i="49"/>
  <c r="J228" i="49" s="1"/>
  <c r="G228" i="49"/>
  <c r="I228" i="49" s="1"/>
  <c r="H229" i="49"/>
  <c r="J229" i="49" s="1"/>
  <c r="G229" i="49"/>
  <c r="I229" i="49" s="1"/>
  <c r="H230" i="49"/>
  <c r="J230" i="49" s="1"/>
  <c r="G230" i="49"/>
  <c r="I230" i="49" s="1"/>
  <c r="H231" i="49"/>
  <c r="J231" i="49" s="1"/>
  <c r="G231" i="49"/>
  <c r="I231" i="49" s="1"/>
  <c r="H232" i="49"/>
  <c r="J232" i="49" s="1"/>
  <c r="G232" i="49"/>
  <c r="I232" i="49" s="1"/>
  <c r="H235" i="49"/>
  <c r="J235" i="49" s="1"/>
  <c r="G235" i="49"/>
  <c r="I235" i="49" s="1"/>
  <c r="H236" i="49"/>
  <c r="J236" i="49" s="1"/>
  <c r="G236" i="49"/>
  <c r="I236" i="49" s="1"/>
  <c r="H239" i="49"/>
  <c r="J239" i="49" s="1"/>
  <c r="G239" i="49"/>
  <c r="I239" i="49" s="1"/>
  <c r="H240" i="49"/>
  <c r="J240" i="49" s="1"/>
  <c r="G240" i="49"/>
  <c r="I240" i="49" s="1"/>
  <c r="H241" i="49"/>
  <c r="J241" i="49" s="1"/>
  <c r="G241" i="49"/>
  <c r="I241" i="49" s="1"/>
  <c r="H242" i="49"/>
  <c r="J242" i="49" s="1"/>
  <c r="G242" i="49"/>
  <c r="I242" i="49" s="1"/>
  <c r="H243" i="49"/>
  <c r="J243" i="49" s="1"/>
  <c r="G243" i="49"/>
  <c r="I243" i="49" s="1"/>
  <c r="H244" i="49"/>
  <c r="J244" i="49" s="1"/>
  <c r="G244" i="49"/>
  <c r="I244" i="49" s="1"/>
  <c r="H245" i="49"/>
  <c r="J245" i="49" s="1"/>
  <c r="G245" i="49"/>
  <c r="I245" i="49" s="1"/>
  <c r="H246" i="49"/>
  <c r="J246" i="49" s="1"/>
  <c r="G246" i="49"/>
  <c r="I246" i="49" s="1"/>
  <c r="H247" i="49"/>
  <c r="J247" i="49" s="1"/>
  <c r="G247" i="49"/>
  <c r="I247" i="49" s="1"/>
  <c r="H248" i="49"/>
  <c r="J248" i="49" s="1"/>
  <c r="G248" i="49"/>
  <c r="I248" i="49" s="1"/>
  <c r="H249" i="49"/>
  <c r="J249" i="49" s="1"/>
  <c r="G249" i="49"/>
  <c r="I249" i="49" s="1"/>
  <c r="H250" i="49"/>
  <c r="J250" i="49" s="1"/>
  <c r="G250" i="49"/>
  <c r="I250" i="49" s="1"/>
  <c r="J253" i="49"/>
  <c r="I253" i="49"/>
  <c r="H253" i="49"/>
  <c r="G253" i="49"/>
  <c r="I254" i="49"/>
  <c r="H254" i="49"/>
  <c r="J254" i="49" s="1"/>
  <c r="G254" i="49"/>
  <c r="I255" i="49"/>
  <c r="H255" i="49"/>
  <c r="J255" i="49" s="1"/>
  <c r="G255" i="49"/>
  <c r="H258" i="49"/>
  <c r="J258" i="49" s="1"/>
  <c r="G258" i="49"/>
  <c r="I258" i="49" s="1"/>
  <c r="H259" i="49"/>
  <c r="J259" i="49" s="1"/>
  <c r="G259" i="49"/>
  <c r="I259" i="49" s="1"/>
  <c r="H260" i="49"/>
  <c r="J260" i="49" s="1"/>
  <c r="G260" i="49"/>
  <c r="I260" i="49" s="1"/>
  <c r="H261" i="49"/>
  <c r="J261" i="49" s="1"/>
  <c r="G261" i="49"/>
  <c r="I261" i="49" s="1"/>
  <c r="H262" i="49"/>
  <c r="J262" i="49" s="1"/>
  <c r="G262" i="49"/>
  <c r="I262" i="49" s="1"/>
  <c r="H263" i="49"/>
  <c r="J263" i="49" s="1"/>
  <c r="G263" i="49"/>
  <c r="I263" i="49" s="1"/>
  <c r="H264" i="49"/>
  <c r="J264" i="49" s="1"/>
  <c r="G264" i="49"/>
  <c r="I264" i="49" s="1"/>
  <c r="H265" i="49"/>
  <c r="J265" i="49" s="1"/>
  <c r="G265" i="49"/>
  <c r="I265" i="49" s="1"/>
  <c r="H268" i="49"/>
  <c r="J268" i="49" s="1"/>
  <c r="G268" i="49"/>
  <c r="I268" i="49" s="1"/>
  <c r="H269" i="49"/>
  <c r="J269" i="49" s="1"/>
  <c r="G269" i="49"/>
  <c r="I269" i="49" s="1"/>
  <c r="H270" i="49"/>
  <c r="J270" i="49" s="1"/>
  <c r="G270" i="49"/>
  <c r="I270" i="49" s="1"/>
  <c r="H271" i="49"/>
  <c r="J271" i="49" s="1"/>
  <c r="G271" i="49"/>
  <c r="I271" i="49" s="1"/>
  <c r="H272" i="49"/>
  <c r="J272" i="49" s="1"/>
  <c r="G272" i="49"/>
  <c r="I272" i="49" s="1"/>
  <c r="J273" i="49"/>
  <c r="I273" i="49"/>
  <c r="H273" i="49"/>
  <c r="G273" i="49"/>
  <c r="J274" i="49"/>
  <c r="I274" i="49"/>
  <c r="H274" i="49"/>
  <c r="G274" i="49"/>
  <c r="H275" i="49"/>
  <c r="J275" i="49" s="1"/>
  <c r="G275" i="49"/>
  <c r="I275" i="49" s="1"/>
  <c r="H276" i="49"/>
  <c r="J276" i="49" s="1"/>
  <c r="G276" i="49"/>
  <c r="I276" i="49" s="1"/>
  <c r="H277" i="49"/>
  <c r="J277" i="49" s="1"/>
  <c r="G277" i="49"/>
  <c r="I277" i="49" s="1"/>
  <c r="H280" i="49"/>
  <c r="J280" i="49" s="1"/>
  <c r="G280" i="49"/>
  <c r="I280" i="49" s="1"/>
  <c r="I281" i="49"/>
  <c r="H281" i="49"/>
  <c r="J281" i="49" s="1"/>
  <c r="G281" i="49"/>
  <c r="I282" i="49"/>
  <c r="H282" i="49"/>
  <c r="J282" i="49" s="1"/>
  <c r="G282" i="49"/>
  <c r="J283" i="49"/>
  <c r="I283" i="49"/>
  <c r="H283" i="49"/>
  <c r="G283" i="49"/>
  <c r="I284" i="49"/>
  <c r="H284" i="49"/>
  <c r="J284" i="49" s="1"/>
  <c r="G284" i="49"/>
  <c r="H285" i="49"/>
  <c r="J285" i="49" s="1"/>
  <c r="G285" i="49"/>
  <c r="I285" i="49" s="1"/>
  <c r="I286" i="49"/>
  <c r="H286" i="49"/>
  <c r="J286" i="49" s="1"/>
  <c r="G286" i="49"/>
  <c r="H287" i="49"/>
  <c r="J287" i="49" s="1"/>
  <c r="G287" i="49"/>
  <c r="I287" i="49" s="1"/>
  <c r="H288" i="49"/>
  <c r="J288" i="49" s="1"/>
  <c r="G288" i="49"/>
  <c r="I288" i="49" s="1"/>
  <c r="H289" i="49"/>
  <c r="J289" i="49" s="1"/>
  <c r="G289" i="49"/>
  <c r="I289" i="49" s="1"/>
  <c r="I292" i="49"/>
  <c r="H292" i="49"/>
  <c r="J292" i="49" s="1"/>
  <c r="G292" i="49"/>
  <c r="J293" i="49"/>
  <c r="I293" i="49"/>
  <c r="H293" i="49"/>
  <c r="G293" i="49"/>
  <c r="H294" i="49"/>
  <c r="J294" i="49" s="1"/>
  <c r="G294" i="49"/>
  <c r="I294" i="49" s="1"/>
  <c r="H295" i="49"/>
  <c r="J295" i="49" s="1"/>
  <c r="G295" i="49"/>
  <c r="I295" i="49" s="1"/>
  <c r="H298" i="49"/>
  <c r="J298" i="49" s="1"/>
  <c r="G298" i="49"/>
  <c r="I298" i="49" s="1"/>
  <c r="H299" i="49"/>
  <c r="J299" i="49" s="1"/>
  <c r="G299" i="49"/>
  <c r="I299" i="49" s="1"/>
  <c r="H302" i="49"/>
  <c r="J302" i="49" s="1"/>
  <c r="G302" i="49"/>
  <c r="I302" i="49" s="1"/>
  <c r="J303" i="49"/>
  <c r="I303" i="49"/>
  <c r="H303" i="49"/>
  <c r="G303" i="49"/>
  <c r="H304" i="49"/>
  <c r="J304" i="49" s="1"/>
  <c r="G304" i="49"/>
  <c r="I304" i="49" s="1"/>
  <c r="J307" i="49"/>
  <c r="I307" i="49"/>
  <c r="H307" i="49"/>
  <c r="G307" i="49"/>
  <c r="H308" i="49"/>
  <c r="J308" i="49" s="1"/>
  <c r="G308" i="49"/>
  <c r="I308" i="49" s="1"/>
  <c r="J309" i="49"/>
  <c r="I309" i="49"/>
  <c r="H309" i="49"/>
  <c r="G309" i="49"/>
  <c r="H310" i="49"/>
  <c r="J310" i="49" s="1"/>
  <c r="G310" i="49"/>
  <c r="I310" i="49" s="1"/>
  <c r="H311" i="49"/>
  <c r="J311" i="49" s="1"/>
  <c r="G311" i="49"/>
  <c r="I311" i="49" s="1"/>
  <c r="H314" i="49"/>
  <c r="J314" i="49" s="1"/>
  <c r="G314" i="49"/>
  <c r="I314" i="49" s="1"/>
  <c r="H315" i="49"/>
  <c r="J315" i="49" s="1"/>
  <c r="G315" i="49"/>
  <c r="I315" i="49" s="1"/>
  <c r="H316" i="49"/>
  <c r="J316" i="49" s="1"/>
  <c r="G316" i="49"/>
  <c r="I316" i="49" s="1"/>
  <c r="H317" i="49"/>
  <c r="J317" i="49" s="1"/>
  <c r="G317" i="49"/>
  <c r="I317" i="49" s="1"/>
  <c r="H318" i="49"/>
  <c r="J318" i="49" s="1"/>
  <c r="G318" i="49"/>
  <c r="I318" i="49" s="1"/>
  <c r="H319" i="49"/>
  <c r="J319" i="49" s="1"/>
  <c r="G319" i="49"/>
  <c r="I319" i="49" s="1"/>
  <c r="H320" i="49"/>
  <c r="J320" i="49" s="1"/>
  <c r="G320" i="49"/>
  <c r="I320" i="49" s="1"/>
  <c r="H321" i="49"/>
  <c r="J321" i="49" s="1"/>
  <c r="G321" i="49"/>
  <c r="I321" i="49" s="1"/>
  <c r="H322" i="49"/>
  <c r="J322" i="49" s="1"/>
  <c r="G322" i="49"/>
  <c r="I322" i="49" s="1"/>
  <c r="H323" i="49"/>
  <c r="J323" i="49" s="1"/>
  <c r="G323" i="49"/>
  <c r="I323" i="49" s="1"/>
  <c r="H324" i="49"/>
  <c r="J324" i="49" s="1"/>
  <c r="G324" i="49"/>
  <c r="I324" i="49" s="1"/>
  <c r="H325" i="49"/>
  <c r="J325" i="49" s="1"/>
  <c r="G325" i="49"/>
  <c r="I325" i="49" s="1"/>
  <c r="H326" i="49"/>
  <c r="J326" i="49" s="1"/>
  <c r="G326" i="49"/>
  <c r="I326" i="49" s="1"/>
  <c r="H329" i="49"/>
  <c r="J329" i="49" s="1"/>
  <c r="G329" i="49"/>
  <c r="I329" i="49" s="1"/>
  <c r="H330" i="49"/>
  <c r="J330" i="49" s="1"/>
  <c r="G330" i="49"/>
  <c r="I330" i="49" s="1"/>
  <c r="H333" i="49"/>
  <c r="J333" i="49" s="1"/>
  <c r="G333" i="49"/>
  <c r="I333" i="49" s="1"/>
  <c r="H334" i="49"/>
  <c r="J334" i="49" s="1"/>
  <c r="G334" i="49"/>
  <c r="I334" i="49" s="1"/>
  <c r="H335" i="49"/>
  <c r="J335" i="49" s="1"/>
  <c r="G335" i="49"/>
  <c r="I335" i="49" s="1"/>
  <c r="H336" i="49"/>
  <c r="J336" i="49" s="1"/>
  <c r="G336" i="49"/>
  <c r="I336" i="49" s="1"/>
  <c r="H337" i="49"/>
  <c r="J337" i="49" s="1"/>
  <c r="G337" i="49"/>
  <c r="I337" i="49" s="1"/>
  <c r="I338" i="49"/>
  <c r="H338" i="49"/>
  <c r="J338" i="49" s="1"/>
  <c r="G338" i="49"/>
  <c r="H339" i="49"/>
  <c r="J339" i="49" s="1"/>
  <c r="G339" i="49"/>
  <c r="I339" i="49" s="1"/>
  <c r="H340" i="49"/>
  <c r="J340" i="49" s="1"/>
  <c r="G340" i="49"/>
  <c r="I340" i="49" s="1"/>
  <c r="H341" i="49"/>
  <c r="J341" i="49" s="1"/>
  <c r="G341" i="49"/>
  <c r="I341" i="49" s="1"/>
  <c r="J342" i="49"/>
  <c r="I342" i="49"/>
  <c r="H342" i="49"/>
  <c r="G342" i="49"/>
  <c r="H343" i="49"/>
  <c r="J343" i="49" s="1"/>
  <c r="G343" i="49"/>
  <c r="I343" i="49" s="1"/>
  <c r="J344" i="49"/>
  <c r="I344" i="49"/>
  <c r="H344" i="49"/>
  <c r="G344" i="49"/>
  <c r="H345" i="49"/>
  <c r="J345" i="49" s="1"/>
  <c r="G345" i="49"/>
  <c r="I345" i="49" s="1"/>
  <c r="H346" i="49"/>
  <c r="J346" i="49" s="1"/>
  <c r="G346" i="49"/>
  <c r="I346" i="49" s="1"/>
  <c r="H347" i="49"/>
  <c r="J347" i="49" s="1"/>
  <c r="G347" i="49"/>
  <c r="I347" i="49" s="1"/>
  <c r="H348" i="49"/>
  <c r="J348" i="49" s="1"/>
  <c r="G348" i="49"/>
  <c r="I348" i="49" s="1"/>
  <c r="H349" i="49"/>
  <c r="J349" i="49" s="1"/>
  <c r="G349" i="49"/>
  <c r="I349" i="49" s="1"/>
  <c r="H350" i="49"/>
  <c r="J350" i="49" s="1"/>
  <c r="G350" i="49"/>
  <c r="I350" i="49" s="1"/>
  <c r="H351" i="49"/>
  <c r="J351" i="49" s="1"/>
  <c r="G351" i="49"/>
  <c r="I351" i="49" s="1"/>
  <c r="H352" i="49"/>
  <c r="J352" i="49" s="1"/>
  <c r="G352" i="49"/>
  <c r="I352" i="49" s="1"/>
  <c r="H353" i="49"/>
  <c r="J353" i="49" s="1"/>
  <c r="G353" i="49"/>
  <c r="I353" i="49" s="1"/>
  <c r="H354" i="49"/>
  <c r="J354" i="49" s="1"/>
  <c r="G354" i="49"/>
  <c r="I354" i="49" s="1"/>
  <c r="H357" i="49"/>
  <c r="J357" i="49" s="1"/>
  <c r="G357" i="49"/>
  <c r="I357" i="49" s="1"/>
  <c r="I358" i="49"/>
  <c r="H358" i="49"/>
  <c r="J358" i="49" s="1"/>
  <c r="G358" i="49"/>
  <c r="H359" i="49"/>
  <c r="J359" i="49" s="1"/>
  <c r="G359" i="49"/>
  <c r="I359" i="49" s="1"/>
  <c r="H362" i="49"/>
  <c r="J362" i="49" s="1"/>
  <c r="G362" i="49"/>
  <c r="I362" i="49" s="1"/>
  <c r="H363" i="49"/>
  <c r="J363" i="49" s="1"/>
  <c r="G363" i="49"/>
  <c r="I363" i="49" s="1"/>
  <c r="H364" i="49"/>
  <c r="J364" i="49" s="1"/>
  <c r="G364" i="49"/>
  <c r="I364" i="49" s="1"/>
  <c r="H365" i="49"/>
  <c r="J365" i="49" s="1"/>
  <c r="G365" i="49"/>
  <c r="I365" i="49" s="1"/>
  <c r="H366" i="49"/>
  <c r="J366" i="49" s="1"/>
  <c r="G366" i="49"/>
  <c r="I366" i="49" s="1"/>
  <c r="J367" i="49"/>
  <c r="I367" i="49"/>
  <c r="H367" i="49"/>
  <c r="G367" i="49"/>
  <c r="H368" i="49"/>
  <c r="J368" i="49" s="1"/>
  <c r="G368" i="49"/>
  <c r="I368" i="49" s="1"/>
  <c r="H369" i="49"/>
  <c r="J369" i="49" s="1"/>
  <c r="G369" i="49"/>
  <c r="I369" i="49" s="1"/>
  <c r="H372" i="49"/>
  <c r="J372" i="49" s="1"/>
  <c r="G372" i="49"/>
  <c r="I372" i="49" s="1"/>
  <c r="H373" i="49"/>
  <c r="J373" i="49" s="1"/>
  <c r="G373" i="49"/>
  <c r="I373" i="49" s="1"/>
  <c r="H374" i="49"/>
  <c r="J374" i="49" s="1"/>
  <c r="G374" i="49"/>
  <c r="I374" i="49" s="1"/>
  <c r="H375" i="49"/>
  <c r="J375" i="49" s="1"/>
  <c r="G375" i="49"/>
  <c r="I375" i="49" s="1"/>
  <c r="H378" i="49"/>
  <c r="J378" i="49" s="1"/>
  <c r="G378" i="49"/>
  <c r="I378" i="49" s="1"/>
  <c r="H379" i="49"/>
  <c r="J379" i="49" s="1"/>
  <c r="G379" i="49"/>
  <c r="I379" i="49" s="1"/>
  <c r="H380" i="49"/>
  <c r="J380" i="49" s="1"/>
  <c r="G380" i="49"/>
  <c r="I380" i="49" s="1"/>
  <c r="H381" i="49"/>
  <c r="J381" i="49" s="1"/>
  <c r="G381" i="49"/>
  <c r="I381" i="49" s="1"/>
  <c r="H382" i="49"/>
  <c r="J382" i="49" s="1"/>
  <c r="G382" i="49"/>
  <c r="I382" i="49" s="1"/>
  <c r="H385" i="49"/>
  <c r="J385" i="49" s="1"/>
  <c r="G385" i="49"/>
  <c r="I385" i="49" s="1"/>
  <c r="H386" i="49"/>
  <c r="J386" i="49" s="1"/>
  <c r="G386" i="49"/>
  <c r="I386" i="49" s="1"/>
  <c r="H387" i="49"/>
  <c r="J387" i="49" s="1"/>
  <c r="G387" i="49"/>
  <c r="I387" i="49" s="1"/>
  <c r="H388" i="49"/>
  <c r="J388" i="49" s="1"/>
  <c r="G388" i="49"/>
  <c r="I388" i="49" s="1"/>
  <c r="H389" i="49"/>
  <c r="J389" i="49" s="1"/>
  <c r="G389" i="49"/>
  <c r="I389" i="49" s="1"/>
  <c r="H390" i="49"/>
  <c r="J390" i="49" s="1"/>
  <c r="G390" i="49"/>
  <c r="I390" i="49" s="1"/>
  <c r="H391" i="49"/>
  <c r="J391" i="49" s="1"/>
  <c r="G391" i="49"/>
  <c r="I391" i="49" s="1"/>
  <c r="H392" i="49"/>
  <c r="J392" i="49" s="1"/>
  <c r="G392" i="49"/>
  <c r="I392" i="49" s="1"/>
  <c r="H393" i="49"/>
  <c r="J393" i="49" s="1"/>
  <c r="G393" i="49"/>
  <c r="I393" i="49" s="1"/>
  <c r="H394" i="49"/>
  <c r="J394" i="49" s="1"/>
  <c r="G394" i="49"/>
  <c r="I394" i="49" s="1"/>
  <c r="H397" i="49"/>
  <c r="J397" i="49" s="1"/>
  <c r="G397" i="49"/>
  <c r="I397" i="49" s="1"/>
  <c r="H398" i="49"/>
  <c r="J398" i="49" s="1"/>
  <c r="G398" i="49"/>
  <c r="I398" i="49" s="1"/>
  <c r="H399" i="49"/>
  <c r="J399" i="49" s="1"/>
  <c r="G399" i="49"/>
  <c r="I399" i="49" s="1"/>
  <c r="H400" i="49"/>
  <c r="J400" i="49" s="1"/>
  <c r="G400" i="49"/>
  <c r="I400" i="49" s="1"/>
  <c r="H401" i="49"/>
  <c r="J401" i="49" s="1"/>
  <c r="G401" i="49"/>
  <c r="I401" i="49" s="1"/>
  <c r="J402" i="49"/>
  <c r="I402" i="49"/>
  <c r="H402" i="49"/>
  <c r="G402" i="49"/>
  <c r="H403" i="49"/>
  <c r="J403" i="49" s="1"/>
  <c r="G403" i="49"/>
  <c r="I403" i="49" s="1"/>
  <c r="J404" i="49"/>
  <c r="I404" i="49"/>
  <c r="H404" i="49"/>
  <c r="G404" i="49"/>
  <c r="H405" i="49"/>
  <c r="J405" i="49" s="1"/>
  <c r="G405" i="49"/>
  <c r="I405" i="49" s="1"/>
  <c r="J406" i="49"/>
  <c r="I406" i="49"/>
  <c r="H406" i="49"/>
  <c r="G406" i="49"/>
  <c r="H407" i="49"/>
  <c r="J407" i="49" s="1"/>
  <c r="G407" i="49"/>
  <c r="I407" i="49" s="1"/>
  <c r="H410" i="49"/>
  <c r="J410" i="49" s="1"/>
  <c r="G410" i="49"/>
  <c r="I410" i="49" s="1"/>
  <c r="H411" i="49"/>
  <c r="J411" i="49" s="1"/>
  <c r="G411" i="49"/>
  <c r="I411" i="49" s="1"/>
  <c r="J412" i="49"/>
  <c r="I412" i="49"/>
  <c r="H412" i="49"/>
  <c r="G412" i="49"/>
  <c r="H413" i="49"/>
  <c r="J413" i="49" s="1"/>
  <c r="G413" i="49"/>
  <c r="I413" i="49" s="1"/>
  <c r="H414" i="49"/>
  <c r="J414" i="49" s="1"/>
  <c r="G414" i="49"/>
  <c r="I414" i="49" s="1"/>
  <c r="J415" i="49"/>
  <c r="I415" i="49"/>
  <c r="H415" i="49"/>
  <c r="G415" i="49"/>
  <c r="H416" i="49"/>
  <c r="J416" i="49" s="1"/>
  <c r="G416" i="49"/>
  <c r="I416" i="49" s="1"/>
  <c r="H417" i="49"/>
  <c r="J417" i="49" s="1"/>
  <c r="G417" i="49"/>
  <c r="I417" i="49" s="1"/>
  <c r="H418" i="49"/>
  <c r="J418" i="49" s="1"/>
  <c r="G418" i="49"/>
  <c r="I418" i="49" s="1"/>
  <c r="H421" i="49"/>
  <c r="J421" i="49" s="1"/>
  <c r="G421" i="49"/>
  <c r="I421" i="49" s="1"/>
  <c r="H422" i="49"/>
  <c r="J422" i="49" s="1"/>
  <c r="G422" i="49"/>
  <c r="I422" i="49" s="1"/>
  <c r="H425" i="49"/>
  <c r="J425" i="49" s="1"/>
  <c r="G425" i="49"/>
  <c r="I425" i="49" s="1"/>
  <c r="H426" i="49"/>
  <c r="J426" i="49" s="1"/>
  <c r="G426" i="49"/>
  <c r="I426" i="49" s="1"/>
  <c r="H427" i="49"/>
  <c r="J427" i="49" s="1"/>
  <c r="G427" i="49"/>
  <c r="I427" i="49" s="1"/>
  <c r="H428" i="49"/>
  <c r="J428" i="49" s="1"/>
  <c r="G428" i="49"/>
  <c r="I428" i="49" s="1"/>
  <c r="H429" i="49"/>
  <c r="J429" i="49" s="1"/>
  <c r="G429" i="49"/>
  <c r="I429" i="49" s="1"/>
  <c r="H430" i="49"/>
  <c r="J430" i="49" s="1"/>
  <c r="G430" i="49"/>
  <c r="I430" i="49" s="1"/>
  <c r="H431" i="49"/>
  <c r="J431" i="49" s="1"/>
  <c r="G431" i="49"/>
  <c r="I431" i="49" s="1"/>
  <c r="H432" i="49"/>
  <c r="J432" i="49" s="1"/>
  <c r="G432" i="49"/>
  <c r="I432" i="49" s="1"/>
  <c r="H433" i="49"/>
  <c r="J433" i="49" s="1"/>
  <c r="G433" i="49"/>
  <c r="I433" i="49" s="1"/>
  <c r="H436" i="49"/>
  <c r="J436" i="49" s="1"/>
  <c r="G436" i="49"/>
  <c r="I436" i="49" s="1"/>
  <c r="H437" i="49"/>
  <c r="J437" i="49" s="1"/>
  <c r="G437" i="49"/>
  <c r="I437" i="49" s="1"/>
  <c r="H438" i="49"/>
  <c r="J438" i="49" s="1"/>
  <c r="G438" i="49"/>
  <c r="I438" i="49" s="1"/>
  <c r="H439" i="49"/>
  <c r="J439" i="49" s="1"/>
  <c r="G439" i="49"/>
  <c r="I439" i="49" s="1"/>
  <c r="H442" i="49"/>
  <c r="J442" i="49" s="1"/>
  <c r="G442" i="49"/>
  <c r="I442" i="49" s="1"/>
  <c r="H443" i="49"/>
  <c r="J443" i="49" s="1"/>
  <c r="G443" i="49"/>
  <c r="I443" i="49" s="1"/>
  <c r="H444" i="49"/>
  <c r="J444" i="49" s="1"/>
  <c r="G444" i="49"/>
  <c r="I444" i="49" s="1"/>
  <c r="H445" i="49"/>
  <c r="J445" i="49" s="1"/>
  <c r="G445" i="49"/>
  <c r="I445" i="49" s="1"/>
  <c r="H446" i="49"/>
  <c r="J446" i="49" s="1"/>
  <c r="G446" i="49"/>
  <c r="I446" i="49" s="1"/>
  <c r="H447" i="49"/>
  <c r="J447" i="49" s="1"/>
  <c r="G447" i="49"/>
  <c r="I447" i="49" s="1"/>
  <c r="H448" i="49"/>
  <c r="J448" i="49" s="1"/>
  <c r="G448" i="49"/>
  <c r="I448" i="49" s="1"/>
  <c r="H449" i="49"/>
  <c r="J449" i="49" s="1"/>
  <c r="G449" i="49"/>
  <c r="I449" i="49" s="1"/>
  <c r="H450" i="49"/>
  <c r="J450" i="49" s="1"/>
  <c r="G450" i="49"/>
  <c r="I450" i="49" s="1"/>
  <c r="I453" i="49"/>
  <c r="H453" i="49"/>
  <c r="J453" i="49" s="1"/>
  <c r="G453" i="49"/>
  <c r="J454" i="49"/>
  <c r="I454" i="49"/>
  <c r="H454" i="49"/>
  <c r="G454" i="49"/>
  <c r="I455" i="49"/>
  <c r="H455" i="49"/>
  <c r="J455" i="49" s="1"/>
  <c r="G455" i="49"/>
  <c r="H458" i="49"/>
  <c r="J458" i="49" s="1"/>
  <c r="G458" i="49"/>
  <c r="I458" i="49" s="1"/>
  <c r="H459" i="49"/>
  <c r="J459" i="49" s="1"/>
  <c r="G459" i="49"/>
  <c r="I459" i="49" s="1"/>
  <c r="H462" i="49"/>
  <c r="J462" i="49" s="1"/>
  <c r="G462" i="49"/>
  <c r="I462" i="49" s="1"/>
  <c r="H463" i="49"/>
  <c r="J463" i="49" s="1"/>
  <c r="G463" i="49"/>
  <c r="I463" i="49" s="1"/>
  <c r="I466" i="49"/>
  <c r="H466" i="49"/>
  <c r="J466" i="49" s="1"/>
  <c r="G466" i="49"/>
  <c r="H467" i="49"/>
  <c r="J467" i="49" s="1"/>
  <c r="G467" i="49"/>
  <c r="I467" i="49" s="1"/>
  <c r="H468" i="49"/>
  <c r="J468" i="49" s="1"/>
  <c r="G468" i="49"/>
  <c r="I468" i="49" s="1"/>
  <c r="H469" i="49"/>
  <c r="J469" i="49" s="1"/>
  <c r="G469" i="49"/>
  <c r="I469" i="49" s="1"/>
  <c r="H470" i="49"/>
  <c r="J470" i="49" s="1"/>
  <c r="G470" i="49"/>
  <c r="I470" i="49" s="1"/>
  <c r="H471" i="49"/>
  <c r="J471" i="49" s="1"/>
  <c r="G471" i="49"/>
  <c r="I471" i="49" s="1"/>
  <c r="H472" i="49"/>
  <c r="J472" i="49" s="1"/>
  <c r="G472" i="49"/>
  <c r="I472" i="49" s="1"/>
  <c r="H473" i="49"/>
  <c r="J473" i="49" s="1"/>
  <c r="G473" i="49"/>
  <c r="I473" i="49" s="1"/>
  <c r="H476" i="49"/>
  <c r="J476" i="49" s="1"/>
  <c r="G476" i="49"/>
  <c r="I476" i="49" s="1"/>
  <c r="H477" i="49"/>
  <c r="J477" i="49" s="1"/>
  <c r="G477" i="49"/>
  <c r="I477" i="49" s="1"/>
  <c r="H478" i="49"/>
  <c r="J478" i="49" s="1"/>
  <c r="G478" i="49"/>
  <c r="I478" i="49" s="1"/>
  <c r="H479" i="49"/>
  <c r="J479" i="49" s="1"/>
  <c r="G479" i="49"/>
  <c r="I479" i="49" s="1"/>
  <c r="H482" i="49"/>
  <c r="J482" i="49" s="1"/>
  <c r="G482" i="49"/>
  <c r="I482" i="49" s="1"/>
  <c r="H483" i="49"/>
  <c r="J483" i="49" s="1"/>
  <c r="G483" i="49"/>
  <c r="I483" i="49" s="1"/>
  <c r="H484" i="49"/>
  <c r="J484" i="49" s="1"/>
  <c r="G484" i="49"/>
  <c r="I484" i="49" s="1"/>
  <c r="H485" i="49"/>
  <c r="J485" i="49" s="1"/>
  <c r="G485" i="49"/>
  <c r="I485" i="49" s="1"/>
  <c r="H486" i="49"/>
  <c r="J486" i="49" s="1"/>
  <c r="G486" i="49"/>
  <c r="I486" i="49" s="1"/>
  <c r="H487" i="49"/>
  <c r="J487" i="49" s="1"/>
  <c r="G487" i="49"/>
  <c r="I487" i="49" s="1"/>
  <c r="H488" i="49"/>
  <c r="J488" i="49" s="1"/>
  <c r="G488" i="49"/>
  <c r="I488" i="49" s="1"/>
  <c r="H491" i="49"/>
  <c r="J491" i="49" s="1"/>
  <c r="G491" i="49"/>
  <c r="I491" i="49" s="1"/>
  <c r="H492" i="49"/>
  <c r="J492" i="49" s="1"/>
  <c r="G492" i="49"/>
  <c r="I492" i="49" s="1"/>
  <c r="H493" i="49"/>
  <c r="J493" i="49" s="1"/>
  <c r="G493" i="49"/>
  <c r="I493" i="49" s="1"/>
  <c r="H494" i="49"/>
  <c r="J494" i="49" s="1"/>
  <c r="G494" i="49"/>
  <c r="I494" i="49" s="1"/>
  <c r="H495" i="49"/>
  <c r="J495" i="49" s="1"/>
  <c r="G495" i="49"/>
  <c r="I495" i="49" s="1"/>
  <c r="H496" i="49"/>
  <c r="J496" i="49" s="1"/>
  <c r="G496" i="49"/>
  <c r="I496" i="49" s="1"/>
  <c r="H497" i="49"/>
  <c r="J497" i="49" s="1"/>
  <c r="G497" i="49"/>
  <c r="I497" i="49" s="1"/>
  <c r="H500" i="49"/>
  <c r="J500" i="49" s="1"/>
  <c r="G500" i="49"/>
  <c r="I500" i="49" s="1"/>
  <c r="J501" i="49"/>
  <c r="I501" i="49"/>
  <c r="H501" i="49"/>
  <c r="G501" i="49"/>
  <c r="H502" i="49"/>
  <c r="J502" i="49" s="1"/>
  <c r="G502" i="49"/>
  <c r="I502" i="49" s="1"/>
  <c r="H505" i="49"/>
  <c r="J505" i="49" s="1"/>
  <c r="G505" i="49"/>
  <c r="I505" i="49" s="1"/>
  <c r="H506" i="49"/>
  <c r="J506" i="49" s="1"/>
  <c r="G506" i="49"/>
  <c r="I506" i="49" s="1"/>
  <c r="H507" i="49"/>
  <c r="J507" i="49" s="1"/>
  <c r="G507" i="49"/>
  <c r="I507" i="49" s="1"/>
  <c r="H508" i="49"/>
  <c r="J508" i="49" s="1"/>
  <c r="G508" i="49"/>
  <c r="I508" i="49" s="1"/>
  <c r="J509" i="49"/>
  <c r="I509" i="49"/>
  <c r="H509" i="49"/>
  <c r="G509" i="49"/>
  <c r="H510" i="49"/>
  <c r="J510" i="49" s="1"/>
  <c r="G510" i="49"/>
  <c r="I510" i="49" s="1"/>
  <c r="J511" i="49"/>
  <c r="I511" i="49"/>
  <c r="H511" i="49"/>
  <c r="G511" i="49"/>
  <c r="I512" i="49"/>
  <c r="H512" i="49"/>
  <c r="J512" i="49" s="1"/>
  <c r="G512" i="49"/>
  <c r="H513" i="49"/>
  <c r="J513" i="49" s="1"/>
  <c r="G513" i="49"/>
  <c r="I513" i="49" s="1"/>
  <c r="H514" i="49"/>
  <c r="J514" i="49" s="1"/>
  <c r="G514" i="49"/>
  <c r="I514" i="49" s="1"/>
  <c r="H515" i="49"/>
  <c r="J515" i="49" s="1"/>
  <c r="G515" i="49"/>
  <c r="I515" i="49" s="1"/>
  <c r="H516" i="49"/>
  <c r="J516" i="49" s="1"/>
  <c r="G516" i="49"/>
  <c r="I516" i="49" s="1"/>
  <c r="H517" i="49"/>
  <c r="J517" i="49" s="1"/>
  <c r="G517" i="49"/>
  <c r="I517" i="49" s="1"/>
  <c r="H518" i="49"/>
  <c r="J518" i="49" s="1"/>
  <c r="G518" i="49"/>
  <c r="I518" i="49" s="1"/>
  <c r="H519" i="49"/>
  <c r="J519" i="49" s="1"/>
  <c r="G519" i="49"/>
  <c r="I519" i="49" s="1"/>
  <c r="H520" i="49"/>
  <c r="J520" i="49" s="1"/>
  <c r="G520" i="49"/>
  <c r="I520" i="49" s="1"/>
  <c r="I521" i="49"/>
  <c r="H521" i="49"/>
  <c r="J521" i="49" s="1"/>
  <c r="G521" i="49"/>
  <c r="H522" i="49"/>
  <c r="J522" i="49" s="1"/>
  <c r="G522" i="49"/>
  <c r="I522" i="49" s="1"/>
  <c r="H523" i="49"/>
  <c r="J523" i="49" s="1"/>
  <c r="G523" i="49"/>
  <c r="I523" i="49" s="1"/>
  <c r="H524" i="49"/>
  <c r="J524" i="49" s="1"/>
  <c r="G524" i="49"/>
  <c r="I524" i="49" s="1"/>
  <c r="H525" i="49"/>
  <c r="J525" i="49" s="1"/>
  <c r="G525" i="49"/>
  <c r="I525" i="49" s="1"/>
  <c r="H526" i="49"/>
  <c r="J526" i="49" s="1"/>
  <c r="G526" i="49"/>
  <c r="I526" i="49" s="1"/>
  <c r="H529" i="49"/>
  <c r="J529" i="49" s="1"/>
  <c r="G529" i="49"/>
  <c r="I529" i="49" s="1"/>
  <c r="H530" i="49"/>
  <c r="J530" i="49" s="1"/>
  <c r="G530" i="49"/>
  <c r="I530" i="49" s="1"/>
  <c r="H531" i="49"/>
  <c r="J531" i="49" s="1"/>
  <c r="G531" i="49"/>
  <c r="I531" i="49" s="1"/>
  <c r="H534" i="49"/>
  <c r="J534" i="49" s="1"/>
  <c r="G534" i="49"/>
  <c r="I534" i="49" s="1"/>
  <c r="H535" i="49"/>
  <c r="J535" i="49" s="1"/>
  <c r="G535" i="49"/>
  <c r="I535" i="49" s="1"/>
  <c r="I536" i="49"/>
  <c r="H536" i="49"/>
  <c r="J536" i="49" s="1"/>
  <c r="G536" i="49"/>
  <c r="H537" i="49"/>
  <c r="J537" i="49" s="1"/>
  <c r="G537" i="49"/>
  <c r="I537" i="49" s="1"/>
  <c r="H538" i="49"/>
  <c r="J538" i="49" s="1"/>
  <c r="G538" i="49"/>
  <c r="I538" i="49" s="1"/>
  <c r="J539" i="49"/>
  <c r="I539" i="49"/>
  <c r="H539" i="49"/>
  <c r="G539" i="49"/>
  <c r="H540" i="49"/>
  <c r="J540" i="49" s="1"/>
  <c r="G540" i="49"/>
  <c r="I540" i="49" s="1"/>
  <c r="H541" i="49"/>
  <c r="J541" i="49" s="1"/>
  <c r="G541" i="49"/>
  <c r="I541" i="49" s="1"/>
  <c r="H542" i="49"/>
  <c r="J542" i="49" s="1"/>
  <c r="G542" i="49"/>
  <c r="I542" i="49" s="1"/>
  <c r="H543" i="49"/>
  <c r="J543" i="49" s="1"/>
  <c r="G543" i="49"/>
  <c r="I543" i="49" s="1"/>
  <c r="H544" i="49"/>
  <c r="J544" i="49" s="1"/>
  <c r="G544" i="49"/>
  <c r="I544" i="49" s="1"/>
  <c r="I545" i="49"/>
  <c r="H545" i="49"/>
  <c r="J545" i="49" s="1"/>
  <c r="G545" i="49"/>
  <c r="H546" i="49"/>
  <c r="J546" i="49" s="1"/>
  <c r="G546" i="49"/>
  <c r="I546" i="49" s="1"/>
  <c r="H547" i="49"/>
  <c r="J547" i="49" s="1"/>
  <c r="G547" i="49"/>
  <c r="I547" i="49" s="1"/>
  <c r="H548" i="49"/>
  <c r="J548" i="49" s="1"/>
  <c r="G548" i="49"/>
  <c r="I548" i="49" s="1"/>
  <c r="I549" i="49"/>
  <c r="H549" i="49"/>
  <c r="J549" i="49" s="1"/>
  <c r="G549" i="49"/>
  <c r="H550" i="49"/>
  <c r="J550" i="49" s="1"/>
  <c r="G550" i="49"/>
  <c r="I550" i="49" s="1"/>
  <c r="H551" i="49"/>
  <c r="J551" i="49" s="1"/>
  <c r="G551" i="49"/>
  <c r="I551" i="49" s="1"/>
  <c r="H552" i="49"/>
  <c r="J552" i="49" s="1"/>
  <c r="G552" i="49"/>
  <c r="I552" i="49" s="1"/>
  <c r="H553" i="49"/>
  <c r="J553" i="49" s="1"/>
  <c r="G553" i="49"/>
  <c r="I553" i="49" s="1"/>
  <c r="J556" i="49"/>
  <c r="I556" i="49"/>
  <c r="H556" i="49"/>
  <c r="G556" i="49"/>
  <c r="H557" i="49"/>
  <c r="J557" i="49" s="1"/>
  <c r="G557" i="49"/>
  <c r="I557" i="49" s="1"/>
  <c r="H558" i="49"/>
  <c r="J558" i="49" s="1"/>
  <c r="G558" i="49"/>
  <c r="I558" i="49" s="1"/>
  <c r="H559" i="49"/>
  <c r="J559" i="49" s="1"/>
  <c r="G559" i="49"/>
  <c r="I559" i="49" s="1"/>
  <c r="H560" i="49"/>
  <c r="J560" i="49" s="1"/>
  <c r="G560" i="49"/>
  <c r="I560" i="49" s="1"/>
  <c r="H561" i="49"/>
  <c r="J561" i="49" s="1"/>
  <c r="G561" i="49"/>
  <c r="I561" i="49" s="1"/>
  <c r="H562" i="49"/>
  <c r="J562" i="49" s="1"/>
  <c r="G562" i="49"/>
  <c r="I562" i="49" s="1"/>
  <c r="H565" i="49"/>
  <c r="J565" i="49" s="1"/>
  <c r="G565" i="49"/>
  <c r="I565" i="49" s="1"/>
  <c r="H566" i="49"/>
  <c r="J566" i="49" s="1"/>
  <c r="G566" i="49"/>
  <c r="I566" i="49" s="1"/>
  <c r="H567" i="49"/>
  <c r="J567" i="49" s="1"/>
  <c r="G567" i="49"/>
  <c r="I567" i="49" s="1"/>
  <c r="H570" i="49"/>
  <c r="J570" i="49" s="1"/>
  <c r="G570" i="49"/>
  <c r="I570" i="49" s="1"/>
  <c r="H571" i="49"/>
  <c r="J571" i="49" s="1"/>
  <c r="G571" i="49"/>
  <c r="I571"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H32" i="56"/>
  <c r="I29" i="56" s="1"/>
  <c r="F32" i="56"/>
  <c r="G30" i="56" s="1"/>
  <c r="D32" i="56"/>
  <c r="E29" i="56" s="1"/>
  <c r="B32" i="56"/>
  <c r="C30"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H25" i="57"/>
  <c r="I22" i="57" s="1"/>
  <c r="F25" i="57"/>
  <c r="G23" i="57" s="1"/>
  <c r="D25" i="57"/>
  <c r="E22" i="57" s="1"/>
  <c r="B25" i="57"/>
  <c r="C23"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H48" i="58"/>
  <c r="I45" i="58" s="1"/>
  <c r="F48" i="58"/>
  <c r="G46" i="58" s="1"/>
  <c r="D48" i="58"/>
  <c r="E45" i="58" s="1"/>
  <c r="B48" i="58"/>
  <c r="C46"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K49" i="50"/>
  <c r="J49" i="50"/>
  <c r="H51" i="50"/>
  <c r="I48" i="50" s="1"/>
  <c r="F51" i="50"/>
  <c r="G49" i="50" s="1"/>
  <c r="D51" i="50"/>
  <c r="E49" i="50" s="1"/>
  <c r="B51" i="50"/>
  <c r="C49"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9" i="53" s="1"/>
  <c r="F22" i="53"/>
  <c r="G20" i="53" s="1"/>
  <c r="D22" i="53"/>
  <c r="E19" i="53" s="1"/>
  <c r="B22" i="53"/>
  <c r="C20" i="53" s="1"/>
  <c r="K7" i="53"/>
  <c r="J7" i="53"/>
  <c r="K26" i="53"/>
  <c r="J26" i="53"/>
  <c r="K27" i="53"/>
  <c r="J27" i="53"/>
  <c r="K28" i="53"/>
  <c r="J28" i="53"/>
  <c r="K29" i="53"/>
  <c r="J29" i="53"/>
  <c r="K30" i="53"/>
  <c r="J30" i="53"/>
  <c r="K31" i="53"/>
  <c r="J31" i="53"/>
  <c r="K32" i="53"/>
  <c r="J32" i="53"/>
  <c r="K33" i="53"/>
  <c r="J33" i="53"/>
  <c r="K34" i="53"/>
  <c r="J34" i="53"/>
  <c r="K35" i="53"/>
  <c r="J35" i="53"/>
  <c r="K36" i="53"/>
  <c r="J36" i="53"/>
  <c r="K37" i="53"/>
  <c r="J37" i="53"/>
  <c r="H39" i="53"/>
  <c r="I36" i="53" s="1"/>
  <c r="F39" i="53"/>
  <c r="G37" i="53" s="1"/>
  <c r="D39" i="53"/>
  <c r="E36" i="53" s="1"/>
  <c r="B39" i="53"/>
  <c r="C37" i="53" s="1"/>
  <c r="K25" i="53"/>
  <c r="J25" i="53"/>
  <c r="K43" i="53"/>
  <c r="J43" i="53"/>
  <c r="K44" i="53"/>
  <c r="J44" i="53"/>
  <c r="K45" i="53"/>
  <c r="J45" i="53"/>
  <c r="K46" i="53"/>
  <c r="J46" i="53"/>
  <c r="K47" i="53"/>
  <c r="J47" i="53"/>
  <c r="K48" i="53"/>
  <c r="J48" i="53"/>
  <c r="K49" i="53"/>
  <c r="J49" i="53"/>
  <c r="K50" i="53"/>
  <c r="J50" i="53"/>
  <c r="K51" i="53"/>
  <c r="J51" i="53"/>
  <c r="K52" i="53"/>
  <c r="J52" i="53"/>
  <c r="K53" i="53"/>
  <c r="J53" i="53"/>
  <c r="K54" i="53"/>
  <c r="J54" i="53"/>
  <c r="K55" i="53"/>
  <c r="J55" i="53"/>
  <c r="K56" i="53"/>
  <c r="J56" i="53"/>
  <c r="K57" i="53"/>
  <c r="J57" i="53"/>
  <c r="H59" i="53"/>
  <c r="I56" i="53" s="1"/>
  <c r="F59" i="53"/>
  <c r="G57" i="53" s="1"/>
  <c r="D59" i="53"/>
  <c r="E56" i="53" s="1"/>
  <c r="B59" i="53"/>
  <c r="C57" i="53" s="1"/>
  <c r="K42" i="53"/>
  <c r="J42" i="53"/>
  <c r="I61" i="53"/>
  <c r="G61" i="53"/>
  <c r="E61" i="53"/>
  <c r="C61" i="53"/>
  <c r="B5" i="54"/>
  <c r="D5" i="54" s="1"/>
  <c r="H5" i="54" s="1"/>
  <c r="K8" i="54"/>
  <c r="J8" i="54"/>
  <c r="K9" i="54"/>
  <c r="J9" i="54"/>
  <c r="K10" i="54"/>
  <c r="J10" i="54"/>
  <c r="K11" i="54"/>
  <c r="J11" i="54"/>
  <c r="K12" i="54"/>
  <c r="J12" i="54"/>
  <c r="H14" i="54"/>
  <c r="I11" i="54" s="1"/>
  <c r="F14" i="54"/>
  <c r="G12" i="54" s="1"/>
  <c r="D14" i="54"/>
  <c r="E11" i="54" s="1"/>
  <c r="B14" i="54"/>
  <c r="C12" i="54" s="1"/>
  <c r="K7" i="54"/>
  <c r="J7" i="54"/>
  <c r="C19" i="54"/>
  <c r="H19" i="54"/>
  <c r="F19" i="54"/>
  <c r="G17" i="54" s="1"/>
  <c r="D19" i="54"/>
  <c r="E19" i="54" s="1"/>
  <c r="B19" i="54"/>
  <c r="C17" i="54" s="1"/>
  <c r="K17" i="54"/>
  <c r="J17" i="54"/>
  <c r="K23" i="54"/>
  <c r="J23" i="54"/>
  <c r="K24" i="54"/>
  <c r="J24" i="54"/>
  <c r="H26" i="54"/>
  <c r="I23" i="54" s="1"/>
  <c r="F26" i="54"/>
  <c r="G24" i="54" s="1"/>
  <c r="D26" i="54"/>
  <c r="E23" i="54" s="1"/>
  <c r="B26" i="54"/>
  <c r="C24" i="54" s="1"/>
  <c r="K22" i="54"/>
  <c r="J22" i="54"/>
  <c r="K30" i="54"/>
  <c r="J30" i="54"/>
  <c r="K31" i="54"/>
  <c r="J31" i="54"/>
  <c r="K32" i="54"/>
  <c r="J32" i="54"/>
  <c r="K33" i="54"/>
  <c r="J33" i="54"/>
  <c r="K34" i="54"/>
  <c r="J34" i="54"/>
  <c r="K35" i="54"/>
  <c r="J35" i="54"/>
  <c r="K36" i="54"/>
  <c r="J36" i="54"/>
  <c r="K37" i="54"/>
  <c r="J37" i="54"/>
  <c r="K38" i="54"/>
  <c r="J38" i="54"/>
  <c r="H40" i="54"/>
  <c r="I36" i="54" s="1"/>
  <c r="F40" i="54"/>
  <c r="G38" i="54" s="1"/>
  <c r="D40" i="54"/>
  <c r="E36" i="54" s="1"/>
  <c r="B40" i="54"/>
  <c r="C38" i="54" s="1"/>
  <c r="K29" i="54"/>
  <c r="J29" i="54"/>
  <c r="K44" i="54"/>
  <c r="J44" i="54"/>
  <c r="K45" i="54"/>
  <c r="J45" i="54"/>
  <c r="K46" i="54"/>
  <c r="J46" i="54"/>
  <c r="K47" i="54"/>
  <c r="J47" i="54"/>
  <c r="K48" i="54"/>
  <c r="J48" i="54"/>
  <c r="K49" i="54"/>
  <c r="J49" i="54"/>
  <c r="K50" i="54"/>
  <c r="J50" i="54"/>
  <c r="K51" i="54"/>
  <c r="J51" i="54"/>
  <c r="H53" i="54"/>
  <c r="I50" i="54" s="1"/>
  <c r="F53" i="54"/>
  <c r="G51" i="54" s="1"/>
  <c r="D53" i="54"/>
  <c r="E49" i="54" s="1"/>
  <c r="B53" i="54"/>
  <c r="C51" i="54" s="1"/>
  <c r="K43" i="54"/>
  <c r="J43" i="54"/>
  <c r="K57" i="54"/>
  <c r="J57" i="54"/>
  <c r="K58" i="54"/>
  <c r="J58" i="54"/>
  <c r="K59" i="54"/>
  <c r="J59" i="54"/>
  <c r="K60" i="54"/>
  <c r="J60" i="54"/>
  <c r="K61" i="54"/>
  <c r="J61" i="54"/>
  <c r="K62" i="54"/>
  <c r="J62" i="54"/>
  <c r="K63" i="54"/>
  <c r="J63" i="54"/>
  <c r="K64" i="54"/>
  <c r="J64" i="54"/>
  <c r="K65" i="54"/>
  <c r="J65" i="54"/>
  <c r="K66" i="54"/>
  <c r="J66" i="54"/>
  <c r="K67" i="54"/>
  <c r="J67" i="54"/>
  <c r="H69" i="54"/>
  <c r="I66" i="54" s="1"/>
  <c r="F69" i="54"/>
  <c r="G67" i="54" s="1"/>
  <c r="D69" i="54"/>
  <c r="E66" i="54" s="1"/>
  <c r="B69" i="54"/>
  <c r="C67" i="54" s="1"/>
  <c r="K56" i="54"/>
  <c r="J56" i="54"/>
  <c r="K73" i="54"/>
  <c r="J73" i="54"/>
  <c r="K74" i="54"/>
  <c r="J74" i="54"/>
  <c r="K75" i="54"/>
  <c r="J75" i="54"/>
  <c r="K76" i="54"/>
  <c r="J76" i="54"/>
  <c r="H78" i="54"/>
  <c r="I74" i="54" s="1"/>
  <c r="F78" i="54"/>
  <c r="G76" i="54" s="1"/>
  <c r="D78" i="54"/>
  <c r="E74" i="54" s="1"/>
  <c r="B78" i="54"/>
  <c r="C76" i="54" s="1"/>
  <c r="K72" i="54"/>
  <c r="J72" i="54"/>
  <c r="I80" i="54"/>
  <c r="G80" i="54"/>
  <c r="E80" i="54"/>
  <c r="C80" i="54"/>
  <c r="B5" i="55"/>
  <c r="F5" i="55" s="1"/>
  <c r="K8" i="55"/>
  <c r="J8" i="55"/>
  <c r="K9" i="55"/>
  <c r="J9" i="55"/>
  <c r="K10" i="55"/>
  <c r="J10" i="55"/>
  <c r="K11" i="55"/>
  <c r="J11" i="55"/>
  <c r="K12" i="55"/>
  <c r="J12" i="55"/>
  <c r="K13" i="55"/>
  <c r="J13" i="55"/>
  <c r="K14" i="55"/>
  <c r="J14" i="55"/>
  <c r="K15" i="55"/>
  <c r="J15" i="55"/>
  <c r="K16" i="55"/>
  <c r="J16" i="55"/>
  <c r="H18" i="55"/>
  <c r="I15" i="55" s="1"/>
  <c r="F18" i="55"/>
  <c r="G16" i="55" s="1"/>
  <c r="D18" i="55"/>
  <c r="E14" i="55" s="1"/>
  <c r="B18" i="55"/>
  <c r="C16" i="55" s="1"/>
  <c r="K7" i="55"/>
  <c r="J7" i="55"/>
  <c r="I20" i="55"/>
  <c r="G20" i="55"/>
  <c r="E20" i="55"/>
  <c r="C20" i="55"/>
  <c r="K20" i="55"/>
  <c r="J20" i="55"/>
  <c r="B23" i="55"/>
  <c r="F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H48" i="55"/>
  <c r="I45" i="55" s="1"/>
  <c r="F48" i="55"/>
  <c r="G46" i="55" s="1"/>
  <c r="D48" i="55"/>
  <c r="E45" i="55" s="1"/>
  <c r="B48" i="55"/>
  <c r="C46" i="55" s="1"/>
  <c r="K25" i="55"/>
  <c r="J25" i="55"/>
  <c r="K52" i="55"/>
  <c r="J52" i="55"/>
  <c r="K53" i="55"/>
  <c r="J53" i="55"/>
  <c r="K54" i="55"/>
  <c r="J54" i="55"/>
  <c r="K55" i="55"/>
  <c r="J55" i="55"/>
  <c r="K56" i="55"/>
  <c r="J56" i="55"/>
  <c r="K57" i="55"/>
  <c r="J57" i="55"/>
  <c r="K58" i="55"/>
  <c r="J58" i="55"/>
  <c r="K59" i="55"/>
  <c r="J59" i="55"/>
  <c r="K60" i="55"/>
  <c r="J60" i="55"/>
  <c r="K61" i="55"/>
  <c r="J61" i="55"/>
  <c r="K62" i="55"/>
  <c r="J62" i="55"/>
  <c r="K63" i="55"/>
  <c r="J63" i="55"/>
  <c r="H65" i="55"/>
  <c r="I62" i="55" s="1"/>
  <c r="F65" i="55"/>
  <c r="G63" i="55" s="1"/>
  <c r="D65" i="55"/>
  <c r="E62" i="55" s="1"/>
  <c r="B65" i="55"/>
  <c r="C63" i="55" s="1"/>
  <c r="K51" i="55"/>
  <c r="J51" i="55"/>
  <c r="I67" i="55"/>
  <c r="G67" i="55"/>
  <c r="E67" i="55"/>
  <c r="C67" i="55"/>
  <c r="J67" i="55"/>
  <c r="K67" i="55"/>
  <c r="B70" i="55"/>
  <c r="D70" i="55" s="1"/>
  <c r="H70" i="55" s="1"/>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H95" i="55"/>
  <c r="I92" i="55" s="1"/>
  <c r="F95" i="55"/>
  <c r="G93" i="55" s="1"/>
  <c r="D95" i="55"/>
  <c r="E92" i="55" s="1"/>
  <c r="B95" i="55"/>
  <c r="C93" i="55" s="1"/>
  <c r="K72" i="55"/>
  <c r="J72" i="55"/>
  <c r="K99" i="55"/>
  <c r="J99" i="55"/>
  <c r="K100" i="55"/>
  <c r="J100" i="55"/>
  <c r="K101" i="55"/>
  <c r="J101" i="55"/>
  <c r="K102" i="55"/>
  <c r="J102"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K116" i="55"/>
  <c r="J116" i="55"/>
  <c r="H118" i="55"/>
  <c r="I115" i="55" s="1"/>
  <c r="F118" i="55"/>
  <c r="G116" i="55" s="1"/>
  <c r="D118" i="55"/>
  <c r="E115" i="55" s="1"/>
  <c r="B118" i="55"/>
  <c r="C116" i="55" s="1"/>
  <c r="K98" i="55"/>
  <c r="J98" i="55"/>
  <c r="I120" i="55"/>
  <c r="G120" i="55"/>
  <c r="E120" i="55"/>
  <c r="C120" i="55"/>
  <c r="J120" i="55"/>
  <c r="K120" i="55"/>
  <c r="B123" i="55"/>
  <c r="D123" i="55" s="1"/>
  <c r="H123" i="55" s="1"/>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H147" i="55"/>
  <c r="I144" i="55" s="1"/>
  <c r="F147" i="55"/>
  <c r="G145" i="55" s="1"/>
  <c r="D147" i="55"/>
  <c r="E142" i="55" s="1"/>
  <c r="B147" i="55"/>
  <c r="C145" i="55" s="1"/>
  <c r="K125" i="55"/>
  <c r="J125"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K169" i="55"/>
  <c r="J169" i="55"/>
  <c r="K170" i="55"/>
  <c r="J170" i="55"/>
  <c r="K171" i="55"/>
  <c r="J171" i="55"/>
  <c r="H173" i="55"/>
  <c r="I170" i="55" s="1"/>
  <c r="F173" i="55"/>
  <c r="G171" i="55" s="1"/>
  <c r="D173" i="55"/>
  <c r="E171" i="55" s="1"/>
  <c r="B173" i="55"/>
  <c r="C171" i="55" s="1"/>
  <c r="K150" i="55"/>
  <c r="J150" i="55"/>
  <c r="I175" i="55"/>
  <c r="G175" i="55"/>
  <c r="E175" i="55"/>
  <c r="C175" i="55"/>
  <c r="J175" i="55"/>
  <c r="K175" i="55"/>
  <c r="B178" i="55"/>
  <c r="D178" i="55" s="1"/>
  <c r="H178" i="55" s="1"/>
  <c r="K181" i="55"/>
  <c r="J181" i="55"/>
  <c r="K182" i="55"/>
  <c r="J182" i="55"/>
  <c r="H184" i="55"/>
  <c r="I181" i="55" s="1"/>
  <c r="F184" i="55"/>
  <c r="G182" i="55" s="1"/>
  <c r="D184" i="55"/>
  <c r="E181" i="55" s="1"/>
  <c r="B184" i="55"/>
  <c r="C182" i="55" s="1"/>
  <c r="K180" i="55"/>
  <c r="J180" i="55"/>
  <c r="K188" i="55"/>
  <c r="J188" i="55"/>
  <c r="K189" i="55"/>
  <c r="J189" i="55"/>
  <c r="K190" i="55"/>
  <c r="J190" i="55"/>
  <c r="K191" i="55"/>
  <c r="J191" i="55"/>
  <c r="K192" i="55"/>
  <c r="J192" i="55"/>
  <c r="K193" i="55"/>
  <c r="J193" i="55"/>
  <c r="K194" i="55"/>
  <c r="J194" i="55"/>
  <c r="K195" i="55"/>
  <c r="J195" i="55"/>
  <c r="H197" i="55"/>
  <c r="I194" i="55" s="1"/>
  <c r="F197" i="55"/>
  <c r="G195" i="55" s="1"/>
  <c r="D197" i="55"/>
  <c r="E193" i="55" s="1"/>
  <c r="B197" i="55"/>
  <c r="C195" i="55" s="1"/>
  <c r="K187" i="55"/>
  <c r="J187" i="55"/>
  <c r="I199" i="55"/>
  <c r="G199" i="55"/>
  <c r="E199" i="55"/>
  <c r="C199" i="55"/>
  <c r="J199" i="55"/>
  <c r="K199" i="55"/>
  <c r="I203" i="55"/>
  <c r="G203" i="55"/>
  <c r="E203" i="55"/>
  <c r="C203" i="55"/>
  <c r="I201" i="55"/>
  <c r="H201" i="55"/>
  <c r="F201" i="55"/>
  <c r="G201" i="55" s="1"/>
  <c r="D201" i="55"/>
  <c r="E201" i="55" s="1"/>
  <c r="B201" i="55"/>
  <c r="C201" i="55" s="1"/>
  <c r="K203" i="55"/>
  <c r="J203" i="55"/>
  <c r="K205" i="55"/>
  <c r="J205" i="55"/>
  <c r="I205" i="55"/>
  <c r="G205" i="55"/>
  <c r="E205" i="55"/>
  <c r="C205" i="55"/>
  <c r="B5" i="48"/>
  <c r="D5" i="48" s="1"/>
  <c r="H5" i="48" s="1"/>
  <c r="K8" i="48"/>
  <c r="J8" i="48"/>
  <c r="K9" i="48"/>
  <c r="J9" i="48"/>
  <c r="H11" i="48"/>
  <c r="I8" i="48" s="1"/>
  <c r="F11" i="48"/>
  <c r="G9" i="48" s="1"/>
  <c r="D11" i="48"/>
  <c r="E8" i="48" s="1"/>
  <c r="B11" i="48"/>
  <c r="C9" i="48" s="1"/>
  <c r="K7" i="48"/>
  <c r="J7" i="48"/>
  <c r="I13" i="48"/>
  <c r="G13" i="48"/>
  <c r="E13" i="48"/>
  <c r="C13" i="48"/>
  <c r="J13" i="48"/>
  <c r="K13" i="48"/>
  <c r="B16" i="48"/>
  <c r="F16" i="48" s="1"/>
  <c r="K19" i="48"/>
  <c r="J19" i="48"/>
  <c r="K20" i="48"/>
  <c r="J20" i="48"/>
  <c r="K21" i="48"/>
  <c r="J21" i="48"/>
  <c r="K22" i="48"/>
  <c r="J22" i="48"/>
  <c r="K23" i="48"/>
  <c r="J23" i="48"/>
  <c r="K24" i="48"/>
  <c r="J24" i="48"/>
  <c r="K25" i="48"/>
  <c r="J25" i="48"/>
  <c r="K26" i="48"/>
  <c r="J26" i="48"/>
  <c r="H28" i="48"/>
  <c r="I25" i="48" s="1"/>
  <c r="F28" i="48"/>
  <c r="G26" i="48" s="1"/>
  <c r="D28" i="48"/>
  <c r="E25" i="48" s="1"/>
  <c r="B28" i="48"/>
  <c r="C26" i="48" s="1"/>
  <c r="K18" i="48"/>
  <c r="J18" i="48"/>
  <c r="K32" i="48"/>
  <c r="J32" i="48"/>
  <c r="K33" i="48"/>
  <c r="J33" i="48"/>
  <c r="K34" i="48"/>
  <c r="J34" i="48"/>
  <c r="H36" i="48"/>
  <c r="I33" i="48" s="1"/>
  <c r="F36" i="48"/>
  <c r="G34" i="48" s="1"/>
  <c r="D36" i="48"/>
  <c r="E32" i="48" s="1"/>
  <c r="B36" i="48"/>
  <c r="C34" i="48" s="1"/>
  <c r="K31" i="48"/>
  <c r="J31" i="48"/>
  <c r="I38" i="48"/>
  <c r="G38" i="48"/>
  <c r="E38" i="48"/>
  <c r="C38" i="48"/>
  <c r="J38" i="48"/>
  <c r="K38" i="48"/>
  <c r="B41" i="48"/>
  <c r="F41" i="48" s="1"/>
  <c r="K44" i="48"/>
  <c r="J44" i="48"/>
  <c r="K45" i="48"/>
  <c r="J45" i="48"/>
  <c r="K46" i="48"/>
  <c r="J46" i="48"/>
  <c r="K47" i="48"/>
  <c r="J47" i="48"/>
  <c r="K48" i="48"/>
  <c r="J48" i="48"/>
  <c r="K49" i="48"/>
  <c r="J49" i="48"/>
  <c r="K50" i="48"/>
  <c r="J50" i="48"/>
  <c r="H52" i="48"/>
  <c r="I49" i="48" s="1"/>
  <c r="F52" i="48"/>
  <c r="G50" i="48" s="1"/>
  <c r="D52" i="48"/>
  <c r="E48" i="48" s="1"/>
  <c r="B52" i="48"/>
  <c r="C50" i="48" s="1"/>
  <c r="K43" i="48"/>
  <c r="J43" i="48"/>
  <c r="K56" i="48"/>
  <c r="J56" i="48"/>
  <c r="K57" i="48"/>
  <c r="J57" i="48"/>
  <c r="K58" i="48"/>
  <c r="J58" i="48"/>
  <c r="K59" i="48"/>
  <c r="J59" i="48"/>
  <c r="K60" i="48"/>
  <c r="J60" i="48"/>
  <c r="K61" i="48"/>
  <c r="J61" i="48"/>
  <c r="K62" i="48"/>
  <c r="J62" i="48"/>
  <c r="K63" i="48"/>
  <c r="J63" i="48"/>
  <c r="K64" i="48"/>
  <c r="J64" i="48"/>
  <c r="K65" i="48"/>
  <c r="J65" i="48"/>
  <c r="K66" i="48"/>
  <c r="J66" i="48"/>
  <c r="K67" i="48"/>
  <c r="J67" i="48"/>
  <c r="K68" i="48"/>
  <c r="J68" i="48"/>
  <c r="H70" i="48"/>
  <c r="I66" i="48" s="1"/>
  <c r="F70" i="48"/>
  <c r="G68" i="48" s="1"/>
  <c r="D70" i="48"/>
  <c r="E66" i="48" s="1"/>
  <c r="B70" i="48"/>
  <c r="C68" i="48" s="1"/>
  <c r="K55" i="48"/>
  <c r="J55" i="48"/>
  <c r="I72" i="48"/>
  <c r="G72" i="48"/>
  <c r="E72" i="48"/>
  <c r="C72" i="48"/>
  <c r="J72" i="48"/>
  <c r="K72" i="48"/>
  <c r="B75" i="48"/>
  <c r="D75" i="48" s="1"/>
  <c r="H75" i="48" s="1"/>
  <c r="K78" i="48"/>
  <c r="J78" i="48"/>
  <c r="K79" i="48"/>
  <c r="J79" i="48"/>
  <c r="K80" i="48"/>
  <c r="J80" i="48"/>
  <c r="K81" i="48"/>
  <c r="J81" i="48"/>
  <c r="K82" i="48"/>
  <c r="J82" i="48"/>
  <c r="H84" i="48"/>
  <c r="I81" i="48" s="1"/>
  <c r="F84" i="48"/>
  <c r="G82" i="48" s="1"/>
  <c r="D84" i="48"/>
  <c r="E81" i="48" s="1"/>
  <c r="B84" i="48"/>
  <c r="C82" i="48" s="1"/>
  <c r="K77" i="48"/>
  <c r="J77" i="48"/>
  <c r="K88" i="48"/>
  <c r="J88" i="48"/>
  <c r="K89" i="48"/>
  <c r="J89" i="48"/>
  <c r="K90" i="48"/>
  <c r="J90" i="48"/>
  <c r="K91" i="48"/>
  <c r="J91" i="48"/>
  <c r="K92" i="48"/>
  <c r="J92" i="48"/>
  <c r="K93" i="48"/>
  <c r="J93" i="48"/>
  <c r="K94" i="48"/>
  <c r="J94" i="48"/>
  <c r="K95" i="48"/>
  <c r="J95" i="48"/>
  <c r="K96" i="48"/>
  <c r="J96" i="48"/>
  <c r="K97" i="48"/>
  <c r="J97" i="48"/>
  <c r="K98" i="48"/>
  <c r="J98" i="48"/>
  <c r="K99" i="48"/>
  <c r="J99" i="48"/>
  <c r="K100" i="48"/>
  <c r="J100" i="48"/>
  <c r="K101" i="48"/>
  <c r="J101" i="48"/>
  <c r="K102" i="48"/>
  <c r="J102" i="48"/>
  <c r="K103" i="48"/>
  <c r="J103" i="48"/>
  <c r="K104" i="48"/>
  <c r="J104" i="48"/>
  <c r="K105" i="48"/>
  <c r="J105" i="48"/>
  <c r="H107" i="48"/>
  <c r="I104" i="48" s="1"/>
  <c r="F107" i="48"/>
  <c r="G105" i="48" s="1"/>
  <c r="D107" i="48"/>
  <c r="E104" i="48" s="1"/>
  <c r="B107" i="48"/>
  <c r="C105" i="48" s="1"/>
  <c r="K87" i="48"/>
  <c r="J87" i="48"/>
  <c r="I109" i="48"/>
  <c r="G109" i="48"/>
  <c r="E109" i="48"/>
  <c r="C109" i="48"/>
  <c r="J109" i="48"/>
  <c r="K109" i="48"/>
  <c r="B112" i="48"/>
  <c r="D112" i="48" s="1"/>
  <c r="H112" i="48" s="1"/>
  <c r="K115" i="48"/>
  <c r="J115" i="48"/>
  <c r="K116" i="48"/>
  <c r="J116" i="48"/>
  <c r="H118" i="48"/>
  <c r="I115" i="48" s="1"/>
  <c r="F118" i="48"/>
  <c r="G116" i="48" s="1"/>
  <c r="D118" i="48"/>
  <c r="E115" i="48" s="1"/>
  <c r="B118" i="48"/>
  <c r="C116" i="48" s="1"/>
  <c r="K114" i="48"/>
  <c r="J114" i="48"/>
  <c r="K122" i="48"/>
  <c r="J122" i="48"/>
  <c r="K123" i="48"/>
  <c r="J123" i="48"/>
  <c r="K124" i="48"/>
  <c r="J124" i="48"/>
  <c r="K125" i="48"/>
  <c r="J125" i="48"/>
  <c r="K126" i="48"/>
  <c r="J126" i="48"/>
  <c r="K127" i="48"/>
  <c r="J127" i="48"/>
  <c r="K128" i="48"/>
  <c r="J128" i="48"/>
  <c r="K129" i="48"/>
  <c r="J129" i="48"/>
  <c r="K130" i="48"/>
  <c r="J130" i="48"/>
  <c r="H132" i="48"/>
  <c r="I129" i="48" s="1"/>
  <c r="F132" i="48"/>
  <c r="G130" i="48" s="1"/>
  <c r="D132" i="48"/>
  <c r="E128" i="48" s="1"/>
  <c r="B132" i="48"/>
  <c r="C130" i="48" s="1"/>
  <c r="K121" i="48"/>
  <c r="J121" i="48"/>
  <c r="I134" i="48"/>
  <c r="G134" i="48"/>
  <c r="E134" i="48"/>
  <c r="C134" i="48"/>
  <c r="K134" i="48"/>
  <c r="J134" i="48"/>
  <c r="B137" i="48"/>
  <c r="D137" i="48" s="1"/>
  <c r="H137" i="48" s="1"/>
  <c r="H141" i="48"/>
  <c r="F141" i="48"/>
  <c r="G141" i="48" s="1"/>
  <c r="D141" i="48"/>
  <c r="B141" i="48"/>
  <c r="C141" i="48" s="1"/>
  <c r="K139" i="48"/>
  <c r="J139" i="48"/>
  <c r="K145" i="48"/>
  <c r="J145" i="48"/>
  <c r="K146" i="48"/>
  <c r="J146" i="48"/>
  <c r="K147" i="48"/>
  <c r="J147" i="48"/>
  <c r="K148" i="48"/>
  <c r="J148" i="48"/>
  <c r="K149" i="48"/>
  <c r="J149" i="48"/>
  <c r="K150" i="48"/>
  <c r="J150" i="48"/>
  <c r="K151" i="48"/>
  <c r="J151" i="48"/>
  <c r="H153" i="48"/>
  <c r="I149" i="48" s="1"/>
  <c r="F153" i="48"/>
  <c r="G151" i="48" s="1"/>
  <c r="D153" i="48"/>
  <c r="E149" i="48" s="1"/>
  <c r="B153" i="48"/>
  <c r="C151" i="48" s="1"/>
  <c r="K144" i="48"/>
  <c r="J144" i="48"/>
  <c r="I155" i="48"/>
  <c r="G155" i="48"/>
  <c r="E155" i="48"/>
  <c r="C155" i="48"/>
  <c r="K155" i="48"/>
  <c r="J155" i="48"/>
  <c r="B158" i="48"/>
  <c r="D158" i="48" s="1"/>
  <c r="H158" i="48" s="1"/>
  <c r="K161" i="48"/>
  <c r="J161" i="48"/>
  <c r="K162" i="48"/>
  <c r="J162" i="48"/>
  <c r="K163" i="48"/>
  <c r="J163" i="48"/>
  <c r="K164" i="48"/>
  <c r="J164" i="48"/>
  <c r="K165" i="48"/>
  <c r="J165" i="48"/>
  <c r="K166" i="48"/>
  <c r="J166" i="48"/>
  <c r="K167" i="48"/>
  <c r="J167" i="48"/>
  <c r="H169" i="48"/>
  <c r="I166" i="48" s="1"/>
  <c r="F169" i="48"/>
  <c r="G160" i="48" s="1"/>
  <c r="D169" i="48"/>
  <c r="E166" i="48" s="1"/>
  <c r="B169" i="48"/>
  <c r="K160" i="48"/>
  <c r="J160" i="48"/>
  <c r="K173" i="48"/>
  <c r="J173" i="48"/>
  <c r="K174" i="48"/>
  <c r="J174" i="48"/>
  <c r="K175" i="48"/>
  <c r="J175" i="48"/>
  <c r="K176" i="48"/>
  <c r="J176" i="48"/>
  <c r="K177" i="48"/>
  <c r="J177" i="48"/>
  <c r="H179" i="48"/>
  <c r="I176" i="48" s="1"/>
  <c r="F179" i="48"/>
  <c r="G177" i="48" s="1"/>
  <c r="D179" i="48"/>
  <c r="E176" i="48" s="1"/>
  <c r="B179" i="48"/>
  <c r="C177" i="48" s="1"/>
  <c r="K172" i="48"/>
  <c r="J172" i="48"/>
  <c r="I181" i="48"/>
  <c r="G181" i="48"/>
  <c r="E181" i="48"/>
  <c r="C181" i="48"/>
  <c r="K181" i="48"/>
  <c r="J181" i="48"/>
  <c r="B184" i="48"/>
  <c r="K187" i="48"/>
  <c r="J187" i="48"/>
  <c r="K188" i="48"/>
  <c r="J188" i="48"/>
  <c r="K189" i="48"/>
  <c r="J189" i="48"/>
  <c r="K190" i="48"/>
  <c r="J190" i="48"/>
  <c r="K191" i="48"/>
  <c r="J191" i="48"/>
  <c r="K192" i="48"/>
  <c r="J192" i="48"/>
  <c r="K193" i="48"/>
  <c r="J193" i="48"/>
  <c r="H195" i="48"/>
  <c r="I191" i="48" s="1"/>
  <c r="F195" i="48"/>
  <c r="G193" i="48" s="1"/>
  <c r="D195" i="48"/>
  <c r="E191" i="48" s="1"/>
  <c r="B195" i="48"/>
  <c r="C193" i="48" s="1"/>
  <c r="K186" i="48"/>
  <c r="J186" i="48"/>
  <c r="G198" i="48"/>
  <c r="K199" i="48"/>
  <c r="J199" i="48"/>
  <c r="K200" i="48"/>
  <c r="J200" i="48"/>
  <c r="K201" i="48"/>
  <c r="J201" i="48"/>
  <c r="K202" i="48"/>
  <c r="J202" i="48"/>
  <c r="K203" i="48"/>
  <c r="J203" i="48"/>
  <c r="K204" i="48"/>
  <c r="J204" i="48"/>
  <c r="K205" i="48"/>
  <c r="J205" i="48"/>
  <c r="K206" i="48"/>
  <c r="J206" i="48"/>
  <c r="K207" i="48"/>
  <c r="J207" i="48"/>
  <c r="K208" i="48"/>
  <c r="J208" i="48"/>
  <c r="K209" i="48"/>
  <c r="J209" i="48"/>
  <c r="K210" i="48"/>
  <c r="J210" i="48"/>
  <c r="K211" i="48"/>
  <c r="J211" i="48"/>
  <c r="K212" i="48"/>
  <c r="J212" i="48"/>
  <c r="K213" i="48"/>
  <c r="J213" i="48"/>
  <c r="K214" i="48"/>
  <c r="J214" i="48"/>
  <c r="H216" i="48"/>
  <c r="I213" i="48" s="1"/>
  <c r="F216" i="48"/>
  <c r="G214" i="48" s="1"/>
  <c r="D216" i="48"/>
  <c r="E213" i="48" s="1"/>
  <c r="B216" i="48"/>
  <c r="C214" i="48" s="1"/>
  <c r="K198" i="48"/>
  <c r="J198" i="48"/>
  <c r="K220" i="48"/>
  <c r="J220" i="48"/>
  <c r="K221" i="48"/>
  <c r="J221" i="48"/>
  <c r="K222" i="48"/>
  <c r="J222" i="48"/>
  <c r="K223" i="48"/>
  <c r="J223" i="48"/>
  <c r="K224" i="48"/>
  <c r="J224" i="48"/>
  <c r="K225" i="48"/>
  <c r="J225" i="48"/>
  <c r="K226" i="48"/>
  <c r="J226" i="48"/>
  <c r="H228" i="48"/>
  <c r="I225" i="48" s="1"/>
  <c r="F228" i="48"/>
  <c r="G226" i="48" s="1"/>
  <c r="D228" i="48"/>
  <c r="E225" i="48" s="1"/>
  <c r="B228" i="48"/>
  <c r="C226" i="48" s="1"/>
  <c r="K219" i="48"/>
  <c r="J219" i="48"/>
  <c r="I230" i="48"/>
  <c r="G230" i="48"/>
  <c r="E230" i="48"/>
  <c r="C230" i="48"/>
  <c r="K230" i="48"/>
  <c r="J230" i="48"/>
  <c r="I234" i="48"/>
  <c r="G234" i="48"/>
  <c r="E234" i="48"/>
  <c r="C234" i="48"/>
  <c r="H232" i="48"/>
  <c r="I232" i="48" s="1"/>
  <c r="F232" i="48"/>
  <c r="G232" i="48" s="1"/>
  <c r="D232" i="48"/>
  <c r="E232" i="48" s="1"/>
  <c r="B232" i="48"/>
  <c r="C232" i="48" s="1"/>
  <c r="K234" i="48"/>
  <c r="J234" i="48"/>
  <c r="K236" i="48"/>
  <c r="J236" i="48"/>
  <c r="I236" i="48"/>
  <c r="G236" i="48"/>
  <c r="E236" i="48"/>
  <c r="C236" i="48"/>
  <c r="K80" i="54"/>
  <c r="J80" i="54"/>
  <c r="K61" i="53"/>
  <c r="J61"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J26" i="44"/>
  <c r="I26" i="44"/>
  <c r="H26" i="44"/>
  <c r="G26" i="44"/>
  <c r="H27" i="44"/>
  <c r="J27" i="44" s="1"/>
  <c r="G27" i="44"/>
  <c r="I27" i="44" s="1"/>
  <c r="H28" i="44"/>
  <c r="J28" i="44" s="1"/>
  <c r="G28" i="44"/>
  <c r="I28" i="44" s="1"/>
  <c r="H29" i="44"/>
  <c r="J29" i="44" s="1"/>
  <c r="G29" i="44"/>
  <c r="I29" i="44" s="1"/>
  <c r="H30" i="44"/>
  <c r="J30" i="44" s="1"/>
  <c r="G30" i="44"/>
  <c r="I30" i="44" s="1"/>
  <c r="H42" i="44"/>
  <c r="J42" i="44" s="1"/>
  <c r="G42" i="44"/>
  <c r="I42"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I41" i="44"/>
  <c r="H41" i="44"/>
  <c r="J41" i="44" s="1"/>
  <c r="G41" i="44"/>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H23" i="47"/>
  <c r="J23" i="47" s="1"/>
  <c r="G23" i="47"/>
  <c r="I23" i="47" s="1"/>
  <c r="H24" i="47"/>
  <c r="J24" i="47" s="1"/>
  <c r="G24" i="47"/>
  <c r="I24" i="47" s="1"/>
  <c r="H32" i="47"/>
  <c r="J32" i="47" s="1"/>
  <c r="G32" i="47"/>
  <c r="I32" i="47" s="1"/>
  <c r="H33" i="47"/>
  <c r="J33" i="47" s="1"/>
  <c r="G33" i="47"/>
  <c r="I33" i="47" s="1"/>
  <c r="H34" i="47"/>
  <c r="J34" i="47" s="1"/>
  <c r="G34" i="47"/>
  <c r="I34" i="47" s="1"/>
  <c r="H35" i="47"/>
  <c r="J35" i="47" s="1"/>
  <c r="G35" i="47"/>
  <c r="I35" i="47" s="1"/>
  <c r="E25" i="46"/>
  <c r="J25" i="46" s="1"/>
  <c r="D25" i="46"/>
  <c r="H25" i="46" s="1"/>
  <c r="C25" i="46"/>
  <c r="B25" i="46"/>
  <c r="G25" i="46" s="1"/>
  <c r="I25" i="46" s="1"/>
  <c r="E19" i="46"/>
  <c r="J19" i="46" s="1"/>
  <c r="D19" i="46"/>
  <c r="H19" i="46" s="1"/>
  <c r="C19" i="46"/>
  <c r="B19" i="46"/>
  <c r="G19" i="46" s="1"/>
  <c r="I19" i="46" s="1"/>
  <c r="E13" i="46"/>
  <c r="J13" i="46" s="1"/>
  <c r="D13" i="46"/>
  <c r="H13" i="46" s="1"/>
  <c r="C13" i="46"/>
  <c r="B13" i="46"/>
  <c r="G13" i="46" s="1"/>
  <c r="I13" i="46" s="1"/>
  <c r="E7" i="46"/>
  <c r="J7" i="46" s="1"/>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I7" i="26"/>
  <c r="H7" i="26"/>
  <c r="J7" i="26" s="1"/>
  <c r="G7" i="26"/>
  <c r="I8" i="26"/>
  <c r="H8" i="26"/>
  <c r="J8" i="26" s="1"/>
  <c r="G8" i="26"/>
  <c r="H9" i="26"/>
  <c r="J9" i="26" s="1"/>
  <c r="G9" i="26"/>
  <c r="I9" i="26" s="1"/>
  <c r="H10" i="26"/>
  <c r="J10" i="26" s="1"/>
  <c r="G10" i="26"/>
  <c r="I10" i="26" s="1"/>
  <c r="H11" i="26"/>
  <c r="J11" i="26" s="1"/>
  <c r="G11" i="26"/>
  <c r="I11" i="26" s="1"/>
  <c r="J12" i="26"/>
  <c r="I12" i="26"/>
  <c r="H12" i="26"/>
  <c r="G12" i="26"/>
  <c r="H13" i="26"/>
  <c r="J13" i="26" s="1"/>
  <c r="G13" i="26"/>
  <c r="I13" i="26" s="1"/>
  <c r="H14" i="26"/>
  <c r="J14" i="26" s="1"/>
  <c r="G14" i="26"/>
  <c r="I14" i="26" s="1"/>
  <c r="H15" i="26"/>
  <c r="J15" i="26" s="1"/>
  <c r="G15" i="26"/>
  <c r="I15" i="26" s="1"/>
  <c r="J16" i="26"/>
  <c r="I16" i="26"/>
  <c r="H16" i="26"/>
  <c r="G16" i="26"/>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H27" i="26"/>
  <c r="J27" i="26" s="1"/>
  <c r="G27" i="26"/>
  <c r="I27" i="26" s="1"/>
  <c r="H28" i="26"/>
  <c r="J28" i="26" s="1"/>
  <c r="G28" i="26"/>
  <c r="I28" i="26" s="1"/>
  <c r="I29" i="26"/>
  <c r="H29" i="26"/>
  <c r="J29" i="26" s="1"/>
  <c r="G29" i="26"/>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I48" i="26"/>
  <c r="H48" i="26"/>
  <c r="J48" i="26" s="1"/>
  <c r="G48" i="26"/>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J58" i="26"/>
  <c r="I58" i="26"/>
  <c r="H58" i="26"/>
  <c r="G58" i="26"/>
  <c r="H59" i="26"/>
  <c r="J59" i="26" s="1"/>
  <c r="G59" i="26"/>
  <c r="I59" i="26" s="1"/>
  <c r="H60" i="26"/>
  <c r="J60" i="26" s="1"/>
  <c r="G60" i="26"/>
  <c r="I60" i="26" s="1"/>
  <c r="H61" i="26"/>
  <c r="J61" i="26" s="1"/>
  <c r="G61" i="26"/>
  <c r="I61" i="26" s="1"/>
  <c r="H62" i="26"/>
  <c r="J62" i="26" s="1"/>
  <c r="G62" i="26"/>
  <c r="I62" i="26" s="1"/>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H70" i="26"/>
  <c r="J70" i="26" s="1"/>
  <c r="G70" i="26"/>
  <c r="I70" i="26" s="1"/>
  <c r="H71" i="26"/>
  <c r="J71" i="26" s="1"/>
  <c r="G71" i="26"/>
  <c r="I71" i="26" s="1"/>
  <c r="H72" i="26"/>
  <c r="J72" i="26" s="1"/>
  <c r="G72" i="26"/>
  <c r="I72" i="26" s="1"/>
  <c r="H73" i="26"/>
  <c r="J73" i="26" s="1"/>
  <c r="G73" i="26"/>
  <c r="I73"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34" i="45"/>
  <c r="J34" i="45" s="1"/>
  <c r="G34" i="45"/>
  <c r="I34"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201" i="55" l="1"/>
  <c r="G228" i="48"/>
  <c r="G216" i="48"/>
  <c r="J141" i="48"/>
  <c r="K19" i="54"/>
  <c r="G19" i="54"/>
  <c r="G186" i="48"/>
  <c r="G219" i="48"/>
  <c r="G195" i="48"/>
  <c r="K141" i="48"/>
  <c r="C7" i="56"/>
  <c r="G7" i="56"/>
  <c r="E7" i="56"/>
  <c r="I7" i="56"/>
  <c r="E8" i="56"/>
  <c r="I8" i="56"/>
  <c r="C8" i="56"/>
  <c r="G8" i="56"/>
  <c r="E9" i="56"/>
  <c r="I9" i="56"/>
  <c r="C9" i="56"/>
  <c r="G9" i="56"/>
  <c r="C10" i="56"/>
  <c r="G10" i="56"/>
  <c r="E10" i="56"/>
  <c r="I10" i="56"/>
  <c r="E11" i="56"/>
  <c r="I11" i="56"/>
  <c r="C11" i="56"/>
  <c r="G11" i="56"/>
  <c r="C12" i="56"/>
  <c r="G12" i="56"/>
  <c r="E12" i="56"/>
  <c r="I12" i="56"/>
  <c r="E13" i="56"/>
  <c r="I13" i="56"/>
  <c r="C13" i="56"/>
  <c r="G13" i="56"/>
  <c r="C14" i="56"/>
  <c r="G14" i="56"/>
  <c r="E14" i="56"/>
  <c r="I14" i="56"/>
  <c r="C15" i="56"/>
  <c r="G15" i="56"/>
  <c r="E15" i="56"/>
  <c r="I15" i="56"/>
  <c r="E16" i="56"/>
  <c r="I16" i="56"/>
  <c r="C16" i="56"/>
  <c r="G16" i="56"/>
  <c r="C17" i="56"/>
  <c r="G17" i="56"/>
  <c r="E17" i="56"/>
  <c r="I17" i="56"/>
  <c r="C18" i="56"/>
  <c r="G18" i="56"/>
  <c r="E18" i="56"/>
  <c r="I18" i="56"/>
  <c r="E19" i="56"/>
  <c r="I19" i="56"/>
  <c r="C19" i="56"/>
  <c r="G19" i="56"/>
  <c r="C20" i="56"/>
  <c r="G20" i="56"/>
  <c r="E20" i="56"/>
  <c r="I20" i="56"/>
  <c r="E21" i="56"/>
  <c r="I21" i="56"/>
  <c r="C21" i="56"/>
  <c r="G21" i="56"/>
  <c r="C22" i="56"/>
  <c r="G22" i="56"/>
  <c r="E22" i="56"/>
  <c r="I22" i="56"/>
  <c r="E23" i="56"/>
  <c r="I23" i="56"/>
  <c r="C23" i="56"/>
  <c r="G23" i="56"/>
  <c r="C24" i="56"/>
  <c r="G24" i="56"/>
  <c r="E24" i="56"/>
  <c r="I24" i="56"/>
  <c r="C25" i="56"/>
  <c r="G25" i="56"/>
  <c r="E25" i="56"/>
  <c r="I25" i="56"/>
  <c r="C26" i="56"/>
  <c r="G26" i="56"/>
  <c r="E26" i="56"/>
  <c r="I26" i="56"/>
  <c r="E27" i="56"/>
  <c r="I27" i="56"/>
  <c r="C27" i="56"/>
  <c r="G27" i="56"/>
  <c r="E28" i="56"/>
  <c r="I28" i="56"/>
  <c r="C28" i="56"/>
  <c r="G28" i="56"/>
  <c r="C29" i="56"/>
  <c r="G29" i="56"/>
  <c r="K32" i="56"/>
  <c r="J32" i="56"/>
  <c r="E30" i="56"/>
  <c r="I30" i="56"/>
  <c r="F5" i="56"/>
  <c r="C7" i="57"/>
  <c r="G7" i="57"/>
  <c r="D5" i="57"/>
  <c r="H5" i="57" s="1"/>
  <c r="E7" i="57"/>
  <c r="I7" i="57"/>
  <c r="C8" i="57"/>
  <c r="G8" i="57"/>
  <c r="E8" i="57"/>
  <c r="I8" i="57"/>
  <c r="E9" i="57"/>
  <c r="I9" i="57"/>
  <c r="C9" i="57"/>
  <c r="G9" i="57"/>
  <c r="C10" i="57"/>
  <c r="G10" i="57"/>
  <c r="E10" i="57"/>
  <c r="I10" i="57"/>
  <c r="C11" i="57"/>
  <c r="G11" i="57"/>
  <c r="E11" i="57"/>
  <c r="I11" i="57"/>
  <c r="E12" i="57"/>
  <c r="I12" i="57"/>
  <c r="C12" i="57"/>
  <c r="G12" i="57"/>
  <c r="E13" i="57"/>
  <c r="I13" i="57"/>
  <c r="C13" i="57"/>
  <c r="G13" i="57"/>
  <c r="E14" i="57"/>
  <c r="I14" i="57"/>
  <c r="C14" i="57"/>
  <c r="G14" i="57"/>
  <c r="C15" i="57"/>
  <c r="G15" i="57"/>
  <c r="E15" i="57"/>
  <c r="I15" i="57"/>
  <c r="E16" i="57"/>
  <c r="I16" i="57"/>
  <c r="C16" i="57"/>
  <c r="G16" i="57"/>
  <c r="C17" i="57"/>
  <c r="G17" i="57"/>
  <c r="E17" i="57"/>
  <c r="I17" i="57"/>
  <c r="C18" i="57"/>
  <c r="G18" i="57"/>
  <c r="E18" i="57"/>
  <c r="I18" i="57"/>
  <c r="E19" i="57"/>
  <c r="I19" i="57"/>
  <c r="C19" i="57"/>
  <c r="G19" i="57"/>
  <c r="C20" i="57"/>
  <c r="G20" i="57"/>
  <c r="E20" i="57"/>
  <c r="I20" i="57"/>
  <c r="E21" i="57"/>
  <c r="I21" i="57"/>
  <c r="C21" i="57"/>
  <c r="G21" i="57"/>
  <c r="C22" i="57"/>
  <c r="G22" i="57"/>
  <c r="J25" i="57"/>
  <c r="K25" i="57"/>
  <c r="E23" i="57"/>
  <c r="I23" i="57"/>
  <c r="C7" i="58"/>
  <c r="G7" i="58"/>
  <c r="D5" i="58"/>
  <c r="H5" i="58" s="1"/>
  <c r="E7" i="58"/>
  <c r="I7" i="58"/>
  <c r="C8" i="58"/>
  <c r="G8" i="58"/>
  <c r="E8" i="58"/>
  <c r="I8" i="58"/>
  <c r="C9" i="58"/>
  <c r="G9" i="58"/>
  <c r="E9" i="58"/>
  <c r="I9" i="58"/>
  <c r="C10" i="58"/>
  <c r="G10" i="58"/>
  <c r="E10" i="58"/>
  <c r="I10" i="58"/>
  <c r="C11" i="58"/>
  <c r="G11" i="58"/>
  <c r="E11" i="58"/>
  <c r="I11" i="58"/>
  <c r="E12" i="58"/>
  <c r="I12" i="58"/>
  <c r="C12" i="58"/>
  <c r="G12" i="58"/>
  <c r="E13" i="58"/>
  <c r="I13" i="58"/>
  <c r="C13" i="58"/>
  <c r="G13" i="58"/>
  <c r="C14" i="58"/>
  <c r="G14" i="58"/>
  <c r="E14" i="58"/>
  <c r="I14" i="58"/>
  <c r="C15" i="58"/>
  <c r="G15" i="58"/>
  <c r="E15" i="58"/>
  <c r="I15" i="58"/>
  <c r="C16" i="58"/>
  <c r="G16" i="58"/>
  <c r="E16" i="58"/>
  <c r="I16" i="58"/>
  <c r="E17" i="58"/>
  <c r="I17" i="58"/>
  <c r="C17" i="58"/>
  <c r="G17" i="58"/>
  <c r="C18" i="58"/>
  <c r="G18" i="58"/>
  <c r="E18" i="58"/>
  <c r="I18" i="58"/>
  <c r="C19" i="58"/>
  <c r="G19" i="58"/>
  <c r="E19" i="58"/>
  <c r="I19" i="58"/>
  <c r="E20" i="58"/>
  <c r="I20" i="58"/>
  <c r="C20" i="58"/>
  <c r="G20" i="58"/>
  <c r="C21" i="58"/>
  <c r="G21" i="58"/>
  <c r="E21" i="58"/>
  <c r="I21" i="58"/>
  <c r="E22" i="58"/>
  <c r="I22" i="58"/>
  <c r="C22" i="58"/>
  <c r="G22" i="58"/>
  <c r="C23" i="58"/>
  <c r="G23" i="58"/>
  <c r="E23" i="58"/>
  <c r="I23" i="58"/>
  <c r="E24" i="58"/>
  <c r="I24" i="58"/>
  <c r="C24" i="58"/>
  <c r="G24" i="58"/>
  <c r="E25" i="58"/>
  <c r="I25" i="58"/>
  <c r="C25" i="58"/>
  <c r="G25" i="58"/>
  <c r="C26" i="58"/>
  <c r="G26" i="58"/>
  <c r="E26" i="58"/>
  <c r="I26" i="58"/>
  <c r="C27" i="58"/>
  <c r="G27" i="58"/>
  <c r="E27" i="58"/>
  <c r="I27" i="58"/>
  <c r="C28" i="58"/>
  <c r="G28" i="58"/>
  <c r="E28" i="58"/>
  <c r="I28" i="58"/>
  <c r="E29" i="58"/>
  <c r="I29" i="58"/>
  <c r="C29" i="58"/>
  <c r="G29" i="58"/>
  <c r="C30" i="58"/>
  <c r="G30" i="58"/>
  <c r="E30" i="58"/>
  <c r="I30" i="58"/>
  <c r="C31" i="58"/>
  <c r="G31" i="58"/>
  <c r="E31" i="58"/>
  <c r="I31" i="58"/>
  <c r="C32" i="58"/>
  <c r="G32" i="58"/>
  <c r="E32" i="58"/>
  <c r="I32" i="58"/>
  <c r="E33" i="58"/>
  <c r="I33" i="58"/>
  <c r="C33" i="58"/>
  <c r="G33" i="58"/>
  <c r="C34" i="58"/>
  <c r="G34" i="58"/>
  <c r="E34" i="58"/>
  <c r="I34" i="58"/>
  <c r="C35" i="58"/>
  <c r="G35" i="58"/>
  <c r="E35" i="58"/>
  <c r="I35" i="58"/>
  <c r="E36" i="58"/>
  <c r="I36" i="58"/>
  <c r="C36" i="58"/>
  <c r="G36" i="58"/>
  <c r="E37" i="58"/>
  <c r="I37" i="58"/>
  <c r="C37" i="58"/>
  <c r="G37" i="58"/>
  <c r="C38" i="58"/>
  <c r="G38" i="58"/>
  <c r="E38" i="58"/>
  <c r="I38" i="58"/>
  <c r="C39" i="58"/>
  <c r="G39" i="58"/>
  <c r="E39" i="58"/>
  <c r="I39" i="58"/>
  <c r="E40" i="58"/>
  <c r="I40" i="58"/>
  <c r="C40" i="58"/>
  <c r="G40" i="58"/>
  <c r="C41" i="58"/>
  <c r="G41" i="58"/>
  <c r="E41" i="58"/>
  <c r="I41" i="58"/>
  <c r="E42" i="58"/>
  <c r="I42" i="58"/>
  <c r="C42" i="58"/>
  <c r="G42" i="58"/>
  <c r="C43" i="58"/>
  <c r="G43" i="58"/>
  <c r="E43" i="58"/>
  <c r="I43" i="58"/>
  <c r="C44" i="58"/>
  <c r="G44" i="58"/>
  <c r="E44" i="58"/>
  <c r="I44" i="58"/>
  <c r="C45" i="58"/>
  <c r="G45" i="58"/>
  <c r="J48" i="58"/>
  <c r="K48" i="58"/>
  <c r="E46" i="58"/>
  <c r="I46" i="58"/>
  <c r="C7" i="50"/>
  <c r="G7" i="50"/>
  <c r="E7" i="50"/>
  <c r="I7" i="50"/>
  <c r="E8" i="50"/>
  <c r="I8" i="50"/>
  <c r="C8" i="50"/>
  <c r="G8" i="50"/>
  <c r="C9" i="50"/>
  <c r="G9" i="50"/>
  <c r="E9" i="50"/>
  <c r="I9" i="50"/>
  <c r="E10" i="50"/>
  <c r="I10" i="50"/>
  <c r="C10" i="50"/>
  <c r="G10" i="50"/>
  <c r="C11" i="50"/>
  <c r="G11" i="50"/>
  <c r="E11" i="50"/>
  <c r="I11" i="50"/>
  <c r="E12" i="50"/>
  <c r="I12" i="50"/>
  <c r="C12" i="50"/>
  <c r="G12" i="50"/>
  <c r="E13" i="50"/>
  <c r="I13" i="50"/>
  <c r="C13" i="50"/>
  <c r="G13" i="50"/>
  <c r="E14" i="50"/>
  <c r="I14" i="50"/>
  <c r="C14" i="50"/>
  <c r="G14" i="50"/>
  <c r="C15" i="50"/>
  <c r="G15" i="50"/>
  <c r="E15" i="50"/>
  <c r="I15" i="50"/>
  <c r="E16" i="50"/>
  <c r="I16" i="50"/>
  <c r="C16" i="50"/>
  <c r="G16" i="50"/>
  <c r="E17" i="50"/>
  <c r="I17" i="50"/>
  <c r="C17" i="50"/>
  <c r="G17" i="50"/>
  <c r="E18" i="50"/>
  <c r="I18" i="50"/>
  <c r="C18" i="50"/>
  <c r="G18" i="50"/>
  <c r="C19" i="50"/>
  <c r="G19" i="50"/>
  <c r="E19" i="50"/>
  <c r="I19" i="50"/>
  <c r="C20" i="50"/>
  <c r="G20" i="50"/>
  <c r="E20" i="50"/>
  <c r="I20" i="50"/>
  <c r="C21" i="50"/>
  <c r="G21" i="50"/>
  <c r="E21" i="50"/>
  <c r="I21" i="50"/>
  <c r="C22" i="50"/>
  <c r="G22" i="50"/>
  <c r="E22" i="50"/>
  <c r="I22" i="50"/>
  <c r="E23" i="50"/>
  <c r="I23" i="50"/>
  <c r="C23" i="50"/>
  <c r="G23" i="50"/>
  <c r="C24" i="50"/>
  <c r="G24" i="50"/>
  <c r="E24" i="50"/>
  <c r="I24" i="50"/>
  <c r="C25" i="50"/>
  <c r="G25" i="50"/>
  <c r="E25" i="50"/>
  <c r="I25" i="50"/>
  <c r="E26" i="50"/>
  <c r="I26" i="50"/>
  <c r="C26" i="50"/>
  <c r="G26" i="50"/>
  <c r="C27" i="50"/>
  <c r="G27" i="50"/>
  <c r="E27" i="50"/>
  <c r="I27" i="50"/>
  <c r="E28" i="50"/>
  <c r="I28" i="50"/>
  <c r="C28" i="50"/>
  <c r="G28" i="50"/>
  <c r="C29" i="50"/>
  <c r="G29" i="50"/>
  <c r="E29" i="50"/>
  <c r="I29" i="50"/>
  <c r="C30" i="50"/>
  <c r="G30" i="50"/>
  <c r="E30" i="50"/>
  <c r="I30" i="50"/>
  <c r="C31" i="50"/>
  <c r="G31" i="50"/>
  <c r="E31" i="50"/>
  <c r="I31" i="50"/>
  <c r="C32" i="50"/>
  <c r="G32" i="50"/>
  <c r="E32" i="50"/>
  <c r="I32" i="50"/>
  <c r="C33" i="50"/>
  <c r="G33" i="50"/>
  <c r="E33" i="50"/>
  <c r="I33" i="50"/>
  <c r="E34" i="50"/>
  <c r="I34" i="50"/>
  <c r="C34" i="50"/>
  <c r="G34" i="50"/>
  <c r="C35" i="50"/>
  <c r="G35" i="50"/>
  <c r="E35" i="50"/>
  <c r="I35" i="50"/>
  <c r="C36" i="50"/>
  <c r="G36" i="50"/>
  <c r="E36" i="50"/>
  <c r="I36" i="50"/>
  <c r="E37" i="50"/>
  <c r="I37" i="50"/>
  <c r="C37" i="50"/>
  <c r="G37" i="50"/>
  <c r="C38" i="50"/>
  <c r="G38" i="50"/>
  <c r="E38" i="50"/>
  <c r="I38" i="50"/>
  <c r="E39" i="50"/>
  <c r="I39" i="50"/>
  <c r="C39" i="50"/>
  <c r="G39" i="50"/>
  <c r="E40" i="50"/>
  <c r="I40" i="50"/>
  <c r="C40" i="50"/>
  <c r="G40" i="50"/>
  <c r="E41" i="50"/>
  <c r="I41" i="50"/>
  <c r="C41" i="50"/>
  <c r="G41" i="50"/>
  <c r="E42" i="50"/>
  <c r="I42" i="50"/>
  <c r="C42" i="50"/>
  <c r="G42" i="50"/>
  <c r="C43" i="50"/>
  <c r="G43" i="50"/>
  <c r="E43" i="50"/>
  <c r="I43" i="50"/>
  <c r="C44" i="50"/>
  <c r="G44" i="50"/>
  <c r="E44" i="50"/>
  <c r="I44" i="50"/>
  <c r="C45" i="50"/>
  <c r="G45" i="50"/>
  <c r="E45" i="50"/>
  <c r="I45" i="50"/>
  <c r="C46" i="50"/>
  <c r="G46" i="50"/>
  <c r="E46" i="50"/>
  <c r="I46" i="50"/>
  <c r="C47" i="50"/>
  <c r="G47" i="50"/>
  <c r="E47" i="50"/>
  <c r="I47" i="50"/>
  <c r="E48" i="50"/>
  <c r="C48" i="50"/>
  <c r="G48" i="50"/>
  <c r="K51" i="50"/>
  <c r="J51" i="50"/>
  <c r="I49" i="50"/>
  <c r="F5" i="50"/>
  <c r="E42" i="53"/>
  <c r="I42" i="53"/>
  <c r="E59" i="53"/>
  <c r="I59" i="53"/>
  <c r="E25" i="53"/>
  <c r="I25" i="53"/>
  <c r="E39" i="53"/>
  <c r="I39" i="53"/>
  <c r="E7" i="53"/>
  <c r="I7" i="53"/>
  <c r="E22" i="53"/>
  <c r="I22" i="53"/>
  <c r="C42" i="53"/>
  <c r="G42" i="53"/>
  <c r="C59" i="53"/>
  <c r="G59" i="53"/>
  <c r="C25" i="53"/>
  <c r="G25" i="53"/>
  <c r="C39" i="53"/>
  <c r="G39" i="53"/>
  <c r="C7" i="53"/>
  <c r="G7" i="53"/>
  <c r="C22" i="53"/>
  <c r="G22" i="53"/>
  <c r="F5" i="53"/>
  <c r="E8" i="53"/>
  <c r="I8" i="53"/>
  <c r="C8" i="53"/>
  <c r="G8" i="53"/>
  <c r="E9" i="53"/>
  <c r="I9" i="53"/>
  <c r="C9" i="53"/>
  <c r="G9" i="53"/>
  <c r="C10" i="53"/>
  <c r="G10" i="53"/>
  <c r="E10" i="53"/>
  <c r="I10" i="53"/>
  <c r="E11" i="53"/>
  <c r="I11" i="53"/>
  <c r="C11" i="53"/>
  <c r="G11" i="53"/>
  <c r="E12" i="53"/>
  <c r="I12" i="53"/>
  <c r="C12" i="53"/>
  <c r="G12" i="53"/>
  <c r="C13" i="53"/>
  <c r="G13" i="53"/>
  <c r="E13" i="53"/>
  <c r="I13" i="53"/>
  <c r="E14" i="53"/>
  <c r="I14" i="53"/>
  <c r="C14" i="53"/>
  <c r="G14" i="53"/>
  <c r="C15" i="53"/>
  <c r="G15" i="53"/>
  <c r="E15" i="53"/>
  <c r="I15" i="53"/>
  <c r="E16" i="53"/>
  <c r="I16" i="53"/>
  <c r="C16" i="53"/>
  <c r="G16" i="53"/>
  <c r="C17" i="53"/>
  <c r="G17" i="53"/>
  <c r="E17" i="53"/>
  <c r="I17" i="53"/>
  <c r="E18" i="53"/>
  <c r="I18" i="53"/>
  <c r="C18" i="53"/>
  <c r="G18" i="53"/>
  <c r="C19" i="53"/>
  <c r="G19" i="53"/>
  <c r="J22" i="53"/>
  <c r="K22" i="53"/>
  <c r="E20" i="53"/>
  <c r="I20" i="53"/>
  <c r="E26" i="53"/>
  <c r="I26" i="53"/>
  <c r="C26" i="53"/>
  <c r="G26" i="53"/>
  <c r="C27" i="53"/>
  <c r="G27" i="53"/>
  <c r="E27" i="53"/>
  <c r="I27" i="53"/>
  <c r="E28" i="53"/>
  <c r="I28" i="53"/>
  <c r="C28" i="53"/>
  <c r="G28" i="53"/>
  <c r="E29" i="53"/>
  <c r="I29" i="53"/>
  <c r="C29" i="53"/>
  <c r="G29" i="53"/>
  <c r="E30" i="53"/>
  <c r="I30" i="53"/>
  <c r="C30" i="53"/>
  <c r="G30" i="53"/>
  <c r="C31" i="53"/>
  <c r="G31" i="53"/>
  <c r="E31" i="53"/>
  <c r="I31" i="53"/>
  <c r="C32" i="53"/>
  <c r="G32" i="53"/>
  <c r="E32" i="53"/>
  <c r="I32" i="53"/>
  <c r="C33" i="53"/>
  <c r="G33" i="53"/>
  <c r="E33" i="53"/>
  <c r="I33" i="53"/>
  <c r="C34" i="53"/>
  <c r="G34" i="53"/>
  <c r="E34" i="53"/>
  <c r="I34" i="53"/>
  <c r="E35" i="53"/>
  <c r="I35" i="53"/>
  <c r="C35" i="53"/>
  <c r="G35" i="53"/>
  <c r="C36" i="53"/>
  <c r="G36" i="53"/>
  <c r="K39" i="53"/>
  <c r="J39" i="53"/>
  <c r="E37" i="53"/>
  <c r="I37" i="53"/>
  <c r="C43" i="53"/>
  <c r="G43" i="53"/>
  <c r="E43" i="53"/>
  <c r="I43" i="53"/>
  <c r="C44" i="53"/>
  <c r="G44" i="53"/>
  <c r="E44" i="53"/>
  <c r="I44" i="53"/>
  <c r="E45" i="53"/>
  <c r="I45" i="53"/>
  <c r="C45" i="53"/>
  <c r="G45" i="53"/>
  <c r="C46" i="53"/>
  <c r="G46" i="53"/>
  <c r="E46" i="53"/>
  <c r="I46" i="53"/>
  <c r="E47" i="53"/>
  <c r="I47" i="53"/>
  <c r="C47" i="53"/>
  <c r="G47" i="53"/>
  <c r="C48" i="53"/>
  <c r="G48" i="53"/>
  <c r="E48" i="53"/>
  <c r="I48" i="53"/>
  <c r="C49" i="53"/>
  <c r="G49" i="53"/>
  <c r="E49" i="53"/>
  <c r="I49" i="53"/>
  <c r="C50" i="53"/>
  <c r="G50" i="53"/>
  <c r="E50" i="53"/>
  <c r="I50" i="53"/>
  <c r="C51" i="53"/>
  <c r="G51" i="53"/>
  <c r="E51" i="53"/>
  <c r="I51" i="53"/>
  <c r="E52" i="53"/>
  <c r="I52" i="53"/>
  <c r="C52" i="53"/>
  <c r="G52" i="53"/>
  <c r="E53" i="53"/>
  <c r="I53" i="53"/>
  <c r="C53" i="53"/>
  <c r="G53" i="53"/>
  <c r="E54" i="53"/>
  <c r="I54" i="53"/>
  <c r="C54" i="53"/>
  <c r="G54" i="53"/>
  <c r="C55" i="53"/>
  <c r="G55" i="53"/>
  <c r="E55" i="53"/>
  <c r="I55" i="53"/>
  <c r="C56" i="53"/>
  <c r="G56" i="53"/>
  <c r="J59" i="53"/>
  <c r="K59" i="53"/>
  <c r="E57" i="53"/>
  <c r="I57" i="53"/>
  <c r="E72" i="54"/>
  <c r="I72" i="54"/>
  <c r="E78" i="54"/>
  <c r="I78" i="54"/>
  <c r="E56" i="54"/>
  <c r="I56" i="54"/>
  <c r="E69" i="54"/>
  <c r="I69" i="54"/>
  <c r="E43" i="54"/>
  <c r="I43" i="54"/>
  <c r="E53" i="54"/>
  <c r="I53" i="54"/>
  <c r="E29" i="54"/>
  <c r="I29" i="54"/>
  <c r="E40" i="54"/>
  <c r="I40" i="54"/>
  <c r="E22" i="54"/>
  <c r="I22" i="54"/>
  <c r="E26" i="54"/>
  <c r="I26" i="54"/>
  <c r="C7" i="54"/>
  <c r="G7" i="54"/>
  <c r="C14" i="54"/>
  <c r="G14" i="54"/>
  <c r="C72" i="54"/>
  <c r="G72" i="54"/>
  <c r="C78" i="54"/>
  <c r="G78" i="54"/>
  <c r="C56" i="54"/>
  <c r="G56" i="54"/>
  <c r="C69" i="54"/>
  <c r="G69" i="54"/>
  <c r="C43" i="54"/>
  <c r="G43" i="54"/>
  <c r="C53" i="54"/>
  <c r="G53" i="54"/>
  <c r="C29" i="54"/>
  <c r="G29" i="54"/>
  <c r="C40" i="54"/>
  <c r="G40" i="54"/>
  <c r="C22" i="54"/>
  <c r="G22" i="54"/>
  <c r="C26" i="54"/>
  <c r="G26" i="54"/>
  <c r="J19" i="54"/>
  <c r="E17" i="54"/>
  <c r="I17" i="54"/>
  <c r="I19" i="54"/>
  <c r="E7" i="54"/>
  <c r="I7" i="54"/>
  <c r="E14" i="54"/>
  <c r="I14" i="54"/>
  <c r="F5" i="54"/>
  <c r="C8" i="54"/>
  <c r="G8" i="54"/>
  <c r="E8" i="54"/>
  <c r="I8" i="54"/>
  <c r="C9" i="54"/>
  <c r="G9" i="54"/>
  <c r="E9" i="54"/>
  <c r="I9" i="54"/>
  <c r="C10" i="54"/>
  <c r="G10" i="54"/>
  <c r="E10" i="54"/>
  <c r="I10" i="54"/>
  <c r="C11" i="54"/>
  <c r="G11" i="54"/>
  <c r="J14" i="54"/>
  <c r="K14" i="54"/>
  <c r="E12" i="54"/>
  <c r="I12" i="54"/>
  <c r="C23" i="54"/>
  <c r="G23" i="54"/>
  <c r="J26" i="54"/>
  <c r="K26" i="54"/>
  <c r="E24" i="54"/>
  <c r="I24" i="54"/>
  <c r="C30" i="54"/>
  <c r="G30" i="54"/>
  <c r="E30" i="54"/>
  <c r="I30" i="54"/>
  <c r="C31" i="54"/>
  <c r="G31" i="54"/>
  <c r="E31" i="54"/>
  <c r="I31" i="54"/>
  <c r="C32" i="54"/>
  <c r="G32" i="54"/>
  <c r="E32" i="54"/>
  <c r="I32" i="54"/>
  <c r="C33" i="54"/>
  <c r="G33" i="54"/>
  <c r="E33" i="54"/>
  <c r="I33" i="54"/>
  <c r="C34" i="54"/>
  <c r="G34" i="54"/>
  <c r="E34" i="54"/>
  <c r="I34" i="54"/>
  <c r="E35" i="54"/>
  <c r="I35" i="54"/>
  <c r="C35" i="54"/>
  <c r="G35" i="54"/>
  <c r="C36" i="54"/>
  <c r="G36" i="54"/>
  <c r="K40" i="54"/>
  <c r="J40" i="54"/>
  <c r="E37" i="54"/>
  <c r="I37" i="54"/>
  <c r="C37" i="54"/>
  <c r="G37" i="54"/>
  <c r="E38" i="54"/>
  <c r="I38" i="54"/>
  <c r="E44" i="54"/>
  <c r="I44" i="54"/>
  <c r="C44" i="54"/>
  <c r="G44" i="54"/>
  <c r="C45" i="54"/>
  <c r="G45" i="54"/>
  <c r="E45" i="54"/>
  <c r="I45" i="54"/>
  <c r="C46" i="54"/>
  <c r="G46" i="54"/>
  <c r="E46" i="54"/>
  <c r="I46" i="54"/>
  <c r="E47" i="54"/>
  <c r="I47" i="54"/>
  <c r="C47" i="54"/>
  <c r="G47" i="54"/>
  <c r="E48" i="54"/>
  <c r="I48" i="54"/>
  <c r="C48" i="54"/>
  <c r="G48" i="54"/>
  <c r="I49" i="54"/>
  <c r="C49" i="54"/>
  <c r="G49" i="54"/>
  <c r="J53" i="54"/>
  <c r="E50" i="54"/>
  <c r="C50" i="54"/>
  <c r="G50" i="54"/>
  <c r="K53" i="54"/>
  <c r="E51" i="54"/>
  <c r="I51" i="54"/>
  <c r="E57" i="54"/>
  <c r="I57" i="54"/>
  <c r="C57" i="54"/>
  <c r="G57" i="54"/>
  <c r="C58" i="54"/>
  <c r="G58" i="54"/>
  <c r="E58" i="54"/>
  <c r="I58" i="54"/>
  <c r="C59" i="54"/>
  <c r="G59" i="54"/>
  <c r="E59" i="54"/>
  <c r="I59" i="54"/>
  <c r="C60" i="54"/>
  <c r="G60" i="54"/>
  <c r="E60" i="54"/>
  <c r="I60" i="54"/>
  <c r="C61" i="54"/>
  <c r="G61" i="54"/>
  <c r="E61" i="54"/>
  <c r="I61" i="54"/>
  <c r="E62" i="54"/>
  <c r="I62" i="54"/>
  <c r="C62" i="54"/>
  <c r="G62" i="54"/>
  <c r="C63" i="54"/>
  <c r="G63" i="54"/>
  <c r="E63" i="54"/>
  <c r="I63" i="54"/>
  <c r="C64" i="54"/>
  <c r="G64" i="54"/>
  <c r="E64" i="54"/>
  <c r="I64" i="54"/>
  <c r="E65" i="54"/>
  <c r="I65" i="54"/>
  <c r="C65" i="54"/>
  <c r="G65" i="54"/>
  <c r="C66" i="54"/>
  <c r="G66" i="54"/>
  <c r="J69" i="54"/>
  <c r="K69" i="54"/>
  <c r="E67" i="54"/>
  <c r="I67" i="54"/>
  <c r="C73" i="54"/>
  <c r="G73" i="54"/>
  <c r="E73" i="54"/>
  <c r="I73" i="54"/>
  <c r="C74" i="54"/>
  <c r="G74" i="54"/>
  <c r="K78" i="54"/>
  <c r="J78" i="54"/>
  <c r="E75" i="54"/>
  <c r="I75" i="54"/>
  <c r="C75" i="54"/>
  <c r="G75" i="54"/>
  <c r="E76" i="54"/>
  <c r="I76" i="54"/>
  <c r="E187" i="55"/>
  <c r="I187" i="55"/>
  <c r="E197" i="55"/>
  <c r="I197" i="55"/>
  <c r="E180" i="55"/>
  <c r="I180" i="55"/>
  <c r="E184" i="55"/>
  <c r="I184" i="55"/>
  <c r="C150" i="55"/>
  <c r="G150" i="55"/>
  <c r="C173" i="55"/>
  <c r="G173" i="55"/>
  <c r="C125" i="55"/>
  <c r="G125" i="55"/>
  <c r="C147" i="55"/>
  <c r="G147" i="55"/>
  <c r="E98" i="55"/>
  <c r="I98" i="55"/>
  <c r="E118" i="55"/>
  <c r="I118" i="55"/>
  <c r="E72" i="55"/>
  <c r="I72" i="55"/>
  <c r="E95" i="55"/>
  <c r="I95" i="55"/>
  <c r="C51" i="55"/>
  <c r="G51" i="55"/>
  <c r="C65" i="55"/>
  <c r="G65" i="55"/>
  <c r="C25" i="55"/>
  <c r="G25" i="55"/>
  <c r="C48" i="55"/>
  <c r="G48" i="55"/>
  <c r="C7" i="55"/>
  <c r="G7" i="55"/>
  <c r="C18" i="55"/>
  <c r="G18" i="55"/>
  <c r="K201" i="55"/>
  <c r="C187" i="55"/>
  <c r="G187" i="55"/>
  <c r="C197" i="55"/>
  <c r="G197" i="55"/>
  <c r="C180" i="55"/>
  <c r="G180" i="55"/>
  <c r="C184" i="55"/>
  <c r="G184" i="55"/>
  <c r="E150" i="55"/>
  <c r="I150" i="55"/>
  <c r="E173" i="55"/>
  <c r="I173" i="55"/>
  <c r="E125" i="55"/>
  <c r="I125" i="55"/>
  <c r="E147" i="55"/>
  <c r="I147" i="55"/>
  <c r="C98" i="55"/>
  <c r="G98" i="55"/>
  <c r="C118" i="55"/>
  <c r="G118" i="55"/>
  <c r="C72" i="55"/>
  <c r="G72" i="55"/>
  <c r="C95" i="55"/>
  <c r="G95" i="55"/>
  <c r="E51" i="55"/>
  <c r="I51" i="55"/>
  <c r="E65" i="55"/>
  <c r="I65" i="55"/>
  <c r="E25" i="55"/>
  <c r="I25" i="55"/>
  <c r="E48" i="55"/>
  <c r="I48" i="55"/>
  <c r="D23" i="55"/>
  <c r="H23" i="55" s="1"/>
  <c r="E7" i="55"/>
  <c r="I7" i="55"/>
  <c r="E18" i="55"/>
  <c r="I18" i="55"/>
  <c r="D5" i="55"/>
  <c r="H5" i="55" s="1"/>
  <c r="C8" i="55"/>
  <c r="G8" i="55"/>
  <c r="E8" i="55"/>
  <c r="I8" i="55"/>
  <c r="C9" i="55"/>
  <c r="G9" i="55"/>
  <c r="E9" i="55"/>
  <c r="I9" i="55"/>
  <c r="C10" i="55"/>
  <c r="G10" i="55"/>
  <c r="E10" i="55"/>
  <c r="I10" i="55"/>
  <c r="C11" i="55"/>
  <c r="G11" i="55"/>
  <c r="E11" i="55"/>
  <c r="I11" i="55"/>
  <c r="E12" i="55"/>
  <c r="I12" i="55"/>
  <c r="C12" i="55"/>
  <c r="G12" i="55"/>
  <c r="E13" i="55"/>
  <c r="I13" i="55"/>
  <c r="C13" i="55"/>
  <c r="G13" i="55"/>
  <c r="C14" i="55"/>
  <c r="G14" i="55"/>
  <c r="I14" i="55"/>
  <c r="C15" i="55"/>
  <c r="G15" i="55"/>
  <c r="J18" i="55"/>
  <c r="E15" i="55"/>
  <c r="K18" i="55"/>
  <c r="E16" i="55"/>
  <c r="I16" i="55"/>
  <c r="C26" i="55"/>
  <c r="G26" i="55"/>
  <c r="E26" i="55"/>
  <c r="I26" i="55"/>
  <c r="C27" i="55"/>
  <c r="G27" i="55"/>
  <c r="E27" i="55"/>
  <c r="I27" i="55"/>
  <c r="C28" i="55"/>
  <c r="G28" i="55"/>
  <c r="E28" i="55"/>
  <c r="I28" i="55"/>
  <c r="E29" i="55"/>
  <c r="I29" i="55"/>
  <c r="C29" i="55"/>
  <c r="G29" i="55"/>
  <c r="C30" i="55"/>
  <c r="G30" i="55"/>
  <c r="E30" i="55"/>
  <c r="I30" i="55"/>
  <c r="C31" i="55"/>
  <c r="G31" i="55"/>
  <c r="E31" i="55"/>
  <c r="I31" i="55"/>
  <c r="C32" i="55"/>
  <c r="G32" i="55"/>
  <c r="E32" i="55"/>
  <c r="I32" i="55"/>
  <c r="C33" i="55"/>
  <c r="G33" i="55"/>
  <c r="E33" i="55"/>
  <c r="I33" i="55"/>
  <c r="C34" i="55"/>
  <c r="G34" i="55"/>
  <c r="E34" i="55"/>
  <c r="I34" i="55"/>
  <c r="C35" i="55"/>
  <c r="G35" i="55"/>
  <c r="E35" i="55"/>
  <c r="I35" i="55"/>
  <c r="C36" i="55"/>
  <c r="G36" i="55"/>
  <c r="E36" i="55"/>
  <c r="I36" i="55"/>
  <c r="E37" i="55"/>
  <c r="I37" i="55"/>
  <c r="C37" i="55"/>
  <c r="G37" i="55"/>
  <c r="C38" i="55"/>
  <c r="G38" i="55"/>
  <c r="E38" i="55"/>
  <c r="I38" i="55"/>
  <c r="C39" i="55"/>
  <c r="G39" i="55"/>
  <c r="E39" i="55"/>
  <c r="I39" i="55"/>
  <c r="C40" i="55"/>
  <c r="G40" i="55"/>
  <c r="E40" i="55"/>
  <c r="I40" i="55"/>
  <c r="C41" i="55"/>
  <c r="G41" i="55"/>
  <c r="E41" i="55"/>
  <c r="I41" i="55"/>
  <c r="E42" i="55"/>
  <c r="I42" i="55"/>
  <c r="C42" i="55"/>
  <c r="G42" i="55"/>
  <c r="C43" i="55"/>
  <c r="G43" i="55"/>
  <c r="E43" i="55"/>
  <c r="I43" i="55"/>
  <c r="E44" i="55"/>
  <c r="I44" i="55"/>
  <c r="C44" i="55"/>
  <c r="G44" i="55"/>
  <c r="C45" i="55"/>
  <c r="G45" i="55"/>
  <c r="J48" i="55"/>
  <c r="K48" i="55"/>
  <c r="E46" i="55"/>
  <c r="I46" i="55"/>
  <c r="E52" i="55"/>
  <c r="I52" i="55"/>
  <c r="C52" i="55"/>
  <c r="G52" i="55"/>
  <c r="C53" i="55"/>
  <c r="G53" i="55"/>
  <c r="E53" i="55"/>
  <c r="I53" i="55"/>
  <c r="C54" i="55"/>
  <c r="G54" i="55"/>
  <c r="E54" i="55"/>
  <c r="I54" i="55"/>
  <c r="C55" i="55"/>
  <c r="G55" i="55"/>
  <c r="E55" i="55"/>
  <c r="I55" i="55"/>
  <c r="E56" i="55"/>
  <c r="I56" i="55"/>
  <c r="C56" i="55"/>
  <c r="G56" i="55"/>
  <c r="E57" i="55"/>
  <c r="I57" i="55"/>
  <c r="C57" i="55"/>
  <c r="G57" i="55"/>
  <c r="C58" i="55"/>
  <c r="G58" i="55"/>
  <c r="E58" i="55"/>
  <c r="I58" i="55"/>
  <c r="E59" i="55"/>
  <c r="I59" i="55"/>
  <c r="C59" i="55"/>
  <c r="G59" i="55"/>
  <c r="C60" i="55"/>
  <c r="G60" i="55"/>
  <c r="E60" i="55"/>
  <c r="I60" i="55"/>
  <c r="E61" i="55"/>
  <c r="I61" i="55"/>
  <c r="C61" i="55"/>
  <c r="G61" i="55"/>
  <c r="C62" i="55"/>
  <c r="G62" i="55"/>
  <c r="J65" i="55"/>
  <c r="K65" i="55"/>
  <c r="E63" i="55"/>
  <c r="I63" i="55"/>
  <c r="F70" i="55"/>
  <c r="C73" i="55"/>
  <c r="G73" i="55"/>
  <c r="E73" i="55"/>
  <c r="I73" i="55"/>
  <c r="E74" i="55"/>
  <c r="I74" i="55"/>
  <c r="C74" i="55"/>
  <c r="G74" i="55"/>
  <c r="C75" i="55"/>
  <c r="G75" i="55"/>
  <c r="E75" i="55"/>
  <c r="I75" i="55"/>
  <c r="C76" i="55"/>
  <c r="G76" i="55"/>
  <c r="E76" i="55"/>
  <c r="I76" i="55"/>
  <c r="E77" i="55"/>
  <c r="I77" i="55"/>
  <c r="C77" i="55"/>
  <c r="G77" i="55"/>
  <c r="C78" i="55"/>
  <c r="G78" i="55"/>
  <c r="E78" i="55"/>
  <c r="I78" i="55"/>
  <c r="C79" i="55"/>
  <c r="G79" i="55"/>
  <c r="E79" i="55"/>
  <c r="I79" i="55"/>
  <c r="C80" i="55"/>
  <c r="G80" i="55"/>
  <c r="E80" i="55"/>
  <c r="I80" i="55"/>
  <c r="C81" i="55"/>
  <c r="G81" i="55"/>
  <c r="E81" i="55"/>
  <c r="I81" i="55"/>
  <c r="E82" i="55"/>
  <c r="I82" i="55"/>
  <c r="C82" i="55"/>
  <c r="G82" i="55"/>
  <c r="C83" i="55"/>
  <c r="G83" i="55"/>
  <c r="E83" i="55"/>
  <c r="I83" i="55"/>
  <c r="E84" i="55"/>
  <c r="I84" i="55"/>
  <c r="C84" i="55"/>
  <c r="G84" i="55"/>
  <c r="C85" i="55"/>
  <c r="G85" i="55"/>
  <c r="E85" i="55"/>
  <c r="I85" i="55"/>
  <c r="C86" i="55"/>
  <c r="G86" i="55"/>
  <c r="E86" i="55"/>
  <c r="I86" i="55"/>
  <c r="C87" i="55"/>
  <c r="G87" i="55"/>
  <c r="E87" i="55"/>
  <c r="I87" i="55"/>
  <c r="C88" i="55"/>
  <c r="G88" i="55"/>
  <c r="E88" i="55"/>
  <c r="I88" i="55"/>
  <c r="C89" i="55"/>
  <c r="G89" i="55"/>
  <c r="E89" i="55"/>
  <c r="I89" i="55"/>
  <c r="C90" i="55"/>
  <c r="G90" i="55"/>
  <c r="E90" i="55"/>
  <c r="I90" i="55"/>
  <c r="C91" i="55"/>
  <c r="G91" i="55"/>
  <c r="E91" i="55"/>
  <c r="I91" i="55"/>
  <c r="C92" i="55"/>
  <c r="G92" i="55"/>
  <c r="J95" i="55"/>
  <c r="K95" i="55"/>
  <c r="E93" i="55"/>
  <c r="I93" i="55"/>
  <c r="C99" i="55"/>
  <c r="G99" i="55"/>
  <c r="E99" i="55"/>
  <c r="I99" i="55"/>
  <c r="E100" i="55"/>
  <c r="I100" i="55"/>
  <c r="C100" i="55"/>
  <c r="G100" i="55"/>
  <c r="C101" i="55"/>
  <c r="G101" i="55"/>
  <c r="E101" i="55"/>
  <c r="I101" i="55"/>
  <c r="C102" i="55"/>
  <c r="G102" i="55"/>
  <c r="E102" i="55"/>
  <c r="I102" i="55"/>
  <c r="E103" i="55"/>
  <c r="I103" i="55"/>
  <c r="C103" i="55"/>
  <c r="G103" i="55"/>
  <c r="C104" i="55"/>
  <c r="G104" i="55"/>
  <c r="E104" i="55"/>
  <c r="I104" i="55"/>
  <c r="E105" i="55"/>
  <c r="I105" i="55"/>
  <c r="C105" i="55"/>
  <c r="G105" i="55"/>
  <c r="C106" i="55"/>
  <c r="G106" i="55"/>
  <c r="E106" i="55"/>
  <c r="I106" i="55"/>
  <c r="C107" i="55"/>
  <c r="G107" i="55"/>
  <c r="E107" i="55"/>
  <c r="I107" i="55"/>
  <c r="C108" i="55"/>
  <c r="G108" i="55"/>
  <c r="E108" i="55"/>
  <c r="I108" i="55"/>
  <c r="C109" i="55"/>
  <c r="G109" i="55"/>
  <c r="E109" i="55"/>
  <c r="I109" i="55"/>
  <c r="C110" i="55"/>
  <c r="G110" i="55"/>
  <c r="E110" i="55"/>
  <c r="I110" i="55"/>
  <c r="C111" i="55"/>
  <c r="G111" i="55"/>
  <c r="E111" i="55"/>
  <c r="I111" i="55"/>
  <c r="C112" i="55"/>
  <c r="G112" i="55"/>
  <c r="E112" i="55"/>
  <c r="I112" i="55"/>
  <c r="C113" i="55"/>
  <c r="G113" i="55"/>
  <c r="E113" i="55"/>
  <c r="I113" i="55"/>
  <c r="C114" i="55"/>
  <c r="G114" i="55"/>
  <c r="E114" i="55"/>
  <c r="I114" i="55"/>
  <c r="C115" i="55"/>
  <c r="G115" i="55"/>
  <c r="J118" i="55"/>
  <c r="K118" i="55"/>
  <c r="E116" i="55"/>
  <c r="I116" i="55"/>
  <c r="F123" i="55"/>
  <c r="E126" i="55"/>
  <c r="I126" i="55"/>
  <c r="C126" i="55"/>
  <c r="G126" i="55"/>
  <c r="E127" i="55"/>
  <c r="I127" i="55"/>
  <c r="C127" i="55"/>
  <c r="G127" i="55"/>
  <c r="C128" i="55"/>
  <c r="G128" i="55"/>
  <c r="E128" i="55"/>
  <c r="I128" i="55"/>
  <c r="E129" i="55"/>
  <c r="I129" i="55"/>
  <c r="C129" i="55"/>
  <c r="G129" i="55"/>
  <c r="C130" i="55"/>
  <c r="G130" i="55"/>
  <c r="E130" i="55"/>
  <c r="I130" i="55"/>
  <c r="E131" i="55"/>
  <c r="I131" i="55"/>
  <c r="C131" i="55"/>
  <c r="G131" i="55"/>
  <c r="C132" i="55"/>
  <c r="G132" i="55"/>
  <c r="E132" i="55"/>
  <c r="I132" i="55"/>
  <c r="C133" i="55"/>
  <c r="G133" i="55"/>
  <c r="E133" i="55"/>
  <c r="I133" i="55"/>
  <c r="C134" i="55"/>
  <c r="G134" i="55"/>
  <c r="E134" i="55"/>
  <c r="I134" i="55"/>
  <c r="C135" i="55"/>
  <c r="G135" i="55"/>
  <c r="E135" i="55"/>
  <c r="I135" i="55"/>
  <c r="E136" i="55"/>
  <c r="I136" i="55"/>
  <c r="C136" i="55"/>
  <c r="G136" i="55"/>
  <c r="E137" i="55"/>
  <c r="I137" i="55"/>
  <c r="C137" i="55"/>
  <c r="G137" i="55"/>
  <c r="C138" i="55"/>
  <c r="G138" i="55"/>
  <c r="E138" i="55"/>
  <c r="I138" i="55"/>
  <c r="E139" i="55"/>
  <c r="I139" i="55"/>
  <c r="C139" i="55"/>
  <c r="G139" i="55"/>
  <c r="E140" i="55"/>
  <c r="I140" i="55"/>
  <c r="C140" i="55"/>
  <c r="G140" i="55"/>
  <c r="C141" i="55"/>
  <c r="G141" i="55"/>
  <c r="E141" i="55"/>
  <c r="I141" i="55"/>
  <c r="C142" i="55"/>
  <c r="G142" i="55"/>
  <c r="I142" i="55"/>
  <c r="C143" i="55"/>
  <c r="G143" i="55"/>
  <c r="J147" i="55"/>
  <c r="E143" i="55"/>
  <c r="I143" i="55"/>
  <c r="C144" i="55"/>
  <c r="G144" i="55"/>
  <c r="E144" i="55"/>
  <c r="K147" i="55"/>
  <c r="E145" i="55"/>
  <c r="I145" i="55"/>
  <c r="C151" i="55"/>
  <c r="G151" i="55"/>
  <c r="E151" i="55"/>
  <c r="I151" i="55"/>
  <c r="E152" i="55"/>
  <c r="I152" i="55"/>
  <c r="C152" i="55"/>
  <c r="G152" i="55"/>
  <c r="C153" i="55"/>
  <c r="G153" i="55"/>
  <c r="E153" i="55"/>
  <c r="I153" i="55"/>
  <c r="C154" i="55"/>
  <c r="G154" i="55"/>
  <c r="E154" i="55"/>
  <c r="I154" i="55"/>
  <c r="C155" i="55"/>
  <c r="G155" i="55"/>
  <c r="E155" i="55"/>
  <c r="I155" i="55"/>
  <c r="C156" i="55"/>
  <c r="G156" i="55"/>
  <c r="E156" i="55"/>
  <c r="I156" i="55"/>
  <c r="C157" i="55"/>
  <c r="G157" i="55"/>
  <c r="E157" i="55"/>
  <c r="I157" i="55"/>
  <c r="C158" i="55"/>
  <c r="G158" i="55"/>
  <c r="E158" i="55"/>
  <c r="I158" i="55"/>
  <c r="C159" i="55"/>
  <c r="G159" i="55"/>
  <c r="E159" i="55"/>
  <c r="I159" i="55"/>
  <c r="C160" i="55"/>
  <c r="G160" i="55"/>
  <c r="E160" i="55"/>
  <c r="I160" i="55"/>
  <c r="C161" i="55"/>
  <c r="G161" i="55"/>
  <c r="E161" i="55"/>
  <c r="I161" i="55"/>
  <c r="C162" i="55"/>
  <c r="G162" i="55"/>
  <c r="E162" i="55"/>
  <c r="I162" i="55"/>
  <c r="C163" i="55"/>
  <c r="G163" i="55"/>
  <c r="E163" i="55"/>
  <c r="I163" i="55"/>
  <c r="G164" i="55"/>
  <c r="C164" i="55"/>
  <c r="E164" i="55"/>
  <c r="I164" i="55"/>
  <c r="C165" i="55"/>
  <c r="G165" i="55"/>
  <c r="E165" i="55"/>
  <c r="I165" i="55"/>
  <c r="C166" i="55"/>
  <c r="G166" i="55"/>
  <c r="E166" i="55"/>
  <c r="I166" i="55"/>
  <c r="C167" i="55"/>
  <c r="G167" i="55"/>
  <c r="E167" i="55"/>
  <c r="I167" i="55"/>
  <c r="C168" i="55"/>
  <c r="G168" i="55"/>
  <c r="E168" i="55"/>
  <c r="I168" i="55"/>
  <c r="C169" i="55"/>
  <c r="G169" i="55"/>
  <c r="E169" i="55"/>
  <c r="I169" i="55"/>
  <c r="C170" i="55"/>
  <c r="G170" i="55"/>
  <c r="E170" i="55"/>
  <c r="K173" i="55"/>
  <c r="J173" i="55"/>
  <c r="I171" i="55"/>
  <c r="F178" i="55"/>
  <c r="C181" i="55"/>
  <c r="G181" i="55"/>
  <c r="J184" i="55"/>
  <c r="K184" i="55"/>
  <c r="E182" i="55"/>
  <c r="I182" i="55"/>
  <c r="C188" i="55"/>
  <c r="G188" i="55"/>
  <c r="E188" i="55"/>
  <c r="I188" i="55"/>
  <c r="C189" i="55"/>
  <c r="G189" i="55"/>
  <c r="E189" i="55"/>
  <c r="I189" i="55"/>
  <c r="E190" i="55"/>
  <c r="I190" i="55"/>
  <c r="C190" i="55"/>
  <c r="G190" i="55"/>
  <c r="C191" i="55"/>
  <c r="G191" i="55"/>
  <c r="E191" i="55"/>
  <c r="I191" i="55"/>
  <c r="C192" i="55"/>
  <c r="G192" i="55"/>
  <c r="E192" i="55"/>
  <c r="I192" i="55"/>
  <c r="C193" i="55"/>
  <c r="G193" i="55"/>
  <c r="I193" i="55"/>
  <c r="C194" i="55"/>
  <c r="G194" i="55"/>
  <c r="J197" i="55"/>
  <c r="E194" i="55"/>
  <c r="K197" i="55"/>
  <c r="E195" i="55"/>
  <c r="I195" i="55"/>
  <c r="C219" i="48"/>
  <c r="C228" i="48"/>
  <c r="C198" i="48"/>
  <c r="C216" i="48"/>
  <c r="C186" i="48"/>
  <c r="C195" i="48"/>
  <c r="F184" i="48"/>
  <c r="D184" i="48"/>
  <c r="H184" i="48" s="1"/>
  <c r="G172" i="48"/>
  <c r="G179" i="48"/>
  <c r="C172" i="48"/>
  <c r="C179" i="48"/>
  <c r="C167" i="48"/>
  <c r="C169" i="48"/>
  <c r="G167" i="48"/>
  <c r="G169" i="48"/>
  <c r="C160" i="48"/>
  <c r="E144" i="48"/>
  <c r="I144" i="48"/>
  <c r="E153" i="48"/>
  <c r="I153" i="48"/>
  <c r="E139" i="48"/>
  <c r="I139" i="48"/>
  <c r="E141" i="48"/>
  <c r="I141" i="48"/>
  <c r="C121" i="48"/>
  <c r="G121" i="48"/>
  <c r="C132" i="48"/>
  <c r="G132" i="48"/>
  <c r="C114" i="48"/>
  <c r="G114" i="48"/>
  <c r="C118" i="48"/>
  <c r="G118" i="48"/>
  <c r="E219" i="48"/>
  <c r="I219" i="48"/>
  <c r="E228" i="48"/>
  <c r="I228" i="48"/>
  <c r="E198" i="48"/>
  <c r="I198" i="48"/>
  <c r="E216" i="48"/>
  <c r="I216" i="48"/>
  <c r="E186" i="48"/>
  <c r="I186" i="48"/>
  <c r="E195" i="48"/>
  <c r="I195" i="48"/>
  <c r="E172" i="48"/>
  <c r="I172" i="48"/>
  <c r="E179" i="48"/>
  <c r="I179" i="48"/>
  <c r="E160" i="48"/>
  <c r="I160" i="48"/>
  <c r="E169" i="48"/>
  <c r="I169" i="48"/>
  <c r="C144" i="48"/>
  <c r="G144" i="48"/>
  <c r="C153" i="48"/>
  <c r="G153" i="48"/>
  <c r="C139" i="48"/>
  <c r="G139" i="48"/>
  <c r="E121" i="48"/>
  <c r="I121" i="48"/>
  <c r="E132" i="48"/>
  <c r="I132" i="48"/>
  <c r="E114" i="48"/>
  <c r="I114" i="48"/>
  <c r="E118" i="48"/>
  <c r="I118" i="48"/>
  <c r="C87" i="48"/>
  <c r="G87" i="48"/>
  <c r="C107" i="48"/>
  <c r="G107" i="48"/>
  <c r="C77" i="48"/>
  <c r="G77" i="48"/>
  <c r="C84" i="48"/>
  <c r="G84" i="48"/>
  <c r="E55" i="48"/>
  <c r="I55" i="48"/>
  <c r="E70" i="48"/>
  <c r="I70" i="48"/>
  <c r="E43" i="48"/>
  <c r="I43" i="48"/>
  <c r="E52" i="48"/>
  <c r="I52" i="48"/>
  <c r="D41" i="48"/>
  <c r="H41" i="48" s="1"/>
  <c r="E31" i="48"/>
  <c r="I31" i="48"/>
  <c r="E36" i="48"/>
  <c r="I36" i="48"/>
  <c r="E18" i="48"/>
  <c r="I18" i="48"/>
  <c r="E28" i="48"/>
  <c r="I28" i="48"/>
  <c r="D16" i="48"/>
  <c r="H16" i="48" s="1"/>
  <c r="E7" i="48"/>
  <c r="I7" i="48"/>
  <c r="E11" i="48"/>
  <c r="I11" i="48"/>
  <c r="E87" i="48"/>
  <c r="I87" i="48"/>
  <c r="E107" i="48"/>
  <c r="I107" i="48"/>
  <c r="E77" i="48"/>
  <c r="I77" i="48"/>
  <c r="E84" i="48"/>
  <c r="I84" i="48"/>
  <c r="C55" i="48"/>
  <c r="G55" i="48"/>
  <c r="C70" i="48"/>
  <c r="G70" i="48"/>
  <c r="C43" i="48"/>
  <c r="G43" i="48"/>
  <c r="C52" i="48"/>
  <c r="G52" i="48"/>
  <c r="C31" i="48"/>
  <c r="G31" i="48"/>
  <c r="C36" i="48"/>
  <c r="G36" i="48"/>
  <c r="C18" i="48"/>
  <c r="G18" i="48"/>
  <c r="C28" i="48"/>
  <c r="G28" i="48"/>
  <c r="C7" i="48"/>
  <c r="G7" i="48"/>
  <c r="C11" i="48"/>
  <c r="G11" i="48"/>
  <c r="F5" i="48"/>
  <c r="C8" i="48"/>
  <c r="G8" i="48"/>
  <c r="J11" i="48"/>
  <c r="K11" i="48"/>
  <c r="E9" i="48"/>
  <c r="I9" i="48"/>
  <c r="E19" i="48"/>
  <c r="I19" i="48"/>
  <c r="C19" i="48"/>
  <c r="G19" i="48"/>
  <c r="E20" i="48"/>
  <c r="I20" i="48"/>
  <c r="C20" i="48"/>
  <c r="G20" i="48"/>
  <c r="C21" i="48"/>
  <c r="G21" i="48"/>
  <c r="E21" i="48"/>
  <c r="I21" i="48"/>
  <c r="C22" i="48"/>
  <c r="G22" i="48"/>
  <c r="E22" i="48"/>
  <c r="I22" i="48"/>
  <c r="C23" i="48"/>
  <c r="G23" i="48"/>
  <c r="E23" i="48"/>
  <c r="I23" i="48"/>
  <c r="C24" i="48"/>
  <c r="G24" i="48"/>
  <c r="E24" i="48"/>
  <c r="I24" i="48"/>
  <c r="C25" i="48"/>
  <c r="G25" i="48"/>
  <c r="K28" i="48"/>
  <c r="J28" i="48"/>
  <c r="E26" i="48"/>
  <c r="I26" i="48"/>
  <c r="C32" i="48"/>
  <c r="G32" i="48"/>
  <c r="I32" i="48"/>
  <c r="J36" i="48"/>
  <c r="C33" i="48"/>
  <c r="G33" i="48"/>
  <c r="E33" i="48"/>
  <c r="K36" i="48"/>
  <c r="E34" i="48"/>
  <c r="I34" i="48"/>
  <c r="C44" i="48"/>
  <c r="G44" i="48"/>
  <c r="E44" i="48"/>
  <c r="I44" i="48"/>
  <c r="C45" i="48"/>
  <c r="G45" i="48"/>
  <c r="E45" i="48"/>
  <c r="I45" i="48"/>
  <c r="C46" i="48"/>
  <c r="G46" i="48"/>
  <c r="E46" i="48"/>
  <c r="I46" i="48"/>
  <c r="C47" i="48"/>
  <c r="G47" i="48"/>
  <c r="E47" i="48"/>
  <c r="I47" i="48"/>
  <c r="I48" i="48"/>
  <c r="C48" i="48"/>
  <c r="G48" i="48"/>
  <c r="C49" i="48"/>
  <c r="G49" i="48"/>
  <c r="J52" i="48"/>
  <c r="E49" i="48"/>
  <c r="K52" i="48"/>
  <c r="E50" i="48"/>
  <c r="I50" i="48"/>
  <c r="C56" i="48"/>
  <c r="G56" i="48"/>
  <c r="E56" i="48"/>
  <c r="I56" i="48"/>
  <c r="C57" i="48"/>
  <c r="G57" i="48"/>
  <c r="E57" i="48"/>
  <c r="I57" i="48"/>
  <c r="C58" i="48"/>
  <c r="G58" i="48"/>
  <c r="E58" i="48"/>
  <c r="I58" i="48"/>
  <c r="E59" i="48"/>
  <c r="I59" i="48"/>
  <c r="C59" i="48"/>
  <c r="G59" i="48"/>
  <c r="C60" i="48"/>
  <c r="G60" i="48"/>
  <c r="E60" i="48"/>
  <c r="I60" i="48"/>
  <c r="C61" i="48"/>
  <c r="G61" i="48"/>
  <c r="E61" i="48"/>
  <c r="I61" i="48"/>
  <c r="E62" i="48"/>
  <c r="I62" i="48"/>
  <c r="C62" i="48"/>
  <c r="G62" i="48"/>
  <c r="C63" i="48"/>
  <c r="G63" i="48"/>
  <c r="E63" i="48"/>
  <c r="I63" i="48"/>
  <c r="C64" i="48"/>
  <c r="G64" i="48"/>
  <c r="E64" i="48"/>
  <c r="I64" i="48"/>
  <c r="C65" i="48"/>
  <c r="G65" i="48"/>
  <c r="E65" i="48"/>
  <c r="I65" i="48"/>
  <c r="C66" i="48"/>
  <c r="G66" i="48"/>
  <c r="C67" i="48"/>
  <c r="G67" i="48"/>
  <c r="J70" i="48"/>
  <c r="K70" i="48"/>
  <c r="E67" i="48"/>
  <c r="I67" i="48"/>
  <c r="E68" i="48"/>
  <c r="I68" i="48"/>
  <c r="F75" i="48"/>
  <c r="C78" i="48"/>
  <c r="G78" i="48"/>
  <c r="E78" i="48"/>
  <c r="I78" i="48"/>
  <c r="C79" i="48"/>
  <c r="G79" i="48"/>
  <c r="E79" i="48"/>
  <c r="I79" i="48"/>
  <c r="C80" i="48"/>
  <c r="G80" i="48"/>
  <c r="E80" i="48"/>
  <c r="I80" i="48"/>
  <c r="C81" i="48"/>
  <c r="G81" i="48"/>
  <c r="J84" i="48"/>
  <c r="K84" i="48"/>
  <c r="E82" i="48"/>
  <c r="I82" i="48"/>
  <c r="E88" i="48"/>
  <c r="I88" i="48"/>
  <c r="C88" i="48"/>
  <c r="G88" i="48"/>
  <c r="E89" i="48"/>
  <c r="I89" i="48"/>
  <c r="C89" i="48"/>
  <c r="G89" i="48"/>
  <c r="C90" i="48"/>
  <c r="G90" i="48"/>
  <c r="E90" i="48"/>
  <c r="I90" i="48"/>
  <c r="E91" i="48"/>
  <c r="I91" i="48"/>
  <c r="C91" i="48"/>
  <c r="G91" i="48"/>
  <c r="C92" i="48"/>
  <c r="G92" i="48"/>
  <c r="E92" i="48"/>
  <c r="I92" i="48"/>
  <c r="C93" i="48"/>
  <c r="G93" i="48"/>
  <c r="E93" i="48"/>
  <c r="I93" i="48"/>
  <c r="C94" i="48"/>
  <c r="G94" i="48"/>
  <c r="E94" i="48"/>
  <c r="I94" i="48"/>
  <c r="C95" i="48"/>
  <c r="G95" i="48"/>
  <c r="E95" i="48"/>
  <c r="I95" i="48"/>
  <c r="C96" i="48"/>
  <c r="G96" i="48"/>
  <c r="E96" i="48"/>
  <c r="I96" i="48"/>
  <c r="C97" i="48"/>
  <c r="G97" i="48"/>
  <c r="E97" i="48"/>
  <c r="I97" i="48"/>
  <c r="E98" i="48"/>
  <c r="I98" i="48"/>
  <c r="C98" i="48"/>
  <c r="G98" i="48"/>
  <c r="C99" i="48"/>
  <c r="G99" i="48"/>
  <c r="E99" i="48"/>
  <c r="I99" i="48"/>
  <c r="E100" i="48"/>
  <c r="I100" i="48"/>
  <c r="C100" i="48"/>
  <c r="G100" i="48"/>
  <c r="E101" i="48"/>
  <c r="I101" i="48"/>
  <c r="C101" i="48"/>
  <c r="G101" i="48"/>
  <c r="C102" i="48"/>
  <c r="G102" i="48"/>
  <c r="E102" i="48"/>
  <c r="I102" i="48"/>
  <c r="E103" i="48"/>
  <c r="I103" i="48"/>
  <c r="C103" i="48"/>
  <c r="G103" i="48"/>
  <c r="C104" i="48"/>
  <c r="G104" i="48"/>
  <c r="J107" i="48"/>
  <c r="K107" i="48"/>
  <c r="E105" i="48"/>
  <c r="I105" i="48"/>
  <c r="F112" i="48"/>
  <c r="C115" i="48"/>
  <c r="G115" i="48"/>
  <c r="J118" i="48"/>
  <c r="K118" i="48"/>
  <c r="E116" i="48"/>
  <c r="I116" i="48"/>
  <c r="C122" i="48"/>
  <c r="G122" i="48"/>
  <c r="E122" i="48"/>
  <c r="I122" i="48"/>
  <c r="E123" i="48"/>
  <c r="I123" i="48"/>
  <c r="C123" i="48"/>
  <c r="G123" i="48"/>
  <c r="C124" i="48"/>
  <c r="G124" i="48"/>
  <c r="E124" i="48"/>
  <c r="I124" i="48"/>
  <c r="C125" i="48"/>
  <c r="G125" i="48"/>
  <c r="E125" i="48"/>
  <c r="I125" i="48"/>
  <c r="E126" i="48"/>
  <c r="I126" i="48"/>
  <c r="C126" i="48"/>
  <c r="G126" i="48"/>
  <c r="E127" i="48"/>
  <c r="I127" i="48"/>
  <c r="C127" i="48"/>
  <c r="G127" i="48"/>
  <c r="C128" i="48"/>
  <c r="G128" i="48"/>
  <c r="I128" i="48"/>
  <c r="C129" i="48"/>
  <c r="G129" i="48"/>
  <c r="J132" i="48"/>
  <c r="E129" i="48"/>
  <c r="K132" i="48"/>
  <c r="E130" i="48"/>
  <c r="I130" i="48"/>
  <c r="F137" i="48"/>
  <c r="C145" i="48"/>
  <c r="G145" i="48"/>
  <c r="E145" i="48"/>
  <c r="I145" i="48"/>
  <c r="C146" i="48"/>
  <c r="G146" i="48"/>
  <c r="E146" i="48"/>
  <c r="I146" i="48"/>
  <c r="C147" i="48"/>
  <c r="G147" i="48"/>
  <c r="E147" i="48"/>
  <c r="I147" i="48"/>
  <c r="C148" i="48"/>
  <c r="G148" i="48"/>
  <c r="E148" i="48"/>
  <c r="I148" i="48"/>
  <c r="C149" i="48"/>
  <c r="G149" i="48"/>
  <c r="C150" i="48"/>
  <c r="G150" i="48"/>
  <c r="J153" i="48"/>
  <c r="K153" i="48"/>
  <c r="E150" i="48"/>
  <c r="I150" i="48"/>
  <c r="E151" i="48"/>
  <c r="I151" i="48"/>
  <c r="F158" i="48"/>
  <c r="E161" i="48"/>
  <c r="I161" i="48"/>
  <c r="C161" i="48"/>
  <c r="G161" i="48"/>
  <c r="C162" i="48"/>
  <c r="G162" i="48"/>
  <c r="E162" i="48"/>
  <c r="I162" i="48"/>
  <c r="C163" i="48"/>
  <c r="G163" i="48"/>
  <c r="E163" i="48"/>
  <c r="I163" i="48"/>
  <c r="E164" i="48"/>
  <c r="I164" i="48"/>
  <c r="C164" i="48"/>
  <c r="G164" i="48"/>
  <c r="C165" i="48"/>
  <c r="G165" i="48"/>
  <c r="E165" i="48"/>
  <c r="I165" i="48"/>
  <c r="C166" i="48"/>
  <c r="G166" i="48"/>
  <c r="J169" i="48"/>
  <c r="K169" i="48"/>
  <c r="E167" i="48"/>
  <c r="I167" i="48"/>
  <c r="C173" i="48"/>
  <c r="G173" i="48"/>
  <c r="E173" i="48"/>
  <c r="I173" i="48"/>
  <c r="C174" i="48"/>
  <c r="G174" i="48"/>
  <c r="E174" i="48"/>
  <c r="I174" i="48"/>
  <c r="C175" i="48"/>
  <c r="G175" i="48"/>
  <c r="E175" i="48"/>
  <c r="I175" i="48"/>
  <c r="C176" i="48"/>
  <c r="G176" i="48"/>
  <c r="K179" i="48"/>
  <c r="J179" i="48"/>
  <c r="E177" i="48"/>
  <c r="I177" i="48"/>
  <c r="E187" i="48"/>
  <c r="I187" i="48"/>
  <c r="C187" i="48"/>
  <c r="G187" i="48"/>
  <c r="C188" i="48"/>
  <c r="G188" i="48"/>
  <c r="E188" i="48"/>
  <c r="I188" i="48"/>
  <c r="C189" i="48"/>
  <c r="G189" i="48"/>
  <c r="E189" i="48"/>
  <c r="I189" i="48"/>
  <c r="E190" i="48"/>
  <c r="I190" i="48"/>
  <c r="C190" i="48"/>
  <c r="G190" i="48"/>
  <c r="C191" i="48"/>
  <c r="G191" i="48"/>
  <c r="C192" i="48"/>
  <c r="G192" i="48"/>
  <c r="J195" i="48"/>
  <c r="K195" i="48"/>
  <c r="E192" i="48"/>
  <c r="I192" i="48"/>
  <c r="E193" i="48"/>
  <c r="I193" i="48"/>
  <c r="E199" i="48"/>
  <c r="I199" i="48"/>
  <c r="C199" i="48"/>
  <c r="G199" i="48"/>
  <c r="E200" i="48"/>
  <c r="I200" i="48"/>
  <c r="C200" i="48"/>
  <c r="G200" i="48"/>
  <c r="C201" i="48"/>
  <c r="G201" i="48"/>
  <c r="E201" i="48"/>
  <c r="I201" i="48"/>
  <c r="C202" i="48"/>
  <c r="G202" i="48"/>
  <c r="E202" i="48"/>
  <c r="I202" i="48"/>
  <c r="E203" i="48"/>
  <c r="I203" i="48"/>
  <c r="C203" i="48"/>
  <c r="G203" i="48"/>
  <c r="C204" i="48"/>
  <c r="G204" i="48"/>
  <c r="E204" i="48"/>
  <c r="I204" i="48"/>
  <c r="E205" i="48"/>
  <c r="I205" i="48"/>
  <c r="C205" i="48"/>
  <c r="G205" i="48"/>
  <c r="C206" i="48"/>
  <c r="G206" i="48"/>
  <c r="E206" i="48"/>
  <c r="I206" i="48"/>
  <c r="E207" i="48"/>
  <c r="I207" i="48"/>
  <c r="C207" i="48"/>
  <c r="G207" i="48"/>
  <c r="C208" i="48"/>
  <c r="G208" i="48"/>
  <c r="E208" i="48"/>
  <c r="I208" i="48"/>
  <c r="C209" i="48"/>
  <c r="G209" i="48"/>
  <c r="E209" i="48"/>
  <c r="I209" i="48"/>
  <c r="C210" i="48"/>
  <c r="G210" i="48"/>
  <c r="E210" i="48"/>
  <c r="I210" i="48"/>
  <c r="C211" i="48"/>
  <c r="G211" i="48"/>
  <c r="E211" i="48"/>
  <c r="I211" i="48"/>
  <c r="C212" i="48"/>
  <c r="G212" i="48"/>
  <c r="E212" i="48"/>
  <c r="I212" i="48"/>
  <c r="C213" i="48"/>
  <c r="G213" i="48"/>
  <c r="J216" i="48"/>
  <c r="K216" i="48"/>
  <c r="E214" i="48"/>
  <c r="I214" i="48"/>
  <c r="E220" i="48"/>
  <c r="I220" i="48"/>
  <c r="C220" i="48"/>
  <c r="G220" i="48"/>
  <c r="C221" i="48"/>
  <c r="G221" i="48"/>
  <c r="E221" i="48"/>
  <c r="I221" i="48"/>
  <c r="E222" i="48"/>
  <c r="C222" i="48"/>
  <c r="G222" i="48"/>
  <c r="I222" i="48"/>
  <c r="C223" i="48"/>
  <c r="G223" i="48"/>
  <c r="E223" i="48"/>
  <c r="I223" i="48"/>
  <c r="C224" i="48"/>
  <c r="G224" i="48"/>
  <c r="E224" i="48"/>
  <c r="I224" i="48"/>
  <c r="C225" i="48"/>
  <c r="G225" i="48"/>
  <c r="J228" i="48"/>
  <c r="K228" i="48"/>
  <c r="E226" i="48"/>
  <c r="I226" i="48"/>
  <c r="E39" i="47"/>
  <c r="D39" i="47"/>
  <c r="C39" i="47"/>
  <c r="B39" i="47"/>
  <c r="H37" i="47"/>
  <c r="J37" i="47" s="1"/>
  <c r="G37" i="47"/>
  <c r="I37" i="47" s="1"/>
  <c r="H31" i="47"/>
  <c r="J31" i="47" s="1"/>
  <c r="G31" i="47"/>
  <c r="I31" i="47" s="1"/>
  <c r="E28" i="47"/>
  <c r="D28" i="47"/>
  <c r="C28" i="47"/>
  <c r="B28" i="47"/>
  <c r="H26" i="47"/>
  <c r="J26" i="47" s="1"/>
  <c r="G26" i="47"/>
  <c r="I26" i="47" s="1"/>
  <c r="C13" i="51"/>
  <c r="E13" i="51" s="1"/>
  <c r="F24" i="51"/>
  <c r="D24" i="51"/>
  <c r="I15" i="51"/>
  <c r="I24" i="51" s="1"/>
  <c r="H15" i="51"/>
  <c r="H24" i="51" s="1"/>
  <c r="E24" i="51"/>
  <c r="C24" i="51"/>
  <c r="K15" i="51"/>
  <c r="B33" i="46"/>
  <c r="E33" i="46"/>
  <c r="D33" i="46"/>
  <c r="C33" i="46"/>
  <c r="K232" i="48"/>
  <c r="J232" i="48"/>
  <c r="C11" i="44"/>
  <c r="C44" i="44"/>
  <c r="D11" i="44"/>
  <c r="D44" i="44"/>
  <c r="E11" i="44"/>
  <c r="J11" i="44" s="1"/>
  <c r="E44" i="44"/>
  <c r="B11" i="44"/>
  <c r="B44" i="44"/>
  <c r="E11" i="45"/>
  <c r="D11" i="45"/>
  <c r="C11" i="45"/>
  <c r="B11" i="45"/>
  <c r="E573" i="49"/>
  <c r="D573" i="49"/>
  <c r="C573" i="49"/>
  <c r="B573" i="49"/>
  <c r="B5" i="49"/>
  <c r="D5" i="49" s="1"/>
  <c r="B5" i="47"/>
  <c r="C5" i="47" s="1"/>
  <c r="E5" i="47" s="1"/>
  <c r="E75" i="26"/>
  <c r="C75" i="26"/>
  <c r="H6" i="26"/>
  <c r="H75" i="26" s="1"/>
  <c r="G6" i="26"/>
  <c r="G75" i="26" s="1"/>
  <c r="D75" i="26"/>
  <c r="B75" i="26"/>
  <c r="B5" i="26"/>
  <c r="C5" i="26"/>
  <c r="E5" i="26" s="1"/>
  <c r="H26" i="46"/>
  <c r="J26" i="46" s="1"/>
  <c r="G26" i="46"/>
  <c r="I26" i="46" s="1"/>
  <c r="H31" i="46"/>
  <c r="J31" i="46" s="1"/>
  <c r="G31" i="46"/>
  <c r="I31" i="46" s="1"/>
  <c r="B5" i="46"/>
  <c r="C5" i="46" s="1"/>
  <c r="E5" i="46" s="1"/>
  <c r="D5" i="46"/>
  <c r="B6" i="45"/>
  <c r="D6" i="45" s="1"/>
  <c r="D39" i="45" s="1"/>
  <c r="B5" i="44"/>
  <c r="D5" i="44" s="1"/>
  <c r="B5" i="33"/>
  <c r="C5" i="33" s="1"/>
  <c r="E5" i="33" s="1"/>
  <c r="E35" i="45"/>
  <c r="C35" i="45"/>
  <c r="D35" i="45"/>
  <c r="B35" i="45"/>
  <c r="H14" i="45"/>
  <c r="J14" i="45" s="1"/>
  <c r="G14" i="45"/>
  <c r="I14" i="45" s="1"/>
  <c r="G7" i="45"/>
  <c r="I7" i="45" s="1"/>
  <c r="H7" i="45"/>
  <c r="J7" i="45" s="1"/>
  <c r="J9" i="44"/>
  <c r="I9" i="44"/>
  <c r="H15" i="44"/>
  <c r="J15" i="44" s="1"/>
  <c r="G15" i="44"/>
  <c r="I15" i="44" s="1"/>
  <c r="G9" i="44"/>
  <c r="H9" i="44"/>
  <c r="H6" i="33"/>
  <c r="H75" i="33" s="1"/>
  <c r="G6" i="33"/>
  <c r="G75" i="33" s="1"/>
  <c r="E75" i="33"/>
  <c r="D75" i="33"/>
  <c r="C75" i="33"/>
  <c r="B75" i="33"/>
  <c r="D5" i="26"/>
  <c r="G573" i="49" l="1"/>
  <c r="I573" i="49" s="1"/>
  <c r="H573" i="49"/>
  <c r="J573" i="49" s="1"/>
  <c r="C5" i="49"/>
  <c r="E5" i="49" s="1"/>
  <c r="H11" i="44"/>
  <c r="D45" i="44"/>
  <c r="G44" i="44"/>
  <c r="I44" i="44" s="1"/>
  <c r="H44" i="44"/>
  <c r="J44" i="44" s="1"/>
  <c r="B45" i="44"/>
  <c r="C45" i="44"/>
  <c r="E45" i="44"/>
  <c r="C5" i="44"/>
  <c r="E5" i="44" s="1"/>
  <c r="H28" i="47"/>
  <c r="J28" i="47" s="1"/>
  <c r="G28" i="47"/>
  <c r="I28" i="47" s="1"/>
  <c r="G39" i="47"/>
  <c r="I39" i="47" s="1"/>
  <c r="H39" i="47"/>
  <c r="J39" i="47" s="1"/>
  <c r="D5" i="47"/>
  <c r="H33" i="46"/>
  <c r="J33" i="46" s="1"/>
  <c r="G33" i="46"/>
  <c r="I33" i="46" s="1"/>
  <c r="D5" i="33"/>
  <c r="I6" i="26"/>
  <c r="I75" i="26"/>
  <c r="J6" i="26"/>
  <c r="J75" i="26"/>
  <c r="E47" i="45"/>
  <c r="E48" i="45"/>
  <c r="E49" i="45"/>
  <c r="E50" i="45"/>
  <c r="E51" i="45"/>
  <c r="E52" i="45"/>
  <c r="E53" i="45"/>
  <c r="E54" i="45"/>
  <c r="E55" i="45"/>
  <c r="E56" i="45"/>
  <c r="E57" i="45"/>
  <c r="E58" i="45"/>
  <c r="E59" i="45"/>
  <c r="E60" i="45"/>
  <c r="E61" i="45"/>
  <c r="E62" i="45"/>
  <c r="E63" i="45"/>
  <c r="E64" i="45"/>
  <c r="E65" i="45"/>
  <c r="E66" i="45"/>
  <c r="E67" i="45"/>
  <c r="C40" i="45"/>
  <c r="C41" i="45"/>
  <c r="C42" i="45"/>
  <c r="C43" i="45"/>
  <c r="E40" i="45"/>
  <c r="E41" i="45"/>
  <c r="E42" i="45"/>
  <c r="E43" i="45"/>
  <c r="D47" i="45"/>
  <c r="D48" i="45"/>
  <c r="H48" i="45" s="1"/>
  <c r="D49" i="45"/>
  <c r="D50" i="45"/>
  <c r="D51" i="45"/>
  <c r="D52" i="45"/>
  <c r="D53" i="45"/>
  <c r="D54" i="45"/>
  <c r="H54" i="45" s="1"/>
  <c r="D55" i="45"/>
  <c r="D56" i="45"/>
  <c r="D57" i="45"/>
  <c r="D58" i="45"/>
  <c r="D59" i="45"/>
  <c r="D60" i="45"/>
  <c r="D61" i="45"/>
  <c r="D62" i="45"/>
  <c r="H62" i="45" s="1"/>
  <c r="D63" i="45"/>
  <c r="D64" i="45"/>
  <c r="H64" i="45" s="1"/>
  <c r="D65" i="45"/>
  <c r="D66" i="45"/>
  <c r="D67" i="45"/>
  <c r="B47" i="45"/>
  <c r="B48" i="45"/>
  <c r="B49" i="45"/>
  <c r="G49" i="45" s="1"/>
  <c r="B50" i="45"/>
  <c r="B51" i="45"/>
  <c r="G51" i="45" s="1"/>
  <c r="B52" i="45"/>
  <c r="B53" i="45"/>
  <c r="G53" i="45" s="1"/>
  <c r="B54" i="45"/>
  <c r="B55" i="45"/>
  <c r="G55" i="45" s="1"/>
  <c r="B56" i="45"/>
  <c r="B57" i="45"/>
  <c r="G57" i="45" s="1"/>
  <c r="B58" i="45"/>
  <c r="B59" i="45"/>
  <c r="G59" i="45" s="1"/>
  <c r="B60" i="45"/>
  <c r="B61" i="45"/>
  <c r="G61" i="45" s="1"/>
  <c r="B62" i="45"/>
  <c r="B63" i="45"/>
  <c r="G63" i="45" s="1"/>
  <c r="B64" i="45"/>
  <c r="B65" i="45"/>
  <c r="G65" i="45" s="1"/>
  <c r="B66" i="45"/>
  <c r="B67" i="45"/>
  <c r="G67" i="45" s="1"/>
  <c r="C47" i="45"/>
  <c r="C48" i="45"/>
  <c r="C49" i="45"/>
  <c r="C50" i="45"/>
  <c r="C51" i="45"/>
  <c r="C52" i="45"/>
  <c r="C53" i="45"/>
  <c r="C54" i="45"/>
  <c r="C55" i="45"/>
  <c r="C56" i="45"/>
  <c r="C57" i="45"/>
  <c r="C58" i="45"/>
  <c r="C59" i="45"/>
  <c r="C60" i="45"/>
  <c r="C61" i="45"/>
  <c r="C62" i="45"/>
  <c r="C63" i="45"/>
  <c r="C64" i="45"/>
  <c r="C65" i="45"/>
  <c r="C66" i="45"/>
  <c r="C67" i="45"/>
  <c r="B40" i="45"/>
  <c r="B41" i="45"/>
  <c r="B42" i="45"/>
  <c r="G42" i="45" s="1"/>
  <c r="B43" i="45"/>
  <c r="D40" i="45"/>
  <c r="D41" i="45"/>
  <c r="D42" i="45"/>
  <c r="H42" i="45" s="1"/>
  <c r="D43" i="45"/>
  <c r="G35" i="45"/>
  <c r="I35" i="45" s="1"/>
  <c r="H35" i="45"/>
  <c r="J35" i="45" s="1"/>
  <c r="H11" i="45"/>
  <c r="J11" i="45" s="1"/>
  <c r="G11" i="45"/>
  <c r="I11" i="45" s="1"/>
  <c r="J15" i="51"/>
  <c r="J24" i="51"/>
  <c r="K24" i="51"/>
  <c r="D13" i="51"/>
  <c r="F13" i="51" s="1"/>
  <c r="G11" i="44"/>
  <c r="C6" i="45"/>
  <c r="B39" i="45"/>
  <c r="I11" i="44"/>
  <c r="H55" i="45" l="1"/>
  <c r="H51" i="45"/>
  <c r="H65" i="45"/>
  <c r="H57" i="45"/>
  <c r="G45" i="44"/>
  <c r="I45" i="44" s="1"/>
  <c r="H45" i="44"/>
  <c r="J45" i="44" s="1"/>
  <c r="G43" i="45"/>
  <c r="G41" i="45"/>
  <c r="H40" i="45"/>
  <c r="D44" i="45"/>
  <c r="G40" i="45"/>
  <c r="B44" i="45"/>
  <c r="C68" i="45"/>
  <c r="G66" i="45"/>
  <c r="G64" i="45"/>
  <c r="G62" i="45"/>
  <c r="G60" i="45"/>
  <c r="G58" i="45"/>
  <c r="G56" i="45"/>
  <c r="G54" i="45"/>
  <c r="G52" i="45"/>
  <c r="G50" i="45"/>
  <c r="G48" i="45"/>
  <c r="H67" i="45"/>
  <c r="H63" i="45"/>
  <c r="H61" i="45"/>
  <c r="H59" i="45"/>
  <c r="H53" i="45"/>
  <c r="H49" i="45"/>
  <c r="D68" i="45"/>
  <c r="H47" i="45"/>
  <c r="E44" i="45"/>
  <c r="C44" i="45"/>
  <c r="H66" i="45"/>
  <c r="H60" i="45"/>
  <c r="H58" i="45"/>
  <c r="H56" i="45"/>
  <c r="H52" i="45"/>
  <c r="H50" i="45"/>
  <c r="G47" i="45"/>
  <c r="B68" i="45"/>
  <c r="G68" i="45" s="1"/>
  <c r="H43" i="45"/>
  <c r="H41" i="45"/>
  <c r="E68" i="45"/>
  <c r="C39" i="45"/>
  <c r="E6" i="45"/>
  <c r="E39" i="45" s="1"/>
  <c r="H68" i="45" l="1"/>
  <c r="G44" i="45"/>
  <c r="H44" i="45"/>
</calcChain>
</file>

<file path=xl/sharedStrings.xml><?xml version="1.0" encoding="utf-8"?>
<sst xmlns="http://schemas.openxmlformats.org/spreadsheetml/2006/main" count="1921" uniqueCount="686">
  <si>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</si>
  <si>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</si>
  <si>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</si>
  <si>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</si>
  <si>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</si>
  <si>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</si>
  <si>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</si>
  <si>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</si>
  <si>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</si>
  <si>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</si>
  <si>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</si>
  <si>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</si>
  <si>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</si>
  <si>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</si>
  <si>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</si>
  <si>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</si>
  <si>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</si>
  <si>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</si>
  <si>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</si>
  <si>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</si>
  <si>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</si>
  <si>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</si>
  <si>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</si>
  <si>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</si>
  <si>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</si>
  <si>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</si>
  <si>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</si>
  <si>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</si>
  <si>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</si>
  <si>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</si>
  <si>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</si>
  <si>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</si>
  <si>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</si>
  <si>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</si>
  <si>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</si>
  <si>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</si>
  <si>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</si>
  <si>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BYD</t>
  </si>
  <si>
    <t>Chevrolet</t>
  </si>
  <si>
    <t>Chrysler</t>
  </si>
  <si>
    <t>Citroen</t>
  </si>
  <si>
    <t>CUPRA</t>
  </si>
  <si>
    <t>Daf</t>
  </si>
  <si>
    <t>Dennis Eagle</t>
  </si>
  <si>
    <t>Ferrari</t>
  </si>
  <si>
    <t>Fiat</t>
  </si>
  <si>
    <t>Fiat Professional</t>
  </si>
  <si>
    <t>Ford</t>
  </si>
  <si>
    <t>Freightliner</t>
  </si>
  <si>
    <t>Fuso</t>
  </si>
  <si>
    <t>Genesis</t>
  </si>
  <si>
    <t>GWM</t>
  </si>
  <si>
    <t>Hino</t>
  </si>
  <si>
    <t>Honda</t>
  </si>
  <si>
    <t>Hyundai</t>
  </si>
  <si>
    <t>Hyundai Commercial Vehicles</t>
  </si>
  <si>
    <t>Isuzu</t>
  </si>
  <si>
    <t>Isuzu Ute</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</si>
  <si>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</si>
  <si>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</si>
  <si>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</si>
  <si>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</si>
  <si>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</si>
  <si>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</si>
  <si>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</si>
  <si>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</si>
  <si>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</si>
  <si>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</si>
  <si>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</si>
  <si>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</si>
  <si>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</si>
  <si>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</si>
  <si>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</si>
  <si>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</si>
  <si>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</si>
  <si>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</si>
  <si>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</si>
  <si>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</si>
  <si>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</si>
  <si>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</si>
  <si>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</si>
  <si>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Polestar</t>
  </si>
  <si>
    <t>Porsche</t>
  </si>
  <si>
    <t>RAM</t>
  </si>
  <si>
    <t>Renault</t>
  </si>
  <si>
    <t>Rolls-Royce</t>
  </si>
  <si>
    <t>Scania</t>
  </si>
  <si>
    <t>SEA Electric</t>
  </si>
  <si>
    <t>Skoda</t>
  </si>
  <si>
    <t>SsangYong</t>
  </si>
  <si>
    <t>Subaru</t>
  </si>
  <si>
    <t>Suzuki</t>
  </si>
  <si>
    <t>Tesla</t>
  </si>
  <si>
    <t>Toyota</t>
  </si>
  <si>
    <t>UD Trucks</t>
  </si>
  <si>
    <t>Volkswagen</t>
  </si>
  <si>
    <t>Volvo Car</t>
  </si>
  <si>
    <t>Volvo Commercial</t>
  </si>
  <si>
    <t>Western Star</t>
  </si>
  <si>
    <t>VFACTS QLD REPORT</t>
  </si>
  <si>
    <t>MARCH 2023</t>
  </si>
  <si>
    <t>AUSTRALIAN CAPITAL TERRITORY</t>
  </si>
  <si>
    <t>NEW SOUTH WALES</t>
  </si>
  <si>
    <t>NORTHERN TERRITORY</t>
  </si>
  <si>
    <t>QUEENSLAND</t>
  </si>
  <si>
    <t>SOUTH AUSTRALIA</t>
  </si>
  <si>
    <t>TASMANIA</t>
  </si>
  <si>
    <t>VICTORIA</t>
  </si>
  <si>
    <t>WESTERN AUSTRALIA</t>
  </si>
  <si>
    <t>QLD</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</si>
  <si>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</si>
  <si>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</si>
  <si>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</si>
  <si>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</si>
  <si>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</si>
  <si>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</si>
  <si>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</si>
  <si>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</si>
  <si>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</si>
  <si>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</si>
  <si>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</si>
  <si>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</si>
  <si>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</si>
  <si>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</si>
  <si>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</si>
  <si>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</si>
  <si>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</si>
  <si>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</si>
  <si>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</si>
  <si>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</si>
  <si>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</si>
  <si>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</si>
  <si>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</si>
  <si>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Pick-Up/CC &gt; $100K</t>
  </si>
  <si>
    <t>LD 3501-8000 kgs GVM</t>
  </si>
  <si>
    <t>MD =&gt; 8001 GVM &amp; GCM &lt; 39001</t>
  </si>
  <si>
    <t>HD =&gt; 8001 GVM &amp; GCM &gt; 39000</t>
  </si>
  <si>
    <t>Light &lt; $30K</t>
  </si>
  <si>
    <t>Light &gt; $30K</t>
  </si>
  <si>
    <t>Small &lt; $40K</t>
  </si>
  <si>
    <t>Small &gt; $40K</t>
  </si>
  <si>
    <t>Medium &lt; $60K</t>
  </si>
  <si>
    <t>Medium &gt; $60K</t>
  </si>
  <si>
    <t>Large &lt; $70K</t>
  </si>
  <si>
    <t>Large &gt; $70K</t>
  </si>
  <si>
    <t>Upper Large &lt; $100K</t>
  </si>
  <si>
    <t>Upper Large &gt; $100K</t>
  </si>
  <si>
    <t>People Movers &lt; $70K</t>
  </si>
  <si>
    <t>People Movers &gt; $70K</t>
  </si>
  <si>
    <t>Sports &lt; $80K</t>
  </si>
  <si>
    <t>Sports &gt; $80K</t>
  </si>
  <si>
    <t>Sports &gt; $200K</t>
  </si>
  <si>
    <t>SUV Small &lt; $45K</t>
  </si>
  <si>
    <t>SUV Small &gt; $45K</t>
  </si>
  <si>
    <t>SUV Medium &lt; $60K</t>
  </si>
  <si>
    <t>SUV Medium &gt; $60K</t>
  </si>
  <si>
    <t>SUV Large &lt; $70K</t>
  </si>
  <si>
    <t>SUV Large &gt; $70K</t>
  </si>
  <si>
    <t>SUV Upper Large &lt; $120K</t>
  </si>
  <si>
    <t>SUV Upper Large &gt; $120K</t>
  </si>
  <si>
    <t>Private</t>
  </si>
  <si>
    <t>Business</t>
  </si>
  <si>
    <t>Gov't</t>
  </si>
  <si>
    <t>Rental</t>
  </si>
  <si>
    <t>Diesel</t>
  </si>
  <si>
    <t>Electric</t>
  </si>
  <si>
    <t>Hybrid</t>
  </si>
  <si>
    <t>Petrol</t>
  </si>
  <si>
    <t>PHEV</t>
  </si>
  <si>
    <t>Passenger, SUV, Light Commercial</t>
  </si>
  <si>
    <t>USA</t>
  </si>
  <si>
    <t>Wales</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</si>
  <si>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</si>
  <si>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</si>
  <si>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</si>
  <si>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</si>
  <si>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</si>
  <si>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</si>
  <si>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</si>
  <si>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</si>
  <si>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</si>
  <si>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</si>
  <si>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</si>
  <si>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</si>
  <si>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</si>
  <si>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</si>
  <si>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</si>
  <si>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</si>
  <si>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</si>
  <si>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</si>
  <si>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</si>
  <si>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</si>
  <si>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</si>
  <si>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</si>
  <si>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</si>
  <si>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Belgium</t>
  </si>
  <si>
    <t>Austria</t>
  </si>
  <si>
    <t>Argentina</t>
  </si>
  <si>
    <t>Fiat 500/Abarth</t>
  </si>
  <si>
    <t>Kia Picanto</t>
  </si>
  <si>
    <t>Mitsubishi Mirage</t>
  </si>
  <si>
    <t>Ford Fiesta</t>
  </si>
  <si>
    <t>Hyundai i20</t>
  </si>
  <si>
    <t>Kia Rio</t>
  </si>
  <si>
    <t>Mazda2</t>
  </si>
  <si>
    <t>MG MG3</t>
  </si>
  <si>
    <t>Suzuki Baleno</t>
  </si>
  <si>
    <t>Suzuki Swift</t>
  </si>
  <si>
    <t>Toyota Yaris</t>
  </si>
  <si>
    <t>Volkswagen Polo</t>
  </si>
  <si>
    <t>Audi A1</t>
  </si>
  <si>
    <t>Citroen C3</t>
  </si>
  <si>
    <t>MINI Hatch</t>
  </si>
  <si>
    <t>Skoda Fabia</t>
  </si>
  <si>
    <t>Hyundai i30</t>
  </si>
  <si>
    <t>Hyundai Ioniq</t>
  </si>
  <si>
    <t>Kia Cerato</t>
  </si>
  <si>
    <t>Mazda3</t>
  </si>
  <si>
    <t>Skoda Scala</t>
  </si>
  <si>
    <t>Subaru Impreza</t>
  </si>
  <si>
    <t>Toyota Corolla</t>
  </si>
  <si>
    <t>Toyota Prius</t>
  </si>
  <si>
    <t>Audi A3</t>
  </si>
  <si>
    <t>BMW 1 Series</t>
  </si>
  <si>
    <t>BMW 2 Series Gran Coupe</t>
  </si>
  <si>
    <t>CUPRA Leon</t>
  </si>
  <si>
    <t>Ford Focus</t>
  </si>
  <si>
    <t>Honda Civic</t>
  </si>
  <si>
    <t>Mercedes-Benz A-Class</t>
  </si>
  <si>
    <t>Mercedes-Benz B-Class</t>
  </si>
  <si>
    <t>MINI Clubman</t>
  </si>
  <si>
    <t>Nissan Leaf</t>
  </si>
  <si>
    <t>Peugeot 308</t>
  </si>
  <si>
    <t>Renault Megane</t>
  </si>
  <si>
    <t>Subaru WRX</t>
  </si>
  <si>
    <t>Volkswagen Golf</t>
  </si>
  <si>
    <t>Honda Accord</t>
  </si>
  <si>
    <t>Hyundai Sonata</t>
  </si>
  <si>
    <t>Mazda6</t>
  </si>
  <si>
    <t>Skoda Octavia</t>
  </si>
  <si>
    <t>Toyota Camry</t>
  </si>
  <si>
    <t>Volkswagen Passat</t>
  </si>
  <si>
    <t>Alfa Romeo Giulia</t>
  </si>
  <si>
    <t>Audi A4</t>
  </si>
  <si>
    <t>Audi A5 Sportback</t>
  </si>
  <si>
    <t>BMW 3 Series</t>
  </si>
  <si>
    <t>BMW 4 Series Gran Coupe</t>
  </si>
  <si>
    <t>BMW i4</t>
  </si>
  <si>
    <t>Genesis G70</t>
  </si>
  <si>
    <t>Hyundai Ioniq 6</t>
  </si>
  <si>
    <t>Jaguar XE</t>
  </si>
  <si>
    <t>Lexus ES</t>
  </si>
  <si>
    <t>Lexus IS</t>
  </si>
  <si>
    <t>Mercedes-Benz C-Class</t>
  </si>
  <si>
    <t>Mercedes-Benz CLA-Class</t>
  </si>
  <si>
    <t>Peugeot 508</t>
  </si>
  <si>
    <t>Polestar 2</t>
  </si>
  <si>
    <t>Tesla Model 3</t>
  </si>
  <si>
    <t>Volkswagen Arteon</t>
  </si>
  <si>
    <t>Volvo S60</t>
  </si>
  <si>
    <t>Volvo V60 Cross Country</t>
  </si>
  <si>
    <t>Citroen C5 X</t>
  </si>
  <si>
    <t>Kia Stinger</t>
  </si>
  <si>
    <t>Skoda Superb</t>
  </si>
  <si>
    <t>Audi A6</t>
  </si>
  <si>
    <t>Audi A7</t>
  </si>
  <si>
    <t>Audi e-tron GT</t>
  </si>
  <si>
    <t>BMW 5 Series</t>
  </si>
  <si>
    <t>Genesis G80</t>
  </si>
  <si>
    <t>Maserati Ghibli</t>
  </si>
  <si>
    <t>Mercedes-Benz CLS-Class</t>
  </si>
  <si>
    <t>Mercedes-Benz E-Class</t>
  </si>
  <si>
    <t>Mercedes-Benz EQE</t>
  </si>
  <si>
    <t>Porsche Taycan</t>
  </si>
  <si>
    <t>Chrysler 300</t>
  </si>
  <si>
    <t>Bentley Sedan</t>
  </si>
  <si>
    <t>BMW 7 Series</t>
  </si>
  <si>
    <t>BMW 8 Series Gran Coupe</t>
  </si>
  <si>
    <t>BMW i7</t>
  </si>
  <si>
    <t>Lexus LS</t>
  </si>
  <si>
    <t>Mercedes-Benz S-Class</t>
  </si>
  <si>
    <t>Porsche Panamera</t>
  </si>
  <si>
    <t>Rolls-Royce Sedan</t>
  </si>
  <si>
    <t>Honda Odyssey</t>
  </si>
  <si>
    <t>Hyundai Staria</t>
  </si>
  <si>
    <t>Kia Carnival</t>
  </si>
  <si>
    <t>LDV G10 Wagon</t>
  </si>
  <si>
    <t>LDV Mifa</t>
  </si>
  <si>
    <t>Volkswagen Caddy</t>
  </si>
  <si>
    <t>Volkswagen Caravelle</t>
  </si>
  <si>
    <t>Volkswagen Multivan</t>
  </si>
  <si>
    <t>Mercedes-Benz Marco Polo</t>
  </si>
  <si>
    <t>Mercedes-Benz Valente</t>
  </si>
  <si>
    <t>Mercedes-Benz V-Class</t>
  </si>
  <si>
    <t>Mercedes-Benz Vito/eVito Tour</t>
  </si>
  <si>
    <t>Toyota Granvia</t>
  </si>
  <si>
    <t>Volkswagen California</t>
  </si>
  <si>
    <t>BMW 2 Series Coupe/Conv</t>
  </si>
  <si>
    <t>Ford Mustang</t>
  </si>
  <si>
    <t>Mazda MX5</t>
  </si>
  <si>
    <t>MINI Cabrio</t>
  </si>
  <si>
    <t>Nissan 370Z</t>
  </si>
  <si>
    <t>Nissan Z</t>
  </si>
  <si>
    <t>Subaru BRZ</t>
  </si>
  <si>
    <t>Toyota GR86 / 86</t>
  </si>
  <si>
    <t>Alpine A110</t>
  </si>
  <si>
    <t>Audi A5</t>
  </si>
  <si>
    <t>Audi TT</t>
  </si>
  <si>
    <t>BMW 4 Series Coupe/Conv</t>
  </si>
  <si>
    <t>BMW Z4</t>
  </si>
  <si>
    <t>Chevrolet Corvette Stingray</t>
  </si>
  <si>
    <t>Jaguar F-Type</t>
  </si>
  <si>
    <t>Lexus LC</t>
  </si>
  <si>
    <t>Lexus RC</t>
  </si>
  <si>
    <t>Lotus Elise</t>
  </si>
  <si>
    <t>Lotus Emira</t>
  </si>
  <si>
    <t>Lotus Exige</t>
  </si>
  <si>
    <t>Mercedes-Benz C-Class Cpe/Conv</t>
  </si>
  <si>
    <t>Mercedes-Benz E-Class Cpe/Conv</t>
  </si>
  <si>
    <t>Porsche Boxster</t>
  </si>
  <si>
    <t>Porsche Cayman</t>
  </si>
  <si>
    <t>Toyota Supra</t>
  </si>
  <si>
    <t>Aston Martin Coupe/Conv</t>
  </si>
  <si>
    <t>Bentley Coupe/Conv</t>
  </si>
  <si>
    <t>BMW 8 Series</t>
  </si>
  <si>
    <t>Ferrari Coupe/Conv</t>
  </si>
  <si>
    <t>Lamborghini Coupe/Conv</t>
  </si>
  <si>
    <t>Maserati Coupe/Conv</t>
  </si>
  <si>
    <t>McLaren Coupe/Conv</t>
  </si>
  <si>
    <t>Porsche 911</t>
  </si>
  <si>
    <t>Ford Puma</t>
  </si>
  <si>
    <t>Hyundai Venue</t>
  </si>
  <si>
    <t>Kia Stonic</t>
  </si>
  <si>
    <t>Mazda CX-3</t>
  </si>
  <si>
    <t>Nissan Juke</t>
  </si>
  <si>
    <t>Renault Captur</t>
  </si>
  <si>
    <t>Suzuki Ignis</t>
  </si>
  <si>
    <t>Suzuki Jimny</t>
  </si>
  <si>
    <t>Toyota Yaris Cross</t>
  </si>
  <si>
    <t>Volkswagen T-Cross</t>
  </si>
  <si>
    <t>Citroen C4</t>
  </si>
  <si>
    <t>GWM Haval H2</t>
  </si>
  <si>
    <t>GWM Haval Jolion</t>
  </si>
  <si>
    <t>Honda HR-V</t>
  </si>
  <si>
    <t>Hyundai Kona</t>
  </si>
  <si>
    <t>Jeep Compass</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</si>
  <si>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</si>
  <si>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</si>
  <si>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</si>
  <si>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</si>
  <si>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</si>
  <si>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</si>
  <si>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</si>
  <si>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</si>
  <si>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</si>
  <si>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</si>
  <si>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</si>
  <si>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</si>
  <si>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</si>
  <si>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</si>
  <si>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Toyota Corolla Cross</t>
  </si>
  <si>
    <t>Volkswagen T-Roc</t>
  </si>
  <si>
    <t>Audi Q2</t>
  </si>
  <si>
    <t>Audi Q3</t>
  </si>
  <si>
    <t>BMW X1</t>
  </si>
  <si>
    <t>BMW X2</t>
  </si>
  <si>
    <t>Genesis GV60</t>
  </si>
  <si>
    <t>Jaguar E-Pace</t>
  </si>
  <si>
    <t>Kia Niro</t>
  </si>
  <si>
    <t>Lexus UX</t>
  </si>
  <si>
    <t>Mercedes-Benz EQA</t>
  </si>
  <si>
    <t>Mercedes-Benz GLA-Class</t>
  </si>
  <si>
    <t>MINI Countryman</t>
  </si>
  <si>
    <t>Volvo C40</t>
  </si>
  <si>
    <t>Volvo XC40</t>
  </si>
  <si>
    <t>BYD Atto 3</t>
  </si>
  <si>
    <t>Citroen C5 Aircross</t>
  </si>
  <si>
    <t>CUPRA Formentor</t>
  </si>
  <si>
    <t>Ford Escape</t>
  </si>
  <si>
    <t>GWM Haval H6</t>
  </si>
  <si>
    <t>GWM Haval H6 GT</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</si>
  <si>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</si>
  <si>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</si>
  <si>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</si>
  <si>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</si>
  <si>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</si>
  <si>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</si>
  <si>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</si>
  <si>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</si>
  <si>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</si>
  <si>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</si>
  <si>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</si>
  <si>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</si>
  <si>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</si>
  <si>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</si>
  <si>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</si>
  <si>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</si>
  <si>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</si>
  <si>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</si>
  <si>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</si>
  <si>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</si>
  <si>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CUPRA Ateca</t>
  </si>
  <si>
    <t>Genesis GV70</t>
  </si>
  <si>
    <t>Hyundai Ioniq 5</t>
  </si>
  <si>
    <t>Land Rover Discovery Sport</t>
  </si>
  <si>
    <t>Land Rover Range Rover Evoque</t>
  </si>
  <si>
    <t>Lexus NX</t>
  </si>
  <si>
    <t>Maserati Grecale</t>
  </si>
  <si>
    <t>Mercedes-Benz EQB</t>
  </si>
  <si>
    <t>Mercedes-Benz EQC</t>
  </si>
  <si>
    <t>Mercedes-Benz GLB-Class</t>
  </si>
  <si>
    <t>Mercedes-Benz GLC-Class Coupe</t>
  </si>
  <si>
    <t>Mercedes-Benz GLC-Class Wagon</t>
  </si>
  <si>
    <t>Porsche Macan</t>
  </si>
  <si>
    <t>Tesla Model Y</t>
  </si>
  <si>
    <t>Volvo XC60</t>
  </si>
  <si>
    <t>Ford Everest</t>
  </si>
  <si>
    <t>GWM Haval H9</t>
  </si>
  <si>
    <t>Hyundai Palisade</t>
  </si>
  <si>
    <t>Hyundai Santa Fe</t>
  </si>
  <si>
    <t>Isuzu Ute MU-X</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</si>
  <si>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</si>
  <si>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</si>
  <si>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</si>
  <si>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</si>
  <si>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</si>
  <si>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</si>
  <si>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</si>
  <si>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</si>
  <si>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</si>
  <si>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</si>
  <si>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</si>
  <si>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</si>
  <si>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</si>
  <si>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</si>
  <si>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</si>
  <si>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</si>
  <si>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</si>
  <si>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</si>
  <si>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Audi Q8</t>
  </si>
  <si>
    <t>BMW iX</t>
  </si>
  <si>
    <t>BMW X5</t>
  </si>
  <si>
    <t>BMW X6</t>
  </si>
  <si>
    <t>Genesis GV80</t>
  </si>
  <si>
    <t>Jaguar F-Pace</t>
  </si>
  <si>
    <t>Jaguar I-Pace</t>
  </si>
  <si>
    <t>Jeep Grand Cherokee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</si>
  <si>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</si>
  <si>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</si>
  <si>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</si>
  <si>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</si>
  <si>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</si>
  <si>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</si>
  <si>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</si>
  <si>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</si>
  <si>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</si>
  <si>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</si>
  <si>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</si>
  <si>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</si>
  <si>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Land Rover Discovery</t>
  </si>
  <si>
    <t>Nissan Patrol Wagon</t>
  </si>
  <si>
    <t>Toyota Landcruiser Wagon</t>
  </si>
  <si>
    <t>Aston Martin DBX</t>
  </si>
  <si>
    <t>Bentley Bentayga</t>
  </si>
  <si>
    <t>BMW X7</t>
  </si>
  <si>
    <t>Lamborghini Urus</t>
  </si>
  <si>
    <t>Land Rover Range Rover</t>
  </si>
  <si>
    <t>Lexus LX</t>
  </si>
  <si>
    <t>Mercedes-Benz G-Class</t>
  </si>
  <si>
    <t>Mercedes-Benz GLS-Class</t>
  </si>
  <si>
    <t>Rolls-Royce Cullinan</t>
  </si>
  <si>
    <t>Ford Transit Bus</t>
  </si>
  <si>
    <t>LDV Deliver 9 Bus</t>
  </si>
  <si>
    <t>Mercedes-Benz Sprinter Bus</t>
  </si>
  <si>
    <t>Renault Master Bus</t>
  </si>
  <si>
    <t>Toyota Hiace Bus</t>
  </si>
  <si>
    <t>Volkswagen Crafter Bus</t>
  </si>
  <si>
    <t>Toyota Coaster</t>
  </si>
  <si>
    <t>Peugeot Partner</t>
  </si>
  <si>
    <t>Renault Kangoo</t>
  </si>
  <si>
    <t>Volkswagen Caddy Van</t>
  </si>
  <si>
    <t>Ford Transit Custom</t>
  </si>
  <si>
    <t>Hyundai Staria Load</t>
  </si>
  <si>
    <t>LDV G10/G10+</t>
  </si>
  <si>
    <t>LDV V80</t>
  </si>
  <si>
    <t>Mercedes-Benz Vito/eVito Van</t>
  </si>
  <si>
    <t>Mitsubishi Express</t>
  </si>
  <si>
    <t>Peugeot Expert</t>
  </si>
  <si>
    <t>Renault Trafic</t>
  </si>
  <si>
    <t>Toyota Hiace Van</t>
  </si>
  <si>
    <t>Volkswagen Transporter</t>
  </si>
  <si>
    <t>Ford Ranger 4X2</t>
  </si>
  <si>
    <t>GWM Steed 4X2</t>
  </si>
  <si>
    <t>GWM Ute 4X2</t>
  </si>
  <si>
    <t>Isuzu Ute D-Max 4X2</t>
  </si>
  <si>
    <t>LDV T60/T60 EV 4X2</t>
  </si>
  <si>
    <t>Mazda BT-50 4X2</t>
  </si>
  <si>
    <t>Mitsubishi Triton 4X2</t>
  </si>
  <si>
    <t>Nissan Navara 4X2</t>
  </si>
  <si>
    <t>Toyota Hilux 4X2</t>
  </si>
  <si>
    <t>Ford Ranger 4X4</t>
  </si>
  <si>
    <t>GWM Ute 4X4</t>
  </si>
  <si>
    <t>Isuzu Ute D-Max 4X4</t>
  </si>
  <si>
    <t>Jeep Gladiator</t>
  </si>
  <si>
    <t>LDV T60/T60 MAX 4X4</t>
  </si>
  <si>
    <t>Mazda BT-50 4X4</t>
  </si>
  <si>
    <t>Mitsubishi Triton 4X4</t>
  </si>
  <si>
    <t>Nissan Navara 4X4</t>
  </si>
  <si>
    <t>Ssangyong Musso/Musso XLV 4X4</t>
  </si>
  <si>
    <t>Toyota Hilux 4X4</t>
  </si>
  <si>
    <t>Toyota Landcruiser PU/CC</t>
  </si>
  <si>
    <t>Volkswagen Amarok 4X4</t>
  </si>
  <si>
    <t>Chevrolet Silverado</t>
  </si>
  <si>
    <t>Chevrolet Silverado HD</t>
  </si>
  <si>
    <t>RAM 1500</t>
  </si>
  <si>
    <t>RAM 2500</t>
  </si>
  <si>
    <t>RAM 3500</t>
  </si>
  <si>
    <t>Fiat Ducato</t>
  </si>
  <si>
    <t>Ford Transit Heavy</t>
  </si>
  <si>
    <t>Fuso Canter (LD)</t>
  </si>
  <si>
    <t>Hino (LD)</t>
  </si>
  <si>
    <t>Hyundai EX4</t>
  </si>
  <si>
    <t>Hyundai EX8</t>
  </si>
  <si>
    <t>Isuzu N-Series (LD)</t>
  </si>
  <si>
    <t>Iveco C/C (LD)</t>
  </si>
  <si>
    <t>Iveco Van (LD)</t>
  </si>
  <si>
    <t>LDV Deliver 9</t>
  </si>
  <si>
    <t>Mercedes-Benz Sprinter</t>
  </si>
  <si>
    <t>Peugeot Boxer</t>
  </si>
  <si>
    <t>Renault Master</t>
  </si>
  <si>
    <t>Volkswagen Crafter</t>
  </si>
  <si>
    <t>DAF (MD)</t>
  </si>
  <si>
    <t>Fuso Fighter (MD)</t>
  </si>
  <si>
    <t>Hino (MD)</t>
  </si>
  <si>
    <t>Hyundai EX10</t>
  </si>
  <si>
    <t>Hyundai EX9</t>
  </si>
  <si>
    <t>Hyundai Pavise</t>
  </si>
  <si>
    <t>Isuzu N-Series (MD)</t>
  </si>
  <si>
    <t>Iveco (MD)</t>
  </si>
  <si>
    <t>MAN (MD)</t>
  </si>
  <si>
    <t>Mercedes (MD)</t>
  </si>
  <si>
    <t>SEA Electric (MD)</t>
  </si>
  <si>
    <t>UD Trucks (MD)</t>
  </si>
  <si>
    <t>Volvo Truck (MD)</t>
  </si>
  <si>
    <t>DAF (HD)</t>
  </si>
  <si>
    <t>Dennis Eagle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</si>
  <si>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</si>
  <si>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</si>
  <si>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</si>
  <si>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</si>
  <si>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</si>
  <si>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</si>
  <si>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</si>
  <si>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</si>
  <si>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</si>
  <si>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</si>
  <si>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</si>
  <si>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</si>
  <si>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</si>
  <si>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</si>
  <si>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</si>
  <si>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</si>
  <si>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</si>
  <si>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</si>
  <si>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</si>
  <si>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</si>
  <si>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</si>
  <si>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$70K</t>
  </si>
  <si>
    <t>Total People Movers &lt; $70K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</si>
  <si>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</si>
  <si>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</si>
  <si>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</si>
  <si>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</si>
  <si>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</si>
  <si>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</si>
  <si>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</si>
  <si>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</si>
  <si>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</si>
  <si>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</si>
  <si>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</si>
  <si>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</si>
  <si>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</si>
  <si>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$30K</t>
  </si>
  <si>
    <t>Total Light &lt; $30K</t>
  </si>
  <si>
    <t>Total Micro</t>
  </si>
  <si>
    <t>Total SUV</t>
  </si>
  <si>
    <t>Total SUV &lt; $</t>
  </si>
  <si>
    <t>Total SUV &gt; $</t>
  </si>
  <si>
    <t>Total SUV Upper Large</t>
  </si>
  <si>
    <t>Total SUV Upper Large &gt; $120K</t>
  </si>
  <si>
    <t>Total SUV Upper Large &lt; $120K</t>
  </si>
  <si>
    <t>Total SUV Large</t>
  </si>
  <si>
    <t>Total SUV Large &gt; $70K</t>
  </si>
  <si>
    <t>Total SUV Large &lt; $70K</t>
  </si>
  <si>
    <t>Total SUV Medium</t>
  </si>
  <si>
    <t>Total SUV Medium &gt; $60K</t>
  </si>
  <si>
    <t>Total SUV Medium &lt; $60K</t>
  </si>
  <si>
    <t>Total SUV Small</t>
  </si>
  <si>
    <t>Total SUV Small &gt; $45K</t>
  </si>
  <si>
    <t>Total SUV Small &lt; $45K</t>
  </si>
  <si>
    <t>Total SUV Light</t>
  </si>
  <si>
    <t>Total Light Commercial</t>
  </si>
  <si>
    <t>Total Pick-Up/CC &gt; $100K</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</si>
  <si>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</si>
  <si>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</si>
  <si>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</si>
  <si>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</si>
  <si>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</si>
  <si>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</si>
  <si>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</si>
  <si>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</si>
  <si>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</si>
  <si>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</si>
  <si>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</si>
  <si>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</si>
  <si>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</si>
  <si>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</si>
  <si>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</si>
  <si>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</si>
  <si>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</si>
  <si>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</si>
  <si>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</si>
  <si>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</si>
  <si>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BYD Total</t>
  </si>
  <si>
    <t>Chevrolet Total</t>
  </si>
  <si>
    <t>Chrysler Total</t>
  </si>
  <si>
    <t>Citroen Total</t>
  </si>
  <si>
    <t>CUPRA Total</t>
  </si>
  <si>
    <t>Daf Total</t>
  </si>
  <si>
    <t>Dennis Eagle Total</t>
  </si>
  <si>
    <t>Ferrari Total</t>
  </si>
  <si>
    <t>Fiat Total</t>
  </si>
  <si>
    <t>Fiat Professional Total</t>
  </si>
  <si>
    <t>Ford Total</t>
  </si>
  <si>
    <t>Freightliner Total</t>
  </si>
  <si>
    <t>Fuso Total</t>
  </si>
  <si>
    <t>Genesis Total</t>
  </si>
  <si>
    <t>GWM Total</t>
  </si>
  <si>
    <t>Hino Total</t>
  </si>
  <si>
    <t>Honda Total</t>
  </si>
  <si>
    <t>Hyundai Total</t>
  </si>
  <si>
    <t>Hyundai Commercial Vehicles Total</t>
  </si>
  <si>
    <t>Isuzu Total</t>
  </si>
  <si>
    <t>Isuzu Ute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</si>
  <si>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</si>
  <si>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</si>
  <si>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</si>
  <si>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</si>
  <si>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</si>
  <si>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</si>
  <si>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</si>
  <si>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</si>
  <si>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</si>
  <si>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</si>
  <si>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</si>
  <si>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</si>
  <si>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</si>
  <si>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</si>
  <si>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</si>
  <si>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</si>
  <si>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</si>
  <si>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</si>
  <si>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</si>
  <si>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</si>
  <si>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</si>
  <si>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</si>
  <si>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</si>
  <si>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Polestar Total</t>
  </si>
  <si>
    <t>Porsche Total</t>
  </si>
  <si>
    <t>RAM Total</t>
  </si>
  <si>
    <t>Renault Total</t>
  </si>
  <si>
    <t>Rolls-Royce Total</t>
  </si>
  <si>
    <t>Scania Total</t>
  </si>
  <si>
    <t>SEA Electric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</si>
  <si>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</si>
  <si>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</si>
  <si>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</si>
  <si>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</si>
  <si>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</si>
  <si>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</si>
  <si>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</si>
  <si>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</si>
  <si>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</si>
  <si>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</si>
  <si>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</si>
  <si>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2023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</si>
</sst>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3.2" x14ac:dyDescent="0.25"/>
  <cols>
    <col min="1" max="1" width="2.77734375" customWidth="1"/>
    <col min="2" max="2" width="32.5546875" customWidth="1"/>
    <col min="3" max="4" width="9.5546875" bestFit="1" customWidth="1"/>
    <col min="5" max="6" width="10.21875" customWidth="1"/>
    <col min="7" max="7" width="1.77734375" customWidth="1"/>
    <col min="8" max="8" width="9" bestFit="1" customWidth="1"/>
    <col min="12" max="12" width="2.77734375" customWidth="1"/>
    <col min="15" max="17" width="8.5546875" customWidth="1"/>
  </cols>
  <sheetData>
    <row r="1" spans="1:12" ht="45.75" customHeight="1" x14ac:dyDescent="0.25">
      <c r="A1" s="182" t="s">
        <v>99</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7.399999999999999" x14ac:dyDescent="0.3">
      <c r="A3" s="191" t="s">
        <v>24</v>
      </c>
      <c r="B3" s="192"/>
      <c r="C3" s="192"/>
      <c r="D3" s="192"/>
      <c r="E3" s="192"/>
      <c r="F3" s="192"/>
      <c r="G3" s="192"/>
      <c r="H3" s="192"/>
      <c r="I3" s="192"/>
      <c r="J3" s="192"/>
      <c r="K3" s="192"/>
      <c r="L3" s="192"/>
    </row>
    <row r="4" spans="1:12" ht="40.049999999999997" customHeight="1" x14ac:dyDescent="0.3">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40.049999999999997" customHeight="1" x14ac:dyDescent="0.25">
      <c r="A6" s="93"/>
      <c r="B6" s="93"/>
      <c r="C6" s="93"/>
      <c r="D6" s="93"/>
      <c r="E6" s="93"/>
      <c r="F6" s="93"/>
      <c r="G6" s="93"/>
      <c r="H6" s="93"/>
      <c r="I6" s="93"/>
      <c r="J6" s="90"/>
      <c r="K6" s="90"/>
      <c r="L6" s="90"/>
    </row>
    <row r="7" spans="1:12" s="89" customFormat="1" ht="39.75" customHeight="1" x14ac:dyDescent="0.25">
      <c r="A7" s="188" t="s">
        <v>100</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 x14ac:dyDescent="0.25">
      <c r="A12" s="99"/>
      <c r="B12" s="102"/>
      <c r="C12" s="193" t="s">
        <v>1</v>
      </c>
      <c r="D12" s="194"/>
      <c r="E12" s="193" t="s">
        <v>2</v>
      </c>
      <c r="F12" s="194"/>
      <c r="G12" s="103"/>
      <c r="H12" s="193" t="s">
        <v>3</v>
      </c>
      <c r="I12" s="195"/>
      <c r="J12" s="195"/>
      <c r="K12" s="194"/>
      <c r="L12" s="99"/>
    </row>
    <row r="13" spans="1:12" ht="15" x14ac:dyDescent="0.25">
      <c r="A13" s="99"/>
      <c r="B13" s="119" t="s">
        <v>0</v>
      </c>
      <c r="C13" s="130">
        <f>VALUE(RIGHT(A7, 4))</f>
        <v>2023</v>
      </c>
      <c r="D13" s="131">
        <f>C13-1</f>
        <v>2022</v>
      </c>
      <c r="E13" s="130">
        <f>C13</f>
        <v>2023</v>
      </c>
      <c r="F13" s="131">
        <f>D13</f>
        <v>2022</v>
      </c>
      <c r="G13" s="132"/>
      <c r="H13" s="130" t="s">
        <v>4</v>
      </c>
      <c r="I13" s="131" t="s">
        <v>2</v>
      </c>
      <c r="J13" s="130" t="s">
        <v>4</v>
      </c>
      <c r="K13" s="131" t="s">
        <v>2</v>
      </c>
      <c r="L13" s="99"/>
    </row>
    <row r="14" spans="1:12" ht="15" x14ac:dyDescent="0.25">
      <c r="A14" s="99"/>
      <c r="B14" s="104"/>
      <c r="C14" s="105"/>
      <c r="D14" s="106"/>
      <c r="E14" s="105"/>
      <c r="F14" s="106"/>
      <c r="G14" s="107"/>
      <c r="H14" s="105"/>
      <c r="I14" s="106"/>
      <c r="J14" s="105"/>
      <c r="K14" s="106"/>
      <c r="L14" s="99"/>
    </row>
    <row r="15" spans="1:12" ht="15" x14ac:dyDescent="0.25">
      <c r="A15" s="99"/>
      <c r="B15" s="108" t="s">
        <v>101</v>
      </c>
      <c r="C15" s="109">
        <v>1576</v>
      </c>
      <c r="D15" s="110">
        <v>1560</v>
      </c>
      <c r="E15" s="109">
        <v>4424</v>
      </c>
      <c r="F15" s="110">
        <v>4091</v>
      </c>
      <c r="G15" s="111"/>
      <c r="H15" s="109">
        <f t="shared" ref="H15:H22" si="0">C15-D15</f>
        <v>16</v>
      </c>
      <c r="I15" s="110">
        <f t="shared" ref="I15:I22" si="1">E15-F15</f>
        <v>333</v>
      </c>
      <c r="J15" s="112">
        <f t="shared" ref="J15:J22" si="2">IF(D15=0, "-", IF(H15/D15&lt;10, H15/D15, "&gt;999%"))</f>
        <v>1.0256410256410256E-2</v>
      </c>
      <c r="K15" s="113">
        <f t="shared" ref="K15:K22" si="3">IF(F15=0, "-", IF(I15/F15&lt;10, I15/F15, "&gt;999%"))</f>
        <v>8.1398191151307753E-2</v>
      </c>
      <c r="L15" s="99"/>
    </row>
    <row r="16" spans="1:12" ht="15" x14ac:dyDescent="0.25">
      <c r="A16" s="99"/>
      <c r="B16" s="108" t="s">
        <v>102</v>
      </c>
      <c r="C16" s="109">
        <v>30256</v>
      </c>
      <c r="D16" s="110">
        <v>32224</v>
      </c>
      <c r="E16" s="109">
        <v>84340</v>
      </c>
      <c r="F16" s="110">
        <v>81619</v>
      </c>
      <c r="G16" s="111"/>
      <c r="H16" s="109">
        <f t="shared" si="0"/>
        <v>-1968</v>
      </c>
      <c r="I16" s="110">
        <f t="shared" si="1"/>
        <v>2721</v>
      </c>
      <c r="J16" s="112">
        <f t="shared" si="2"/>
        <v>-6.1072492552135052E-2</v>
      </c>
      <c r="K16" s="113">
        <f t="shared" si="3"/>
        <v>3.3337825751356916E-2</v>
      </c>
      <c r="L16" s="99"/>
    </row>
    <row r="17" spans="1:12" ht="15" x14ac:dyDescent="0.25">
      <c r="A17" s="99"/>
      <c r="B17" s="108" t="s">
        <v>103</v>
      </c>
      <c r="C17" s="109">
        <v>776</v>
      </c>
      <c r="D17" s="110">
        <v>916</v>
      </c>
      <c r="E17" s="109">
        <v>2166</v>
      </c>
      <c r="F17" s="110">
        <v>2238</v>
      </c>
      <c r="G17" s="111"/>
      <c r="H17" s="109">
        <f t="shared" si="0"/>
        <v>-140</v>
      </c>
      <c r="I17" s="110">
        <f t="shared" si="1"/>
        <v>-72</v>
      </c>
      <c r="J17" s="112">
        <f t="shared" si="2"/>
        <v>-0.15283842794759825</v>
      </c>
      <c r="K17" s="113">
        <f t="shared" si="3"/>
        <v>-3.2171581769436998E-2</v>
      </c>
      <c r="L17" s="99"/>
    </row>
    <row r="18" spans="1:12" ht="15" x14ac:dyDescent="0.25">
      <c r="A18" s="99"/>
      <c r="B18" s="108" t="s">
        <v>104</v>
      </c>
      <c r="C18" s="109">
        <v>22244</v>
      </c>
      <c r="D18" s="110">
        <v>21214</v>
      </c>
      <c r="E18" s="109">
        <v>59437</v>
      </c>
      <c r="F18" s="110">
        <v>56599</v>
      </c>
      <c r="G18" s="111"/>
      <c r="H18" s="109">
        <f t="shared" si="0"/>
        <v>1030</v>
      </c>
      <c r="I18" s="110">
        <f t="shared" si="1"/>
        <v>2838</v>
      </c>
      <c r="J18" s="112">
        <f t="shared" si="2"/>
        <v>4.8552842462524747E-2</v>
      </c>
      <c r="K18" s="113">
        <f t="shared" si="3"/>
        <v>5.0142228661283768E-2</v>
      </c>
      <c r="L18" s="99"/>
    </row>
    <row r="19" spans="1:12" ht="15" x14ac:dyDescent="0.25">
      <c r="A19" s="99"/>
      <c r="B19" s="108" t="s">
        <v>105</v>
      </c>
      <c r="C19" s="109">
        <v>6543</v>
      </c>
      <c r="D19" s="110">
        <v>6380</v>
      </c>
      <c r="E19" s="109">
        <v>17878</v>
      </c>
      <c r="F19" s="110">
        <v>17360</v>
      </c>
      <c r="G19" s="111"/>
      <c r="H19" s="109">
        <f t="shared" si="0"/>
        <v>163</v>
      </c>
      <c r="I19" s="110">
        <f t="shared" si="1"/>
        <v>518</v>
      </c>
      <c r="J19" s="112">
        <f t="shared" si="2"/>
        <v>2.5548589341692789E-2</v>
      </c>
      <c r="K19" s="113">
        <f t="shared" si="3"/>
        <v>2.9838709677419355E-2</v>
      </c>
      <c r="L19" s="99"/>
    </row>
    <row r="20" spans="1:12" ht="15" x14ac:dyDescent="0.25">
      <c r="A20" s="99"/>
      <c r="B20" s="108" t="s">
        <v>106</v>
      </c>
      <c r="C20" s="109">
        <v>1620</v>
      </c>
      <c r="D20" s="110">
        <v>1768</v>
      </c>
      <c r="E20" s="109">
        <v>4544</v>
      </c>
      <c r="F20" s="110">
        <v>4797</v>
      </c>
      <c r="G20" s="111"/>
      <c r="H20" s="109">
        <f t="shared" si="0"/>
        <v>-148</v>
      </c>
      <c r="I20" s="110">
        <f t="shared" si="1"/>
        <v>-253</v>
      </c>
      <c r="J20" s="112">
        <f t="shared" si="2"/>
        <v>-8.3710407239818999E-2</v>
      </c>
      <c r="K20" s="113">
        <f t="shared" si="3"/>
        <v>-5.2741296643735669E-2</v>
      </c>
      <c r="L20" s="99"/>
    </row>
    <row r="21" spans="1:12" ht="15" x14ac:dyDescent="0.25">
      <c r="A21" s="99"/>
      <c r="B21" s="108" t="s">
        <v>107</v>
      </c>
      <c r="C21" s="109">
        <v>24107</v>
      </c>
      <c r="D21" s="110">
        <v>27155</v>
      </c>
      <c r="E21" s="109">
        <v>68368</v>
      </c>
      <c r="F21" s="110">
        <v>69729</v>
      </c>
      <c r="G21" s="111"/>
      <c r="H21" s="109">
        <f t="shared" si="0"/>
        <v>-3048</v>
      </c>
      <c r="I21" s="110">
        <f t="shared" si="1"/>
        <v>-1361</v>
      </c>
      <c r="J21" s="112">
        <f t="shared" si="2"/>
        <v>-0.11224452218744246</v>
      </c>
      <c r="K21" s="113">
        <f t="shared" si="3"/>
        <v>-1.951842131681223E-2</v>
      </c>
      <c r="L21" s="99"/>
    </row>
    <row r="22" spans="1:12" ht="15" x14ac:dyDescent="0.25">
      <c r="A22" s="99"/>
      <c r="B22" s="108" t="s">
        <v>108</v>
      </c>
      <c r="C22" s="109">
        <v>10129</v>
      </c>
      <c r="D22" s="110">
        <v>10016</v>
      </c>
      <c r="E22" s="109">
        <v>27845</v>
      </c>
      <c r="F22" s="110">
        <v>26003</v>
      </c>
      <c r="G22" s="111"/>
      <c r="H22" s="109">
        <f t="shared" si="0"/>
        <v>113</v>
      </c>
      <c r="I22" s="110">
        <f t="shared" si="1"/>
        <v>1842</v>
      </c>
      <c r="J22" s="112">
        <f t="shared" si="2"/>
        <v>1.1281948881789138E-2</v>
      </c>
      <c r="K22" s="113">
        <f t="shared" si="3"/>
        <v>7.0837980233050032E-2</v>
      </c>
      <c r="L22" s="99"/>
    </row>
    <row r="23" spans="1:12" ht="15" x14ac:dyDescent="0.25">
      <c r="A23" s="99"/>
      <c r="B23" s="108"/>
      <c r="C23" s="114"/>
      <c r="D23" s="115"/>
      <c r="E23" s="114"/>
      <c r="F23" s="115"/>
      <c r="G23" s="116"/>
      <c r="H23" s="114"/>
      <c r="I23" s="115"/>
      <c r="J23" s="117"/>
      <c r="K23" s="118"/>
      <c r="L23" s="99"/>
    </row>
    <row r="24" spans="1:12" s="43" customFormat="1" ht="15.6" x14ac:dyDescent="0.3">
      <c r="A24" s="100"/>
      <c r="B24" s="119" t="s">
        <v>5</v>
      </c>
      <c r="C24" s="120">
        <f>SUM(C15:C23)</f>
        <v>97251</v>
      </c>
      <c r="D24" s="121">
        <f>SUM(D15:D23)</f>
        <v>101233</v>
      </c>
      <c r="E24" s="120">
        <f>SUM(E15:E23)</f>
        <v>269002</v>
      </c>
      <c r="F24" s="121">
        <f>SUM(F15:F23)</f>
        <v>262436</v>
      </c>
      <c r="G24" s="122"/>
      <c r="H24" s="120">
        <f>SUM(H15:H23)</f>
        <v>-3982</v>
      </c>
      <c r="I24" s="121">
        <f>SUM(I15:I23)</f>
        <v>6566</v>
      </c>
      <c r="J24" s="123">
        <f>IF(D24=0, 0, H24/D24)</f>
        <v>-3.9334999456698903E-2</v>
      </c>
      <c r="K24" s="124">
        <f>IF(F24=0, 0, I24/F24)</f>
        <v>2.5019433309454494E-2</v>
      </c>
      <c r="L24" s="101"/>
    </row>
    <row r="25" spans="1:12" s="43" customFormat="1" x14ac:dyDescent="0.25">
      <c r="A25" s="94"/>
      <c r="B25" s="95"/>
      <c r="C25" s="96"/>
      <c r="D25" s="96"/>
      <c r="E25" s="96"/>
      <c r="F25" s="96"/>
      <c r="G25" s="96"/>
      <c r="H25" s="96"/>
      <c r="I25" s="96"/>
      <c r="J25" s="97"/>
      <c r="K25" s="97"/>
    </row>
    <row r="26" spans="1:12" s="43" customFormat="1" x14ac:dyDescent="0.25">
      <c r="A26" s="94"/>
      <c r="B26" s="94"/>
      <c r="C26" s="98"/>
      <c r="D26" s="98"/>
      <c r="E26" s="98"/>
      <c r="F26" s="98"/>
      <c r="G26" s="98"/>
      <c r="H26" s="98"/>
      <c r="I26" s="98"/>
      <c r="J26" s="97"/>
      <c r="K26" s="97"/>
    </row>
    <row r="27" spans="1:12" s="43" customFormat="1" ht="13.8" x14ac:dyDescent="0.25">
      <c r="A27" s="94"/>
      <c r="B27" s="125"/>
      <c r="C27" s="98"/>
      <c r="D27" s="98"/>
      <c r="E27" s="98"/>
      <c r="F27" s="98"/>
      <c r="G27" s="98"/>
      <c r="H27" s="98"/>
      <c r="I27" s="98"/>
      <c r="J27" s="97"/>
      <c r="K27" s="97"/>
    </row>
    <row r="28" spans="1:12" s="43" customFormat="1" ht="13.8" x14ac:dyDescent="0.25">
      <c r="A28" s="94"/>
      <c r="B28" s="125"/>
      <c r="C28" s="98"/>
      <c r="D28" s="98"/>
      <c r="E28" s="98"/>
      <c r="F28" s="98"/>
      <c r="G28" s="98"/>
      <c r="H28" s="98"/>
      <c r="I28" s="98"/>
      <c r="J28" s="97"/>
      <c r="K28" s="97"/>
    </row>
    <row r="29" spans="1:12" s="43" customFormat="1" ht="13.8" x14ac:dyDescent="0.25">
      <c r="A29" s="94"/>
      <c r="B29" s="125"/>
      <c r="C29" s="98"/>
      <c r="D29" s="98"/>
      <c r="E29" s="98"/>
      <c r="F29" s="98"/>
      <c r="G29" s="98"/>
      <c r="H29" s="98"/>
      <c r="I29" s="98"/>
      <c r="J29" s="97"/>
      <c r="K29" s="97"/>
    </row>
    <row r="30" spans="1:12" s="43" customFormat="1" ht="13.8" x14ac:dyDescent="0.25">
      <c r="A30" s="94"/>
      <c r="B30" s="125"/>
      <c r="C30" s="98"/>
      <c r="D30" s="98"/>
      <c r="E30" s="98"/>
      <c r="F30" s="98"/>
      <c r="G30" s="98"/>
      <c r="H30" s="98"/>
      <c r="I30" s="98"/>
      <c r="J30" s="97"/>
      <c r="K30" s="97"/>
    </row>
    <row r="31" spans="1:12" s="43" customFormat="1" x14ac:dyDescent="0.25">
      <c r="A31" s="94"/>
      <c r="C31" s="98"/>
      <c r="D31" s="98"/>
      <c r="E31" s="98"/>
      <c r="F31" s="98"/>
      <c r="G31" s="98"/>
      <c r="H31" s="98"/>
      <c r="I31" s="98"/>
      <c r="J31" s="97"/>
      <c r="K31" s="97"/>
    </row>
    <row r="32" spans="1:12" s="43" customFormat="1" x14ac:dyDescent="0.25">
      <c r="A32" s="94"/>
      <c r="C32" s="98"/>
      <c r="D32" s="98"/>
      <c r="E32" s="98"/>
      <c r="F32" s="98"/>
      <c r="G32" s="98"/>
      <c r="H32" s="98"/>
      <c r="I32" s="98"/>
      <c r="J32" s="97"/>
      <c r="K32" s="97"/>
    </row>
    <row r="33" spans="1:15" s="43" customFormat="1" x14ac:dyDescent="0.25">
      <c r="A33" s="94"/>
      <c r="B33" s="94"/>
      <c r="C33" s="98"/>
      <c r="D33" s="98"/>
      <c r="E33" s="98"/>
      <c r="F33" s="98"/>
      <c r="G33" s="98"/>
      <c r="H33" s="98"/>
      <c r="I33" s="98"/>
      <c r="J33" s="97"/>
      <c r="K33" s="97"/>
    </row>
    <row r="34" spans="1:15" s="43" customFormat="1" x14ac:dyDescent="0.25">
      <c r="A34" s="94"/>
      <c r="B34" s="94"/>
      <c r="C34" s="98"/>
      <c r="D34" s="98"/>
      <c r="E34" s="98"/>
      <c r="F34" s="98"/>
      <c r="G34" s="98"/>
      <c r="H34" s="98"/>
      <c r="I34" s="98"/>
      <c r="J34" s="97"/>
      <c r="K34" s="97"/>
    </row>
    <row r="35" spans="1:15" s="43" customFormat="1" x14ac:dyDescent="0.25">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685</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5"/>
  <sheetViews>
    <sheetView tabSelected="1" zoomScaleNormal="100" workbookViewId="0">
      <selection activeCell="M1" sqref="M1"/>
    </sheetView>
  </sheetViews>
  <sheetFormatPr defaultRowHeight="13.2" x14ac:dyDescent="0.25"/>
  <cols>
    <col min="1" max="1" width="30.1093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109</v>
      </c>
      <c r="B2" s="202" t="s">
        <v>100</v>
      </c>
      <c r="C2" s="198"/>
      <c r="D2" s="198"/>
      <c r="E2" s="203"/>
      <c r="F2" s="203"/>
      <c r="G2" s="203"/>
      <c r="H2" s="203"/>
      <c r="I2" s="203"/>
      <c r="J2" s="203"/>
      <c r="K2" s="203"/>
    </row>
    <row r="4" spans="1:11" ht="15.6" x14ac:dyDescent="0.3">
      <c r="A4" s="164" t="s">
        <v>120</v>
      </c>
      <c r="B4" s="196" t="s">
        <v>1</v>
      </c>
      <c r="C4" s="200"/>
      <c r="D4" s="200"/>
      <c r="E4" s="197"/>
      <c r="F4" s="196" t="s">
        <v>14</v>
      </c>
      <c r="G4" s="200"/>
      <c r="H4" s="200"/>
      <c r="I4" s="197"/>
      <c r="J4" s="196" t="s">
        <v>15</v>
      </c>
      <c r="K4" s="197"/>
    </row>
    <row r="5" spans="1:11" x14ac:dyDescent="0.25">
      <c r="A5" s="22"/>
      <c r="B5" s="196">
        <f>VALUE(RIGHT($B$2, 4))</f>
        <v>2023</v>
      </c>
      <c r="C5" s="197"/>
      <c r="D5" s="196">
        <f>B5-1</f>
        <v>2022</v>
      </c>
      <c r="E5" s="204"/>
      <c r="F5" s="196">
        <f>B5</f>
        <v>2023</v>
      </c>
      <c r="G5" s="204"/>
      <c r="H5" s="196">
        <f>D5</f>
        <v>2022</v>
      </c>
      <c r="I5" s="204"/>
      <c r="J5" s="140" t="s">
        <v>4</v>
      </c>
      <c r="K5" s="141" t="s">
        <v>2</v>
      </c>
    </row>
    <row r="6" spans="1:11" x14ac:dyDescent="0.25">
      <c r="A6" s="163" t="s">
        <v>120</v>
      </c>
      <c r="B6" s="61" t="s">
        <v>12</v>
      </c>
      <c r="C6" s="62" t="s">
        <v>13</v>
      </c>
      <c r="D6" s="61" t="s">
        <v>12</v>
      </c>
      <c r="E6" s="63" t="s">
        <v>13</v>
      </c>
      <c r="F6" s="62" t="s">
        <v>12</v>
      </c>
      <c r="G6" s="62" t="s">
        <v>13</v>
      </c>
      <c r="H6" s="61" t="s">
        <v>12</v>
      </c>
      <c r="I6" s="63" t="s">
        <v>13</v>
      </c>
      <c r="J6" s="61"/>
      <c r="K6" s="63"/>
    </row>
    <row r="7" spans="1:11" x14ac:dyDescent="0.25">
      <c r="A7" s="7" t="s">
        <v>330</v>
      </c>
      <c r="B7" s="65">
        <v>31</v>
      </c>
      <c r="C7" s="34">
        <f>IF(B18=0, "-", B7/B18)</f>
        <v>3.4870641169853771E-2</v>
      </c>
      <c r="D7" s="65">
        <v>13</v>
      </c>
      <c r="E7" s="9">
        <f>IF(D18=0, "-", D7/D18)</f>
        <v>1.4223194748358862E-2</v>
      </c>
      <c r="F7" s="81">
        <v>122</v>
      </c>
      <c r="G7" s="34">
        <f>IF(F18=0, "-", F7/F18)</f>
        <v>4.0491204779289747E-2</v>
      </c>
      <c r="H7" s="65">
        <v>51</v>
      </c>
      <c r="I7" s="9">
        <f>IF(H18=0, "-", H7/H18)</f>
        <v>1.8895887365690995E-2</v>
      </c>
      <c r="J7" s="8">
        <f t="shared" ref="J7:J16" si="0">IF(D7=0, "-", IF((B7-D7)/D7&lt;10, (B7-D7)/D7, "&gt;999%"))</f>
        <v>1.3846153846153846</v>
      </c>
      <c r="K7" s="9">
        <f t="shared" ref="K7:K16" si="1">IF(H7=0, "-", IF((F7-H7)/H7&lt;10, (F7-H7)/H7, "&gt;999%"))</f>
        <v>1.392156862745098</v>
      </c>
    </row>
    <row r="8" spans="1:11" x14ac:dyDescent="0.25">
      <c r="A8" s="7" t="s">
        <v>331</v>
      </c>
      <c r="B8" s="65">
        <v>81</v>
      </c>
      <c r="C8" s="34">
        <f>IF(B18=0, "-", B8/B18)</f>
        <v>9.1113610798650171E-2</v>
      </c>
      <c r="D8" s="65">
        <v>197</v>
      </c>
      <c r="E8" s="9">
        <f>IF(D18=0, "-", D8/D18)</f>
        <v>0.21553610503282275</v>
      </c>
      <c r="F8" s="81">
        <v>368</v>
      </c>
      <c r="G8" s="34">
        <f>IF(F18=0, "-", F8/F18)</f>
        <v>0.12213740458015267</v>
      </c>
      <c r="H8" s="65">
        <v>495</v>
      </c>
      <c r="I8" s="9">
        <f>IF(H18=0, "-", H8/H18)</f>
        <v>0.18340125972582438</v>
      </c>
      <c r="J8" s="8">
        <f t="shared" si="0"/>
        <v>-0.58883248730964466</v>
      </c>
      <c r="K8" s="9">
        <f t="shared" si="1"/>
        <v>-0.25656565656565655</v>
      </c>
    </row>
    <row r="9" spans="1:11" x14ac:dyDescent="0.25">
      <c r="A9" s="7" t="s">
        <v>332</v>
      </c>
      <c r="B9" s="65">
        <v>108</v>
      </c>
      <c r="C9" s="34">
        <f>IF(B18=0, "-", B9/B18)</f>
        <v>0.12148481439820022</v>
      </c>
      <c r="D9" s="65">
        <v>129</v>
      </c>
      <c r="E9" s="9">
        <f>IF(D18=0, "-", D9/D18)</f>
        <v>0.14113785557986872</v>
      </c>
      <c r="F9" s="81">
        <v>419</v>
      </c>
      <c r="G9" s="34">
        <f>IF(F18=0, "-", F9/F18)</f>
        <v>0.13906405575838035</v>
      </c>
      <c r="H9" s="65">
        <v>348</v>
      </c>
      <c r="I9" s="9">
        <f>IF(H18=0, "-", H9/H18)</f>
        <v>0.12893664320118561</v>
      </c>
      <c r="J9" s="8">
        <f t="shared" si="0"/>
        <v>-0.16279069767441862</v>
      </c>
      <c r="K9" s="9">
        <f t="shared" si="1"/>
        <v>0.20402298850574713</v>
      </c>
    </row>
    <row r="10" spans="1:11" x14ac:dyDescent="0.25">
      <c r="A10" s="7" t="s">
        <v>333</v>
      </c>
      <c r="B10" s="65">
        <v>250</v>
      </c>
      <c r="C10" s="34">
        <f>IF(B18=0, "-", B10/B18)</f>
        <v>0.28121484814398201</v>
      </c>
      <c r="D10" s="65">
        <v>202</v>
      </c>
      <c r="E10" s="9">
        <f>IF(D18=0, "-", D10/D18)</f>
        <v>0.22100656455142231</v>
      </c>
      <c r="F10" s="81">
        <v>809</v>
      </c>
      <c r="G10" s="34">
        <f>IF(F18=0, "-", F10/F18)</f>
        <v>0.26850315300365085</v>
      </c>
      <c r="H10" s="65">
        <v>686</v>
      </c>
      <c r="I10" s="9">
        <f>IF(H18=0, "-", H10/H18)</f>
        <v>0.25416821044831417</v>
      </c>
      <c r="J10" s="8">
        <f t="shared" si="0"/>
        <v>0.23762376237623761</v>
      </c>
      <c r="K10" s="9">
        <f t="shared" si="1"/>
        <v>0.17930029154518951</v>
      </c>
    </row>
    <row r="11" spans="1:11" x14ac:dyDescent="0.25">
      <c r="A11" s="7" t="s">
        <v>334</v>
      </c>
      <c r="B11" s="65">
        <v>22</v>
      </c>
      <c r="C11" s="34">
        <f>IF(B18=0, "-", B11/B18)</f>
        <v>2.4746906636670417E-2</v>
      </c>
      <c r="D11" s="65">
        <v>25</v>
      </c>
      <c r="E11" s="9">
        <f>IF(D18=0, "-", D11/D18)</f>
        <v>2.7352297592997812E-2</v>
      </c>
      <c r="F11" s="81">
        <v>78</v>
      </c>
      <c r="G11" s="34">
        <f>IF(F18=0, "-", F11/F18)</f>
        <v>2.5887819449054099E-2</v>
      </c>
      <c r="H11" s="65">
        <v>66</v>
      </c>
      <c r="I11" s="9">
        <f>IF(H18=0, "-", H11/H18)</f>
        <v>2.4453501296776585E-2</v>
      </c>
      <c r="J11" s="8">
        <f t="shared" si="0"/>
        <v>-0.12</v>
      </c>
      <c r="K11" s="9">
        <f t="shared" si="1"/>
        <v>0.18181818181818182</v>
      </c>
    </row>
    <row r="12" spans="1:11" x14ac:dyDescent="0.25">
      <c r="A12" s="7" t="s">
        <v>335</v>
      </c>
      <c r="B12" s="65">
        <v>9</v>
      </c>
      <c r="C12" s="34">
        <f>IF(B18=0, "-", B12/B18)</f>
        <v>1.0123734533183352E-2</v>
      </c>
      <c r="D12" s="65">
        <v>40</v>
      </c>
      <c r="E12" s="9">
        <f>IF(D18=0, "-", D12/D18)</f>
        <v>4.3763676148796497E-2</v>
      </c>
      <c r="F12" s="81">
        <v>20</v>
      </c>
      <c r="G12" s="34">
        <f>IF(F18=0, "-", F12/F18)</f>
        <v>6.637902422834384E-3</v>
      </c>
      <c r="H12" s="65">
        <v>74</v>
      </c>
      <c r="I12" s="9">
        <f>IF(H18=0, "-", H12/H18)</f>
        <v>2.741756206002223E-2</v>
      </c>
      <c r="J12" s="8">
        <f t="shared" si="0"/>
        <v>-0.77500000000000002</v>
      </c>
      <c r="K12" s="9">
        <f t="shared" si="1"/>
        <v>-0.72972972972972971</v>
      </c>
    </row>
    <row r="13" spans="1:11" x14ac:dyDescent="0.25">
      <c r="A13" s="7" t="s">
        <v>336</v>
      </c>
      <c r="B13" s="65">
        <v>57</v>
      </c>
      <c r="C13" s="34">
        <f>IF(B18=0, "-", B13/B18)</f>
        <v>6.411698537682789E-2</v>
      </c>
      <c r="D13" s="65">
        <v>37</v>
      </c>
      <c r="E13" s="9">
        <f>IF(D18=0, "-", D13/D18)</f>
        <v>4.0481400437636761E-2</v>
      </c>
      <c r="F13" s="81">
        <v>159</v>
      </c>
      <c r="G13" s="34">
        <f>IF(F18=0, "-", F13/F18)</f>
        <v>5.2771324261533359E-2</v>
      </c>
      <c r="H13" s="65">
        <v>110</v>
      </c>
      <c r="I13" s="9">
        <f>IF(H18=0, "-", H13/H18)</f>
        <v>4.0755835494627642E-2</v>
      </c>
      <c r="J13" s="8">
        <f t="shared" si="0"/>
        <v>0.54054054054054057</v>
      </c>
      <c r="K13" s="9">
        <f t="shared" si="1"/>
        <v>0.44545454545454544</v>
      </c>
    </row>
    <row r="14" spans="1:11" x14ac:dyDescent="0.25">
      <c r="A14" s="7" t="s">
        <v>337</v>
      </c>
      <c r="B14" s="65">
        <v>146</v>
      </c>
      <c r="C14" s="34">
        <f>IF(B18=0, "-", B14/B18)</f>
        <v>0.16422947131608548</v>
      </c>
      <c r="D14" s="65">
        <v>46</v>
      </c>
      <c r="E14" s="9">
        <f>IF(D18=0, "-", D14/D18)</f>
        <v>5.0328227571115977E-2</v>
      </c>
      <c r="F14" s="81">
        <v>477</v>
      </c>
      <c r="G14" s="34">
        <f>IF(F18=0, "-", F14/F18)</f>
        <v>0.15831397278460008</v>
      </c>
      <c r="H14" s="65">
        <v>86</v>
      </c>
      <c r="I14" s="9">
        <f>IF(H18=0, "-", H14/H18)</f>
        <v>3.18636532048907E-2</v>
      </c>
      <c r="J14" s="8">
        <f t="shared" si="0"/>
        <v>2.1739130434782608</v>
      </c>
      <c r="K14" s="9">
        <f t="shared" si="1"/>
        <v>4.5465116279069768</v>
      </c>
    </row>
    <row r="15" spans="1:11" x14ac:dyDescent="0.25">
      <c r="A15" s="7" t="s">
        <v>338</v>
      </c>
      <c r="B15" s="65">
        <v>75</v>
      </c>
      <c r="C15" s="34">
        <f>IF(B18=0, "-", B15/B18)</f>
        <v>8.4364454443194598E-2</v>
      </c>
      <c r="D15" s="65">
        <v>136</v>
      </c>
      <c r="E15" s="9">
        <f>IF(D18=0, "-", D15/D18)</f>
        <v>0.1487964989059081</v>
      </c>
      <c r="F15" s="81">
        <v>368</v>
      </c>
      <c r="G15" s="34">
        <f>IF(F18=0, "-", F15/F18)</f>
        <v>0.12213740458015267</v>
      </c>
      <c r="H15" s="65">
        <v>554</v>
      </c>
      <c r="I15" s="9">
        <f>IF(H18=0, "-", H15/H18)</f>
        <v>0.20526120785476101</v>
      </c>
      <c r="J15" s="8">
        <f t="shared" si="0"/>
        <v>-0.4485294117647059</v>
      </c>
      <c r="K15" s="9">
        <f t="shared" si="1"/>
        <v>-0.33574007220216606</v>
      </c>
    </row>
    <row r="16" spans="1:11" x14ac:dyDescent="0.25">
      <c r="A16" s="7" t="s">
        <v>339</v>
      </c>
      <c r="B16" s="65">
        <v>110</v>
      </c>
      <c r="C16" s="34">
        <f>IF(B18=0, "-", B16/B18)</f>
        <v>0.12373453318335208</v>
      </c>
      <c r="D16" s="65">
        <v>89</v>
      </c>
      <c r="E16" s="9">
        <f>IF(D18=0, "-", D16/D18)</f>
        <v>9.7374179431072211E-2</v>
      </c>
      <c r="F16" s="81">
        <v>193</v>
      </c>
      <c r="G16" s="34">
        <f>IF(F18=0, "-", F16/F18)</f>
        <v>6.405575838035181E-2</v>
      </c>
      <c r="H16" s="65">
        <v>229</v>
      </c>
      <c r="I16" s="9">
        <f>IF(H18=0, "-", H16/H18)</f>
        <v>8.4846239347906638E-2</v>
      </c>
      <c r="J16" s="8">
        <f t="shared" si="0"/>
        <v>0.23595505617977527</v>
      </c>
      <c r="K16" s="9">
        <f t="shared" si="1"/>
        <v>-0.15720524017467249</v>
      </c>
    </row>
    <row r="17" spans="1:11" x14ac:dyDescent="0.25">
      <c r="A17" s="2"/>
      <c r="B17" s="68"/>
      <c r="C17" s="33"/>
      <c r="D17" s="68"/>
      <c r="E17" s="6"/>
      <c r="F17" s="82"/>
      <c r="G17" s="33"/>
      <c r="H17" s="68"/>
      <c r="I17" s="6"/>
      <c r="J17" s="5"/>
      <c r="K17" s="6"/>
    </row>
    <row r="18" spans="1:11" s="43" customFormat="1" x14ac:dyDescent="0.25">
      <c r="A18" s="162" t="s">
        <v>600</v>
      </c>
      <c r="B18" s="71">
        <f>SUM(B7:B17)</f>
        <v>889</v>
      </c>
      <c r="C18" s="40">
        <f>B18/22244</f>
        <v>3.9965833483186476E-2</v>
      </c>
      <c r="D18" s="71">
        <f>SUM(D7:D17)</f>
        <v>914</v>
      </c>
      <c r="E18" s="41">
        <f>D18/21214</f>
        <v>4.3084755350240408E-2</v>
      </c>
      <c r="F18" s="77">
        <f>SUM(F7:F17)</f>
        <v>3013</v>
      </c>
      <c r="G18" s="42">
        <f>F18/59437</f>
        <v>5.0692329693625186E-2</v>
      </c>
      <c r="H18" s="71">
        <f>SUM(H7:H17)</f>
        <v>2699</v>
      </c>
      <c r="I18" s="41">
        <f>H18/56599</f>
        <v>4.7686354882595101E-2</v>
      </c>
      <c r="J18" s="37">
        <f>IF(D18=0, "-", IF((B18-D18)/D18&lt;10, (B18-D18)/D18, "&gt;999%"))</f>
        <v>-2.7352297592997812E-2</v>
      </c>
      <c r="K18" s="38">
        <f>IF(H18=0, "-", IF((F18-H18)/H18&lt;10, (F18-H18)/H18, "&gt;999%"))</f>
        <v>0.11633938495739163</v>
      </c>
    </row>
    <row r="19" spans="1:11" x14ac:dyDescent="0.25">
      <c r="B19" s="83"/>
      <c r="D19" s="83"/>
      <c r="F19" s="83"/>
      <c r="H19" s="83"/>
    </row>
    <row r="20" spans="1:11" s="43" customFormat="1" x14ac:dyDescent="0.25">
      <c r="A20" s="162" t="s">
        <v>600</v>
      </c>
      <c r="B20" s="71">
        <v>889</v>
      </c>
      <c r="C20" s="40">
        <f>B20/22244</f>
        <v>3.9965833483186476E-2</v>
      </c>
      <c r="D20" s="71">
        <v>914</v>
      </c>
      <c r="E20" s="41">
        <f>D20/21214</f>
        <v>4.3084755350240408E-2</v>
      </c>
      <c r="F20" s="77">
        <v>3013</v>
      </c>
      <c r="G20" s="42">
        <f>F20/59437</f>
        <v>5.0692329693625186E-2</v>
      </c>
      <c r="H20" s="71">
        <v>2699</v>
      </c>
      <c r="I20" s="41">
        <f>H20/56599</f>
        <v>4.7686354882595101E-2</v>
      </c>
      <c r="J20" s="37">
        <f>IF(D20=0, "-", IF((B20-D20)/D20&lt;10, (B20-D20)/D20, "&gt;999%"))</f>
        <v>-2.7352297592997812E-2</v>
      </c>
      <c r="K20" s="38">
        <f>IF(H20=0, "-", IF((F20-H20)/H20&lt;10, (F20-H20)/H20, "&gt;999%"))</f>
        <v>0.11633938495739163</v>
      </c>
    </row>
    <row r="21" spans="1:11" x14ac:dyDescent="0.25">
      <c r="B21" s="83"/>
      <c r="D21" s="83"/>
      <c r="F21" s="83"/>
      <c r="H21" s="83"/>
    </row>
    <row r="22" spans="1:11" ht="15.6" x14ac:dyDescent="0.3">
      <c r="A22" s="164" t="s">
        <v>121</v>
      </c>
      <c r="B22" s="196" t="s">
        <v>1</v>
      </c>
      <c r="C22" s="200"/>
      <c r="D22" s="200"/>
      <c r="E22" s="197"/>
      <c r="F22" s="196" t="s">
        <v>14</v>
      </c>
      <c r="G22" s="200"/>
      <c r="H22" s="200"/>
      <c r="I22" s="197"/>
      <c r="J22" s="196" t="s">
        <v>15</v>
      </c>
      <c r="K22" s="197"/>
    </row>
    <row r="23" spans="1:11" x14ac:dyDescent="0.25">
      <c r="A23" s="22"/>
      <c r="B23" s="196">
        <f>VALUE(RIGHT($B$2, 4))</f>
        <v>2023</v>
      </c>
      <c r="C23" s="197"/>
      <c r="D23" s="196">
        <f>B23-1</f>
        <v>2022</v>
      </c>
      <c r="E23" s="204"/>
      <c r="F23" s="196">
        <f>B23</f>
        <v>2023</v>
      </c>
      <c r="G23" s="204"/>
      <c r="H23" s="196">
        <f>D23</f>
        <v>2022</v>
      </c>
      <c r="I23" s="204"/>
      <c r="J23" s="140" t="s">
        <v>4</v>
      </c>
      <c r="K23" s="141" t="s">
        <v>2</v>
      </c>
    </row>
    <row r="24" spans="1:11" x14ac:dyDescent="0.25">
      <c r="A24" s="163" t="s">
        <v>152</v>
      </c>
      <c r="B24" s="61" t="s">
        <v>12</v>
      </c>
      <c r="C24" s="62" t="s">
        <v>13</v>
      </c>
      <c r="D24" s="61" t="s">
        <v>12</v>
      </c>
      <c r="E24" s="63" t="s">
        <v>13</v>
      </c>
      <c r="F24" s="62" t="s">
        <v>12</v>
      </c>
      <c r="G24" s="62" t="s">
        <v>13</v>
      </c>
      <c r="H24" s="61" t="s">
        <v>12</v>
      </c>
      <c r="I24" s="63" t="s">
        <v>13</v>
      </c>
      <c r="J24" s="61"/>
      <c r="K24" s="63"/>
    </row>
    <row r="25" spans="1:11" x14ac:dyDescent="0.25">
      <c r="A25" s="7" t="s">
        <v>340</v>
      </c>
      <c r="B25" s="65">
        <v>0</v>
      </c>
      <c r="C25" s="34">
        <f>IF(B48=0, "-", B25/B48)</f>
        <v>0</v>
      </c>
      <c r="D25" s="65">
        <v>1</v>
      </c>
      <c r="E25" s="9">
        <f>IF(D48=0, "-", D25/D48)</f>
        <v>4.1858518208455421E-4</v>
      </c>
      <c r="F25" s="81">
        <v>1</v>
      </c>
      <c r="G25" s="34">
        <f>IF(F48=0, "-", F25/F48)</f>
        <v>1.4827995255041519E-4</v>
      </c>
      <c r="H25" s="65">
        <v>3</v>
      </c>
      <c r="I25" s="9">
        <f>IF(H48=0, "-", H25/H48)</f>
        <v>4.3296290951075193E-4</v>
      </c>
      <c r="J25" s="8">
        <f t="shared" ref="J25:J46" si="2">IF(D25=0, "-", IF((B25-D25)/D25&lt;10, (B25-D25)/D25, "&gt;999%"))</f>
        <v>-1</v>
      </c>
      <c r="K25" s="9">
        <f t="shared" ref="K25:K46" si="3">IF(H25=0, "-", IF((F25-H25)/H25&lt;10, (F25-H25)/H25, "&gt;999%"))</f>
        <v>-0.66666666666666663</v>
      </c>
    </row>
    <row r="26" spans="1:11" x14ac:dyDescent="0.25">
      <c r="A26" s="7" t="s">
        <v>341</v>
      </c>
      <c r="B26" s="65">
        <v>0</v>
      </c>
      <c r="C26" s="34">
        <f>IF(B48=0, "-", B26/B48)</f>
        <v>0</v>
      </c>
      <c r="D26" s="65">
        <v>0</v>
      </c>
      <c r="E26" s="9">
        <f>IF(D48=0, "-", D26/D48)</f>
        <v>0</v>
      </c>
      <c r="F26" s="81">
        <v>0</v>
      </c>
      <c r="G26" s="34">
        <f>IF(F48=0, "-", F26/F48)</f>
        <v>0</v>
      </c>
      <c r="H26" s="65">
        <v>1</v>
      </c>
      <c r="I26" s="9">
        <f>IF(H48=0, "-", H26/H48)</f>
        <v>1.4432096983691729E-4</v>
      </c>
      <c r="J26" s="8" t="str">
        <f t="shared" si="2"/>
        <v>-</v>
      </c>
      <c r="K26" s="9">
        <f t="shared" si="3"/>
        <v>-1</v>
      </c>
    </row>
    <row r="27" spans="1:11" x14ac:dyDescent="0.25">
      <c r="A27" s="7" t="s">
        <v>342</v>
      </c>
      <c r="B27" s="65">
        <v>326</v>
      </c>
      <c r="C27" s="34">
        <f>IF(B48=0, "-", B27/B48)</f>
        <v>0.13600333750521484</v>
      </c>
      <c r="D27" s="65">
        <v>201</v>
      </c>
      <c r="E27" s="9">
        <f>IF(D48=0, "-", D27/D48)</f>
        <v>8.4135621598995389E-2</v>
      </c>
      <c r="F27" s="81">
        <v>856</v>
      </c>
      <c r="G27" s="34">
        <f>IF(F48=0, "-", F27/F48)</f>
        <v>0.12692763938315541</v>
      </c>
      <c r="H27" s="65">
        <v>519</v>
      </c>
      <c r="I27" s="9">
        <f>IF(H48=0, "-", H27/H48)</f>
        <v>7.4902583345360083E-2</v>
      </c>
      <c r="J27" s="8">
        <f t="shared" si="2"/>
        <v>0.62189054726368154</v>
      </c>
      <c r="K27" s="9">
        <f t="shared" si="3"/>
        <v>0.64932562620423895</v>
      </c>
    </row>
    <row r="28" spans="1:11" x14ac:dyDescent="0.25">
      <c r="A28" s="7" t="s">
        <v>343</v>
      </c>
      <c r="B28" s="65">
        <v>42</v>
      </c>
      <c r="C28" s="34">
        <f>IF(B48=0, "-", B28/B48)</f>
        <v>1.7521902377972465E-2</v>
      </c>
      <c r="D28" s="65">
        <v>100</v>
      </c>
      <c r="E28" s="9">
        <f>IF(D48=0, "-", D28/D48)</f>
        <v>4.1858518208455424E-2</v>
      </c>
      <c r="F28" s="81">
        <v>117</v>
      </c>
      <c r="G28" s="34">
        <f>IF(F48=0, "-", F28/F48)</f>
        <v>1.7348754448398576E-2</v>
      </c>
      <c r="H28" s="65">
        <v>246</v>
      </c>
      <c r="I28" s="9">
        <f>IF(H48=0, "-", H28/H48)</f>
        <v>3.5502958579881658E-2</v>
      </c>
      <c r="J28" s="8">
        <f t="shared" si="2"/>
        <v>-0.57999999999999996</v>
      </c>
      <c r="K28" s="9">
        <f t="shared" si="3"/>
        <v>-0.52439024390243905</v>
      </c>
    </row>
    <row r="29" spans="1:11" x14ac:dyDescent="0.25">
      <c r="A29" s="7" t="s">
        <v>344</v>
      </c>
      <c r="B29" s="65">
        <v>91</v>
      </c>
      <c r="C29" s="34">
        <f>IF(B48=0, "-", B29/B48)</f>
        <v>3.7964121818940343E-2</v>
      </c>
      <c r="D29" s="65">
        <v>297</v>
      </c>
      <c r="E29" s="9">
        <f>IF(D48=0, "-", D29/D48)</f>
        <v>0.1243197990791126</v>
      </c>
      <c r="F29" s="81">
        <v>348</v>
      </c>
      <c r="G29" s="34">
        <f>IF(F48=0, "-", F29/F48)</f>
        <v>5.1601423487544484E-2</v>
      </c>
      <c r="H29" s="65">
        <v>720</v>
      </c>
      <c r="I29" s="9">
        <f>IF(H48=0, "-", H29/H48)</f>
        <v>0.10391109828258045</v>
      </c>
      <c r="J29" s="8">
        <f t="shared" si="2"/>
        <v>-0.69360269360269355</v>
      </c>
      <c r="K29" s="9">
        <f t="shared" si="3"/>
        <v>-0.51666666666666672</v>
      </c>
    </row>
    <row r="30" spans="1:11" x14ac:dyDescent="0.25">
      <c r="A30" s="7" t="s">
        <v>345</v>
      </c>
      <c r="B30" s="65">
        <v>39</v>
      </c>
      <c r="C30" s="34">
        <f>IF(B48=0, "-", B30/B48)</f>
        <v>1.6270337922403004E-2</v>
      </c>
      <c r="D30" s="65">
        <v>36</v>
      </c>
      <c r="E30" s="9">
        <f>IF(D48=0, "-", D30/D48)</f>
        <v>1.5069066555043951E-2</v>
      </c>
      <c r="F30" s="81">
        <v>93</v>
      </c>
      <c r="G30" s="34">
        <f>IF(F48=0, "-", F30/F48)</f>
        <v>1.3790035587188613E-2</v>
      </c>
      <c r="H30" s="65">
        <v>84</v>
      </c>
      <c r="I30" s="9">
        <f>IF(H48=0, "-", H30/H48)</f>
        <v>1.2122961466301053E-2</v>
      </c>
      <c r="J30" s="8">
        <f t="shared" si="2"/>
        <v>8.3333333333333329E-2</v>
      </c>
      <c r="K30" s="9">
        <f t="shared" si="3"/>
        <v>0.10714285714285714</v>
      </c>
    </row>
    <row r="31" spans="1:11" x14ac:dyDescent="0.25">
      <c r="A31" s="7" t="s">
        <v>346</v>
      </c>
      <c r="B31" s="65">
        <v>200</v>
      </c>
      <c r="C31" s="34">
        <f>IF(B48=0, "-", B31/B48)</f>
        <v>8.343763037129745E-2</v>
      </c>
      <c r="D31" s="65">
        <v>102</v>
      </c>
      <c r="E31" s="9">
        <f>IF(D48=0, "-", D31/D48)</f>
        <v>4.2695688572624527E-2</v>
      </c>
      <c r="F31" s="81">
        <v>353</v>
      </c>
      <c r="G31" s="34">
        <f>IF(F48=0, "-", F31/F48)</f>
        <v>5.2342823250296558E-2</v>
      </c>
      <c r="H31" s="65">
        <v>514</v>
      </c>
      <c r="I31" s="9">
        <f>IF(H48=0, "-", H31/H48)</f>
        <v>7.4180978496175498E-2</v>
      </c>
      <c r="J31" s="8">
        <f t="shared" si="2"/>
        <v>0.96078431372549022</v>
      </c>
      <c r="K31" s="9">
        <f t="shared" si="3"/>
        <v>-0.3132295719844358</v>
      </c>
    </row>
    <row r="32" spans="1:11" x14ac:dyDescent="0.25">
      <c r="A32" s="7" t="s">
        <v>347</v>
      </c>
      <c r="B32" s="65">
        <v>359</v>
      </c>
      <c r="C32" s="34">
        <f>IF(B48=0, "-", B32/B48)</f>
        <v>0.14977054651647892</v>
      </c>
      <c r="D32" s="65">
        <v>369</v>
      </c>
      <c r="E32" s="9">
        <f>IF(D48=0, "-", D32/D48)</f>
        <v>0.15445793218920051</v>
      </c>
      <c r="F32" s="81">
        <v>601</v>
      </c>
      <c r="G32" s="34">
        <f>IF(F48=0, "-", F32/F48)</f>
        <v>8.911625148279953E-2</v>
      </c>
      <c r="H32" s="65">
        <v>1070</v>
      </c>
      <c r="I32" s="9">
        <f>IF(H48=0, "-", H32/H48)</f>
        <v>0.15442343772550152</v>
      </c>
      <c r="J32" s="8">
        <f t="shared" si="2"/>
        <v>-2.7100271002710029E-2</v>
      </c>
      <c r="K32" s="9">
        <f t="shared" si="3"/>
        <v>-0.43831775700934578</v>
      </c>
    </row>
    <row r="33" spans="1:11" x14ac:dyDescent="0.25">
      <c r="A33" s="7" t="s">
        <v>348</v>
      </c>
      <c r="B33" s="65">
        <v>24</v>
      </c>
      <c r="C33" s="34">
        <f>IF(B48=0, "-", B33/B48)</f>
        <v>1.0012515644555695E-2</v>
      </c>
      <c r="D33" s="65">
        <v>5</v>
      </c>
      <c r="E33" s="9">
        <f>IF(D48=0, "-", D33/D48)</f>
        <v>2.0929259104227708E-3</v>
      </c>
      <c r="F33" s="81">
        <v>74</v>
      </c>
      <c r="G33" s="34">
        <f>IF(F48=0, "-", F33/F48)</f>
        <v>1.0972716488730723E-2</v>
      </c>
      <c r="H33" s="65">
        <v>28</v>
      </c>
      <c r="I33" s="9">
        <f>IF(H48=0, "-", H33/H48)</f>
        <v>4.0409871554336844E-3</v>
      </c>
      <c r="J33" s="8">
        <f t="shared" si="2"/>
        <v>3.8</v>
      </c>
      <c r="K33" s="9">
        <f t="shared" si="3"/>
        <v>1.6428571428571428</v>
      </c>
    </row>
    <row r="34" spans="1:11" x14ac:dyDescent="0.25">
      <c r="A34" s="7" t="s">
        <v>349</v>
      </c>
      <c r="B34" s="65">
        <v>377</v>
      </c>
      <c r="C34" s="34">
        <f>IF(B48=0, "-", B34/B48)</f>
        <v>0.1572799332498957</v>
      </c>
      <c r="D34" s="65">
        <v>619</v>
      </c>
      <c r="E34" s="9">
        <f>IF(D48=0, "-", D34/D48)</f>
        <v>0.25910422771033903</v>
      </c>
      <c r="F34" s="81">
        <v>1340</v>
      </c>
      <c r="G34" s="34">
        <f>IF(F48=0, "-", F34/F48)</f>
        <v>0.19869513641755635</v>
      </c>
      <c r="H34" s="65">
        <v>1528</v>
      </c>
      <c r="I34" s="9">
        <f>IF(H48=0, "-", H34/H48)</f>
        <v>0.22052244191080964</v>
      </c>
      <c r="J34" s="8">
        <f t="shared" si="2"/>
        <v>-0.39095315024232635</v>
      </c>
      <c r="K34" s="9">
        <f t="shared" si="3"/>
        <v>-0.12303664921465969</v>
      </c>
    </row>
    <row r="35" spans="1:11" x14ac:dyDescent="0.25">
      <c r="A35" s="7" t="s">
        <v>350</v>
      </c>
      <c r="B35" s="65">
        <v>179</v>
      </c>
      <c r="C35" s="34">
        <f>IF(B48=0, "-", B35/B48)</f>
        <v>7.4676679182311217E-2</v>
      </c>
      <c r="D35" s="65">
        <v>139</v>
      </c>
      <c r="E35" s="9">
        <f>IF(D48=0, "-", D35/D48)</f>
        <v>5.8183340309753036E-2</v>
      </c>
      <c r="F35" s="81">
        <v>679</v>
      </c>
      <c r="G35" s="34">
        <f>IF(F48=0, "-", F35/F48)</f>
        <v>0.1006820877817319</v>
      </c>
      <c r="H35" s="65">
        <v>510</v>
      </c>
      <c r="I35" s="9">
        <f>IF(H48=0, "-", H35/H48)</f>
        <v>7.3603694616827822E-2</v>
      </c>
      <c r="J35" s="8">
        <f t="shared" si="2"/>
        <v>0.28776978417266186</v>
      </c>
      <c r="K35" s="9">
        <f t="shared" si="3"/>
        <v>0.33137254901960783</v>
      </c>
    </row>
    <row r="36" spans="1:11" x14ac:dyDescent="0.25">
      <c r="A36" s="7" t="s">
        <v>351</v>
      </c>
      <c r="B36" s="65">
        <v>143</v>
      </c>
      <c r="C36" s="34">
        <f>IF(B48=0, "-", B36/B48)</f>
        <v>5.9657905715477681E-2</v>
      </c>
      <c r="D36" s="65">
        <v>139</v>
      </c>
      <c r="E36" s="9">
        <f>IF(D48=0, "-", D36/D48)</f>
        <v>5.8183340309753036E-2</v>
      </c>
      <c r="F36" s="81">
        <v>504</v>
      </c>
      <c r="G36" s="34">
        <f>IF(F48=0, "-", F36/F48)</f>
        <v>7.4733096085409248E-2</v>
      </c>
      <c r="H36" s="65">
        <v>499</v>
      </c>
      <c r="I36" s="9">
        <f>IF(H48=0, "-", H36/H48)</f>
        <v>7.2016163948621731E-2</v>
      </c>
      <c r="J36" s="8">
        <f t="shared" si="2"/>
        <v>2.8776978417266189E-2</v>
      </c>
      <c r="K36" s="9">
        <f t="shared" si="3"/>
        <v>1.002004008016032E-2</v>
      </c>
    </row>
    <row r="37" spans="1:11" x14ac:dyDescent="0.25">
      <c r="A37" s="7" t="s">
        <v>352</v>
      </c>
      <c r="B37" s="65">
        <v>105</v>
      </c>
      <c r="C37" s="34">
        <f>IF(B48=0, "-", B37/B48)</f>
        <v>4.3804755944931162E-2</v>
      </c>
      <c r="D37" s="65">
        <v>0</v>
      </c>
      <c r="E37" s="9">
        <f>IF(D48=0, "-", D37/D48)</f>
        <v>0</v>
      </c>
      <c r="F37" s="81">
        <v>356</v>
      </c>
      <c r="G37" s="34">
        <f>IF(F48=0, "-", F37/F48)</f>
        <v>5.2787663107947802E-2</v>
      </c>
      <c r="H37" s="65">
        <v>0</v>
      </c>
      <c r="I37" s="9">
        <f>IF(H48=0, "-", H37/H48)</f>
        <v>0</v>
      </c>
      <c r="J37" s="8" t="str">
        <f t="shared" si="2"/>
        <v>-</v>
      </c>
      <c r="K37" s="9" t="str">
        <f t="shared" si="3"/>
        <v>-</v>
      </c>
    </row>
    <row r="38" spans="1:11" x14ac:dyDescent="0.25">
      <c r="A38" s="7" t="s">
        <v>353</v>
      </c>
      <c r="B38" s="65">
        <v>3</v>
      </c>
      <c r="C38" s="34">
        <f>IF(B48=0, "-", B38/B48)</f>
        <v>1.2515644555694619E-3</v>
      </c>
      <c r="D38" s="65">
        <v>5</v>
      </c>
      <c r="E38" s="9">
        <f>IF(D48=0, "-", D38/D48)</f>
        <v>2.0929259104227708E-3</v>
      </c>
      <c r="F38" s="81">
        <v>5</v>
      </c>
      <c r="G38" s="34">
        <f>IF(F48=0, "-", F38/F48)</f>
        <v>7.4139976275207592E-4</v>
      </c>
      <c r="H38" s="65">
        <v>13</v>
      </c>
      <c r="I38" s="9">
        <f>IF(H48=0, "-", H38/H48)</f>
        <v>1.876172607879925E-3</v>
      </c>
      <c r="J38" s="8">
        <f t="shared" si="2"/>
        <v>-0.4</v>
      </c>
      <c r="K38" s="9">
        <f t="shared" si="3"/>
        <v>-0.61538461538461542</v>
      </c>
    </row>
    <row r="39" spans="1:11" x14ac:dyDescent="0.25">
      <c r="A39" s="7" t="s">
        <v>354</v>
      </c>
      <c r="B39" s="65">
        <v>18</v>
      </c>
      <c r="C39" s="34">
        <f>IF(B48=0, "-", B39/B48)</f>
        <v>7.5093867334167707E-3</v>
      </c>
      <c r="D39" s="65">
        <v>4</v>
      </c>
      <c r="E39" s="9">
        <f>IF(D48=0, "-", D39/D48)</f>
        <v>1.6743407283382169E-3</v>
      </c>
      <c r="F39" s="81">
        <v>52</v>
      </c>
      <c r="G39" s="34">
        <f>IF(F48=0, "-", F39/F48)</f>
        <v>7.7105575326215899E-3</v>
      </c>
      <c r="H39" s="65">
        <v>42</v>
      </c>
      <c r="I39" s="9">
        <f>IF(H48=0, "-", H39/H48)</f>
        <v>6.0614807331505266E-3</v>
      </c>
      <c r="J39" s="8">
        <f t="shared" si="2"/>
        <v>3.5</v>
      </c>
      <c r="K39" s="9">
        <f t="shared" si="3"/>
        <v>0.23809523809523808</v>
      </c>
    </row>
    <row r="40" spans="1:11" x14ac:dyDescent="0.25">
      <c r="A40" s="7" t="s">
        <v>355</v>
      </c>
      <c r="B40" s="65">
        <v>27</v>
      </c>
      <c r="C40" s="34">
        <f>IF(B48=0, "-", B40/B48)</f>
        <v>1.1264080100125156E-2</v>
      </c>
      <c r="D40" s="65">
        <v>19</v>
      </c>
      <c r="E40" s="9">
        <f>IF(D48=0, "-", D40/D48)</f>
        <v>7.9531184596065303E-3</v>
      </c>
      <c r="F40" s="81">
        <v>78</v>
      </c>
      <c r="G40" s="34">
        <f>IF(F48=0, "-", F40/F48)</f>
        <v>1.1565836298932384E-2</v>
      </c>
      <c r="H40" s="65">
        <v>57</v>
      </c>
      <c r="I40" s="9">
        <f>IF(H48=0, "-", H40/H48)</f>
        <v>8.226295280704286E-3</v>
      </c>
      <c r="J40" s="8">
        <f t="shared" si="2"/>
        <v>0.42105263157894735</v>
      </c>
      <c r="K40" s="9">
        <f t="shared" si="3"/>
        <v>0.36842105263157893</v>
      </c>
    </row>
    <row r="41" spans="1:11" x14ac:dyDescent="0.25">
      <c r="A41" s="7" t="s">
        <v>356</v>
      </c>
      <c r="B41" s="65">
        <v>31</v>
      </c>
      <c r="C41" s="34">
        <f>IF(B48=0, "-", B41/B48)</f>
        <v>1.2932832707551106E-2</v>
      </c>
      <c r="D41" s="65">
        <v>39</v>
      </c>
      <c r="E41" s="9">
        <f>IF(D48=0, "-", D41/D48)</f>
        <v>1.6324822101297615E-2</v>
      </c>
      <c r="F41" s="81">
        <v>230</v>
      </c>
      <c r="G41" s="34">
        <f>IF(F48=0, "-", F41/F48)</f>
        <v>3.4104389086595494E-2</v>
      </c>
      <c r="H41" s="65">
        <v>378</v>
      </c>
      <c r="I41" s="9">
        <f>IF(H48=0, "-", H41/H48)</f>
        <v>5.455332659835474E-2</v>
      </c>
      <c r="J41" s="8">
        <f t="shared" si="2"/>
        <v>-0.20512820512820512</v>
      </c>
      <c r="K41" s="9">
        <f t="shared" si="3"/>
        <v>-0.39153439153439151</v>
      </c>
    </row>
    <row r="42" spans="1:11" x14ac:dyDescent="0.25">
      <c r="A42" s="7" t="s">
        <v>357</v>
      </c>
      <c r="B42" s="65">
        <v>6</v>
      </c>
      <c r="C42" s="34">
        <f>IF(B48=0, "-", B42/B48)</f>
        <v>2.5031289111389237E-3</v>
      </c>
      <c r="D42" s="65">
        <v>4</v>
      </c>
      <c r="E42" s="9">
        <f>IF(D48=0, "-", D42/D48)</f>
        <v>1.6743407283382169E-3</v>
      </c>
      <c r="F42" s="81">
        <v>7</v>
      </c>
      <c r="G42" s="34">
        <f>IF(F48=0, "-", F42/F48)</f>
        <v>1.0379596678529062E-3</v>
      </c>
      <c r="H42" s="65">
        <v>9</v>
      </c>
      <c r="I42" s="9">
        <f>IF(H48=0, "-", H42/H48)</f>
        <v>1.2988887285322558E-3</v>
      </c>
      <c r="J42" s="8">
        <f t="shared" si="2"/>
        <v>0.5</v>
      </c>
      <c r="K42" s="9">
        <f t="shared" si="3"/>
        <v>-0.22222222222222221</v>
      </c>
    </row>
    <row r="43" spans="1:11" x14ac:dyDescent="0.25">
      <c r="A43" s="7" t="s">
        <v>358</v>
      </c>
      <c r="B43" s="65">
        <v>45</v>
      </c>
      <c r="C43" s="34">
        <f>IF(B48=0, "-", B43/B48)</f>
        <v>1.8773466833541929E-2</v>
      </c>
      <c r="D43" s="65">
        <v>25</v>
      </c>
      <c r="E43" s="9">
        <f>IF(D48=0, "-", D43/D48)</f>
        <v>1.0464629552113856E-2</v>
      </c>
      <c r="F43" s="81">
        <v>107</v>
      </c>
      <c r="G43" s="34">
        <f>IF(F48=0, "-", F43/F48)</f>
        <v>1.5865954922894426E-2</v>
      </c>
      <c r="H43" s="65">
        <v>83</v>
      </c>
      <c r="I43" s="9">
        <f>IF(H48=0, "-", H43/H48)</f>
        <v>1.1978640496464136E-2</v>
      </c>
      <c r="J43" s="8">
        <f t="shared" si="2"/>
        <v>0.8</v>
      </c>
      <c r="K43" s="9">
        <f t="shared" si="3"/>
        <v>0.28915662650602408</v>
      </c>
    </row>
    <row r="44" spans="1:11" x14ac:dyDescent="0.25">
      <c r="A44" s="7" t="s">
        <v>359</v>
      </c>
      <c r="B44" s="65">
        <v>71</v>
      </c>
      <c r="C44" s="34">
        <f>IF(B48=0, "-", B44/B48)</f>
        <v>2.9620358781810598E-2</v>
      </c>
      <c r="D44" s="65">
        <v>130</v>
      </c>
      <c r="E44" s="9">
        <f>IF(D48=0, "-", D44/D48)</f>
        <v>5.4416073670992049E-2</v>
      </c>
      <c r="F44" s="81">
        <v>297</v>
      </c>
      <c r="G44" s="34">
        <f>IF(F48=0, "-", F44/F48)</f>
        <v>4.4039145907473307E-2</v>
      </c>
      <c r="H44" s="65">
        <v>429</v>
      </c>
      <c r="I44" s="9">
        <f>IF(H48=0, "-", H44/H48)</f>
        <v>6.1913696060037521E-2</v>
      </c>
      <c r="J44" s="8">
        <f t="shared" si="2"/>
        <v>-0.45384615384615384</v>
      </c>
      <c r="K44" s="9">
        <f t="shared" si="3"/>
        <v>-0.30769230769230771</v>
      </c>
    </row>
    <row r="45" spans="1:11" x14ac:dyDescent="0.25">
      <c r="A45" s="7" t="s">
        <v>360</v>
      </c>
      <c r="B45" s="65">
        <v>105</v>
      </c>
      <c r="C45" s="34">
        <f>IF(B48=0, "-", B45/B48)</f>
        <v>4.3804755944931162E-2</v>
      </c>
      <c r="D45" s="65">
        <v>0</v>
      </c>
      <c r="E45" s="9">
        <f>IF(D48=0, "-", D45/D48)</f>
        <v>0</v>
      </c>
      <c r="F45" s="81">
        <v>349</v>
      </c>
      <c r="G45" s="34">
        <f>IF(F48=0, "-", F45/F48)</f>
        <v>5.1749703440094899E-2</v>
      </c>
      <c r="H45" s="65">
        <v>0</v>
      </c>
      <c r="I45" s="9">
        <f>IF(H48=0, "-", H45/H48)</f>
        <v>0</v>
      </c>
      <c r="J45" s="8" t="str">
        <f t="shared" si="2"/>
        <v>-</v>
      </c>
      <c r="K45" s="9" t="str">
        <f t="shared" si="3"/>
        <v>-</v>
      </c>
    </row>
    <row r="46" spans="1:11" x14ac:dyDescent="0.25">
      <c r="A46" s="7" t="s">
        <v>361</v>
      </c>
      <c r="B46" s="65">
        <v>206</v>
      </c>
      <c r="C46" s="34">
        <f>IF(B48=0, "-", B46/B48)</f>
        <v>8.5940759282436385E-2</v>
      </c>
      <c r="D46" s="65">
        <v>155</v>
      </c>
      <c r="E46" s="9">
        <f>IF(D48=0, "-", D46/D48)</f>
        <v>6.4880703223105907E-2</v>
      </c>
      <c r="F46" s="81">
        <v>297</v>
      </c>
      <c r="G46" s="34">
        <f>IF(F48=0, "-", F46/F48)</f>
        <v>4.4039145907473307E-2</v>
      </c>
      <c r="H46" s="65">
        <v>196</v>
      </c>
      <c r="I46" s="9">
        <f>IF(H48=0, "-", H46/H48)</f>
        <v>2.8286910088035792E-2</v>
      </c>
      <c r="J46" s="8">
        <f t="shared" si="2"/>
        <v>0.32903225806451614</v>
      </c>
      <c r="K46" s="9">
        <f t="shared" si="3"/>
        <v>0.51530612244897955</v>
      </c>
    </row>
    <row r="47" spans="1:11" x14ac:dyDescent="0.25">
      <c r="A47" s="2"/>
      <c r="B47" s="68"/>
      <c r="C47" s="33"/>
      <c r="D47" s="68"/>
      <c r="E47" s="6"/>
      <c r="F47" s="82"/>
      <c r="G47" s="33"/>
      <c r="H47" s="68"/>
      <c r="I47" s="6"/>
      <c r="J47" s="5"/>
      <c r="K47" s="6"/>
    </row>
    <row r="48" spans="1:11" s="43" customFormat="1" x14ac:dyDescent="0.25">
      <c r="A48" s="162" t="s">
        <v>599</v>
      </c>
      <c r="B48" s="71">
        <f>SUM(B25:B47)</f>
        <v>2397</v>
      </c>
      <c r="C48" s="40">
        <f>B48/22244</f>
        <v>0.10775939579212372</v>
      </c>
      <c r="D48" s="71">
        <f>SUM(D25:D47)</f>
        <v>2389</v>
      </c>
      <c r="E48" s="41">
        <f>D48/21214</f>
        <v>0.11261431130385595</v>
      </c>
      <c r="F48" s="77">
        <f>SUM(F25:F47)</f>
        <v>6744</v>
      </c>
      <c r="G48" s="42">
        <f>F48/59437</f>
        <v>0.11346467688476874</v>
      </c>
      <c r="H48" s="71">
        <f>SUM(H25:H47)</f>
        <v>6929</v>
      </c>
      <c r="I48" s="41">
        <f>H48/56599</f>
        <v>0.12242265764412799</v>
      </c>
      <c r="J48" s="37">
        <f>IF(D48=0, "-", IF((B48-D48)/D48&lt;10, (B48-D48)/D48, "&gt;999%"))</f>
        <v>3.3486814566764337E-3</v>
      </c>
      <c r="K48" s="38">
        <f>IF(H48=0, "-", IF((F48-H48)/H48&lt;10, (F48-H48)/H48, "&gt;999%"))</f>
        <v>-2.6699379419829701E-2</v>
      </c>
    </row>
    <row r="49" spans="1:11" x14ac:dyDescent="0.25">
      <c r="B49" s="83"/>
      <c r="D49" s="83"/>
      <c r="F49" s="83"/>
      <c r="H49" s="83"/>
    </row>
    <row r="50" spans="1:11" x14ac:dyDescent="0.25">
      <c r="A50" s="163" t="s">
        <v>153</v>
      </c>
      <c r="B50" s="61" t="s">
        <v>12</v>
      </c>
      <c r="C50" s="62" t="s">
        <v>13</v>
      </c>
      <c r="D50" s="61" t="s">
        <v>12</v>
      </c>
      <c r="E50" s="63" t="s">
        <v>13</v>
      </c>
      <c r="F50" s="62" t="s">
        <v>12</v>
      </c>
      <c r="G50" s="62" t="s">
        <v>13</v>
      </c>
      <c r="H50" s="61" t="s">
        <v>12</v>
      </c>
      <c r="I50" s="63" t="s">
        <v>13</v>
      </c>
      <c r="J50" s="61"/>
      <c r="K50" s="63"/>
    </row>
    <row r="51" spans="1:11" x14ac:dyDescent="0.25">
      <c r="A51" s="7" t="s">
        <v>362</v>
      </c>
      <c r="B51" s="65">
        <v>8</v>
      </c>
      <c r="C51" s="34">
        <f>IF(B65=0, "-", B51/B65)</f>
        <v>1.6032064128256512E-2</v>
      </c>
      <c r="D51" s="65">
        <v>14</v>
      </c>
      <c r="E51" s="9">
        <f>IF(D65=0, "-", D51/D65)</f>
        <v>4.046242774566474E-2</v>
      </c>
      <c r="F51" s="81">
        <v>27</v>
      </c>
      <c r="G51" s="34">
        <f>IF(F65=0, "-", F51/F65)</f>
        <v>2.7383367139959432E-2</v>
      </c>
      <c r="H51" s="65">
        <v>17</v>
      </c>
      <c r="I51" s="9">
        <f>IF(H65=0, "-", H51/H65)</f>
        <v>2.0987654320987655E-2</v>
      </c>
      <c r="J51" s="8">
        <f t="shared" ref="J51:J63" si="4">IF(D51=0, "-", IF((B51-D51)/D51&lt;10, (B51-D51)/D51, "&gt;999%"))</f>
        <v>-0.42857142857142855</v>
      </c>
      <c r="K51" s="9">
        <f t="shared" ref="K51:K63" si="5">IF(H51=0, "-", IF((F51-H51)/H51&lt;10, (F51-H51)/H51, "&gt;999%"))</f>
        <v>0.58823529411764708</v>
      </c>
    </row>
    <row r="52" spans="1:11" x14ac:dyDescent="0.25">
      <c r="A52" s="7" t="s">
        <v>363</v>
      </c>
      <c r="B52" s="65">
        <v>102</v>
      </c>
      <c r="C52" s="34">
        <f>IF(B65=0, "-", B52/B65)</f>
        <v>0.20440881763527055</v>
      </c>
      <c r="D52" s="65">
        <v>78</v>
      </c>
      <c r="E52" s="9">
        <f>IF(D65=0, "-", D52/D65)</f>
        <v>0.22543352601156069</v>
      </c>
      <c r="F52" s="81">
        <v>248</v>
      </c>
      <c r="G52" s="34">
        <f>IF(F65=0, "-", F52/F65)</f>
        <v>0.25152129817444219</v>
      </c>
      <c r="H52" s="65">
        <v>120</v>
      </c>
      <c r="I52" s="9">
        <f>IF(H65=0, "-", H52/H65)</f>
        <v>0.14814814814814814</v>
      </c>
      <c r="J52" s="8">
        <f t="shared" si="4"/>
        <v>0.30769230769230771</v>
      </c>
      <c r="K52" s="9">
        <f t="shared" si="5"/>
        <v>1.0666666666666667</v>
      </c>
    </row>
    <row r="53" spans="1:11" x14ac:dyDescent="0.25">
      <c r="A53" s="7" t="s">
        <v>364</v>
      </c>
      <c r="B53" s="65">
        <v>37</v>
      </c>
      <c r="C53" s="34">
        <f>IF(B65=0, "-", B53/B65)</f>
        <v>7.4148296593186377E-2</v>
      </c>
      <c r="D53" s="65">
        <v>26</v>
      </c>
      <c r="E53" s="9">
        <f>IF(D65=0, "-", D53/D65)</f>
        <v>7.5144508670520235E-2</v>
      </c>
      <c r="F53" s="81">
        <v>41</v>
      </c>
      <c r="G53" s="34">
        <f>IF(F65=0, "-", F53/F65)</f>
        <v>4.1582150101419878E-2</v>
      </c>
      <c r="H53" s="65">
        <v>82</v>
      </c>
      <c r="I53" s="9">
        <f>IF(H65=0, "-", H53/H65)</f>
        <v>0.10123456790123457</v>
      </c>
      <c r="J53" s="8">
        <f t="shared" si="4"/>
        <v>0.42307692307692307</v>
      </c>
      <c r="K53" s="9">
        <f t="shared" si="5"/>
        <v>-0.5</v>
      </c>
    </row>
    <row r="54" spans="1:11" x14ac:dyDescent="0.25">
      <c r="A54" s="7" t="s">
        <v>365</v>
      </c>
      <c r="B54" s="65">
        <v>12</v>
      </c>
      <c r="C54" s="34">
        <f>IF(B65=0, "-", B54/B65)</f>
        <v>2.4048096192384769E-2</v>
      </c>
      <c r="D54" s="65">
        <v>6</v>
      </c>
      <c r="E54" s="9">
        <f>IF(D65=0, "-", D54/D65)</f>
        <v>1.7341040462427744E-2</v>
      </c>
      <c r="F54" s="81">
        <v>18</v>
      </c>
      <c r="G54" s="34">
        <f>IF(F65=0, "-", F54/F65)</f>
        <v>1.8255578093306288E-2</v>
      </c>
      <c r="H54" s="65">
        <v>20</v>
      </c>
      <c r="I54" s="9">
        <f>IF(H65=0, "-", H54/H65)</f>
        <v>2.4691358024691357E-2</v>
      </c>
      <c r="J54" s="8">
        <f t="shared" si="4"/>
        <v>1</v>
      </c>
      <c r="K54" s="9">
        <f t="shared" si="5"/>
        <v>-0.1</v>
      </c>
    </row>
    <row r="55" spans="1:11" x14ac:dyDescent="0.25">
      <c r="A55" s="7" t="s">
        <v>366</v>
      </c>
      <c r="B55" s="65">
        <v>9</v>
      </c>
      <c r="C55" s="34">
        <f>IF(B65=0, "-", B55/B65)</f>
        <v>1.8036072144288578E-2</v>
      </c>
      <c r="D55" s="65">
        <v>0</v>
      </c>
      <c r="E55" s="9">
        <f>IF(D65=0, "-", D55/D65)</f>
        <v>0</v>
      </c>
      <c r="F55" s="81">
        <v>12</v>
      </c>
      <c r="G55" s="34">
        <f>IF(F65=0, "-", F55/F65)</f>
        <v>1.2170385395537525E-2</v>
      </c>
      <c r="H55" s="65">
        <v>0</v>
      </c>
      <c r="I55" s="9">
        <f>IF(H65=0, "-", H55/H65)</f>
        <v>0</v>
      </c>
      <c r="J55" s="8" t="str">
        <f t="shared" si="4"/>
        <v>-</v>
      </c>
      <c r="K55" s="9" t="str">
        <f t="shared" si="5"/>
        <v>-</v>
      </c>
    </row>
    <row r="56" spans="1:11" x14ac:dyDescent="0.25">
      <c r="A56" s="7" t="s">
        <v>367</v>
      </c>
      <c r="B56" s="65">
        <v>0</v>
      </c>
      <c r="C56" s="34">
        <f>IF(B65=0, "-", B56/B65)</f>
        <v>0</v>
      </c>
      <c r="D56" s="65">
        <v>17</v>
      </c>
      <c r="E56" s="9">
        <f>IF(D65=0, "-", D56/D65)</f>
        <v>4.9132947976878616E-2</v>
      </c>
      <c r="F56" s="81">
        <v>2</v>
      </c>
      <c r="G56" s="34">
        <f>IF(F65=0, "-", F56/F65)</f>
        <v>2.0283975659229209E-3</v>
      </c>
      <c r="H56" s="65">
        <v>21</v>
      </c>
      <c r="I56" s="9">
        <f>IF(H65=0, "-", H56/H65)</f>
        <v>2.5925925925925925E-2</v>
      </c>
      <c r="J56" s="8">
        <f t="shared" si="4"/>
        <v>-1</v>
      </c>
      <c r="K56" s="9">
        <f t="shared" si="5"/>
        <v>-0.90476190476190477</v>
      </c>
    </row>
    <row r="57" spans="1:11" x14ac:dyDescent="0.25">
      <c r="A57" s="7" t="s">
        <v>368</v>
      </c>
      <c r="B57" s="65">
        <v>27</v>
      </c>
      <c r="C57" s="34">
        <f>IF(B65=0, "-", B57/B65)</f>
        <v>5.410821643286573E-2</v>
      </c>
      <c r="D57" s="65">
        <v>13</v>
      </c>
      <c r="E57" s="9">
        <f>IF(D65=0, "-", D57/D65)</f>
        <v>3.7572254335260118E-2</v>
      </c>
      <c r="F57" s="81">
        <v>57</v>
      </c>
      <c r="G57" s="34">
        <f>IF(F65=0, "-", F57/F65)</f>
        <v>5.7809330628803245E-2</v>
      </c>
      <c r="H57" s="65">
        <v>35</v>
      </c>
      <c r="I57" s="9">
        <f>IF(H65=0, "-", H57/H65)</f>
        <v>4.3209876543209874E-2</v>
      </c>
      <c r="J57" s="8">
        <f t="shared" si="4"/>
        <v>1.0769230769230769</v>
      </c>
      <c r="K57" s="9">
        <f t="shared" si="5"/>
        <v>0.62857142857142856</v>
      </c>
    </row>
    <row r="58" spans="1:11" x14ac:dyDescent="0.25">
      <c r="A58" s="7" t="s">
        <v>369</v>
      </c>
      <c r="B58" s="65">
        <v>30</v>
      </c>
      <c r="C58" s="34">
        <f>IF(B65=0, "-", B58/B65)</f>
        <v>6.0120240480961921E-2</v>
      </c>
      <c r="D58" s="65">
        <v>15</v>
      </c>
      <c r="E58" s="9">
        <f>IF(D65=0, "-", D58/D65)</f>
        <v>4.3352601156069363E-2</v>
      </c>
      <c r="F58" s="81">
        <v>58</v>
      </c>
      <c r="G58" s="34">
        <f>IF(F65=0, "-", F58/F65)</f>
        <v>5.8823529411764705E-2</v>
      </c>
      <c r="H58" s="65">
        <v>52</v>
      </c>
      <c r="I58" s="9">
        <f>IF(H65=0, "-", H58/H65)</f>
        <v>6.4197530864197536E-2</v>
      </c>
      <c r="J58" s="8">
        <f t="shared" si="4"/>
        <v>1</v>
      </c>
      <c r="K58" s="9">
        <f t="shared" si="5"/>
        <v>0.11538461538461539</v>
      </c>
    </row>
    <row r="59" spans="1:11" x14ac:dyDescent="0.25">
      <c r="A59" s="7" t="s">
        <v>370</v>
      </c>
      <c r="B59" s="65">
        <v>7</v>
      </c>
      <c r="C59" s="34">
        <f>IF(B65=0, "-", B59/B65)</f>
        <v>1.4028056112224449E-2</v>
      </c>
      <c r="D59" s="65">
        <v>24</v>
      </c>
      <c r="E59" s="9">
        <f>IF(D65=0, "-", D59/D65)</f>
        <v>6.9364161849710976E-2</v>
      </c>
      <c r="F59" s="81">
        <v>11</v>
      </c>
      <c r="G59" s="34">
        <f>IF(F65=0, "-", F59/F65)</f>
        <v>1.1156186612576065E-2</v>
      </c>
      <c r="H59" s="65">
        <v>70</v>
      </c>
      <c r="I59" s="9">
        <f>IF(H65=0, "-", H59/H65)</f>
        <v>8.6419753086419748E-2</v>
      </c>
      <c r="J59" s="8">
        <f t="shared" si="4"/>
        <v>-0.70833333333333337</v>
      </c>
      <c r="K59" s="9">
        <f t="shared" si="5"/>
        <v>-0.84285714285714286</v>
      </c>
    </row>
    <row r="60" spans="1:11" x14ac:dyDescent="0.25">
      <c r="A60" s="7" t="s">
        <v>371</v>
      </c>
      <c r="B60" s="65">
        <v>49</v>
      </c>
      <c r="C60" s="34">
        <f>IF(B65=0, "-", B60/B65)</f>
        <v>9.8196392785571143E-2</v>
      </c>
      <c r="D60" s="65">
        <v>53</v>
      </c>
      <c r="E60" s="9">
        <f>IF(D65=0, "-", D60/D65)</f>
        <v>0.15317919075144509</v>
      </c>
      <c r="F60" s="81">
        <v>72</v>
      </c>
      <c r="G60" s="34">
        <f>IF(F65=0, "-", F60/F65)</f>
        <v>7.3022312373225151E-2</v>
      </c>
      <c r="H60" s="65">
        <v>109</v>
      </c>
      <c r="I60" s="9">
        <f>IF(H65=0, "-", H60/H65)</f>
        <v>0.13456790123456791</v>
      </c>
      <c r="J60" s="8">
        <f t="shared" si="4"/>
        <v>-7.5471698113207544E-2</v>
      </c>
      <c r="K60" s="9">
        <f t="shared" si="5"/>
        <v>-0.33944954128440369</v>
      </c>
    </row>
    <row r="61" spans="1:11" x14ac:dyDescent="0.25">
      <c r="A61" s="7" t="s">
        <v>372</v>
      </c>
      <c r="B61" s="65">
        <v>84</v>
      </c>
      <c r="C61" s="34">
        <f>IF(B65=0, "-", B61/B65)</f>
        <v>0.16833667334669339</v>
      </c>
      <c r="D61" s="65">
        <v>19</v>
      </c>
      <c r="E61" s="9">
        <f>IF(D65=0, "-", D61/D65)</f>
        <v>5.4913294797687862E-2</v>
      </c>
      <c r="F61" s="81">
        <v>90</v>
      </c>
      <c r="G61" s="34">
        <f>IF(F65=0, "-", F61/F65)</f>
        <v>9.1277890466531439E-2</v>
      </c>
      <c r="H61" s="65">
        <v>60</v>
      </c>
      <c r="I61" s="9">
        <f>IF(H65=0, "-", H61/H65)</f>
        <v>7.407407407407407E-2</v>
      </c>
      <c r="J61" s="8">
        <f t="shared" si="4"/>
        <v>3.4210526315789473</v>
      </c>
      <c r="K61" s="9">
        <f t="shared" si="5"/>
        <v>0.5</v>
      </c>
    </row>
    <row r="62" spans="1:11" x14ac:dyDescent="0.25">
      <c r="A62" s="7" t="s">
        <v>373</v>
      </c>
      <c r="B62" s="65">
        <v>5</v>
      </c>
      <c r="C62" s="34">
        <f>IF(B65=0, "-", B62/B65)</f>
        <v>1.002004008016032E-2</v>
      </c>
      <c r="D62" s="65">
        <v>0</v>
      </c>
      <c r="E62" s="9">
        <f>IF(D65=0, "-", D62/D65)</f>
        <v>0</v>
      </c>
      <c r="F62" s="81">
        <v>45</v>
      </c>
      <c r="G62" s="34">
        <f>IF(F65=0, "-", F62/F65)</f>
        <v>4.5638945233265719E-2</v>
      </c>
      <c r="H62" s="65">
        <v>0</v>
      </c>
      <c r="I62" s="9">
        <f>IF(H65=0, "-", H62/H65)</f>
        <v>0</v>
      </c>
      <c r="J62" s="8" t="str">
        <f t="shared" si="4"/>
        <v>-</v>
      </c>
      <c r="K62" s="9" t="str">
        <f t="shared" si="5"/>
        <v>-</v>
      </c>
    </row>
    <row r="63" spans="1:11" x14ac:dyDescent="0.25">
      <c r="A63" s="7" t="s">
        <v>374</v>
      </c>
      <c r="B63" s="65">
        <v>129</v>
      </c>
      <c r="C63" s="34">
        <f>IF(B65=0, "-", B63/B65)</f>
        <v>0.25851703406813625</v>
      </c>
      <c r="D63" s="65">
        <v>81</v>
      </c>
      <c r="E63" s="9">
        <f>IF(D65=0, "-", D63/D65)</f>
        <v>0.23410404624277456</v>
      </c>
      <c r="F63" s="81">
        <v>305</v>
      </c>
      <c r="G63" s="34">
        <f>IF(F65=0, "-", F63/F65)</f>
        <v>0.30933062880324541</v>
      </c>
      <c r="H63" s="65">
        <v>224</v>
      </c>
      <c r="I63" s="9">
        <f>IF(H65=0, "-", H63/H65)</f>
        <v>0.27654320987654318</v>
      </c>
      <c r="J63" s="8">
        <f t="shared" si="4"/>
        <v>0.59259259259259256</v>
      </c>
      <c r="K63" s="9">
        <f t="shared" si="5"/>
        <v>0.36160714285714285</v>
      </c>
    </row>
    <row r="64" spans="1:11" x14ac:dyDescent="0.25">
      <c r="A64" s="2"/>
      <c r="B64" s="68"/>
      <c r="C64" s="33"/>
      <c r="D64" s="68"/>
      <c r="E64" s="6"/>
      <c r="F64" s="82"/>
      <c r="G64" s="33"/>
      <c r="H64" s="68"/>
      <c r="I64" s="6"/>
      <c r="J64" s="5"/>
      <c r="K64" s="6"/>
    </row>
    <row r="65" spans="1:11" s="43" customFormat="1" x14ac:dyDescent="0.25">
      <c r="A65" s="162" t="s">
        <v>598</v>
      </c>
      <c r="B65" s="71">
        <f>SUM(B51:B64)</f>
        <v>499</v>
      </c>
      <c r="C65" s="40">
        <f>B65/22244</f>
        <v>2.2433015644668226E-2</v>
      </c>
      <c r="D65" s="71">
        <f>SUM(D51:D64)</f>
        <v>346</v>
      </c>
      <c r="E65" s="41">
        <f>D65/21214</f>
        <v>1.6309983972848118E-2</v>
      </c>
      <c r="F65" s="77">
        <f>SUM(F51:F64)</f>
        <v>986</v>
      </c>
      <c r="G65" s="42">
        <f>F65/59437</f>
        <v>1.6588993387956996E-2</v>
      </c>
      <c r="H65" s="71">
        <f>SUM(H51:H64)</f>
        <v>810</v>
      </c>
      <c r="I65" s="41">
        <f>H65/56599</f>
        <v>1.4311206911782894E-2</v>
      </c>
      <c r="J65" s="37">
        <f>IF(D65=0, "-", IF((B65-D65)/D65&lt;10, (B65-D65)/D65, "&gt;999%"))</f>
        <v>0.44219653179190749</v>
      </c>
      <c r="K65" s="38">
        <f>IF(H65=0, "-", IF((F65-H65)/H65&lt;10, (F65-H65)/H65, "&gt;999%"))</f>
        <v>0.21728395061728395</v>
      </c>
    </row>
    <row r="66" spans="1:11" x14ac:dyDescent="0.25">
      <c r="B66" s="83"/>
      <c r="D66" s="83"/>
      <c r="F66" s="83"/>
      <c r="H66" s="83"/>
    </row>
    <row r="67" spans="1:11" s="43" customFormat="1" x14ac:dyDescent="0.25">
      <c r="A67" s="162" t="s">
        <v>597</v>
      </c>
      <c r="B67" s="71">
        <v>2896</v>
      </c>
      <c r="C67" s="40">
        <f>B67/22244</f>
        <v>0.13019241143679194</v>
      </c>
      <c r="D67" s="71">
        <v>2735</v>
      </c>
      <c r="E67" s="41">
        <f>D67/21214</f>
        <v>0.12892429527670407</v>
      </c>
      <c r="F67" s="77">
        <v>7730</v>
      </c>
      <c r="G67" s="42">
        <f>F67/59437</f>
        <v>0.13005367027272574</v>
      </c>
      <c r="H67" s="71">
        <v>7739</v>
      </c>
      <c r="I67" s="41">
        <f>H67/56599</f>
        <v>0.13673386455591088</v>
      </c>
      <c r="J67" s="37">
        <f>IF(D67=0, "-", IF((B67-D67)/D67&lt;10, (B67-D67)/D67, "&gt;999%"))</f>
        <v>5.8866544789762339E-2</v>
      </c>
      <c r="K67" s="38">
        <f>IF(H67=0, "-", IF((F67-H67)/H67&lt;10, (F67-H67)/H67, "&gt;999%"))</f>
        <v>-1.1629409484429512E-3</v>
      </c>
    </row>
    <row r="68" spans="1:11" x14ac:dyDescent="0.25">
      <c r="B68" s="83"/>
      <c r="D68" s="83"/>
      <c r="F68" s="83"/>
      <c r="H68" s="83"/>
    </row>
    <row r="69" spans="1:11" ht="15.6" x14ac:dyDescent="0.3">
      <c r="A69" s="164" t="s">
        <v>122</v>
      </c>
      <c r="B69" s="196" t="s">
        <v>1</v>
      </c>
      <c r="C69" s="200"/>
      <c r="D69" s="200"/>
      <c r="E69" s="197"/>
      <c r="F69" s="196" t="s">
        <v>14</v>
      </c>
      <c r="G69" s="200"/>
      <c r="H69" s="200"/>
      <c r="I69" s="197"/>
      <c r="J69" s="196" t="s">
        <v>15</v>
      </c>
      <c r="K69" s="197"/>
    </row>
    <row r="70" spans="1:11" x14ac:dyDescent="0.25">
      <c r="A70" s="22"/>
      <c r="B70" s="196">
        <f>VALUE(RIGHT($B$2, 4))</f>
        <v>2023</v>
      </c>
      <c r="C70" s="197"/>
      <c r="D70" s="196">
        <f>B70-1</f>
        <v>2022</v>
      </c>
      <c r="E70" s="204"/>
      <c r="F70" s="196">
        <f>B70</f>
        <v>2023</v>
      </c>
      <c r="G70" s="204"/>
      <c r="H70" s="196">
        <f>D70</f>
        <v>2022</v>
      </c>
      <c r="I70" s="204"/>
      <c r="J70" s="140" t="s">
        <v>4</v>
      </c>
      <c r="K70" s="141" t="s">
        <v>2</v>
      </c>
    </row>
    <row r="71" spans="1:11" x14ac:dyDescent="0.25">
      <c r="A71" s="163" t="s">
        <v>154</v>
      </c>
      <c r="B71" s="61" t="s">
        <v>12</v>
      </c>
      <c r="C71" s="62" t="s">
        <v>13</v>
      </c>
      <c r="D71" s="61" t="s">
        <v>12</v>
      </c>
      <c r="E71" s="63" t="s">
        <v>13</v>
      </c>
      <c r="F71" s="62" t="s">
        <v>12</v>
      </c>
      <c r="G71" s="62" t="s">
        <v>13</v>
      </c>
      <c r="H71" s="61" t="s">
        <v>12</v>
      </c>
      <c r="I71" s="63" t="s">
        <v>13</v>
      </c>
      <c r="J71" s="61"/>
      <c r="K71" s="63"/>
    </row>
    <row r="72" spans="1:11" x14ac:dyDescent="0.25">
      <c r="A72" s="7" t="s">
        <v>375</v>
      </c>
      <c r="B72" s="65">
        <v>45</v>
      </c>
      <c r="C72" s="34">
        <f>IF(B95=0, "-", B72/B95)</f>
        <v>1.2379642365887207E-2</v>
      </c>
      <c r="D72" s="65">
        <v>0</v>
      </c>
      <c r="E72" s="9">
        <f>IF(D95=0, "-", D72/D95)</f>
        <v>0</v>
      </c>
      <c r="F72" s="81">
        <v>503</v>
      </c>
      <c r="G72" s="34">
        <f>IF(F95=0, "-", F72/F95)</f>
        <v>4.975764170541102E-2</v>
      </c>
      <c r="H72" s="65">
        <v>0</v>
      </c>
      <c r="I72" s="9">
        <f>IF(H95=0, "-", H72/H95)</f>
        <v>0</v>
      </c>
      <c r="J72" s="8" t="str">
        <f t="shared" ref="J72:J93" si="6">IF(D72=0, "-", IF((B72-D72)/D72&lt;10, (B72-D72)/D72, "&gt;999%"))</f>
        <v>-</v>
      </c>
      <c r="K72" s="9" t="str">
        <f t="shared" ref="K72:K93" si="7">IF(H72=0, "-", IF((F72-H72)/H72&lt;10, (F72-H72)/H72, "&gt;999%"))</f>
        <v>-</v>
      </c>
    </row>
    <row r="73" spans="1:11" x14ac:dyDescent="0.25">
      <c r="A73" s="7" t="s">
        <v>376</v>
      </c>
      <c r="B73" s="65">
        <v>0</v>
      </c>
      <c r="C73" s="34">
        <f>IF(B95=0, "-", B73/B95)</f>
        <v>0</v>
      </c>
      <c r="D73" s="65">
        <v>0</v>
      </c>
      <c r="E73" s="9">
        <f>IF(D95=0, "-", D73/D95)</f>
        <v>0</v>
      </c>
      <c r="F73" s="81">
        <v>1</v>
      </c>
      <c r="G73" s="34">
        <f>IF(F95=0, "-", F73/F95)</f>
        <v>9.8921752893461277E-5</v>
      </c>
      <c r="H73" s="65">
        <v>2</v>
      </c>
      <c r="I73" s="9">
        <f>IF(H95=0, "-", H73/H95)</f>
        <v>2.4366471734892786E-4</v>
      </c>
      <c r="J73" s="8" t="str">
        <f t="shared" si="6"/>
        <v>-</v>
      </c>
      <c r="K73" s="9">
        <f t="shared" si="7"/>
        <v>-0.5</v>
      </c>
    </row>
    <row r="74" spans="1:11" x14ac:dyDescent="0.25">
      <c r="A74" s="7" t="s">
        <v>377</v>
      </c>
      <c r="B74" s="65">
        <v>31</v>
      </c>
      <c r="C74" s="34">
        <f>IF(B95=0, "-", B74/B95)</f>
        <v>8.5281980742778537E-3</v>
      </c>
      <c r="D74" s="65">
        <v>0</v>
      </c>
      <c r="E74" s="9">
        <f>IF(D95=0, "-", D74/D95)</f>
        <v>0</v>
      </c>
      <c r="F74" s="81">
        <v>66</v>
      </c>
      <c r="G74" s="34">
        <f>IF(F95=0, "-", F74/F95)</f>
        <v>6.5288356909684441E-3</v>
      </c>
      <c r="H74" s="65">
        <v>0</v>
      </c>
      <c r="I74" s="9">
        <f>IF(H95=0, "-", H74/H95)</f>
        <v>0</v>
      </c>
      <c r="J74" s="8" t="str">
        <f t="shared" si="6"/>
        <v>-</v>
      </c>
      <c r="K74" s="9" t="str">
        <f t="shared" si="7"/>
        <v>-</v>
      </c>
    </row>
    <row r="75" spans="1:11" x14ac:dyDescent="0.25">
      <c r="A75" s="7" t="s">
        <v>378</v>
      </c>
      <c r="B75" s="65">
        <v>22</v>
      </c>
      <c r="C75" s="34">
        <f>IF(B95=0, "-", B75/B95)</f>
        <v>6.0522696011004124E-3</v>
      </c>
      <c r="D75" s="65">
        <v>9</v>
      </c>
      <c r="E75" s="9">
        <f>IF(D95=0, "-", D75/D95)</f>
        <v>3.1120331950207467E-3</v>
      </c>
      <c r="F75" s="81">
        <v>54</v>
      </c>
      <c r="G75" s="34">
        <f>IF(F95=0, "-", F75/F95)</f>
        <v>5.3417746562469089E-3</v>
      </c>
      <c r="H75" s="65">
        <v>62</v>
      </c>
      <c r="I75" s="9">
        <f>IF(H95=0, "-", H75/H95)</f>
        <v>7.5536062378167637E-3</v>
      </c>
      <c r="J75" s="8">
        <f t="shared" si="6"/>
        <v>1.4444444444444444</v>
      </c>
      <c r="K75" s="9">
        <f t="shared" si="7"/>
        <v>-0.12903225806451613</v>
      </c>
    </row>
    <row r="76" spans="1:11" x14ac:dyDescent="0.25">
      <c r="A76" s="7" t="s">
        <v>379</v>
      </c>
      <c r="B76" s="65">
        <v>303</v>
      </c>
      <c r="C76" s="34">
        <f>IF(B95=0, "-", B76/B95)</f>
        <v>8.3356258596973862E-2</v>
      </c>
      <c r="D76" s="65">
        <v>67</v>
      </c>
      <c r="E76" s="9">
        <f>IF(D95=0, "-", D76/D95)</f>
        <v>2.3167358229598894E-2</v>
      </c>
      <c r="F76" s="81">
        <v>696</v>
      </c>
      <c r="G76" s="34">
        <f>IF(F95=0, "-", F76/F95)</f>
        <v>6.8849540013849048E-2</v>
      </c>
      <c r="H76" s="65">
        <v>354</v>
      </c>
      <c r="I76" s="9">
        <f>IF(H95=0, "-", H76/H95)</f>
        <v>4.3128654970760232E-2</v>
      </c>
      <c r="J76" s="8">
        <f t="shared" si="6"/>
        <v>3.5223880597014925</v>
      </c>
      <c r="K76" s="9">
        <f t="shared" si="7"/>
        <v>0.96610169491525422</v>
      </c>
    </row>
    <row r="77" spans="1:11" x14ac:dyDescent="0.25">
      <c r="A77" s="7" t="s">
        <v>380</v>
      </c>
      <c r="B77" s="65">
        <v>128</v>
      </c>
      <c r="C77" s="34">
        <f>IF(B95=0, "-", B77/B95)</f>
        <v>3.5213204951856945E-2</v>
      </c>
      <c r="D77" s="65">
        <v>0</v>
      </c>
      <c r="E77" s="9">
        <f>IF(D95=0, "-", D77/D95)</f>
        <v>0</v>
      </c>
      <c r="F77" s="81">
        <v>268</v>
      </c>
      <c r="G77" s="34">
        <f>IF(F95=0, "-", F77/F95)</f>
        <v>2.6511029775447621E-2</v>
      </c>
      <c r="H77" s="65">
        <v>0</v>
      </c>
      <c r="I77" s="9">
        <f>IF(H95=0, "-", H77/H95)</f>
        <v>0</v>
      </c>
      <c r="J77" s="8" t="str">
        <f t="shared" si="6"/>
        <v>-</v>
      </c>
      <c r="K77" s="9" t="str">
        <f t="shared" si="7"/>
        <v>-</v>
      </c>
    </row>
    <row r="78" spans="1:11" x14ac:dyDescent="0.25">
      <c r="A78" s="7" t="s">
        <v>381</v>
      </c>
      <c r="B78" s="65">
        <v>189</v>
      </c>
      <c r="C78" s="34">
        <f>IF(B95=0, "-", B78/B95)</f>
        <v>5.1994497936726274E-2</v>
      </c>
      <c r="D78" s="65">
        <v>62</v>
      </c>
      <c r="E78" s="9">
        <f>IF(D95=0, "-", D78/D95)</f>
        <v>2.1438450899031812E-2</v>
      </c>
      <c r="F78" s="81">
        <v>466</v>
      </c>
      <c r="G78" s="34">
        <f>IF(F95=0, "-", F78/F95)</f>
        <v>4.6097536848352952E-2</v>
      </c>
      <c r="H78" s="65">
        <v>275</v>
      </c>
      <c r="I78" s="9">
        <f>IF(H95=0, "-", H78/H95)</f>
        <v>3.3503898635477584E-2</v>
      </c>
      <c r="J78" s="8">
        <f t="shared" si="6"/>
        <v>2.0483870967741935</v>
      </c>
      <c r="K78" s="9">
        <f t="shared" si="7"/>
        <v>0.69454545454545458</v>
      </c>
    </row>
    <row r="79" spans="1:11" x14ac:dyDescent="0.25">
      <c r="A79" s="7" t="s">
        <v>382</v>
      </c>
      <c r="B79" s="65">
        <v>434</v>
      </c>
      <c r="C79" s="34">
        <f>IF(B95=0, "-", B79/B95)</f>
        <v>0.11939477303988996</v>
      </c>
      <c r="D79" s="65">
        <v>76</v>
      </c>
      <c r="E79" s="9">
        <f>IF(D95=0, "-", D79/D95)</f>
        <v>2.6279391424619641E-2</v>
      </c>
      <c r="F79" s="81">
        <v>1175</v>
      </c>
      <c r="G79" s="34">
        <f>IF(F95=0, "-", F79/F95)</f>
        <v>0.11623305964981699</v>
      </c>
      <c r="H79" s="65">
        <v>409</v>
      </c>
      <c r="I79" s="9">
        <f>IF(H95=0, "-", H79/H95)</f>
        <v>4.9829434697855751E-2</v>
      </c>
      <c r="J79" s="8">
        <f t="shared" si="6"/>
        <v>4.7105263157894735</v>
      </c>
      <c r="K79" s="9">
        <f t="shared" si="7"/>
        <v>1.8728606356968216</v>
      </c>
    </row>
    <row r="80" spans="1:11" x14ac:dyDescent="0.25">
      <c r="A80" s="7" t="s">
        <v>383</v>
      </c>
      <c r="B80" s="65">
        <v>2</v>
      </c>
      <c r="C80" s="34">
        <f>IF(B95=0, "-", B80/B95)</f>
        <v>5.5020632737276477E-4</v>
      </c>
      <c r="D80" s="65">
        <v>2</v>
      </c>
      <c r="E80" s="9">
        <f>IF(D95=0, "-", D80/D95)</f>
        <v>6.9156293222683268E-4</v>
      </c>
      <c r="F80" s="81">
        <v>5</v>
      </c>
      <c r="G80" s="34">
        <f>IF(F95=0, "-", F80/F95)</f>
        <v>4.9460876446730641E-4</v>
      </c>
      <c r="H80" s="65">
        <v>13</v>
      </c>
      <c r="I80" s="9">
        <f>IF(H95=0, "-", H80/H95)</f>
        <v>1.5838206627680311E-3</v>
      </c>
      <c r="J80" s="8">
        <f t="shared" si="6"/>
        <v>0</v>
      </c>
      <c r="K80" s="9">
        <f t="shared" si="7"/>
        <v>-0.61538461538461542</v>
      </c>
    </row>
    <row r="81" spans="1:11" x14ac:dyDescent="0.25">
      <c r="A81" s="7" t="s">
        <v>384</v>
      </c>
      <c r="B81" s="65">
        <v>232</v>
      </c>
      <c r="C81" s="34">
        <f>IF(B95=0, "-", B81/B95)</f>
        <v>6.3823933975240721E-2</v>
      </c>
      <c r="D81" s="65">
        <v>334</v>
      </c>
      <c r="E81" s="9">
        <f>IF(D95=0, "-", D81/D95)</f>
        <v>0.11549100968188106</v>
      </c>
      <c r="F81" s="81">
        <v>583</v>
      </c>
      <c r="G81" s="34">
        <f>IF(F95=0, "-", F81/F95)</f>
        <v>5.7671381936887922E-2</v>
      </c>
      <c r="H81" s="65">
        <v>759</v>
      </c>
      <c r="I81" s="9">
        <f>IF(H95=0, "-", H81/H95)</f>
        <v>9.2470760233918134E-2</v>
      </c>
      <c r="J81" s="8">
        <f t="shared" si="6"/>
        <v>-0.30538922155688625</v>
      </c>
      <c r="K81" s="9">
        <f t="shared" si="7"/>
        <v>-0.2318840579710145</v>
      </c>
    </row>
    <row r="82" spans="1:11" x14ac:dyDescent="0.25">
      <c r="A82" s="7" t="s">
        <v>385</v>
      </c>
      <c r="B82" s="65">
        <v>445</v>
      </c>
      <c r="C82" s="34">
        <f>IF(B95=0, "-", B82/B95)</f>
        <v>0.12242090784044017</v>
      </c>
      <c r="D82" s="65">
        <v>706</v>
      </c>
      <c r="E82" s="9">
        <f>IF(D95=0, "-", D82/D95)</f>
        <v>0.24412171507607192</v>
      </c>
      <c r="F82" s="81">
        <v>1344</v>
      </c>
      <c r="G82" s="34">
        <f>IF(F95=0, "-", F82/F95)</f>
        <v>0.13295083588881196</v>
      </c>
      <c r="H82" s="65">
        <v>1576</v>
      </c>
      <c r="I82" s="9">
        <f>IF(H95=0, "-", H82/H95)</f>
        <v>0.19200779727095516</v>
      </c>
      <c r="J82" s="8">
        <f t="shared" si="6"/>
        <v>-0.36968838526912179</v>
      </c>
      <c r="K82" s="9">
        <f t="shared" si="7"/>
        <v>-0.14720812182741116</v>
      </c>
    </row>
    <row r="83" spans="1:11" x14ac:dyDescent="0.25">
      <c r="A83" s="7" t="s">
        <v>386</v>
      </c>
      <c r="B83" s="65">
        <v>145</v>
      </c>
      <c r="C83" s="34">
        <f>IF(B95=0, "-", B83/B95)</f>
        <v>3.9889958734525444E-2</v>
      </c>
      <c r="D83" s="65">
        <v>202</v>
      </c>
      <c r="E83" s="9">
        <f>IF(D95=0, "-", D83/D95)</f>
        <v>6.9847856154910098E-2</v>
      </c>
      <c r="F83" s="81">
        <v>433</v>
      </c>
      <c r="G83" s="34">
        <f>IF(F95=0, "-", F83/F95)</f>
        <v>4.2833119002868729E-2</v>
      </c>
      <c r="H83" s="65">
        <v>412</v>
      </c>
      <c r="I83" s="9">
        <f>IF(H95=0, "-", H83/H95)</f>
        <v>5.019493177387914E-2</v>
      </c>
      <c r="J83" s="8">
        <f t="shared" si="6"/>
        <v>-0.28217821782178215</v>
      </c>
      <c r="K83" s="9">
        <f t="shared" si="7"/>
        <v>5.0970873786407765E-2</v>
      </c>
    </row>
    <row r="84" spans="1:11" x14ac:dyDescent="0.25">
      <c r="A84" s="7" t="s">
        <v>387</v>
      </c>
      <c r="B84" s="65">
        <v>462</v>
      </c>
      <c r="C84" s="34">
        <f>IF(B95=0, "-", B84/B95)</f>
        <v>0.12709766162310868</v>
      </c>
      <c r="D84" s="65">
        <v>313</v>
      </c>
      <c r="E84" s="9">
        <f>IF(D95=0, "-", D84/D95)</f>
        <v>0.10822959889349931</v>
      </c>
      <c r="F84" s="81">
        <v>1292</v>
      </c>
      <c r="G84" s="34">
        <f>IF(F95=0, "-", F84/F95)</f>
        <v>0.12780690473835196</v>
      </c>
      <c r="H84" s="65">
        <v>999</v>
      </c>
      <c r="I84" s="9">
        <f>IF(H95=0, "-", H84/H95)</f>
        <v>0.12171052631578948</v>
      </c>
      <c r="J84" s="8">
        <f t="shared" si="6"/>
        <v>0.47603833865814699</v>
      </c>
      <c r="K84" s="9">
        <f t="shared" si="7"/>
        <v>0.29329329329329329</v>
      </c>
    </row>
    <row r="85" spans="1:11" x14ac:dyDescent="0.25">
      <c r="A85" s="7" t="s">
        <v>388</v>
      </c>
      <c r="B85" s="65">
        <v>210</v>
      </c>
      <c r="C85" s="34">
        <f>IF(B95=0, "-", B85/B95)</f>
        <v>5.7771664374140302E-2</v>
      </c>
      <c r="D85" s="65">
        <v>82</v>
      </c>
      <c r="E85" s="9">
        <f>IF(D95=0, "-", D85/D95)</f>
        <v>2.8354080221300138E-2</v>
      </c>
      <c r="F85" s="81">
        <v>533</v>
      </c>
      <c r="G85" s="34">
        <f>IF(F95=0, "-", F85/F95)</f>
        <v>5.2725294292214855E-2</v>
      </c>
      <c r="H85" s="65">
        <v>315</v>
      </c>
      <c r="I85" s="9">
        <f>IF(H95=0, "-", H85/H95)</f>
        <v>3.8377192982456142E-2</v>
      </c>
      <c r="J85" s="8">
        <f t="shared" si="6"/>
        <v>1.5609756097560976</v>
      </c>
      <c r="K85" s="9">
        <f t="shared" si="7"/>
        <v>0.69206349206349205</v>
      </c>
    </row>
    <row r="86" spans="1:11" x14ac:dyDescent="0.25">
      <c r="A86" s="7" t="s">
        <v>389</v>
      </c>
      <c r="B86" s="65">
        <v>3</v>
      </c>
      <c r="C86" s="34">
        <f>IF(B95=0, "-", B86/B95)</f>
        <v>8.2530949105914721E-4</v>
      </c>
      <c r="D86" s="65">
        <v>11</v>
      </c>
      <c r="E86" s="9">
        <f>IF(D95=0, "-", D86/D95)</f>
        <v>3.8035961272475795E-3</v>
      </c>
      <c r="F86" s="81">
        <v>11</v>
      </c>
      <c r="G86" s="34">
        <f>IF(F95=0, "-", F86/F95)</f>
        <v>1.088139281828074E-3</v>
      </c>
      <c r="H86" s="65">
        <v>36</v>
      </c>
      <c r="I86" s="9">
        <f>IF(H95=0, "-", H86/H95)</f>
        <v>4.3859649122807015E-3</v>
      </c>
      <c r="J86" s="8">
        <f t="shared" si="6"/>
        <v>-0.72727272727272729</v>
      </c>
      <c r="K86" s="9">
        <f t="shared" si="7"/>
        <v>-0.69444444444444442</v>
      </c>
    </row>
    <row r="87" spans="1:11" x14ac:dyDescent="0.25">
      <c r="A87" s="7" t="s">
        <v>390</v>
      </c>
      <c r="B87" s="65">
        <v>1</v>
      </c>
      <c r="C87" s="34">
        <f>IF(B95=0, "-", B87/B95)</f>
        <v>2.7510316368638239E-4</v>
      </c>
      <c r="D87" s="65">
        <v>2</v>
      </c>
      <c r="E87" s="9">
        <f>IF(D95=0, "-", D87/D95)</f>
        <v>6.9156293222683268E-4</v>
      </c>
      <c r="F87" s="81">
        <v>3</v>
      </c>
      <c r="G87" s="34">
        <f>IF(F95=0, "-", F87/F95)</f>
        <v>2.967652586803838E-4</v>
      </c>
      <c r="H87" s="65">
        <v>3</v>
      </c>
      <c r="I87" s="9">
        <f>IF(H95=0, "-", H87/H95)</f>
        <v>3.6549707602339179E-4</v>
      </c>
      <c r="J87" s="8">
        <f t="shared" si="6"/>
        <v>-0.5</v>
      </c>
      <c r="K87" s="9">
        <f t="shared" si="7"/>
        <v>0</v>
      </c>
    </row>
    <row r="88" spans="1:11" x14ac:dyDescent="0.25">
      <c r="A88" s="7" t="s">
        <v>391</v>
      </c>
      <c r="B88" s="65">
        <v>128</v>
      </c>
      <c r="C88" s="34">
        <f>IF(B95=0, "-", B88/B95)</f>
        <v>3.5213204951856945E-2</v>
      </c>
      <c r="D88" s="65">
        <v>52</v>
      </c>
      <c r="E88" s="9">
        <f>IF(D95=0, "-", D88/D95)</f>
        <v>1.7980636237897647E-2</v>
      </c>
      <c r="F88" s="81">
        <v>392</v>
      </c>
      <c r="G88" s="34">
        <f>IF(F95=0, "-", F88/F95)</f>
        <v>3.8777327134236816E-2</v>
      </c>
      <c r="H88" s="65">
        <v>285</v>
      </c>
      <c r="I88" s="9">
        <f>IF(H95=0, "-", H88/H95)</f>
        <v>3.4722222222222224E-2</v>
      </c>
      <c r="J88" s="8">
        <f t="shared" si="6"/>
        <v>1.4615384615384615</v>
      </c>
      <c r="K88" s="9">
        <f t="shared" si="7"/>
        <v>0.37543859649122807</v>
      </c>
    </row>
    <row r="89" spans="1:11" x14ac:dyDescent="0.25">
      <c r="A89" s="7" t="s">
        <v>392</v>
      </c>
      <c r="B89" s="65">
        <v>20</v>
      </c>
      <c r="C89" s="34">
        <f>IF(B95=0, "-", B89/B95)</f>
        <v>5.5020632737276479E-3</v>
      </c>
      <c r="D89" s="65">
        <v>7</v>
      </c>
      <c r="E89" s="9">
        <f>IF(D95=0, "-", D89/D95)</f>
        <v>2.4204702627939143E-3</v>
      </c>
      <c r="F89" s="81">
        <v>60</v>
      </c>
      <c r="G89" s="34">
        <f>IF(F95=0, "-", F89/F95)</f>
        <v>5.9353051736076761E-3</v>
      </c>
      <c r="H89" s="65">
        <v>33</v>
      </c>
      <c r="I89" s="9">
        <f>IF(H95=0, "-", H89/H95)</f>
        <v>4.0204678362573097E-3</v>
      </c>
      <c r="J89" s="8">
        <f t="shared" si="6"/>
        <v>1.8571428571428572</v>
      </c>
      <c r="K89" s="9">
        <f t="shared" si="7"/>
        <v>0.81818181818181823</v>
      </c>
    </row>
    <row r="90" spans="1:11" x14ac:dyDescent="0.25">
      <c r="A90" s="7" t="s">
        <v>393</v>
      </c>
      <c r="B90" s="65">
        <v>23</v>
      </c>
      <c r="C90" s="34">
        <f>IF(B95=0, "-", B90/B95)</f>
        <v>6.327372764786795E-3</v>
      </c>
      <c r="D90" s="65">
        <v>24</v>
      </c>
      <c r="E90" s="9">
        <f>IF(D95=0, "-", D90/D95)</f>
        <v>8.2987551867219917E-3</v>
      </c>
      <c r="F90" s="81">
        <v>51</v>
      </c>
      <c r="G90" s="34">
        <f>IF(F95=0, "-", F90/F95)</f>
        <v>5.0450093975665253E-3</v>
      </c>
      <c r="H90" s="65">
        <v>41</v>
      </c>
      <c r="I90" s="9">
        <f>IF(H95=0, "-", H90/H95)</f>
        <v>4.9951267056530212E-3</v>
      </c>
      <c r="J90" s="8">
        <f t="shared" si="6"/>
        <v>-4.1666666666666664E-2</v>
      </c>
      <c r="K90" s="9">
        <f t="shared" si="7"/>
        <v>0.24390243902439024</v>
      </c>
    </row>
    <row r="91" spans="1:11" x14ac:dyDescent="0.25">
      <c r="A91" s="7" t="s">
        <v>394</v>
      </c>
      <c r="B91" s="65">
        <v>301</v>
      </c>
      <c r="C91" s="34">
        <f>IF(B95=0, "-", B91/B95)</f>
        <v>8.2806052269601096E-2</v>
      </c>
      <c r="D91" s="65">
        <v>150</v>
      </c>
      <c r="E91" s="9">
        <f>IF(D95=0, "-", D91/D95)</f>
        <v>5.1867219917012451E-2</v>
      </c>
      <c r="F91" s="81">
        <v>760</v>
      </c>
      <c r="G91" s="34">
        <f>IF(F95=0, "-", F91/F95)</f>
        <v>7.5180532199030564E-2</v>
      </c>
      <c r="H91" s="65">
        <v>672</v>
      </c>
      <c r="I91" s="9">
        <f>IF(H95=0, "-", H91/H95)</f>
        <v>8.1871345029239762E-2</v>
      </c>
      <c r="J91" s="8">
        <f t="shared" si="6"/>
        <v>1.0066666666666666</v>
      </c>
      <c r="K91" s="9">
        <f t="shared" si="7"/>
        <v>0.13095238095238096</v>
      </c>
    </row>
    <row r="92" spans="1:11" x14ac:dyDescent="0.25">
      <c r="A92" s="7" t="s">
        <v>395</v>
      </c>
      <c r="B92" s="65">
        <v>421</v>
      </c>
      <c r="C92" s="34">
        <f>IF(B95=0, "-", B92/B95)</f>
        <v>0.11581843191196699</v>
      </c>
      <c r="D92" s="65">
        <v>761</v>
      </c>
      <c r="E92" s="9">
        <f>IF(D95=0, "-", D92/D95)</f>
        <v>0.26313969571230983</v>
      </c>
      <c r="F92" s="81">
        <v>1229</v>
      </c>
      <c r="G92" s="34">
        <f>IF(F95=0, "-", F92/F95)</f>
        <v>0.1215748343060639</v>
      </c>
      <c r="H92" s="65">
        <v>1922</v>
      </c>
      <c r="I92" s="9">
        <f>IF(H95=0, "-", H92/H95)</f>
        <v>0.23416179337231968</v>
      </c>
      <c r="J92" s="8">
        <f t="shared" si="6"/>
        <v>-0.44678055190538762</v>
      </c>
      <c r="K92" s="9">
        <f t="shared" si="7"/>
        <v>-0.36056191467221643</v>
      </c>
    </row>
    <row r="93" spans="1:11" x14ac:dyDescent="0.25">
      <c r="A93" s="7" t="s">
        <v>396</v>
      </c>
      <c r="B93" s="65">
        <v>90</v>
      </c>
      <c r="C93" s="34">
        <f>IF(B95=0, "-", B93/B95)</f>
        <v>2.4759284731774415E-2</v>
      </c>
      <c r="D93" s="65">
        <v>32</v>
      </c>
      <c r="E93" s="9">
        <f>IF(D95=0, "-", D93/D95)</f>
        <v>1.1065006915629323E-2</v>
      </c>
      <c r="F93" s="81">
        <v>184</v>
      </c>
      <c r="G93" s="34">
        <f>IF(F95=0, "-", F93/F95)</f>
        <v>1.8201602532396874E-2</v>
      </c>
      <c r="H93" s="65">
        <v>40</v>
      </c>
      <c r="I93" s="9">
        <f>IF(H95=0, "-", H93/H95)</f>
        <v>4.8732943469785572E-3</v>
      </c>
      <c r="J93" s="8">
        <f t="shared" si="6"/>
        <v>1.8125</v>
      </c>
      <c r="K93" s="9">
        <f t="shared" si="7"/>
        <v>3.6</v>
      </c>
    </row>
    <row r="94" spans="1:11" x14ac:dyDescent="0.25">
      <c r="A94" s="2"/>
      <c r="B94" s="68"/>
      <c r="C94" s="33"/>
      <c r="D94" s="68"/>
      <c r="E94" s="6"/>
      <c r="F94" s="82"/>
      <c r="G94" s="33"/>
      <c r="H94" s="68"/>
      <c r="I94" s="6"/>
      <c r="J94" s="5"/>
      <c r="K94" s="6"/>
    </row>
    <row r="95" spans="1:11" s="43" customFormat="1" x14ac:dyDescent="0.25">
      <c r="A95" s="162" t="s">
        <v>596</v>
      </c>
      <c r="B95" s="71">
        <f>SUM(B72:B94)</f>
        <v>3635</v>
      </c>
      <c r="C95" s="40">
        <f>B95/22244</f>
        <v>0.16341485344362525</v>
      </c>
      <c r="D95" s="71">
        <f>SUM(D72:D94)</f>
        <v>2892</v>
      </c>
      <c r="E95" s="41">
        <f>D95/21214</f>
        <v>0.1363250683510889</v>
      </c>
      <c r="F95" s="77">
        <f>SUM(F72:F94)</f>
        <v>10109</v>
      </c>
      <c r="G95" s="42">
        <f>F95/59437</f>
        <v>0.17007924356882076</v>
      </c>
      <c r="H95" s="71">
        <f>SUM(H72:H94)</f>
        <v>8208</v>
      </c>
      <c r="I95" s="41">
        <f>H95/56599</f>
        <v>0.14502023003939998</v>
      </c>
      <c r="J95" s="37">
        <f>IF(D95=0, "-", IF((B95-D95)/D95&lt;10, (B95-D95)/D95, "&gt;999%"))</f>
        <v>0.2569156293222683</v>
      </c>
      <c r="K95" s="38">
        <f>IF(H95=0, "-", IF((F95-H95)/H95&lt;10, (F95-H95)/H95, "&gt;999%"))</f>
        <v>0.23160331384015595</v>
      </c>
    </row>
    <row r="96" spans="1:11" x14ac:dyDescent="0.25">
      <c r="B96" s="83"/>
      <c r="D96" s="83"/>
      <c r="F96" s="83"/>
      <c r="H96" s="83"/>
    </row>
    <row r="97" spans="1:11" x14ac:dyDescent="0.25">
      <c r="A97" s="163" t="s">
        <v>155</v>
      </c>
      <c r="B97" s="61" t="s">
        <v>12</v>
      </c>
      <c r="C97" s="62" t="s">
        <v>13</v>
      </c>
      <c r="D97" s="61" t="s">
        <v>12</v>
      </c>
      <c r="E97" s="63" t="s">
        <v>13</v>
      </c>
      <c r="F97" s="62" t="s">
        <v>12</v>
      </c>
      <c r="G97" s="62" t="s">
        <v>13</v>
      </c>
      <c r="H97" s="61" t="s">
        <v>12</v>
      </c>
      <c r="I97" s="63" t="s">
        <v>13</v>
      </c>
      <c r="J97" s="61"/>
      <c r="K97" s="63"/>
    </row>
    <row r="98" spans="1:11" x14ac:dyDescent="0.25">
      <c r="A98" s="7" t="s">
        <v>397</v>
      </c>
      <c r="B98" s="65">
        <v>2</v>
      </c>
      <c r="C98" s="34">
        <f>IF(B118=0, "-", B98/B118)</f>
        <v>2.1231422505307855E-3</v>
      </c>
      <c r="D98" s="65">
        <v>0</v>
      </c>
      <c r="E98" s="9">
        <f>IF(D118=0, "-", D98/D118)</f>
        <v>0</v>
      </c>
      <c r="F98" s="81">
        <v>7</v>
      </c>
      <c r="G98" s="34">
        <f>IF(F118=0, "-", F98/F118)</f>
        <v>3.968253968253968E-3</v>
      </c>
      <c r="H98" s="65">
        <v>6</v>
      </c>
      <c r="I98" s="9">
        <f>IF(H118=0, "-", H98/H118)</f>
        <v>5.1993067590987872E-3</v>
      </c>
      <c r="J98" s="8" t="str">
        <f t="shared" ref="J98:J116" si="8">IF(D98=0, "-", IF((B98-D98)/D98&lt;10, (B98-D98)/D98, "&gt;999%"))</f>
        <v>-</v>
      </c>
      <c r="K98" s="9">
        <f t="shared" ref="K98:K116" si="9">IF(H98=0, "-", IF((F98-H98)/H98&lt;10, (F98-H98)/H98, "&gt;999%"))</f>
        <v>0.16666666666666666</v>
      </c>
    </row>
    <row r="99" spans="1:11" x14ac:dyDescent="0.25">
      <c r="A99" s="7" t="s">
        <v>398</v>
      </c>
      <c r="B99" s="65">
        <v>107</v>
      </c>
      <c r="C99" s="34">
        <f>IF(B118=0, "-", B99/B118)</f>
        <v>0.11358811040339703</v>
      </c>
      <c r="D99" s="65">
        <v>13</v>
      </c>
      <c r="E99" s="9">
        <f>IF(D118=0, "-", D99/D118)</f>
        <v>3.0023094688221709E-2</v>
      </c>
      <c r="F99" s="81">
        <v>185</v>
      </c>
      <c r="G99" s="34">
        <f>IF(F118=0, "-", F99/F118)</f>
        <v>0.10487528344671201</v>
      </c>
      <c r="H99" s="65">
        <v>104</v>
      </c>
      <c r="I99" s="9">
        <f>IF(H118=0, "-", H99/H118)</f>
        <v>9.0121317157712308E-2</v>
      </c>
      <c r="J99" s="8">
        <f t="shared" si="8"/>
        <v>7.2307692307692308</v>
      </c>
      <c r="K99" s="9">
        <f t="shared" si="9"/>
        <v>0.77884615384615385</v>
      </c>
    </row>
    <row r="100" spans="1:11" x14ac:dyDescent="0.25">
      <c r="A100" s="7" t="s">
        <v>399</v>
      </c>
      <c r="B100" s="65">
        <v>55</v>
      </c>
      <c r="C100" s="34">
        <f>IF(B118=0, "-", B100/B118)</f>
        <v>5.8386411889596604E-2</v>
      </c>
      <c r="D100" s="65">
        <v>59</v>
      </c>
      <c r="E100" s="9">
        <f>IF(D118=0, "-", D100/D118)</f>
        <v>0.13625866050808313</v>
      </c>
      <c r="F100" s="81">
        <v>97</v>
      </c>
      <c r="G100" s="34">
        <f>IF(F118=0, "-", F100/F118)</f>
        <v>5.4988662131519275E-2</v>
      </c>
      <c r="H100" s="65">
        <v>156</v>
      </c>
      <c r="I100" s="9">
        <f>IF(H118=0, "-", H100/H118)</f>
        <v>0.13518197573656845</v>
      </c>
      <c r="J100" s="8">
        <f t="shared" si="8"/>
        <v>-6.7796610169491525E-2</v>
      </c>
      <c r="K100" s="9">
        <f t="shared" si="9"/>
        <v>-0.37820512820512819</v>
      </c>
    </row>
    <row r="101" spans="1:11" x14ac:dyDescent="0.25">
      <c r="A101" s="7" t="s">
        <v>400</v>
      </c>
      <c r="B101" s="65">
        <v>9</v>
      </c>
      <c r="C101" s="34">
        <f>IF(B118=0, "-", B101/B118)</f>
        <v>9.5541401273885346E-3</v>
      </c>
      <c r="D101" s="65">
        <v>9</v>
      </c>
      <c r="E101" s="9">
        <f>IF(D118=0, "-", D101/D118)</f>
        <v>2.0785219399538105E-2</v>
      </c>
      <c r="F101" s="81">
        <v>22</v>
      </c>
      <c r="G101" s="34">
        <f>IF(F118=0, "-", F101/F118)</f>
        <v>1.2471655328798186E-2</v>
      </c>
      <c r="H101" s="65">
        <v>32</v>
      </c>
      <c r="I101" s="9">
        <f>IF(H118=0, "-", H101/H118)</f>
        <v>2.7729636048526862E-2</v>
      </c>
      <c r="J101" s="8">
        <f t="shared" si="8"/>
        <v>0</v>
      </c>
      <c r="K101" s="9">
        <f t="shared" si="9"/>
        <v>-0.3125</v>
      </c>
    </row>
    <row r="102" spans="1:11" x14ac:dyDescent="0.25">
      <c r="A102" s="7" t="s">
        <v>401</v>
      </c>
      <c r="B102" s="65">
        <v>0</v>
      </c>
      <c r="C102" s="34">
        <f>IF(B118=0, "-", B102/B118)</f>
        <v>0</v>
      </c>
      <c r="D102" s="65">
        <v>0</v>
      </c>
      <c r="E102" s="9">
        <f>IF(D118=0, "-", D102/D118)</f>
        <v>0</v>
      </c>
      <c r="F102" s="81">
        <v>4</v>
      </c>
      <c r="G102" s="34">
        <f>IF(F118=0, "-", F102/F118)</f>
        <v>2.2675736961451248E-3</v>
      </c>
      <c r="H102" s="65">
        <v>0</v>
      </c>
      <c r="I102" s="9">
        <f>IF(H118=0, "-", H102/H118)</f>
        <v>0</v>
      </c>
      <c r="J102" s="8" t="str">
        <f t="shared" si="8"/>
        <v>-</v>
      </c>
      <c r="K102" s="9" t="str">
        <f t="shared" si="9"/>
        <v>-</v>
      </c>
    </row>
    <row r="103" spans="1:11" x14ac:dyDescent="0.25">
      <c r="A103" s="7" t="s">
        <v>402</v>
      </c>
      <c r="B103" s="65">
        <v>9</v>
      </c>
      <c r="C103" s="34">
        <f>IF(B118=0, "-", B103/B118)</f>
        <v>9.5541401273885346E-3</v>
      </c>
      <c r="D103" s="65">
        <v>3</v>
      </c>
      <c r="E103" s="9">
        <f>IF(D118=0, "-", D103/D118)</f>
        <v>6.9284064665127024E-3</v>
      </c>
      <c r="F103" s="81">
        <v>32</v>
      </c>
      <c r="G103" s="34">
        <f>IF(F118=0, "-", F103/F118)</f>
        <v>1.8140589569160998E-2</v>
      </c>
      <c r="H103" s="65">
        <v>25</v>
      </c>
      <c r="I103" s="9">
        <f>IF(H118=0, "-", H103/H118)</f>
        <v>2.1663778162911613E-2</v>
      </c>
      <c r="J103" s="8">
        <f t="shared" si="8"/>
        <v>2</v>
      </c>
      <c r="K103" s="9">
        <f t="shared" si="9"/>
        <v>0.28000000000000003</v>
      </c>
    </row>
    <row r="104" spans="1:11" x14ac:dyDescent="0.25">
      <c r="A104" s="7" t="s">
        <v>403</v>
      </c>
      <c r="B104" s="65">
        <v>11</v>
      </c>
      <c r="C104" s="34">
        <f>IF(B118=0, "-", B104/B118)</f>
        <v>1.167728237791932E-2</v>
      </c>
      <c r="D104" s="65">
        <v>13</v>
      </c>
      <c r="E104" s="9">
        <f>IF(D118=0, "-", D104/D118)</f>
        <v>3.0023094688221709E-2</v>
      </c>
      <c r="F104" s="81">
        <v>37</v>
      </c>
      <c r="G104" s="34">
        <f>IF(F118=0, "-", F104/F118)</f>
        <v>2.0975056689342405E-2</v>
      </c>
      <c r="H104" s="65">
        <v>22</v>
      </c>
      <c r="I104" s="9">
        <f>IF(H118=0, "-", H104/H118)</f>
        <v>1.9064124783362217E-2</v>
      </c>
      <c r="J104" s="8">
        <f t="shared" si="8"/>
        <v>-0.15384615384615385</v>
      </c>
      <c r="K104" s="9">
        <f t="shared" si="9"/>
        <v>0.68181818181818177</v>
      </c>
    </row>
    <row r="105" spans="1:11" x14ac:dyDescent="0.25">
      <c r="A105" s="7" t="s">
        <v>404</v>
      </c>
      <c r="B105" s="65">
        <v>5</v>
      </c>
      <c r="C105" s="34">
        <f>IF(B118=0, "-", B105/B118)</f>
        <v>5.3078556263269636E-3</v>
      </c>
      <c r="D105" s="65">
        <v>11</v>
      </c>
      <c r="E105" s="9">
        <f>IF(D118=0, "-", D105/D118)</f>
        <v>2.5404157043879907E-2</v>
      </c>
      <c r="F105" s="81">
        <v>10</v>
      </c>
      <c r="G105" s="34">
        <f>IF(F118=0, "-", F105/F118)</f>
        <v>5.6689342403628117E-3</v>
      </c>
      <c r="H105" s="65">
        <v>18</v>
      </c>
      <c r="I105" s="9">
        <f>IF(H118=0, "-", H105/H118)</f>
        <v>1.5597920277296361E-2</v>
      </c>
      <c r="J105" s="8">
        <f t="shared" si="8"/>
        <v>-0.54545454545454541</v>
      </c>
      <c r="K105" s="9">
        <f t="shared" si="9"/>
        <v>-0.44444444444444442</v>
      </c>
    </row>
    <row r="106" spans="1:11" x14ac:dyDescent="0.25">
      <c r="A106" s="7" t="s">
        <v>405</v>
      </c>
      <c r="B106" s="65">
        <v>7</v>
      </c>
      <c r="C106" s="34">
        <f>IF(B118=0, "-", B106/B118)</f>
        <v>7.4309978768577496E-3</v>
      </c>
      <c r="D106" s="65">
        <v>19</v>
      </c>
      <c r="E106" s="9">
        <f>IF(D118=0, "-", D106/D118)</f>
        <v>4.3879907621247112E-2</v>
      </c>
      <c r="F106" s="81">
        <v>7</v>
      </c>
      <c r="G106" s="34">
        <f>IF(F118=0, "-", F106/F118)</f>
        <v>3.968253968253968E-3</v>
      </c>
      <c r="H106" s="65">
        <v>25</v>
      </c>
      <c r="I106" s="9">
        <f>IF(H118=0, "-", H106/H118)</f>
        <v>2.1663778162911613E-2</v>
      </c>
      <c r="J106" s="8">
        <f t="shared" si="8"/>
        <v>-0.63157894736842102</v>
      </c>
      <c r="K106" s="9">
        <f t="shared" si="9"/>
        <v>-0.72</v>
      </c>
    </row>
    <row r="107" spans="1:11" x14ac:dyDescent="0.25">
      <c r="A107" s="7" t="s">
        <v>406</v>
      </c>
      <c r="B107" s="65">
        <v>113</v>
      </c>
      <c r="C107" s="34">
        <f>IF(B118=0, "-", B107/B118)</f>
        <v>0.11995753715498939</v>
      </c>
      <c r="D107" s="65">
        <v>60</v>
      </c>
      <c r="E107" s="9">
        <f>IF(D118=0, "-", D107/D118)</f>
        <v>0.13856812933025403</v>
      </c>
      <c r="F107" s="81">
        <v>197</v>
      </c>
      <c r="G107" s="34">
        <f>IF(F118=0, "-", F107/F118)</f>
        <v>0.1116780045351474</v>
      </c>
      <c r="H107" s="65">
        <v>177</v>
      </c>
      <c r="I107" s="9">
        <f>IF(H118=0, "-", H107/H118)</f>
        <v>0.15337954939341422</v>
      </c>
      <c r="J107" s="8">
        <f t="shared" si="8"/>
        <v>0.8833333333333333</v>
      </c>
      <c r="K107" s="9">
        <f t="shared" si="9"/>
        <v>0.11299435028248588</v>
      </c>
    </row>
    <row r="108" spans="1:11" x14ac:dyDescent="0.25">
      <c r="A108" s="7" t="s">
        <v>407</v>
      </c>
      <c r="B108" s="65">
        <v>10</v>
      </c>
      <c r="C108" s="34">
        <f>IF(B118=0, "-", B108/B118)</f>
        <v>1.0615711252653927E-2</v>
      </c>
      <c r="D108" s="65">
        <v>0</v>
      </c>
      <c r="E108" s="9">
        <f>IF(D118=0, "-", D108/D118)</f>
        <v>0</v>
      </c>
      <c r="F108" s="81">
        <v>10</v>
      </c>
      <c r="G108" s="34">
        <f>IF(F118=0, "-", F108/F118)</f>
        <v>5.6689342403628117E-3</v>
      </c>
      <c r="H108" s="65">
        <v>0</v>
      </c>
      <c r="I108" s="9">
        <f>IF(H118=0, "-", H108/H118)</f>
        <v>0</v>
      </c>
      <c r="J108" s="8" t="str">
        <f t="shared" si="8"/>
        <v>-</v>
      </c>
      <c r="K108" s="9" t="str">
        <f t="shared" si="9"/>
        <v>-</v>
      </c>
    </row>
    <row r="109" spans="1:11" x14ac:dyDescent="0.25">
      <c r="A109" s="7" t="s">
        <v>408</v>
      </c>
      <c r="B109" s="65">
        <v>18</v>
      </c>
      <c r="C109" s="34">
        <f>IF(B118=0, "-", B109/B118)</f>
        <v>1.9108280254777069E-2</v>
      </c>
      <c r="D109" s="65">
        <v>0</v>
      </c>
      <c r="E109" s="9">
        <f>IF(D118=0, "-", D109/D118)</f>
        <v>0</v>
      </c>
      <c r="F109" s="81">
        <v>22</v>
      </c>
      <c r="G109" s="34">
        <f>IF(F118=0, "-", F109/F118)</f>
        <v>1.2471655328798186E-2</v>
      </c>
      <c r="H109" s="65">
        <v>0</v>
      </c>
      <c r="I109" s="9">
        <f>IF(H118=0, "-", H109/H118)</f>
        <v>0</v>
      </c>
      <c r="J109" s="8" t="str">
        <f t="shared" si="8"/>
        <v>-</v>
      </c>
      <c r="K109" s="9" t="str">
        <f t="shared" si="9"/>
        <v>-</v>
      </c>
    </row>
    <row r="110" spans="1:11" x14ac:dyDescent="0.25">
      <c r="A110" s="7" t="s">
        <v>409</v>
      </c>
      <c r="B110" s="65">
        <v>4</v>
      </c>
      <c r="C110" s="34">
        <f>IF(B118=0, "-", B110/B118)</f>
        <v>4.246284501061571E-3</v>
      </c>
      <c r="D110" s="65">
        <v>12</v>
      </c>
      <c r="E110" s="9">
        <f>IF(D118=0, "-", D110/D118)</f>
        <v>2.771362586605081E-2</v>
      </c>
      <c r="F110" s="81">
        <v>12</v>
      </c>
      <c r="G110" s="34">
        <f>IF(F118=0, "-", F110/F118)</f>
        <v>6.8027210884353739E-3</v>
      </c>
      <c r="H110" s="65">
        <v>26</v>
      </c>
      <c r="I110" s="9">
        <f>IF(H118=0, "-", H110/H118)</f>
        <v>2.2530329289428077E-2</v>
      </c>
      <c r="J110" s="8">
        <f t="shared" si="8"/>
        <v>-0.66666666666666663</v>
      </c>
      <c r="K110" s="9">
        <f t="shared" si="9"/>
        <v>-0.53846153846153844</v>
      </c>
    </row>
    <row r="111" spans="1:11" x14ac:dyDescent="0.25">
      <c r="A111" s="7" t="s">
        <v>410</v>
      </c>
      <c r="B111" s="65">
        <v>17</v>
      </c>
      <c r="C111" s="34">
        <f>IF(B118=0, "-", B111/B118)</f>
        <v>1.8046709129511677E-2</v>
      </c>
      <c r="D111" s="65">
        <v>8</v>
      </c>
      <c r="E111" s="9">
        <f>IF(D118=0, "-", D111/D118)</f>
        <v>1.8475750577367205E-2</v>
      </c>
      <c r="F111" s="81">
        <v>60</v>
      </c>
      <c r="G111" s="34">
        <f>IF(F118=0, "-", F111/F118)</f>
        <v>3.4013605442176874E-2</v>
      </c>
      <c r="H111" s="65">
        <v>52</v>
      </c>
      <c r="I111" s="9">
        <f>IF(H118=0, "-", H111/H118)</f>
        <v>4.5060658578856154E-2</v>
      </c>
      <c r="J111" s="8">
        <f t="shared" si="8"/>
        <v>1.125</v>
      </c>
      <c r="K111" s="9">
        <f t="shared" si="9"/>
        <v>0.15384615384615385</v>
      </c>
    </row>
    <row r="112" spans="1:11" x14ac:dyDescent="0.25">
      <c r="A112" s="7" t="s">
        <v>411</v>
      </c>
      <c r="B112" s="65">
        <v>36</v>
      </c>
      <c r="C112" s="34">
        <f>IF(B118=0, "-", B112/B118)</f>
        <v>3.8216560509554139E-2</v>
      </c>
      <c r="D112" s="65">
        <v>37</v>
      </c>
      <c r="E112" s="9">
        <f>IF(D118=0, "-", D112/D118)</f>
        <v>8.5450346420323328E-2</v>
      </c>
      <c r="F112" s="81">
        <v>59</v>
      </c>
      <c r="G112" s="34">
        <f>IF(F118=0, "-", F112/F118)</f>
        <v>3.344671201814059E-2</v>
      </c>
      <c r="H112" s="65">
        <v>78</v>
      </c>
      <c r="I112" s="9">
        <f>IF(H118=0, "-", H112/H118)</f>
        <v>6.7590987868284227E-2</v>
      </c>
      <c r="J112" s="8">
        <f t="shared" si="8"/>
        <v>-2.7027027027027029E-2</v>
      </c>
      <c r="K112" s="9">
        <f t="shared" si="9"/>
        <v>-0.24358974358974358</v>
      </c>
    </row>
    <row r="113" spans="1:11" x14ac:dyDescent="0.25">
      <c r="A113" s="7" t="s">
        <v>412</v>
      </c>
      <c r="B113" s="65">
        <v>45</v>
      </c>
      <c r="C113" s="34">
        <f>IF(B118=0, "-", B113/B118)</f>
        <v>4.7770700636942678E-2</v>
      </c>
      <c r="D113" s="65">
        <v>65</v>
      </c>
      <c r="E113" s="9">
        <f>IF(D118=0, "-", D113/D118)</f>
        <v>0.15011547344110854</v>
      </c>
      <c r="F113" s="81">
        <v>100</v>
      </c>
      <c r="G113" s="34">
        <f>IF(F118=0, "-", F113/F118)</f>
        <v>5.6689342403628121E-2</v>
      </c>
      <c r="H113" s="65">
        <v>149</v>
      </c>
      <c r="I113" s="9">
        <f>IF(H118=0, "-", H113/H118)</f>
        <v>0.1291161178509532</v>
      </c>
      <c r="J113" s="8">
        <f t="shared" si="8"/>
        <v>-0.30769230769230771</v>
      </c>
      <c r="K113" s="9">
        <f t="shared" si="9"/>
        <v>-0.32885906040268459</v>
      </c>
    </row>
    <row r="114" spans="1:11" x14ac:dyDescent="0.25">
      <c r="A114" s="7" t="s">
        <v>413</v>
      </c>
      <c r="B114" s="65">
        <v>26</v>
      </c>
      <c r="C114" s="34">
        <f>IF(B118=0, "-", B114/B118)</f>
        <v>2.7600849256900213E-2</v>
      </c>
      <c r="D114" s="65">
        <v>51</v>
      </c>
      <c r="E114" s="9">
        <f>IF(D118=0, "-", D114/D118)</f>
        <v>0.11778290993071594</v>
      </c>
      <c r="F114" s="81">
        <v>112</v>
      </c>
      <c r="G114" s="34">
        <f>IF(F118=0, "-", F114/F118)</f>
        <v>6.3492063492063489E-2</v>
      </c>
      <c r="H114" s="65">
        <v>123</v>
      </c>
      <c r="I114" s="9">
        <f>IF(H118=0, "-", H114/H118)</f>
        <v>0.10658578856152513</v>
      </c>
      <c r="J114" s="8">
        <f t="shared" si="8"/>
        <v>-0.49019607843137253</v>
      </c>
      <c r="K114" s="9">
        <f t="shared" si="9"/>
        <v>-8.943089430894309E-2</v>
      </c>
    </row>
    <row r="115" spans="1:11" x14ac:dyDescent="0.25">
      <c r="A115" s="7" t="s">
        <v>414</v>
      </c>
      <c r="B115" s="65">
        <v>434</v>
      </c>
      <c r="C115" s="34">
        <f>IF(B118=0, "-", B115/B118)</f>
        <v>0.46072186836518048</v>
      </c>
      <c r="D115" s="65">
        <v>0</v>
      </c>
      <c r="E115" s="9">
        <f>IF(D118=0, "-", D115/D118)</f>
        <v>0</v>
      </c>
      <c r="F115" s="81">
        <v>698</v>
      </c>
      <c r="G115" s="34">
        <f>IF(F118=0, "-", F115/F118)</f>
        <v>0.39569160997732428</v>
      </c>
      <c r="H115" s="65">
        <v>0</v>
      </c>
      <c r="I115" s="9">
        <f>IF(H118=0, "-", H115/H118)</f>
        <v>0</v>
      </c>
      <c r="J115" s="8" t="str">
        <f t="shared" si="8"/>
        <v>-</v>
      </c>
      <c r="K115" s="9" t="str">
        <f t="shared" si="9"/>
        <v>-</v>
      </c>
    </row>
    <row r="116" spans="1:11" x14ac:dyDescent="0.25">
      <c r="A116" s="7" t="s">
        <v>415</v>
      </c>
      <c r="B116" s="65">
        <v>34</v>
      </c>
      <c r="C116" s="34">
        <f>IF(B118=0, "-", B116/B118)</f>
        <v>3.6093418259023353E-2</v>
      </c>
      <c r="D116" s="65">
        <v>73</v>
      </c>
      <c r="E116" s="9">
        <f>IF(D118=0, "-", D116/D118)</f>
        <v>0.16859122401847576</v>
      </c>
      <c r="F116" s="81">
        <v>93</v>
      </c>
      <c r="G116" s="34">
        <f>IF(F118=0, "-", F116/F118)</f>
        <v>5.2721088435374153E-2</v>
      </c>
      <c r="H116" s="65">
        <v>161</v>
      </c>
      <c r="I116" s="9">
        <f>IF(H118=0, "-", H116/H118)</f>
        <v>0.13951473136915077</v>
      </c>
      <c r="J116" s="8">
        <f t="shared" si="8"/>
        <v>-0.53424657534246578</v>
      </c>
      <c r="K116" s="9">
        <f t="shared" si="9"/>
        <v>-0.42236024844720499</v>
      </c>
    </row>
    <row r="117" spans="1:11" x14ac:dyDescent="0.25">
      <c r="A117" s="2"/>
      <c r="B117" s="68"/>
      <c r="C117" s="33"/>
      <c r="D117" s="68"/>
      <c r="E117" s="6"/>
      <c r="F117" s="82"/>
      <c r="G117" s="33"/>
      <c r="H117" s="68"/>
      <c r="I117" s="6"/>
      <c r="J117" s="5"/>
      <c r="K117" s="6"/>
    </row>
    <row r="118" spans="1:11" s="43" customFormat="1" x14ac:dyDescent="0.25">
      <c r="A118" s="162" t="s">
        <v>595</v>
      </c>
      <c r="B118" s="71">
        <f>SUM(B98:B117)</f>
        <v>942</v>
      </c>
      <c r="C118" s="40">
        <f>B118/22244</f>
        <v>4.2348498471497929E-2</v>
      </c>
      <c r="D118" s="71">
        <f>SUM(D98:D117)</f>
        <v>433</v>
      </c>
      <c r="E118" s="41">
        <f>D118/21214</f>
        <v>2.0411049307061373E-2</v>
      </c>
      <c r="F118" s="77">
        <f>SUM(F98:F117)</f>
        <v>1764</v>
      </c>
      <c r="G118" s="42">
        <f>F118/59437</f>
        <v>2.967848309975268E-2</v>
      </c>
      <c r="H118" s="71">
        <f>SUM(H98:H117)</f>
        <v>1154</v>
      </c>
      <c r="I118" s="41">
        <f>H118/56599</f>
        <v>2.0389052810120319E-2</v>
      </c>
      <c r="J118" s="37">
        <f>IF(D118=0, "-", IF((B118-D118)/D118&lt;10, (B118-D118)/D118, "&gt;999%"))</f>
        <v>1.1755196304849884</v>
      </c>
      <c r="K118" s="38">
        <f>IF(H118=0, "-", IF((F118-H118)/H118&lt;10, (F118-H118)/H118, "&gt;999%"))</f>
        <v>0.52859618717504331</v>
      </c>
    </row>
    <row r="119" spans="1:11" x14ac:dyDescent="0.25">
      <c r="B119" s="83"/>
      <c r="D119" s="83"/>
      <c r="F119" s="83"/>
      <c r="H119" s="83"/>
    </row>
    <row r="120" spans="1:11" s="43" customFormat="1" x14ac:dyDescent="0.25">
      <c r="A120" s="162" t="s">
        <v>594</v>
      </c>
      <c r="B120" s="71">
        <v>4577</v>
      </c>
      <c r="C120" s="40">
        <f>B120/22244</f>
        <v>0.20576335191512318</v>
      </c>
      <c r="D120" s="71">
        <v>3325</v>
      </c>
      <c r="E120" s="41">
        <f>D120/21214</f>
        <v>0.15673611765815026</v>
      </c>
      <c r="F120" s="77">
        <v>11873</v>
      </c>
      <c r="G120" s="42">
        <f>F120/59437</f>
        <v>0.19975772666857344</v>
      </c>
      <c r="H120" s="71">
        <v>9362</v>
      </c>
      <c r="I120" s="41">
        <f>H120/56599</f>
        <v>0.16540928284952031</v>
      </c>
      <c r="J120" s="37">
        <f>IF(D120=0, "-", IF((B120-D120)/D120&lt;10, (B120-D120)/D120, "&gt;999%"))</f>
        <v>0.37654135338345862</v>
      </c>
      <c r="K120" s="38">
        <f>IF(H120=0, "-", IF((F120-H120)/H120&lt;10, (F120-H120)/H120, "&gt;999%"))</f>
        <v>0.26821192052980131</v>
      </c>
    </row>
    <row r="121" spans="1:11" x14ac:dyDescent="0.25">
      <c r="B121" s="83"/>
      <c r="D121" s="83"/>
      <c r="F121" s="83"/>
      <c r="H121" s="83"/>
    </row>
    <row r="122" spans="1:11" ht="15.6" x14ac:dyDescent="0.3">
      <c r="A122" s="164" t="s">
        <v>123</v>
      </c>
      <c r="B122" s="196" t="s">
        <v>1</v>
      </c>
      <c r="C122" s="200"/>
      <c r="D122" s="200"/>
      <c r="E122" s="197"/>
      <c r="F122" s="196" t="s">
        <v>14</v>
      </c>
      <c r="G122" s="200"/>
      <c r="H122" s="200"/>
      <c r="I122" s="197"/>
      <c r="J122" s="196" t="s">
        <v>15</v>
      </c>
      <c r="K122" s="197"/>
    </row>
    <row r="123" spans="1:11" x14ac:dyDescent="0.25">
      <c r="A123" s="22"/>
      <c r="B123" s="196">
        <f>VALUE(RIGHT($B$2, 4))</f>
        <v>2023</v>
      </c>
      <c r="C123" s="197"/>
      <c r="D123" s="196">
        <f>B123-1</f>
        <v>2022</v>
      </c>
      <c r="E123" s="204"/>
      <c r="F123" s="196">
        <f>B123</f>
        <v>2023</v>
      </c>
      <c r="G123" s="204"/>
      <c r="H123" s="196">
        <f>D123</f>
        <v>2022</v>
      </c>
      <c r="I123" s="204"/>
      <c r="J123" s="140" t="s">
        <v>4</v>
      </c>
      <c r="K123" s="141" t="s">
        <v>2</v>
      </c>
    </row>
    <row r="124" spans="1:11" x14ac:dyDescent="0.25">
      <c r="A124" s="163" t="s">
        <v>156</v>
      </c>
      <c r="B124" s="61" t="s">
        <v>12</v>
      </c>
      <c r="C124" s="62" t="s">
        <v>13</v>
      </c>
      <c r="D124" s="61" t="s">
        <v>12</v>
      </c>
      <c r="E124" s="63" t="s">
        <v>13</v>
      </c>
      <c r="F124" s="62" t="s">
        <v>12</v>
      </c>
      <c r="G124" s="62" t="s">
        <v>13</v>
      </c>
      <c r="H124" s="61" t="s">
        <v>12</v>
      </c>
      <c r="I124" s="63" t="s">
        <v>13</v>
      </c>
      <c r="J124" s="61"/>
      <c r="K124" s="63"/>
    </row>
    <row r="125" spans="1:11" x14ac:dyDescent="0.25">
      <c r="A125" s="7" t="s">
        <v>416</v>
      </c>
      <c r="B125" s="65">
        <v>212</v>
      </c>
      <c r="C125" s="34">
        <f>IF(B147=0, "-", B125/B147)</f>
        <v>9.0675791274593673E-2</v>
      </c>
      <c r="D125" s="65">
        <v>102</v>
      </c>
      <c r="E125" s="9">
        <f>IF(D147=0, "-", D125/D147)</f>
        <v>4.0669856459330141E-2</v>
      </c>
      <c r="F125" s="81">
        <v>615</v>
      </c>
      <c r="G125" s="34">
        <f>IF(F147=0, "-", F125/F147)</f>
        <v>0.10332661290322581</v>
      </c>
      <c r="H125" s="65">
        <v>358</v>
      </c>
      <c r="I125" s="9">
        <f>IF(H147=0, "-", H125/H147)</f>
        <v>5.7510040160642567E-2</v>
      </c>
      <c r="J125" s="8">
        <f t="shared" ref="J125:J145" si="10">IF(D125=0, "-", IF((B125-D125)/D125&lt;10, (B125-D125)/D125, "&gt;999%"))</f>
        <v>1.0784313725490196</v>
      </c>
      <c r="K125" s="9">
        <f t="shared" ref="K125:K145" si="11">IF(H125=0, "-", IF((F125-H125)/H125&lt;10, (F125-H125)/H125, "&gt;999%"))</f>
        <v>0.71787709497206709</v>
      </c>
    </row>
    <row r="126" spans="1:11" x14ac:dyDescent="0.25">
      <c r="A126" s="7" t="s">
        <v>417</v>
      </c>
      <c r="B126" s="65">
        <v>0</v>
      </c>
      <c r="C126" s="34">
        <f>IF(B147=0, "-", B126/B147)</f>
        <v>0</v>
      </c>
      <c r="D126" s="65">
        <v>0</v>
      </c>
      <c r="E126" s="9">
        <f>IF(D147=0, "-", D126/D147)</f>
        <v>0</v>
      </c>
      <c r="F126" s="81">
        <v>0</v>
      </c>
      <c r="G126" s="34">
        <f>IF(F147=0, "-", F126/F147)</f>
        <v>0</v>
      </c>
      <c r="H126" s="65">
        <v>3</v>
      </c>
      <c r="I126" s="9">
        <f>IF(H147=0, "-", H126/H147)</f>
        <v>4.8192771084337347E-4</v>
      </c>
      <c r="J126" s="8" t="str">
        <f t="shared" si="10"/>
        <v>-</v>
      </c>
      <c r="K126" s="9">
        <f t="shared" si="11"/>
        <v>-1</v>
      </c>
    </row>
    <row r="127" spans="1:11" x14ac:dyDescent="0.25">
      <c r="A127" s="7" t="s">
        <v>418</v>
      </c>
      <c r="B127" s="65">
        <v>34</v>
      </c>
      <c r="C127" s="34">
        <f>IF(B147=0, "-", B127/B147)</f>
        <v>1.4542343883661249E-2</v>
      </c>
      <c r="D127" s="65">
        <v>60</v>
      </c>
      <c r="E127" s="9">
        <f>IF(D147=0, "-", D127/D147)</f>
        <v>2.3923444976076555E-2</v>
      </c>
      <c r="F127" s="81">
        <v>162</v>
      </c>
      <c r="G127" s="34">
        <f>IF(F147=0, "-", F127/F147)</f>
        <v>2.7217741935483871E-2</v>
      </c>
      <c r="H127" s="65">
        <v>225</v>
      </c>
      <c r="I127" s="9">
        <f>IF(H147=0, "-", H127/H147)</f>
        <v>3.614457831325301E-2</v>
      </c>
      <c r="J127" s="8">
        <f t="shared" si="10"/>
        <v>-0.43333333333333335</v>
      </c>
      <c r="K127" s="9">
        <f t="shared" si="11"/>
        <v>-0.28000000000000003</v>
      </c>
    </row>
    <row r="128" spans="1:11" x14ac:dyDescent="0.25">
      <c r="A128" s="7" t="s">
        <v>419</v>
      </c>
      <c r="B128" s="65">
        <v>111</v>
      </c>
      <c r="C128" s="34">
        <f>IF(B147=0, "-", B128/B147)</f>
        <v>4.7476475620188197E-2</v>
      </c>
      <c r="D128" s="65">
        <v>70</v>
      </c>
      <c r="E128" s="9">
        <f>IF(D147=0, "-", D128/D147)</f>
        <v>2.7910685805422646E-2</v>
      </c>
      <c r="F128" s="81">
        <v>295</v>
      </c>
      <c r="G128" s="34">
        <f>IF(F147=0, "-", F128/F147)</f>
        <v>4.956317204301075E-2</v>
      </c>
      <c r="H128" s="65">
        <v>151</v>
      </c>
      <c r="I128" s="9">
        <f>IF(H147=0, "-", H128/H147)</f>
        <v>2.4257028112449799E-2</v>
      </c>
      <c r="J128" s="8">
        <f t="shared" si="10"/>
        <v>0.58571428571428574</v>
      </c>
      <c r="K128" s="9">
        <f t="shared" si="11"/>
        <v>0.95364238410596025</v>
      </c>
    </row>
    <row r="129" spans="1:11" x14ac:dyDescent="0.25">
      <c r="A129" s="7" t="s">
        <v>420</v>
      </c>
      <c r="B129" s="65">
        <v>605</v>
      </c>
      <c r="C129" s="34">
        <f>IF(B147=0, "-", B129/B147)</f>
        <v>0.25876817792985457</v>
      </c>
      <c r="D129" s="65">
        <v>264</v>
      </c>
      <c r="E129" s="9">
        <f>IF(D147=0, "-", D129/D147)</f>
        <v>0.10526315789473684</v>
      </c>
      <c r="F129" s="81">
        <v>1121</v>
      </c>
      <c r="G129" s="34">
        <f>IF(F147=0, "-", F129/F147)</f>
        <v>0.18834005376344087</v>
      </c>
      <c r="H129" s="65">
        <v>756</v>
      </c>
      <c r="I129" s="9">
        <f>IF(H147=0, "-", H129/H147)</f>
        <v>0.12144578313253013</v>
      </c>
      <c r="J129" s="8">
        <f t="shared" si="10"/>
        <v>1.2916666666666667</v>
      </c>
      <c r="K129" s="9">
        <f t="shared" si="11"/>
        <v>0.48280423280423279</v>
      </c>
    </row>
    <row r="130" spans="1:11" x14ac:dyDescent="0.25">
      <c r="A130" s="7" t="s">
        <v>421</v>
      </c>
      <c r="B130" s="65">
        <v>21</v>
      </c>
      <c r="C130" s="34">
        <f>IF(B147=0, "-", B130/B147)</f>
        <v>8.9820359281437123E-3</v>
      </c>
      <c r="D130" s="65">
        <v>8</v>
      </c>
      <c r="E130" s="9">
        <f>IF(D147=0, "-", D130/D147)</f>
        <v>3.189792663476874E-3</v>
      </c>
      <c r="F130" s="81">
        <v>51</v>
      </c>
      <c r="G130" s="34">
        <f>IF(F147=0, "-", F130/F147)</f>
        <v>8.5685483870967735E-3</v>
      </c>
      <c r="H130" s="65">
        <v>74</v>
      </c>
      <c r="I130" s="9">
        <f>IF(H147=0, "-", H130/H147)</f>
        <v>1.1887550200803213E-2</v>
      </c>
      <c r="J130" s="8">
        <f t="shared" si="10"/>
        <v>1.625</v>
      </c>
      <c r="K130" s="9">
        <f t="shared" si="11"/>
        <v>-0.3108108108108108</v>
      </c>
    </row>
    <row r="131" spans="1:11" x14ac:dyDescent="0.25">
      <c r="A131" s="7" t="s">
        <v>422</v>
      </c>
      <c r="B131" s="65">
        <v>210</v>
      </c>
      <c r="C131" s="34">
        <f>IF(B147=0, "-", B131/B147)</f>
        <v>8.9820359281437126E-2</v>
      </c>
      <c r="D131" s="65">
        <v>47</v>
      </c>
      <c r="E131" s="9">
        <f>IF(D147=0, "-", D131/D147)</f>
        <v>1.8740031897926633E-2</v>
      </c>
      <c r="F131" s="81">
        <v>539</v>
      </c>
      <c r="G131" s="34">
        <f>IF(F147=0, "-", F131/F147)</f>
        <v>9.0557795698924734E-2</v>
      </c>
      <c r="H131" s="65">
        <v>127</v>
      </c>
      <c r="I131" s="9">
        <f>IF(H147=0, "-", H131/H147)</f>
        <v>2.0401606425702812E-2</v>
      </c>
      <c r="J131" s="8">
        <f t="shared" si="10"/>
        <v>3.4680851063829787</v>
      </c>
      <c r="K131" s="9">
        <f t="shared" si="11"/>
        <v>3.2440944881889764</v>
      </c>
    </row>
    <row r="132" spans="1:11" x14ac:dyDescent="0.25">
      <c r="A132" s="7" t="s">
        <v>423</v>
      </c>
      <c r="B132" s="65">
        <v>65</v>
      </c>
      <c r="C132" s="34">
        <f>IF(B147=0, "-", B132/B147)</f>
        <v>2.7801539777587682E-2</v>
      </c>
      <c r="D132" s="65">
        <v>116</v>
      </c>
      <c r="E132" s="9">
        <f>IF(D147=0, "-", D132/D147)</f>
        <v>4.6251993620414676E-2</v>
      </c>
      <c r="F132" s="81">
        <v>185</v>
      </c>
      <c r="G132" s="34">
        <f>IF(F147=0, "-", F132/F147)</f>
        <v>3.1081989247311828E-2</v>
      </c>
      <c r="H132" s="65">
        <v>263</v>
      </c>
      <c r="I132" s="9">
        <f>IF(H147=0, "-", H132/H147)</f>
        <v>4.2248995983935743E-2</v>
      </c>
      <c r="J132" s="8">
        <f t="shared" si="10"/>
        <v>-0.43965517241379309</v>
      </c>
      <c r="K132" s="9">
        <f t="shared" si="11"/>
        <v>-0.29657794676806082</v>
      </c>
    </row>
    <row r="133" spans="1:11" x14ac:dyDescent="0.25">
      <c r="A133" s="7" t="s">
        <v>424</v>
      </c>
      <c r="B133" s="65">
        <v>72</v>
      </c>
      <c r="C133" s="34">
        <f>IF(B147=0, "-", B133/B147)</f>
        <v>3.0795551753635585E-2</v>
      </c>
      <c r="D133" s="65">
        <v>103</v>
      </c>
      <c r="E133" s="9">
        <f>IF(D147=0, "-", D133/D147)</f>
        <v>4.1068580542264754E-2</v>
      </c>
      <c r="F133" s="81">
        <v>269</v>
      </c>
      <c r="G133" s="34">
        <f>IF(F147=0, "-", F133/F147)</f>
        <v>4.5194892473118281E-2</v>
      </c>
      <c r="H133" s="65">
        <v>253</v>
      </c>
      <c r="I133" s="9">
        <f>IF(H147=0, "-", H133/H147)</f>
        <v>4.0642570281124495E-2</v>
      </c>
      <c r="J133" s="8">
        <f t="shared" si="10"/>
        <v>-0.30097087378640774</v>
      </c>
      <c r="K133" s="9">
        <f t="shared" si="11"/>
        <v>6.3241106719367585E-2</v>
      </c>
    </row>
    <row r="134" spans="1:11" x14ac:dyDescent="0.25">
      <c r="A134" s="7" t="s">
        <v>425</v>
      </c>
      <c r="B134" s="65">
        <v>111</v>
      </c>
      <c r="C134" s="34">
        <f>IF(B147=0, "-", B134/B147)</f>
        <v>4.7476475620188197E-2</v>
      </c>
      <c r="D134" s="65">
        <v>115</v>
      </c>
      <c r="E134" s="9">
        <f>IF(D147=0, "-", D134/D147)</f>
        <v>4.5853269537480063E-2</v>
      </c>
      <c r="F134" s="81">
        <v>226</v>
      </c>
      <c r="G134" s="34">
        <f>IF(F147=0, "-", F134/F147)</f>
        <v>3.7970430107526883E-2</v>
      </c>
      <c r="H134" s="65">
        <v>272</v>
      </c>
      <c r="I134" s="9">
        <f>IF(H147=0, "-", H134/H147)</f>
        <v>4.3694779116465861E-2</v>
      </c>
      <c r="J134" s="8">
        <f t="shared" si="10"/>
        <v>-3.4782608695652174E-2</v>
      </c>
      <c r="K134" s="9">
        <f t="shared" si="11"/>
        <v>-0.16911764705882354</v>
      </c>
    </row>
    <row r="135" spans="1:11" x14ac:dyDescent="0.25">
      <c r="A135" s="7" t="s">
        <v>426</v>
      </c>
      <c r="B135" s="65">
        <v>0</v>
      </c>
      <c r="C135" s="34">
        <f>IF(B147=0, "-", B135/B147)</f>
        <v>0</v>
      </c>
      <c r="D135" s="65">
        <v>1</v>
      </c>
      <c r="E135" s="9">
        <f>IF(D147=0, "-", D135/D147)</f>
        <v>3.9872408293460925E-4</v>
      </c>
      <c r="F135" s="81">
        <v>0</v>
      </c>
      <c r="G135" s="34">
        <f>IF(F147=0, "-", F135/F147)</f>
        <v>0</v>
      </c>
      <c r="H135" s="65">
        <v>2</v>
      </c>
      <c r="I135" s="9">
        <f>IF(H147=0, "-", H135/H147)</f>
        <v>3.21285140562249E-4</v>
      </c>
      <c r="J135" s="8">
        <f t="shared" si="10"/>
        <v>-1</v>
      </c>
      <c r="K135" s="9">
        <f t="shared" si="11"/>
        <v>-1</v>
      </c>
    </row>
    <row r="136" spans="1:11" x14ac:dyDescent="0.25">
      <c r="A136" s="7" t="s">
        <v>427</v>
      </c>
      <c r="B136" s="65">
        <v>114</v>
      </c>
      <c r="C136" s="34">
        <f>IF(B147=0, "-", B136/B147)</f>
        <v>4.875962360992301E-2</v>
      </c>
      <c r="D136" s="65">
        <v>492</v>
      </c>
      <c r="E136" s="9">
        <f>IF(D147=0, "-", D136/D147)</f>
        <v>0.19617224880382775</v>
      </c>
      <c r="F136" s="81">
        <v>356</v>
      </c>
      <c r="G136" s="34">
        <f>IF(F147=0, "-", F136/F147)</f>
        <v>5.981182795698925E-2</v>
      </c>
      <c r="H136" s="65">
        <v>678</v>
      </c>
      <c r="I136" s="9">
        <f>IF(H147=0, "-", H136/H147)</f>
        <v>0.10891566265060242</v>
      </c>
      <c r="J136" s="8">
        <f t="shared" si="10"/>
        <v>-0.76829268292682928</v>
      </c>
      <c r="K136" s="9">
        <f t="shared" si="11"/>
        <v>-0.47492625368731561</v>
      </c>
    </row>
    <row r="137" spans="1:11" x14ac:dyDescent="0.25">
      <c r="A137" s="7" t="s">
        <v>428</v>
      </c>
      <c r="B137" s="65">
        <v>33</v>
      </c>
      <c r="C137" s="34">
        <f>IF(B147=0, "-", B137/B147)</f>
        <v>1.4114627887082978E-2</v>
      </c>
      <c r="D137" s="65">
        <v>0</v>
      </c>
      <c r="E137" s="9">
        <f>IF(D147=0, "-", D137/D147)</f>
        <v>0</v>
      </c>
      <c r="F137" s="81">
        <v>51</v>
      </c>
      <c r="G137" s="34">
        <f>IF(F147=0, "-", F137/F147)</f>
        <v>8.5685483870967735E-3</v>
      </c>
      <c r="H137" s="65">
        <v>0</v>
      </c>
      <c r="I137" s="9">
        <f>IF(H147=0, "-", H137/H147)</f>
        <v>0</v>
      </c>
      <c r="J137" s="8" t="str">
        <f t="shared" si="10"/>
        <v>-</v>
      </c>
      <c r="K137" s="9" t="str">
        <f t="shared" si="11"/>
        <v>-</v>
      </c>
    </row>
    <row r="138" spans="1:11" x14ac:dyDescent="0.25">
      <c r="A138" s="7" t="s">
        <v>429</v>
      </c>
      <c r="B138" s="65">
        <v>24</v>
      </c>
      <c r="C138" s="34">
        <f>IF(B147=0, "-", B138/B147)</f>
        <v>1.0265183917878529E-2</v>
      </c>
      <c r="D138" s="65">
        <v>22</v>
      </c>
      <c r="E138" s="9">
        <f>IF(D147=0, "-", D138/D147)</f>
        <v>8.771929824561403E-3</v>
      </c>
      <c r="F138" s="81">
        <v>50</v>
      </c>
      <c r="G138" s="34">
        <f>IF(F147=0, "-", F138/F147)</f>
        <v>8.4005376344086016E-3</v>
      </c>
      <c r="H138" s="65">
        <v>42</v>
      </c>
      <c r="I138" s="9">
        <f>IF(H147=0, "-", H138/H147)</f>
        <v>6.7469879518072288E-3</v>
      </c>
      <c r="J138" s="8">
        <f t="shared" si="10"/>
        <v>9.0909090909090912E-2</v>
      </c>
      <c r="K138" s="9">
        <f t="shared" si="11"/>
        <v>0.19047619047619047</v>
      </c>
    </row>
    <row r="139" spans="1:11" x14ac:dyDescent="0.25">
      <c r="A139" s="7" t="s">
        <v>430</v>
      </c>
      <c r="B139" s="65">
        <v>54</v>
      </c>
      <c r="C139" s="34">
        <f>IF(B147=0, "-", B139/B147)</f>
        <v>2.3096663815226688E-2</v>
      </c>
      <c r="D139" s="65">
        <v>29</v>
      </c>
      <c r="E139" s="9">
        <f>IF(D147=0, "-", D139/D147)</f>
        <v>1.1562998405103669E-2</v>
      </c>
      <c r="F139" s="81">
        <v>117</v>
      </c>
      <c r="G139" s="34">
        <f>IF(F147=0, "-", F139/F147)</f>
        <v>1.9657258064516129E-2</v>
      </c>
      <c r="H139" s="65">
        <v>73</v>
      </c>
      <c r="I139" s="9">
        <f>IF(H147=0, "-", H139/H147)</f>
        <v>1.1726907630522088E-2</v>
      </c>
      <c r="J139" s="8">
        <f t="shared" si="10"/>
        <v>0.86206896551724133</v>
      </c>
      <c r="K139" s="9">
        <f t="shared" si="11"/>
        <v>0.60273972602739723</v>
      </c>
    </row>
    <row r="140" spans="1:11" x14ac:dyDescent="0.25">
      <c r="A140" s="7" t="s">
        <v>431</v>
      </c>
      <c r="B140" s="65">
        <v>192</v>
      </c>
      <c r="C140" s="34">
        <f>IF(B147=0, "-", B140/B147)</f>
        <v>8.2121471343028232E-2</v>
      </c>
      <c r="D140" s="65">
        <v>204</v>
      </c>
      <c r="E140" s="9">
        <f>IF(D147=0, "-", D140/D147)</f>
        <v>8.1339712918660281E-2</v>
      </c>
      <c r="F140" s="81">
        <v>479</v>
      </c>
      <c r="G140" s="34">
        <f>IF(F147=0, "-", F140/F147)</f>
        <v>8.0477150537634407E-2</v>
      </c>
      <c r="H140" s="65">
        <v>384</v>
      </c>
      <c r="I140" s="9">
        <f>IF(H147=0, "-", H140/H147)</f>
        <v>6.1686746987951804E-2</v>
      </c>
      <c r="J140" s="8">
        <f t="shared" si="10"/>
        <v>-5.8823529411764705E-2</v>
      </c>
      <c r="K140" s="9">
        <f t="shared" si="11"/>
        <v>0.24739583333333334</v>
      </c>
    </row>
    <row r="141" spans="1:11" x14ac:dyDescent="0.25">
      <c r="A141" s="7" t="s">
        <v>432</v>
      </c>
      <c r="B141" s="65">
        <v>84</v>
      </c>
      <c r="C141" s="34">
        <f>IF(B147=0, "-", B141/B147)</f>
        <v>3.5928143712574849E-2</v>
      </c>
      <c r="D141" s="65">
        <v>159</v>
      </c>
      <c r="E141" s="9">
        <f>IF(D147=0, "-", D141/D147)</f>
        <v>6.3397129186602869E-2</v>
      </c>
      <c r="F141" s="81">
        <v>162</v>
      </c>
      <c r="G141" s="34">
        <f>IF(F147=0, "-", F141/F147)</f>
        <v>2.7217741935483871E-2</v>
      </c>
      <c r="H141" s="65">
        <v>341</v>
      </c>
      <c r="I141" s="9">
        <f>IF(H147=0, "-", H141/H147)</f>
        <v>5.4779116465863455E-2</v>
      </c>
      <c r="J141" s="8">
        <f t="shared" si="10"/>
        <v>-0.47169811320754718</v>
      </c>
      <c r="K141" s="9">
        <f t="shared" si="11"/>
        <v>-0.52492668621700878</v>
      </c>
    </row>
    <row r="142" spans="1:11" x14ac:dyDescent="0.25">
      <c r="A142" s="7" t="s">
        <v>433</v>
      </c>
      <c r="B142" s="65">
        <v>35</v>
      </c>
      <c r="C142" s="34">
        <f>IF(B147=0, "-", B142/B147)</f>
        <v>1.4970059880239521E-2</v>
      </c>
      <c r="D142" s="65">
        <v>119</v>
      </c>
      <c r="E142" s="9">
        <f>IF(D147=0, "-", D142/D147)</f>
        <v>4.7448165869218503E-2</v>
      </c>
      <c r="F142" s="81">
        <v>171</v>
      </c>
      <c r="G142" s="34">
        <f>IF(F147=0, "-", F142/F147)</f>
        <v>2.8729838709677418E-2</v>
      </c>
      <c r="H142" s="65">
        <v>217</v>
      </c>
      <c r="I142" s="9">
        <f>IF(H147=0, "-", H142/H147)</f>
        <v>3.4859437751004016E-2</v>
      </c>
      <c r="J142" s="8">
        <f t="shared" si="10"/>
        <v>-0.70588235294117652</v>
      </c>
      <c r="K142" s="9">
        <f t="shared" si="11"/>
        <v>-0.2119815668202765</v>
      </c>
    </row>
    <row r="143" spans="1:11" x14ac:dyDescent="0.25">
      <c r="A143" s="7" t="s">
        <v>434</v>
      </c>
      <c r="B143" s="65">
        <v>297</v>
      </c>
      <c r="C143" s="34">
        <f>IF(B147=0, "-", B143/B147)</f>
        <v>0.1270316509837468</v>
      </c>
      <c r="D143" s="65">
        <v>597</v>
      </c>
      <c r="E143" s="9">
        <f>IF(D147=0, "-", D143/D147)</f>
        <v>0.23803827751196172</v>
      </c>
      <c r="F143" s="81">
        <v>919</v>
      </c>
      <c r="G143" s="34">
        <f>IF(F147=0, "-", F143/F147)</f>
        <v>0.1544018817204301</v>
      </c>
      <c r="H143" s="65">
        <v>1995</v>
      </c>
      <c r="I143" s="9">
        <f>IF(H147=0, "-", H143/H147)</f>
        <v>0.32048192771084338</v>
      </c>
      <c r="J143" s="8">
        <f t="shared" si="10"/>
        <v>-0.50251256281407031</v>
      </c>
      <c r="K143" s="9">
        <f t="shared" si="11"/>
        <v>-0.53934837092731824</v>
      </c>
    </row>
    <row r="144" spans="1:11" x14ac:dyDescent="0.25">
      <c r="A144" s="7" t="s">
        <v>435</v>
      </c>
      <c r="B144" s="65">
        <v>3</v>
      </c>
      <c r="C144" s="34">
        <f>IF(B147=0, "-", B144/B147)</f>
        <v>1.2831479897348161E-3</v>
      </c>
      <c r="D144" s="65">
        <v>0</v>
      </c>
      <c r="E144" s="9">
        <f>IF(D147=0, "-", D144/D147)</f>
        <v>0</v>
      </c>
      <c r="F144" s="81">
        <v>6</v>
      </c>
      <c r="G144" s="34">
        <f>IF(F147=0, "-", F144/F147)</f>
        <v>1.0080645161290322E-3</v>
      </c>
      <c r="H144" s="65">
        <v>1</v>
      </c>
      <c r="I144" s="9">
        <f>IF(H147=0, "-", H144/H147)</f>
        <v>1.606425702811245E-4</v>
      </c>
      <c r="J144" s="8" t="str">
        <f t="shared" si="10"/>
        <v>-</v>
      </c>
      <c r="K144" s="9">
        <f t="shared" si="11"/>
        <v>5</v>
      </c>
    </row>
    <row r="145" spans="1:11" x14ac:dyDescent="0.25">
      <c r="A145" s="7" t="s">
        <v>436</v>
      </c>
      <c r="B145" s="65">
        <v>61</v>
      </c>
      <c r="C145" s="34">
        <f>IF(B147=0, "-", B145/B147)</f>
        <v>2.6090675791274595E-2</v>
      </c>
      <c r="D145" s="65">
        <v>0</v>
      </c>
      <c r="E145" s="9">
        <f>IF(D147=0, "-", D145/D147)</f>
        <v>0</v>
      </c>
      <c r="F145" s="81">
        <v>178</v>
      </c>
      <c r="G145" s="34">
        <f>IF(F147=0, "-", F145/F147)</f>
        <v>2.9905913978494625E-2</v>
      </c>
      <c r="H145" s="65">
        <v>10</v>
      </c>
      <c r="I145" s="9">
        <f>IF(H147=0, "-", H145/H147)</f>
        <v>1.606425702811245E-3</v>
      </c>
      <c r="J145" s="8" t="str">
        <f t="shared" si="10"/>
        <v>-</v>
      </c>
      <c r="K145" s="9" t="str">
        <f t="shared" si="11"/>
        <v>&gt;999%</v>
      </c>
    </row>
    <row r="146" spans="1:11" x14ac:dyDescent="0.25">
      <c r="A146" s="2"/>
      <c r="B146" s="68"/>
      <c r="C146" s="33"/>
      <c r="D146" s="68"/>
      <c r="E146" s="6"/>
      <c r="F146" s="82"/>
      <c r="G146" s="33"/>
      <c r="H146" s="68"/>
      <c r="I146" s="6"/>
      <c r="J146" s="5"/>
      <c r="K146" s="6"/>
    </row>
    <row r="147" spans="1:11" s="43" customFormat="1" x14ac:dyDescent="0.25">
      <c r="A147" s="162" t="s">
        <v>593</v>
      </c>
      <c r="B147" s="71">
        <f>SUM(B125:B146)</f>
        <v>2338</v>
      </c>
      <c r="C147" s="40">
        <f>B147/22244</f>
        <v>0.10510699514475813</v>
      </c>
      <c r="D147" s="71">
        <f>SUM(D125:D146)</f>
        <v>2508</v>
      </c>
      <c r="E147" s="41">
        <f>D147/21214</f>
        <v>0.11822381446214764</v>
      </c>
      <c r="F147" s="77">
        <f>SUM(F125:F146)</f>
        <v>5952</v>
      </c>
      <c r="G147" s="42">
        <f>F147/59437</f>
        <v>0.10013964365630836</v>
      </c>
      <c r="H147" s="71">
        <f>SUM(H125:H146)</f>
        <v>6225</v>
      </c>
      <c r="I147" s="41">
        <f>H147/56599</f>
        <v>0.10998427534055372</v>
      </c>
      <c r="J147" s="37">
        <f>IF(D147=0, "-", IF((B147-D147)/D147&lt;10, (B147-D147)/D147, "&gt;999%"))</f>
        <v>-6.778309409888357E-2</v>
      </c>
      <c r="K147" s="38">
        <f>IF(H147=0, "-", IF((F147-H147)/H147&lt;10, (F147-H147)/H147, "&gt;999%"))</f>
        <v>-4.3855421686746991E-2</v>
      </c>
    </row>
    <row r="148" spans="1:11" x14ac:dyDescent="0.25">
      <c r="B148" s="83"/>
      <c r="D148" s="83"/>
      <c r="F148" s="83"/>
      <c r="H148" s="83"/>
    </row>
    <row r="149" spans="1:11" x14ac:dyDescent="0.25">
      <c r="A149" s="163" t="s">
        <v>157</v>
      </c>
      <c r="B149" s="61" t="s">
        <v>12</v>
      </c>
      <c r="C149" s="62" t="s">
        <v>13</v>
      </c>
      <c r="D149" s="61" t="s">
        <v>12</v>
      </c>
      <c r="E149" s="63" t="s">
        <v>13</v>
      </c>
      <c r="F149" s="62" t="s">
        <v>12</v>
      </c>
      <c r="G149" s="62" t="s">
        <v>13</v>
      </c>
      <c r="H149" s="61" t="s">
        <v>12</v>
      </c>
      <c r="I149" s="63" t="s">
        <v>13</v>
      </c>
      <c r="J149" s="61"/>
      <c r="K149" s="63"/>
    </row>
    <row r="150" spans="1:11" x14ac:dyDescent="0.25">
      <c r="A150" s="7" t="s">
        <v>437</v>
      </c>
      <c r="B150" s="65">
        <v>3</v>
      </c>
      <c r="C150" s="34">
        <f>IF(B173=0, "-", B150/B173)</f>
        <v>7.6335877862595417E-3</v>
      </c>
      <c r="D150" s="65">
        <v>3</v>
      </c>
      <c r="E150" s="9">
        <f>IF(D173=0, "-", D150/D173)</f>
        <v>8.4269662921348312E-3</v>
      </c>
      <c r="F150" s="81">
        <v>8</v>
      </c>
      <c r="G150" s="34">
        <f>IF(F173=0, "-", F150/F173)</f>
        <v>9.1116173120728925E-3</v>
      </c>
      <c r="H150" s="65">
        <v>5</v>
      </c>
      <c r="I150" s="9">
        <f>IF(H173=0, "-", H150/H173)</f>
        <v>6.1425061425061421E-3</v>
      </c>
      <c r="J150" s="8">
        <f t="shared" ref="J150:J171" si="12">IF(D150=0, "-", IF((B150-D150)/D150&lt;10, (B150-D150)/D150, "&gt;999%"))</f>
        <v>0</v>
      </c>
      <c r="K150" s="9">
        <f t="shared" ref="K150:K171" si="13">IF(H150=0, "-", IF((F150-H150)/H150&lt;10, (F150-H150)/H150, "&gt;999%"))</f>
        <v>0.6</v>
      </c>
    </row>
    <row r="151" spans="1:11" x14ac:dyDescent="0.25">
      <c r="A151" s="7" t="s">
        <v>438</v>
      </c>
      <c r="B151" s="65">
        <v>33</v>
      </c>
      <c r="C151" s="34">
        <f>IF(B173=0, "-", B151/B173)</f>
        <v>8.3969465648854963E-2</v>
      </c>
      <c r="D151" s="65">
        <v>16</v>
      </c>
      <c r="E151" s="9">
        <f>IF(D173=0, "-", D151/D173)</f>
        <v>4.49438202247191E-2</v>
      </c>
      <c r="F151" s="81">
        <v>76</v>
      </c>
      <c r="G151" s="34">
        <f>IF(F173=0, "-", F151/F173)</f>
        <v>8.656036446469248E-2</v>
      </c>
      <c r="H151" s="65">
        <v>29</v>
      </c>
      <c r="I151" s="9">
        <f>IF(H173=0, "-", H151/H173)</f>
        <v>3.562653562653563E-2</v>
      </c>
      <c r="J151" s="8">
        <f t="shared" si="12"/>
        <v>1.0625</v>
      </c>
      <c r="K151" s="9">
        <f t="shared" si="13"/>
        <v>1.6206896551724137</v>
      </c>
    </row>
    <row r="152" spans="1:11" x14ac:dyDescent="0.25">
      <c r="A152" s="7" t="s">
        <v>439</v>
      </c>
      <c r="B152" s="65">
        <v>1</v>
      </c>
      <c r="C152" s="34">
        <f>IF(B173=0, "-", B152/B173)</f>
        <v>2.5445292620865142E-3</v>
      </c>
      <c r="D152" s="65">
        <v>5</v>
      </c>
      <c r="E152" s="9">
        <f>IF(D173=0, "-", D152/D173)</f>
        <v>1.4044943820224719E-2</v>
      </c>
      <c r="F152" s="81">
        <v>9</v>
      </c>
      <c r="G152" s="34">
        <f>IF(F173=0, "-", F152/F173)</f>
        <v>1.0250569476082005E-2</v>
      </c>
      <c r="H152" s="65">
        <v>10</v>
      </c>
      <c r="I152" s="9">
        <f>IF(H173=0, "-", H152/H173)</f>
        <v>1.2285012285012284E-2</v>
      </c>
      <c r="J152" s="8">
        <f t="shared" si="12"/>
        <v>-0.8</v>
      </c>
      <c r="K152" s="9">
        <f t="shared" si="13"/>
        <v>-0.1</v>
      </c>
    </row>
    <row r="153" spans="1:11" x14ac:dyDescent="0.25">
      <c r="A153" s="7" t="s">
        <v>440</v>
      </c>
      <c r="B153" s="65">
        <v>23</v>
      </c>
      <c r="C153" s="34">
        <f>IF(B173=0, "-", B153/B173)</f>
        <v>5.8524173027989825E-2</v>
      </c>
      <c r="D153" s="65">
        <v>9</v>
      </c>
      <c r="E153" s="9">
        <f>IF(D173=0, "-", D153/D173)</f>
        <v>2.5280898876404494E-2</v>
      </c>
      <c r="F153" s="81">
        <v>49</v>
      </c>
      <c r="G153" s="34">
        <f>IF(F173=0, "-", F153/F173)</f>
        <v>5.5808656036446469E-2</v>
      </c>
      <c r="H153" s="65">
        <v>24</v>
      </c>
      <c r="I153" s="9">
        <f>IF(H173=0, "-", H153/H173)</f>
        <v>2.9484029484029485E-2</v>
      </c>
      <c r="J153" s="8">
        <f t="shared" si="12"/>
        <v>1.5555555555555556</v>
      </c>
      <c r="K153" s="9">
        <f t="shared" si="13"/>
        <v>1.0416666666666667</v>
      </c>
    </row>
    <row r="154" spans="1:11" x14ac:dyDescent="0.25">
      <c r="A154" s="7" t="s">
        <v>441</v>
      </c>
      <c r="B154" s="65">
        <v>60</v>
      </c>
      <c r="C154" s="34">
        <f>IF(B173=0, "-", B154/B173)</f>
        <v>0.15267175572519084</v>
      </c>
      <c r="D154" s="65">
        <v>38</v>
      </c>
      <c r="E154" s="9">
        <f>IF(D173=0, "-", D154/D173)</f>
        <v>0.10674157303370786</v>
      </c>
      <c r="F154" s="81">
        <v>121</v>
      </c>
      <c r="G154" s="34">
        <f>IF(F173=0, "-", F154/F173)</f>
        <v>0.13781321184510251</v>
      </c>
      <c r="H154" s="65">
        <v>96</v>
      </c>
      <c r="I154" s="9">
        <f>IF(H173=0, "-", H154/H173)</f>
        <v>0.11793611793611794</v>
      </c>
      <c r="J154" s="8">
        <f t="shared" si="12"/>
        <v>0.57894736842105265</v>
      </c>
      <c r="K154" s="9">
        <f t="shared" si="13"/>
        <v>0.26041666666666669</v>
      </c>
    </row>
    <row r="155" spans="1:11" x14ac:dyDescent="0.25">
      <c r="A155" s="7" t="s">
        <v>442</v>
      </c>
      <c r="B155" s="65">
        <v>4</v>
      </c>
      <c r="C155" s="34">
        <f>IF(B173=0, "-", B155/B173)</f>
        <v>1.0178117048346057E-2</v>
      </c>
      <c r="D155" s="65">
        <v>8</v>
      </c>
      <c r="E155" s="9">
        <f>IF(D173=0, "-", D155/D173)</f>
        <v>2.247191011235955E-2</v>
      </c>
      <c r="F155" s="81">
        <v>15</v>
      </c>
      <c r="G155" s="34">
        <f>IF(F173=0, "-", F155/F173)</f>
        <v>1.7084282460136675E-2</v>
      </c>
      <c r="H155" s="65">
        <v>18</v>
      </c>
      <c r="I155" s="9">
        <f>IF(H173=0, "-", H155/H173)</f>
        <v>2.2113022113022112E-2</v>
      </c>
      <c r="J155" s="8">
        <f t="shared" si="12"/>
        <v>-0.5</v>
      </c>
      <c r="K155" s="9">
        <f t="shared" si="13"/>
        <v>-0.16666666666666666</v>
      </c>
    </row>
    <row r="156" spans="1:11" x14ac:dyDescent="0.25">
      <c r="A156" s="7" t="s">
        <v>443</v>
      </c>
      <c r="B156" s="65">
        <v>5</v>
      </c>
      <c r="C156" s="34">
        <f>IF(B173=0, "-", B156/B173)</f>
        <v>1.2722646310432569E-2</v>
      </c>
      <c r="D156" s="65">
        <v>4</v>
      </c>
      <c r="E156" s="9">
        <f>IF(D173=0, "-", D156/D173)</f>
        <v>1.1235955056179775E-2</v>
      </c>
      <c r="F156" s="81">
        <v>7</v>
      </c>
      <c r="G156" s="34">
        <f>IF(F173=0, "-", F156/F173)</f>
        <v>7.972665148063782E-3</v>
      </c>
      <c r="H156" s="65">
        <v>9</v>
      </c>
      <c r="I156" s="9">
        <f>IF(H173=0, "-", H156/H173)</f>
        <v>1.1056511056511056E-2</v>
      </c>
      <c r="J156" s="8">
        <f t="shared" si="12"/>
        <v>0.25</v>
      </c>
      <c r="K156" s="9">
        <f t="shared" si="13"/>
        <v>-0.22222222222222221</v>
      </c>
    </row>
    <row r="157" spans="1:11" x14ac:dyDescent="0.25">
      <c r="A157" s="7" t="s">
        <v>444</v>
      </c>
      <c r="B157" s="65">
        <v>6</v>
      </c>
      <c r="C157" s="34">
        <f>IF(B173=0, "-", B157/B173)</f>
        <v>1.5267175572519083E-2</v>
      </c>
      <c r="D157" s="65">
        <v>4</v>
      </c>
      <c r="E157" s="9">
        <f>IF(D173=0, "-", D157/D173)</f>
        <v>1.1235955056179775E-2</v>
      </c>
      <c r="F157" s="81">
        <v>8</v>
      </c>
      <c r="G157" s="34">
        <f>IF(F173=0, "-", F157/F173)</f>
        <v>9.1116173120728925E-3</v>
      </c>
      <c r="H157" s="65">
        <v>9</v>
      </c>
      <c r="I157" s="9">
        <f>IF(H173=0, "-", H157/H173)</f>
        <v>1.1056511056511056E-2</v>
      </c>
      <c r="J157" s="8">
        <f t="shared" si="12"/>
        <v>0.5</v>
      </c>
      <c r="K157" s="9">
        <f t="shared" si="13"/>
        <v>-0.1111111111111111</v>
      </c>
    </row>
    <row r="158" spans="1:11" x14ac:dyDescent="0.25">
      <c r="A158" s="7" t="s">
        <v>445</v>
      </c>
      <c r="B158" s="65">
        <v>1</v>
      </c>
      <c r="C158" s="34">
        <f>IF(B173=0, "-", B158/B173)</f>
        <v>2.5445292620865142E-3</v>
      </c>
      <c r="D158" s="65">
        <v>1</v>
      </c>
      <c r="E158" s="9">
        <f>IF(D173=0, "-", D158/D173)</f>
        <v>2.8089887640449437E-3</v>
      </c>
      <c r="F158" s="81">
        <v>3</v>
      </c>
      <c r="G158" s="34">
        <f>IF(F173=0, "-", F158/F173)</f>
        <v>3.4168564920273349E-3</v>
      </c>
      <c r="H158" s="65">
        <v>1</v>
      </c>
      <c r="I158" s="9">
        <f>IF(H173=0, "-", H158/H173)</f>
        <v>1.2285012285012285E-3</v>
      </c>
      <c r="J158" s="8">
        <f t="shared" si="12"/>
        <v>0</v>
      </c>
      <c r="K158" s="9">
        <f t="shared" si="13"/>
        <v>2</v>
      </c>
    </row>
    <row r="159" spans="1:11" x14ac:dyDescent="0.25">
      <c r="A159" s="7" t="s">
        <v>446</v>
      </c>
      <c r="B159" s="65">
        <v>39</v>
      </c>
      <c r="C159" s="34">
        <f>IF(B173=0, "-", B159/B173)</f>
        <v>9.9236641221374045E-2</v>
      </c>
      <c r="D159" s="65">
        <v>65</v>
      </c>
      <c r="E159" s="9">
        <f>IF(D173=0, "-", D159/D173)</f>
        <v>0.18258426966292135</v>
      </c>
      <c r="F159" s="81">
        <v>68</v>
      </c>
      <c r="G159" s="34">
        <f>IF(F173=0, "-", F159/F173)</f>
        <v>7.7448747152619596E-2</v>
      </c>
      <c r="H159" s="65">
        <v>160</v>
      </c>
      <c r="I159" s="9">
        <f>IF(H173=0, "-", H159/H173)</f>
        <v>0.19656019656019655</v>
      </c>
      <c r="J159" s="8">
        <f t="shared" si="12"/>
        <v>-0.4</v>
      </c>
      <c r="K159" s="9">
        <f t="shared" si="13"/>
        <v>-0.57499999999999996</v>
      </c>
    </row>
    <row r="160" spans="1:11" x14ac:dyDescent="0.25">
      <c r="A160" s="7" t="s">
        <v>447</v>
      </c>
      <c r="B160" s="65">
        <v>17</v>
      </c>
      <c r="C160" s="34">
        <f>IF(B173=0, "-", B160/B173)</f>
        <v>4.3256997455470736E-2</v>
      </c>
      <c r="D160" s="65">
        <v>20</v>
      </c>
      <c r="E160" s="9">
        <f>IF(D173=0, "-", D160/D173)</f>
        <v>5.6179775280898875E-2</v>
      </c>
      <c r="F160" s="81">
        <v>28</v>
      </c>
      <c r="G160" s="34">
        <f>IF(F173=0, "-", F160/F173)</f>
        <v>3.1890660592255128E-2</v>
      </c>
      <c r="H160" s="65">
        <v>24</v>
      </c>
      <c r="I160" s="9">
        <f>IF(H173=0, "-", H160/H173)</f>
        <v>2.9484029484029485E-2</v>
      </c>
      <c r="J160" s="8">
        <f t="shared" si="12"/>
        <v>-0.15</v>
      </c>
      <c r="K160" s="9">
        <f t="shared" si="13"/>
        <v>0.16666666666666666</v>
      </c>
    </row>
    <row r="161" spans="1:11" x14ac:dyDescent="0.25">
      <c r="A161" s="7" t="s">
        <v>448</v>
      </c>
      <c r="B161" s="65">
        <v>13</v>
      </c>
      <c r="C161" s="34">
        <f>IF(B173=0, "-", B161/B173)</f>
        <v>3.3078880407124679E-2</v>
      </c>
      <c r="D161" s="65">
        <v>31</v>
      </c>
      <c r="E161" s="9">
        <f>IF(D173=0, "-", D161/D173)</f>
        <v>8.7078651685393263E-2</v>
      </c>
      <c r="F161" s="81">
        <v>29</v>
      </c>
      <c r="G161" s="34">
        <f>IF(F173=0, "-", F161/F173)</f>
        <v>3.3029612756264239E-2</v>
      </c>
      <c r="H161" s="65">
        <v>80</v>
      </c>
      <c r="I161" s="9">
        <f>IF(H173=0, "-", H161/H173)</f>
        <v>9.8280098280098274E-2</v>
      </c>
      <c r="J161" s="8">
        <f t="shared" si="12"/>
        <v>-0.58064516129032262</v>
      </c>
      <c r="K161" s="9">
        <f t="shared" si="13"/>
        <v>-0.63749999999999996</v>
      </c>
    </row>
    <row r="162" spans="1:11" x14ac:dyDescent="0.25">
      <c r="A162" s="7" t="s">
        <v>449</v>
      </c>
      <c r="B162" s="65">
        <v>29</v>
      </c>
      <c r="C162" s="34">
        <f>IF(B173=0, "-", B162/B173)</f>
        <v>7.3791348600508899E-2</v>
      </c>
      <c r="D162" s="65">
        <v>41</v>
      </c>
      <c r="E162" s="9">
        <f>IF(D173=0, "-", D162/D173)</f>
        <v>0.1151685393258427</v>
      </c>
      <c r="F162" s="81">
        <v>35</v>
      </c>
      <c r="G162" s="34">
        <f>IF(F173=0, "-", F162/F173)</f>
        <v>3.9863325740318908E-2</v>
      </c>
      <c r="H162" s="65">
        <v>58</v>
      </c>
      <c r="I162" s="9">
        <f>IF(H173=0, "-", H162/H173)</f>
        <v>7.125307125307126E-2</v>
      </c>
      <c r="J162" s="8">
        <f t="shared" si="12"/>
        <v>-0.29268292682926828</v>
      </c>
      <c r="K162" s="9">
        <f t="shared" si="13"/>
        <v>-0.39655172413793105</v>
      </c>
    </row>
    <row r="163" spans="1:11" x14ac:dyDescent="0.25">
      <c r="A163" s="7" t="s">
        <v>450</v>
      </c>
      <c r="B163" s="65">
        <v>6</v>
      </c>
      <c r="C163" s="34">
        <f>IF(B173=0, "-", B163/B173)</f>
        <v>1.5267175572519083E-2</v>
      </c>
      <c r="D163" s="65">
        <v>6</v>
      </c>
      <c r="E163" s="9">
        <f>IF(D173=0, "-", D163/D173)</f>
        <v>1.6853932584269662E-2</v>
      </c>
      <c r="F163" s="81">
        <v>6</v>
      </c>
      <c r="G163" s="34">
        <f>IF(F173=0, "-", F163/F173)</f>
        <v>6.8337129840546698E-3</v>
      </c>
      <c r="H163" s="65">
        <v>9</v>
      </c>
      <c r="I163" s="9">
        <f>IF(H173=0, "-", H163/H173)</f>
        <v>1.1056511056511056E-2</v>
      </c>
      <c r="J163" s="8">
        <f t="shared" si="12"/>
        <v>0</v>
      </c>
      <c r="K163" s="9">
        <f t="shared" si="13"/>
        <v>-0.33333333333333331</v>
      </c>
    </row>
    <row r="164" spans="1:11" x14ac:dyDescent="0.25">
      <c r="A164" s="7" t="s">
        <v>451</v>
      </c>
      <c r="B164" s="65">
        <v>55</v>
      </c>
      <c r="C164" s="34">
        <f>IF(B173=0, "-", B164/B173)</f>
        <v>0.13994910941475827</v>
      </c>
      <c r="D164" s="65">
        <v>29</v>
      </c>
      <c r="E164" s="9">
        <f>IF(D173=0, "-", D164/D173)</f>
        <v>8.1460674157303375E-2</v>
      </c>
      <c r="F164" s="81">
        <v>96</v>
      </c>
      <c r="G164" s="34">
        <f>IF(F173=0, "-", F164/F173)</f>
        <v>0.10933940774487472</v>
      </c>
      <c r="H164" s="65">
        <v>72</v>
      </c>
      <c r="I164" s="9">
        <f>IF(H173=0, "-", H164/H173)</f>
        <v>8.8452088452088448E-2</v>
      </c>
      <c r="J164" s="8">
        <f t="shared" si="12"/>
        <v>0.89655172413793105</v>
      </c>
      <c r="K164" s="9">
        <f t="shared" si="13"/>
        <v>0.33333333333333331</v>
      </c>
    </row>
    <row r="165" spans="1:11" x14ac:dyDescent="0.25">
      <c r="A165" s="7" t="s">
        <v>452</v>
      </c>
      <c r="B165" s="65">
        <v>0</v>
      </c>
      <c r="C165" s="34">
        <f>IF(B173=0, "-", B165/B173)</f>
        <v>0</v>
      </c>
      <c r="D165" s="65">
        <v>4</v>
      </c>
      <c r="E165" s="9">
        <f>IF(D173=0, "-", D165/D173)</f>
        <v>1.1235955056179775E-2</v>
      </c>
      <c r="F165" s="81">
        <v>3</v>
      </c>
      <c r="G165" s="34">
        <f>IF(F173=0, "-", F165/F173)</f>
        <v>3.4168564920273349E-3</v>
      </c>
      <c r="H165" s="65">
        <v>20</v>
      </c>
      <c r="I165" s="9">
        <f>IF(H173=0, "-", H165/H173)</f>
        <v>2.4570024570024569E-2</v>
      </c>
      <c r="J165" s="8">
        <f t="shared" si="12"/>
        <v>-1</v>
      </c>
      <c r="K165" s="9">
        <f t="shared" si="13"/>
        <v>-0.85</v>
      </c>
    </row>
    <row r="166" spans="1:11" x14ac:dyDescent="0.25">
      <c r="A166" s="7" t="s">
        <v>453</v>
      </c>
      <c r="B166" s="65">
        <v>12</v>
      </c>
      <c r="C166" s="34">
        <f>IF(B173=0, "-", B166/B173)</f>
        <v>3.0534351145038167E-2</v>
      </c>
      <c r="D166" s="65">
        <v>5</v>
      </c>
      <c r="E166" s="9">
        <f>IF(D173=0, "-", D166/D173)</f>
        <v>1.4044943820224719E-2</v>
      </c>
      <c r="F166" s="81">
        <v>39</v>
      </c>
      <c r="G166" s="34">
        <f>IF(F173=0, "-", F166/F173)</f>
        <v>4.441913439635535E-2</v>
      </c>
      <c r="H166" s="65">
        <v>9</v>
      </c>
      <c r="I166" s="9">
        <f>IF(H173=0, "-", H166/H173)</f>
        <v>1.1056511056511056E-2</v>
      </c>
      <c r="J166" s="8">
        <f t="shared" si="12"/>
        <v>1.4</v>
      </c>
      <c r="K166" s="9">
        <f t="shared" si="13"/>
        <v>3.3333333333333335</v>
      </c>
    </row>
    <row r="167" spans="1:11" x14ac:dyDescent="0.25">
      <c r="A167" s="7" t="s">
        <v>454</v>
      </c>
      <c r="B167" s="65">
        <v>28</v>
      </c>
      <c r="C167" s="34">
        <f>IF(B173=0, "-", B167/B173)</f>
        <v>7.124681933842239E-2</v>
      </c>
      <c r="D167" s="65">
        <v>21</v>
      </c>
      <c r="E167" s="9">
        <f>IF(D173=0, "-", D167/D173)</f>
        <v>5.8988764044943819E-2</v>
      </c>
      <c r="F167" s="81">
        <v>125</v>
      </c>
      <c r="G167" s="34">
        <f>IF(F173=0, "-", F167/F173)</f>
        <v>0.14236902050113895</v>
      </c>
      <c r="H167" s="65">
        <v>85</v>
      </c>
      <c r="I167" s="9">
        <f>IF(H173=0, "-", H167/H173)</f>
        <v>0.10442260442260443</v>
      </c>
      <c r="J167" s="8">
        <f t="shared" si="12"/>
        <v>0.33333333333333331</v>
      </c>
      <c r="K167" s="9">
        <f t="shared" si="13"/>
        <v>0.47058823529411764</v>
      </c>
    </row>
    <row r="168" spans="1:11" x14ac:dyDescent="0.25">
      <c r="A168" s="7" t="s">
        <v>455</v>
      </c>
      <c r="B168" s="65">
        <v>11</v>
      </c>
      <c r="C168" s="34">
        <f>IF(B173=0, "-", B168/B173)</f>
        <v>2.7989821882951654E-2</v>
      </c>
      <c r="D168" s="65">
        <v>11</v>
      </c>
      <c r="E168" s="9">
        <f>IF(D173=0, "-", D168/D173)</f>
        <v>3.0898876404494381E-2</v>
      </c>
      <c r="F168" s="81">
        <v>33</v>
      </c>
      <c r="G168" s="34">
        <f>IF(F173=0, "-", F168/F173)</f>
        <v>3.7585421412300681E-2</v>
      </c>
      <c r="H168" s="65">
        <v>28</v>
      </c>
      <c r="I168" s="9">
        <f>IF(H173=0, "-", H168/H173)</f>
        <v>3.4398034398034398E-2</v>
      </c>
      <c r="J168" s="8">
        <f t="shared" si="12"/>
        <v>0</v>
      </c>
      <c r="K168" s="9">
        <f t="shared" si="13"/>
        <v>0.17857142857142858</v>
      </c>
    </row>
    <row r="169" spans="1:11" x14ac:dyDescent="0.25">
      <c r="A169" s="7" t="s">
        <v>456</v>
      </c>
      <c r="B169" s="65">
        <v>9</v>
      </c>
      <c r="C169" s="34">
        <f>IF(B173=0, "-", B169/B173)</f>
        <v>2.2900763358778626E-2</v>
      </c>
      <c r="D169" s="65">
        <v>18</v>
      </c>
      <c r="E169" s="9">
        <f>IF(D173=0, "-", D169/D173)</f>
        <v>5.0561797752808987E-2</v>
      </c>
      <c r="F169" s="81">
        <v>39</v>
      </c>
      <c r="G169" s="34">
        <f>IF(F173=0, "-", F169/F173)</f>
        <v>4.441913439635535E-2</v>
      </c>
      <c r="H169" s="65">
        <v>27</v>
      </c>
      <c r="I169" s="9">
        <f>IF(H173=0, "-", H169/H173)</f>
        <v>3.3169533169533166E-2</v>
      </c>
      <c r="J169" s="8">
        <f t="shared" si="12"/>
        <v>-0.5</v>
      </c>
      <c r="K169" s="9">
        <f t="shared" si="13"/>
        <v>0.44444444444444442</v>
      </c>
    </row>
    <row r="170" spans="1:11" x14ac:dyDescent="0.25">
      <c r="A170" s="7" t="s">
        <v>457</v>
      </c>
      <c r="B170" s="65">
        <v>17</v>
      </c>
      <c r="C170" s="34">
        <f>IF(B173=0, "-", B170/B173)</f>
        <v>4.3256997455470736E-2</v>
      </c>
      <c r="D170" s="65">
        <v>5</v>
      </c>
      <c r="E170" s="9">
        <f>IF(D173=0, "-", D170/D173)</f>
        <v>1.4044943820224719E-2</v>
      </c>
      <c r="F170" s="81">
        <v>38</v>
      </c>
      <c r="G170" s="34">
        <f>IF(F173=0, "-", F170/F173)</f>
        <v>4.328018223234624E-2</v>
      </c>
      <c r="H170" s="65">
        <v>12</v>
      </c>
      <c r="I170" s="9">
        <f>IF(H173=0, "-", H170/H173)</f>
        <v>1.4742014742014743E-2</v>
      </c>
      <c r="J170" s="8">
        <f t="shared" si="12"/>
        <v>2.4</v>
      </c>
      <c r="K170" s="9">
        <f t="shared" si="13"/>
        <v>2.1666666666666665</v>
      </c>
    </row>
    <row r="171" spans="1:11" x14ac:dyDescent="0.25">
      <c r="A171" s="7" t="s">
        <v>458</v>
      </c>
      <c r="B171" s="65">
        <v>21</v>
      </c>
      <c r="C171" s="34">
        <f>IF(B173=0, "-", B171/B173)</f>
        <v>5.3435114503816793E-2</v>
      </c>
      <c r="D171" s="65">
        <v>12</v>
      </c>
      <c r="E171" s="9">
        <f>IF(D173=0, "-", D171/D173)</f>
        <v>3.3707865168539325E-2</v>
      </c>
      <c r="F171" s="81">
        <v>43</v>
      </c>
      <c r="G171" s="34">
        <f>IF(F173=0, "-", F171/F173)</f>
        <v>4.8974943052391799E-2</v>
      </c>
      <c r="H171" s="65">
        <v>29</v>
      </c>
      <c r="I171" s="9">
        <f>IF(H173=0, "-", H171/H173)</f>
        <v>3.562653562653563E-2</v>
      </c>
      <c r="J171" s="8">
        <f t="shared" si="12"/>
        <v>0.75</v>
      </c>
      <c r="K171" s="9">
        <f t="shared" si="13"/>
        <v>0.48275862068965519</v>
      </c>
    </row>
    <row r="172" spans="1:11" x14ac:dyDescent="0.25">
      <c r="A172" s="2"/>
      <c r="B172" s="68"/>
      <c r="C172" s="33"/>
      <c r="D172" s="68"/>
      <c r="E172" s="6"/>
      <c r="F172" s="82"/>
      <c r="G172" s="33"/>
      <c r="H172" s="68"/>
      <c r="I172" s="6"/>
      <c r="J172" s="5"/>
      <c r="K172" s="6"/>
    </row>
    <row r="173" spans="1:11" s="43" customFormat="1" x14ac:dyDescent="0.25">
      <c r="A173" s="162" t="s">
        <v>592</v>
      </c>
      <c r="B173" s="71">
        <f>SUM(B150:B172)</f>
        <v>393</v>
      </c>
      <c r="C173" s="40">
        <f>B173/22244</f>
        <v>1.7667685668045316E-2</v>
      </c>
      <c r="D173" s="71">
        <f>SUM(D150:D172)</f>
        <v>356</v>
      </c>
      <c r="E173" s="41">
        <f>D173/21214</f>
        <v>1.6781370792872632E-2</v>
      </c>
      <c r="F173" s="77">
        <f>SUM(F150:F172)</f>
        <v>878</v>
      </c>
      <c r="G173" s="42">
        <f>F173/59437</f>
        <v>1.4771943402257853E-2</v>
      </c>
      <c r="H173" s="71">
        <f>SUM(H150:H172)</f>
        <v>814</v>
      </c>
      <c r="I173" s="41">
        <f>H173/56599</f>
        <v>1.4381879538507747E-2</v>
      </c>
      <c r="J173" s="37">
        <f>IF(D173=0, "-", IF((B173-D173)/D173&lt;10, (B173-D173)/D173, "&gt;999%"))</f>
        <v>0.10393258426966293</v>
      </c>
      <c r="K173" s="38">
        <f>IF(H173=0, "-", IF((F173-H173)/H173&lt;10, (F173-H173)/H173, "&gt;999%"))</f>
        <v>7.8624078624078622E-2</v>
      </c>
    </row>
    <row r="174" spans="1:11" x14ac:dyDescent="0.25">
      <c r="B174" s="83"/>
      <c r="D174" s="83"/>
      <c r="F174" s="83"/>
      <c r="H174" s="83"/>
    </row>
    <row r="175" spans="1:11" s="43" customFormat="1" x14ac:dyDescent="0.25">
      <c r="A175" s="162" t="s">
        <v>591</v>
      </c>
      <c r="B175" s="71">
        <v>2731</v>
      </c>
      <c r="C175" s="40">
        <f>B175/22244</f>
        <v>0.12277468081280345</v>
      </c>
      <c r="D175" s="71">
        <v>2864</v>
      </c>
      <c r="E175" s="41">
        <f>D175/21214</f>
        <v>0.13500518525502028</v>
      </c>
      <c r="F175" s="77">
        <v>6830</v>
      </c>
      <c r="G175" s="42">
        <f>F175/59437</f>
        <v>0.11491158705856622</v>
      </c>
      <c r="H175" s="71">
        <v>7039</v>
      </c>
      <c r="I175" s="41">
        <f>H175/56599</f>
        <v>0.12436615487906147</v>
      </c>
      <c r="J175" s="37">
        <f>IF(D175=0, "-", IF((B175-D175)/D175&lt;10, (B175-D175)/D175, "&gt;999%"))</f>
        <v>-4.6438547486033523E-2</v>
      </c>
      <c r="K175" s="38">
        <f>IF(H175=0, "-", IF((F175-H175)/H175&lt;10, (F175-H175)/H175, "&gt;999%"))</f>
        <v>-2.9691717573518964E-2</v>
      </c>
    </row>
    <row r="176" spans="1:11" x14ac:dyDescent="0.25">
      <c r="B176" s="83"/>
      <c r="D176" s="83"/>
      <c r="F176" s="83"/>
      <c r="H176" s="83"/>
    </row>
    <row r="177" spans="1:11" ht="15.6" x14ac:dyDescent="0.3">
      <c r="A177" s="164" t="s">
        <v>124</v>
      </c>
      <c r="B177" s="196" t="s">
        <v>1</v>
      </c>
      <c r="C177" s="200"/>
      <c r="D177" s="200"/>
      <c r="E177" s="197"/>
      <c r="F177" s="196" t="s">
        <v>14</v>
      </c>
      <c r="G177" s="200"/>
      <c r="H177" s="200"/>
      <c r="I177" s="197"/>
      <c r="J177" s="196" t="s">
        <v>15</v>
      </c>
      <c r="K177" s="197"/>
    </row>
    <row r="178" spans="1:11" x14ac:dyDescent="0.25">
      <c r="A178" s="22"/>
      <c r="B178" s="196">
        <f>VALUE(RIGHT($B$2, 4))</f>
        <v>2023</v>
      </c>
      <c r="C178" s="197"/>
      <c r="D178" s="196">
        <f>B178-1</f>
        <v>2022</v>
      </c>
      <c r="E178" s="204"/>
      <c r="F178" s="196">
        <f>B178</f>
        <v>2023</v>
      </c>
      <c r="G178" s="204"/>
      <c r="H178" s="196">
        <f>D178</f>
        <v>2022</v>
      </c>
      <c r="I178" s="204"/>
      <c r="J178" s="140" t="s">
        <v>4</v>
      </c>
      <c r="K178" s="141" t="s">
        <v>2</v>
      </c>
    </row>
    <row r="179" spans="1:11" x14ac:dyDescent="0.25">
      <c r="A179" s="163" t="s">
        <v>158</v>
      </c>
      <c r="B179" s="61" t="s">
        <v>12</v>
      </c>
      <c r="C179" s="62" t="s">
        <v>13</v>
      </c>
      <c r="D179" s="61" t="s">
        <v>12</v>
      </c>
      <c r="E179" s="63" t="s">
        <v>13</v>
      </c>
      <c r="F179" s="62" t="s">
        <v>12</v>
      </c>
      <c r="G179" s="62" t="s">
        <v>13</v>
      </c>
      <c r="H179" s="61" t="s">
        <v>12</v>
      </c>
      <c r="I179" s="63" t="s">
        <v>13</v>
      </c>
      <c r="J179" s="61"/>
      <c r="K179" s="63"/>
    </row>
    <row r="180" spans="1:11" x14ac:dyDescent="0.25">
      <c r="A180" s="7" t="s">
        <v>459</v>
      </c>
      <c r="B180" s="65">
        <v>1</v>
      </c>
      <c r="C180" s="34">
        <f>IF(B184=0, "-", B180/B184)</f>
        <v>2.9940119760479044E-3</v>
      </c>
      <c r="D180" s="65">
        <v>3</v>
      </c>
      <c r="E180" s="9">
        <f>IF(D184=0, "-", D180/D184)</f>
        <v>9.4043887147335428E-3</v>
      </c>
      <c r="F180" s="81">
        <v>3</v>
      </c>
      <c r="G180" s="34">
        <f>IF(F184=0, "-", F180/F184)</f>
        <v>3.1120331950207467E-3</v>
      </c>
      <c r="H180" s="65">
        <v>9</v>
      </c>
      <c r="I180" s="9">
        <f>IF(H184=0, "-", H180/H184)</f>
        <v>1.0112359550561797E-2</v>
      </c>
      <c r="J180" s="8">
        <f>IF(D180=0, "-", IF((B180-D180)/D180&lt;10, (B180-D180)/D180, "&gt;999%"))</f>
        <v>-0.66666666666666663</v>
      </c>
      <c r="K180" s="9">
        <f>IF(H180=0, "-", IF((F180-H180)/H180&lt;10, (F180-H180)/H180, "&gt;999%"))</f>
        <v>-0.66666666666666663</v>
      </c>
    </row>
    <row r="181" spans="1:11" x14ac:dyDescent="0.25">
      <c r="A181" s="7" t="s">
        <v>460</v>
      </c>
      <c r="B181" s="65">
        <v>134</v>
      </c>
      <c r="C181" s="34">
        <f>IF(B184=0, "-", B181/B184)</f>
        <v>0.40119760479041916</v>
      </c>
      <c r="D181" s="65">
        <v>165</v>
      </c>
      <c r="E181" s="9">
        <f>IF(D184=0, "-", D181/D184)</f>
        <v>0.51724137931034486</v>
      </c>
      <c r="F181" s="81">
        <v>319</v>
      </c>
      <c r="G181" s="34">
        <f>IF(F184=0, "-", F181/F184)</f>
        <v>0.33091286307053941</v>
      </c>
      <c r="H181" s="65">
        <v>447</v>
      </c>
      <c r="I181" s="9">
        <f>IF(H184=0, "-", H181/H184)</f>
        <v>0.50224719101123594</v>
      </c>
      <c r="J181" s="8">
        <f>IF(D181=0, "-", IF((B181-D181)/D181&lt;10, (B181-D181)/D181, "&gt;999%"))</f>
        <v>-0.18787878787878787</v>
      </c>
      <c r="K181" s="9">
        <f>IF(H181=0, "-", IF((F181-H181)/H181&lt;10, (F181-H181)/H181, "&gt;999%"))</f>
        <v>-0.28635346756152125</v>
      </c>
    </row>
    <row r="182" spans="1:11" x14ac:dyDescent="0.25">
      <c r="A182" s="7" t="s">
        <v>461</v>
      </c>
      <c r="B182" s="65">
        <v>199</v>
      </c>
      <c r="C182" s="34">
        <f>IF(B184=0, "-", B182/B184)</f>
        <v>0.59580838323353291</v>
      </c>
      <c r="D182" s="65">
        <v>151</v>
      </c>
      <c r="E182" s="9">
        <f>IF(D184=0, "-", D182/D184)</f>
        <v>0.47335423197492166</v>
      </c>
      <c r="F182" s="81">
        <v>642</v>
      </c>
      <c r="G182" s="34">
        <f>IF(F184=0, "-", F182/F184)</f>
        <v>0.6659751037344398</v>
      </c>
      <c r="H182" s="65">
        <v>434</v>
      </c>
      <c r="I182" s="9">
        <f>IF(H184=0, "-", H182/H184)</f>
        <v>0.48764044943820223</v>
      </c>
      <c r="J182" s="8">
        <f>IF(D182=0, "-", IF((B182-D182)/D182&lt;10, (B182-D182)/D182, "&gt;999%"))</f>
        <v>0.31788079470198677</v>
      </c>
      <c r="K182" s="9">
        <f>IF(H182=0, "-", IF((F182-H182)/H182&lt;10, (F182-H182)/H182, "&gt;999%"))</f>
        <v>0.47926267281105989</v>
      </c>
    </row>
    <row r="183" spans="1:11" x14ac:dyDescent="0.25">
      <c r="A183" s="2"/>
      <c r="B183" s="68"/>
      <c r="C183" s="33"/>
      <c r="D183" s="68"/>
      <c r="E183" s="6"/>
      <c r="F183" s="82"/>
      <c r="G183" s="33"/>
      <c r="H183" s="68"/>
      <c r="I183" s="6"/>
      <c r="J183" s="5"/>
      <c r="K183" s="6"/>
    </row>
    <row r="184" spans="1:11" s="43" customFormat="1" x14ac:dyDescent="0.25">
      <c r="A184" s="162" t="s">
        <v>590</v>
      </c>
      <c r="B184" s="71">
        <f>SUM(B180:B183)</f>
        <v>334</v>
      </c>
      <c r="C184" s="40">
        <f>B184/22244</f>
        <v>1.5015285020679734E-2</v>
      </c>
      <c r="D184" s="71">
        <f>SUM(D180:D183)</f>
        <v>319</v>
      </c>
      <c r="E184" s="41">
        <f>D184/21214</f>
        <v>1.5037239558781937E-2</v>
      </c>
      <c r="F184" s="77">
        <f>SUM(F180:F183)</f>
        <v>964</v>
      </c>
      <c r="G184" s="42">
        <f>F184/59437</f>
        <v>1.621885357605532E-2</v>
      </c>
      <c r="H184" s="71">
        <f>SUM(H180:H183)</f>
        <v>890</v>
      </c>
      <c r="I184" s="41">
        <f>H184/56599</f>
        <v>1.572465944627997E-2</v>
      </c>
      <c r="J184" s="37">
        <f>IF(D184=0, "-", IF((B184-D184)/D184&lt;10, (B184-D184)/D184, "&gt;999%"))</f>
        <v>4.7021943573667714E-2</v>
      </c>
      <c r="K184" s="38">
        <f>IF(H184=0, "-", IF((F184-H184)/H184&lt;10, (F184-H184)/H184, "&gt;999%"))</f>
        <v>8.3146067415730343E-2</v>
      </c>
    </row>
    <row r="185" spans="1:11" x14ac:dyDescent="0.25">
      <c r="B185" s="83"/>
      <c r="D185" s="83"/>
      <c r="F185" s="83"/>
      <c r="H185" s="83"/>
    </row>
    <row r="186" spans="1:11" x14ac:dyDescent="0.25">
      <c r="A186" s="163" t="s">
        <v>159</v>
      </c>
      <c r="B186" s="61" t="s">
        <v>12</v>
      </c>
      <c r="C186" s="62" t="s">
        <v>13</v>
      </c>
      <c r="D186" s="61" t="s">
        <v>12</v>
      </c>
      <c r="E186" s="63" t="s">
        <v>13</v>
      </c>
      <c r="F186" s="62" t="s">
        <v>12</v>
      </c>
      <c r="G186" s="62" t="s">
        <v>13</v>
      </c>
      <c r="H186" s="61" t="s">
        <v>12</v>
      </c>
      <c r="I186" s="63" t="s">
        <v>13</v>
      </c>
      <c r="J186" s="61"/>
      <c r="K186" s="63"/>
    </row>
    <row r="187" spans="1:11" x14ac:dyDescent="0.25">
      <c r="A187" s="7" t="s">
        <v>462</v>
      </c>
      <c r="B187" s="65">
        <v>3</v>
      </c>
      <c r="C187" s="34">
        <f>IF(B197=0, "-", B187/B197)</f>
        <v>5.3571428571428568E-2</v>
      </c>
      <c r="D187" s="65">
        <v>0</v>
      </c>
      <c r="E187" s="9">
        <f>IF(D197=0, "-", D187/D197)</f>
        <v>0</v>
      </c>
      <c r="F187" s="81">
        <v>6</v>
      </c>
      <c r="G187" s="34">
        <f>IF(F197=0, "-", F187/F197)</f>
        <v>3.870967741935484E-2</v>
      </c>
      <c r="H187" s="65">
        <v>3</v>
      </c>
      <c r="I187" s="9">
        <f>IF(H197=0, "-", H187/H197)</f>
        <v>3.7974683544303799E-2</v>
      </c>
      <c r="J187" s="8" t="str">
        <f t="shared" ref="J187:J195" si="14">IF(D187=0, "-", IF((B187-D187)/D187&lt;10, (B187-D187)/D187, "&gt;999%"))</f>
        <v>-</v>
      </c>
      <c r="K187" s="9">
        <f t="shared" ref="K187:K195" si="15">IF(H187=0, "-", IF((F187-H187)/H187&lt;10, (F187-H187)/H187, "&gt;999%"))</f>
        <v>1</v>
      </c>
    </row>
    <row r="188" spans="1:11" x14ac:dyDescent="0.25">
      <c r="A188" s="7" t="s">
        <v>463</v>
      </c>
      <c r="B188" s="65">
        <v>0</v>
      </c>
      <c r="C188" s="34">
        <f>IF(B197=0, "-", B188/B197)</f>
        <v>0</v>
      </c>
      <c r="D188" s="65">
        <v>3</v>
      </c>
      <c r="E188" s="9">
        <f>IF(D197=0, "-", D188/D197)</f>
        <v>0.1</v>
      </c>
      <c r="F188" s="81">
        <v>4</v>
      </c>
      <c r="G188" s="34">
        <f>IF(F197=0, "-", F188/F197)</f>
        <v>2.5806451612903226E-2</v>
      </c>
      <c r="H188" s="65">
        <v>6</v>
      </c>
      <c r="I188" s="9">
        <f>IF(H197=0, "-", H188/H197)</f>
        <v>7.5949367088607597E-2</v>
      </c>
      <c r="J188" s="8">
        <f t="shared" si="14"/>
        <v>-1</v>
      </c>
      <c r="K188" s="9">
        <f t="shared" si="15"/>
        <v>-0.33333333333333331</v>
      </c>
    </row>
    <row r="189" spans="1:11" x14ac:dyDescent="0.25">
      <c r="A189" s="7" t="s">
        <v>464</v>
      </c>
      <c r="B189" s="65">
        <v>28</v>
      </c>
      <c r="C189" s="34">
        <f>IF(B197=0, "-", B189/B197)</f>
        <v>0.5</v>
      </c>
      <c r="D189" s="65">
        <v>15</v>
      </c>
      <c r="E189" s="9">
        <f>IF(D197=0, "-", D189/D197)</f>
        <v>0.5</v>
      </c>
      <c r="F189" s="81">
        <v>53</v>
      </c>
      <c r="G189" s="34">
        <f>IF(F197=0, "-", F189/F197)</f>
        <v>0.34193548387096773</v>
      </c>
      <c r="H189" s="65">
        <v>35</v>
      </c>
      <c r="I189" s="9">
        <f>IF(H197=0, "-", H189/H197)</f>
        <v>0.44303797468354428</v>
      </c>
      <c r="J189" s="8">
        <f t="shared" si="14"/>
        <v>0.8666666666666667</v>
      </c>
      <c r="K189" s="9">
        <f t="shared" si="15"/>
        <v>0.51428571428571423</v>
      </c>
    </row>
    <row r="190" spans="1:11" x14ac:dyDescent="0.25">
      <c r="A190" s="7" t="s">
        <v>465</v>
      </c>
      <c r="B190" s="65">
        <v>0</v>
      </c>
      <c r="C190" s="34">
        <f>IF(B197=0, "-", B190/B197)</f>
        <v>0</v>
      </c>
      <c r="D190" s="65">
        <v>0</v>
      </c>
      <c r="E190" s="9">
        <f>IF(D197=0, "-", D190/D197)</f>
        <v>0</v>
      </c>
      <c r="F190" s="81">
        <v>5</v>
      </c>
      <c r="G190" s="34">
        <f>IF(F197=0, "-", F190/F197)</f>
        <v>3.2258064516129031E-2</v>
      </c>
      <c r="H190" s="65">
        <v>5</v>
      </c>
      <c r="I190" s="9">
        <f>IF(H197=0, "-", H190/H197)</f>
        <v>6.3291139240506333E-2</v>
      </c>
      <c r="J190" s="8" t="str">
        <f t="shared" si="14"/>
        <v>-</v>
      </c>
      <c r="K190" s="9">
        <f t="shared" si="15"/>
        <v>0</v>
      </c>
    </row>
    <row r="191" spans="1:11" x14ac:dyDescent="0.25">
      <c r="A191" s="7" t="s">
        <v>466</v>
      </c>
      <c r="B191" s="65">
        <v>7</v>
      </c>
      <c r="C191" s="34">
        <f>IF(B197=0, "-", B191/B197)</f>
        <v>0.125</v>
      </c>
      <c r="D191" s="65">
        <v>1</v>
      </c>
      <c r="E191" s="9">
        <f>IF(D197=0, "-", D191/D197)</f>
        <v>3.3333333333333333E-2</v>
      </c>
      <c r="F191" s="81">
        <v>13</v>
      </c>
      <c r="G191" s="34">
        <f>IF(F197=0, "-", F191/F197)</f>
        <v>8.387096774193549E-2</v>
      </c>
      <c r="H191" s="65">
        <v>2</v>
      </c>
      <c r="I191" s="9">
        <f>IF(H197=0, "-", H191/H197)</f>
        <v>2.5316455696202531E-2</v>
      </c>
      <c r="J191" s="8">
        <f t="shared" si="14"/>
        <v>6</v>
      </c>
      <c r="K191" s="9">
        <f t="shared" si="15"/>
        <v>5.5</v>
      </c>
    </row>
    <row r="192" spans="1:11" x14ac:dyDescent="0.25">
      <c r="A192" s="7" t="s">
        <v>467</v>
      </c>
      <c r="B192" s="65">
        <v>9</v>
      </c>
      <c r="C192" s="34">
        <f>IF(B197=0, "-", B192/B197)</f>
        <v>0.16071428571428573</v>
      </c>
      <c r="D192" s="65">
        <v>0</v>
      </c>
      <c r="E192" s="9">
        <f>IF(D197=0, "-", D192/D197)</f>
        <v>0</v>
      </c>
      <c r="F192" s="81">
        <v>57</v>
      </c>
      <c r="G192" s="34">
        <f>IF(F197=0, "-", F192/F197)</f>
        <v>0.36774193548387096</v>
      </c>
      <c r="H192" s="65">
        <v>1</v>
      </c>
      <c r="I192" s="9">
        <f>IF(H197=0, "-", H192/H197)</f>
        <v>1.2658227848101266E-2</v>
      </c>
      <c r="J192" s="8" t="str">
        <f t="shared" si="14"/>
        <v>-</v>
      </c>
      <c r="K192" s="9" t="str">
        <f t="shared" si="15"/>
        <v>&gt;999%</v>
      </c>
    </row>
    <row r="193" spans="1:11" x14ac:dyDescent="0.25">
      <c r="A193" s="7" t="s">
        <v>468</v>
      </c>
      <c r="B193" s="65">
        <v>0</v>
      </c>
      <c r="C193" s="34">
        <f>IF(B197=0, "-", B193/B197)</f>
        <v>0</v>
      </c>
      <c r="D193" s="65">
        <v>5</v>
      </c>
      <c r="E193" s="9">
        <f>IF(D197=0, "-", D193/D197)</f>
        <v>0.16666666666666666</v>
      </c>
      <c r="F193" s="81">
        <v>0</v>
      </c>
      <c r="G193" s="34">
        <f>IF(F197=0, "-", F193/F197)</f>
        <v>0</v>
      </c>
      <c r="H193" s="65">
        <v>6</v>
      </c>
      <c r="I193" s="9">
        <f>IF(H197=0, "-", H193/H197)</f>
        <v>7.5949367088607597E-2</v>
      </c>
      <c r="J193" s="8">
        <f t="shared" si="14"/>
        <v>-1</v>
      </c>
      <c r="K193" s="9">
        <f t="shared" si="15"/>
        <v>-1</v>
      </c>
    </row>
    <row r="194" spans="1:11" x14ac:dyDescent="0.25">
      <c r="A194" s="7" t="s">
        <v>469</v>
      </c>
      <c r="B194" s="65">
        <v>9</v>
      </c>
      <c r="C194" s="34">
        <f>IF(B197=0, "-", B194/B197)</f>
        <v>0.16071428571428573</v>
      </c>
      <c r="D194" s="65">
        <v>6</v>
      </c>
      <c r="E194" s="9">
        <f>IF(D197=0, "-", D194/D197)</f>
        <v>0.2</v>
      </c>
      <c r="F194" s="81">
        <v>17</v>
      </c>
      <c r="G194" s="34">
        <f>IF(F197=0, "-", F194/F197)</f>
        <v>0.10967741935483871</v>
      </c>
      <c r="H194" s="65">
        <v>19</v>
      </c>
      <c r="I194" s="9">
        <f>IF(H197=0, "-", H194/H197)</f>
        <v>0.24050632911392406</v>
      </c>
      <c r="J194" s="8">
        <f t="shared" si="14"/>
        <v>0.5</v>
      </c>
      <c r="K194" s="9">
        <f t="shared" si="15"/>
        <v>-0.10526315789473684</v>
      </c>
    </row>
    <row r="195" spans="1:11" x14ac:dyDescent="0.25">
      <c r="A195" s="7" t="s">
        <v>470</v>
      </c>
      <c r="B195" s="65">
        <v>0</v>
      </c>
      <c r="C195" s="34">
        <f>IF(B197=0, "-", B195/B197)</f>
        <v>0</v>
      </c>
      <c r="D195" s="65">
        <v>0</v>
      </c>
      <c r="E195" s="9">
        <f>IF(D197=0, "-", D195/D197)</f>
        <v>0</v>
      </c>
      <c r="F195" s="81">
        <v>0</v>
      </c>
      <c r="G195" s="34">
        <f>IF(F197=0, "-", F195/F197)</f>
        <v>0</v>
      </c>
      <c r="H195" s="65">
        <v>2</v>
      </c>
      <c r="I195" s="9">
        <f>IF(H197=0, "-", H195/H197)</f>
        <v>2.5316455696202531E-2</v>
      </c>
      <c r="J195" s="8" t="str">
        <f t="shared" si="14"/>
        <v>-</v>
      </c>
      <c r="K195" s="9">
        <f t="shared" si="15"/>
        <v>-1</v>
      </c>
    </row>
    <row r="196" spans="1:11" x14ac:dyDescent="0.25">
      <c r="A196" s="2"/>
      <c r="B196" s="68"/>
      <c r="C196" s="33"/>
      <c r="D196" s="68"/>
      <c r="E196" s="6"/>
      <c r="F196" s="82"/>
      <c r="G196" s="33"/>
      <c r="H196" s="68"/>
      <c r="I196" s="6"/>
      <c r="J196" s="5"/>
      <c r="K196" s="6"/>
    </row>
    <row r="197" spans="1:11" s="43" customFormat="1" x14ac:dyDescent="0.25">
      <c r="A197" s="162" t="s">
        <v>589</v>
      </c>
      <c r="B197" s="71">
        <f>SUM(B187:B196)</f>
        <v>56</v>
      </c>
      <c r="C197" s="40">
        <f>B197/22244</f>
        <v>2.5175328178385181E-3</v>
      </c>
      <c r="D197" s="71">
        <f>SUM(D187:D196)</f>
        <v>30</v>
      </c>
      <c r="E197" s="41">
        <f>D197/21214</f>
        <v>1.4141604600735364E-3</v>
      </c>
      <c r="F197" s="77">
        <f>SUM(F187:F196)</f>
        <v>155</v>
      </c>
      <c r="G197" s="42">
        <f>F197/59437</f>
        <v>2.6078032202163635E-3</v>
      </c>
      <c r="H197" s="71">
        <f>SUM(H187:H196)</f>
        <v>79</v>
      </c>
      <c r="I197" s="41">
        <f>H197/56599</f>
        <v>1.3957843778158625E-3</v>
      </c>
      <c r="J197" s="37">
        <f>IF(D197=0, "-", IF((B197-D197)/D197&lt;10, (B197-D197)/D197, "&gt;999%"))</f>
        <v>0.8666666666666667</v>
      </c>
      <c r="K197" s="38">
        <f>IF(H197=0, "-", IF((F197-H197)/H197&lt;10, (F197-H197)/H197, "&gt;999%"))</f>
        <v>0.96202531645569622</v>
      </c>
    </row>
    <row r="198" spans="1:11" x14ac:dyDescent="0.25">
      <c r="B198" s="83"/>
      <c r="D198" s="83"/>
      <c r="F198" s="83"/>
      <c r="H198" s="83"/>
    </row>
    <row r="199" spans="1:11" s="43" customFormat="1" x14ac:dyDescent="0.25">
      <c r="A199" s="162" t="s">
        <v>588</v>
      </c>
      <c r="B199" s="71">
        <v>390</v>
      </c>
      <c r="C199" s="40">
        <f>B199/22244</f>
        <v>1.7532817838518251E-2</v>
      </c>
      <c r="D199" s="71">
        <v>349</v>
      </c>
      <c r="E199" s="41">
        <f>D199/21214</f>
        <v>1.6451400018855474E-2</v>
      </c>
      <c r="F199" s="77">
        <v>1119</v>
      </c>
      <c r="G199" s="42">
        <f>F199/59437</f>
        <v>1.8826656796271681E-2</v>
      </c>
      <c r="H199" s="71">
        <v>969</v>
      </c>
      <c r="I199" s="41">
        <f>H199/56599</f>
        <v>1.7120443824095832E-2</v>
      </c>
      <c r="J199" s="37">
        <f>IF(D199=0, "-", IF((B199-D199)/D199&lt;10, (B199-D199)/D199, "&gt;999%"))</f>
        <v>0.1174785100286533</v>
      </c>
      <c r="K199" s="38">
        <f>IF(H199=0, "-", IF((F199-H199)/H199&lt;10, (F199-H199)/H199, "&gt;999%"))</f>
        <v>0.15479876160990713</v>
      </c>
    </row>
    <row r="200" spans="1:11" x14ac:dyDescent="0.25">
      <c r="B200" s="83"/>
      <c r="D200" s="83"/>
      <c r="F200" s="83"/>
      <c r="H200" s="83"/>
    </row>
    <row r="201" spans="1:11" x14ac:dyDescent="0.25">
      <c r="A201" s="27" t="s">
        <v>586</v>
      </c>
      <c r="B201" s="71">
        <f>B205-B203</f>
        <v>9593</v>
      </c>
      <c r="C201" s="40">
        <f>B201/22244</f>
        <v>0.43126236288437331</v>
      </c>
      <c r="D201" s="71">
        <f>D205-D203</f>
        <v>9022</v>
      </c>
      <c r="E201" s="41">
        <f>D201/21214</f>
        <v>0.42528518902611484</v>
      </c>
      <c r="F201" s="77">
        <f>F205-F203</f>
        <v>26782</v>
      </c>
      <c r="G201" s="42">
        <f>F201/59437</f>
        <v>0.45059474737957839</v>
      </c>
      <c r="H201" s="71">
        <f>H205-H203</f>
        <v>24951</v>
      </c>
      <c r="I201" s="41">
        <f>H201/56599</f>
        <v>0.44083817735295677</v>
      </c>
      <c r="J201" s="37">
        <f>IF(D201=0, "-", IF((B201-D201)/D201&lt;10, (B201-D201)/D201, "&gt;999%"))</f>
        <v>6.328973620039903E-2</v>
      </c>
      <c r="K201" s="38">
        <f>IF(H201=0, "-", IF((F201-H201)/H201&lt;10, (F201-H201)/H201, "&gt;999%"))</f>
        <v>7.3383832311330208E-2</v>
      </c>
    </row>
    <row r="202" spans="1:11" x14ac:dyDescent="0.25">
      <c r="A202" s="27"/>
      <c r="B202" s="71"/>
      <c r="C202" s="40"/>
      <c r="D202" s="71"/>
      <c r="E202" s="41"/>
      <c r="F202" s="77"/>
      <c r="G202" s="42"/>
      <c r="H202" s="71"/>
      <c r="I202" s="41"/>
      <c r="J202" s="37"/>
      <c r="K202" s="38"/>
    </row>
    <row r="203" spans="1:11" x14ac:dyDescent="0.25">
      <c r="A203" s="27" t="s">
        <v>587</v>
      </c>
      <c r="B203" s="71">
        <v>1890</v>
      </c>
      <c r="C203" s="40">
        <f>B203/22244</f>
        <v>8.4966732602049996E-2</v>
      </c>
      <c r="D203" s="71">
        <v>1165</v>
      </c>
      <c r="E203" s="41">
        <f>D203/21214</f>
        <v>5.4916564532855663E-2</v>
      </c>
      <c r="F203" s="77">
        <v>3783</v>
      </c>
      <c r="G203" s="42">
        <f>F203/59437</f>
        <v>6.3647223110183893E-2</v>
      </c>
      <c r="H203" s="71">
        <v>2857</v>
      </c>
      <c r="I203" s="41">
        <f>H203/56599</f>
        <v>5.0477923638226826E-2</v>
      </c>
      <c r="J203" s="37">
        <f>IF(D203=0, "-", IF((B203-D203)/D203&lt;10, (B203-D203)/D203, "&gt;999%"))</f>
        <v>0.62231759656652363</v>
      </c>
      <c r="K203" s="38">
        <f>IF(H203=0, "-", IF((F203-H203)/H203&lt;10, (F203-H203)/H203, "&gt;999%"))</f>
        <v>0.32411620581029049</v>
      </c>
    </row>
    <row r="204" spans="1:11" x14ac:dyDescent="0.25">
      <c r="A204" s="27"/>
      <c r="B204" s="71"/>
      <c r="C204" s="40"/>
      <c r="D204" s="71"/>
      <c r="E204" s="41"/>
      <c r="F204" s="77"/>
      <c r="G204" s="42"/>
      <c r="H204" s="71"/>
      <c r="I204" s="41"/>
      <c r="J204" s="37"/>
      <c r="K204" s="38"/>
    </row>
    <row r="205" spans="1:11" x14ac:dyDescent="0.25">
      <c r="A205" s="27" t="s">
        <v>585</v>
      </c>
      <c r="B205" s="71">
        <v>11483</v>
      </c>
      <c r="C205" s="40">
        <f>B205/22244</f>
        <v>0.51622909548642326</v>
      </c>
      <c r="D205" s="71">
        <v>10187</v>
      </c>
      <c r="E205" s="41">
        <f>D205/21214</f>
        <v>0.48020175355897049</v>
      </c>
      <c r="F205" s="77">
        <v>30565</v>
      </c>
      <c r="G205" s="42">
        <f>F205/59437</f>
        <v>0.51424197048976228</v>
      </c>
      <c r="H205" s="71">
        <v>27808</v>
      </c>
      <c r="I205" s="41">
        <f>H205/56599</f>
        <v>0.49131610099118361</v>
      </c>
      <c r="J205" s="37">
        <f>IF(D205=0, "-", IF((B205-D205)/D205&lt;10, (B205-D205)/D205, "&gt;999%"))</f>
        <v>0.12722096790026505</v>
      </c>
      <c r="K205" s="38">
        <f>IF(H205=0, "-", IF((F205-H205)/H205&lt;10, (F205-H205)/H205, "&gt;999%"))</f>
        <v>9.914413118527042E-2</v>
      </c>
    </row>
  </sheetData>
  <mergeCells count="37">
    <mergeCell ref="B1:K1"/>
    <mergeCell ref="B2:K2"/>
    <mergeCell ref="B177:E177"/>
    <mergeCell ref="F177:I177"/>
    <mergeCell ref="J177:K177"/>
    <mergeCell ref="B178:C178"/>
    <mergeCell ref="D178:E178"/>
    <mergeCell ref="F178:G178"/>
    <mergeCell ref="H178:I178"/>
    <mergeCell ref="B122:E122"/>
    <mergeCell ref="F122:I122"/>
    <mergeCell ref="J122:K122"/>
    <mergeCell ref="B123:C123"/>
    <mergeCell ref="D123:E123"/>
    <mergeCell ref="F123:G123"/>
    <mergeCell ref="H123:I123"/>
    <mergeCell ref="B69:E69"/>
    <mergeCell ref="F69:I69"/>
    <mergeCell ref="J69:K69"/>
    <mergeCell ref="B70:C70"/>
    <mergeCell ref="D70:E70"/>
    <mergeCell ref="F70:G70"/>
    <mergeCell ref="H70:I70"/>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7" max="16383" man="1"/>
    <brk id="121" max="16383" man="1"/>
    <brk id="176"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8"/>
  <sheetViews>
    <sheetView tabSelected="1" zoomScaleNormal="100" workbookViewId="0">
      <selection activeCell="M1" sqref="M1"/>
    </sheetView>
  </sheetViews>
  <sheetFormatPr defaultRowHeight="13.2" x14ac:dyDescent="0.25"/>
  <cols>
    <col min="1" max="1" width="18.44140625" bestFit="1" customWidth="1"/>
    <col min="2" max="11" width="8.44140625" customWidth="1"/>
  </cols>
  <sheetData>
    <row r="1" spans="1:11" s="52" customFormat="1" ht="20.399999999999999" x14ac:dyDescent="0.35">
      <c r="A1" s="4" t="s">
        <v>10</v>
      </c>
      <c r="B1" s="198" t="s">
        <v>614</v>
      </c>
      <c r="C1" s="198"/>
      <c r="D1" s="198"/>
      <c r="E1" s="199"/>
      <c r="F1" s="199"/>
      <c r="G1" s="199"/>
      <c r="H1" s="199"/>
      <c r="I1" s="199"/>
      <c r="J1" s="199"/>
      <c r="K1" s="199"/>
    </row>
    <row r="2" spans="1:11" s="52" customFormat="1" ht="20.399999999999999" x14ac:dyDescent="0.35">
      <c r="A2" s="4" t="s">
        <v>109</v>
      </c>
      <c r="B2" s="202" t="s">
        <v>100</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2023</v>
      </c>
      <c r="C5" s="197"/>
      <c r="D5" s="196">
        <f>B5-1</f>
        <v>2022</v>
      </c>
      <c r="E5" s="204"/>
      <c r="F5" s="196">
        <f>B5</f>
        <v>2023</v>
      </c>
      <c r="G5" s="204"/>
      <c r="H5" s="196">
        <f>D5</f>
        <v>2022</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2</v>
      </c>
      <c r="C7" s="39">
        <f>IF(B48=0, "-", B7/B48)</f>
        <v>1.7417051293216058E-4</v>
      </c>
      <c r="D7" s="65">
        <v>0</v>
      </c>
      <c r="E7" s="21">
        <f>IF(D48=0, "-", D7/D48)</f>
        <v>0</v>
      </c>
      <c r="F7" s="81">
        <v>7</v>
      </c>
      <c r="G7" s="39">
        <f>IF(F48=0, "-", F7/F48)</f>
        <v>2.2902012105349256E-4</v>
      </c>
      <c r="H7" s="65">
        <v>6</v>
      </c>
      <c r="I7" s="21">
        <f>IF(H48=0, "-", H7/H48)</f>
        <v>2.1576524741081702E-4</v>
      </c>
      <c r="J7" s="20" t="str">
        <f t="shared" ref="J7:J46" si="0">IF(D7=0, "-", IF((B7-D7)/D7&lt;10, (B7-D7)/D7, "&gt;999%"))</f>
        <v>-</v>
      </c>
      <c r="K7" s="21">
        <f t="shared" ref="K7:K46" si="1">IF(H7=0, "-", IF((F7-H7)/H7&lt;10, (F7-H7)/H7, "&gt;999%"))</f>
        <v>0.16666666666666666</v>
      </c>
    </row>
    <row r="8" spans="1:11" x14ac:dyDescent="0.25">
      <c r="A8" s="7" t="s">
        <v>33</v>
      </c>
      <c r="B8" s="65">
        <v>3</v>
      </c>
      <c r="C8" s="39">
        <f>IF(B48=0, "-", B8/B48)</f>
        <v>2.6125576939824087E-4</v>
      </c>
      <c r="D8" s="65">
        <v>0</v>
      </c>
      <c r="E8" s="21">
        <f>IF(D48=0, "-", D8/D48)</f>
        <v>0</v>
      </c>
      <c r="F8" s="81">
        <v>6</v>
      </c>
      <c r="G8" s="39">
        <f>IF(F48=0, "-", F8/F48)</f>
        <v>1.9630296090299363E-4</v>
      </c>
      <c r="H8" s="65">
        <v>3</v>
      </c>
      <c r="I8" s="21">
        <f>IF(H48=0, "-", H8/H48)</f>
        <v>1.0788262370540851E-4</v>
      </c>
      <c r="J8" s="20" t="str">
        <f t="shared" si="0"/>
        <v>-</v>
      </c>
      <c r="K8" s="21">
        <f t="shared" si="1"/>
        <v>1</v>
      </c>
    </row>
    <row r="9" spans="1:11" x14ac:dyDescent="0.25">
      <c r="A9" s="7" t="s">
        <v>34</v>
      </c>
      <c r="B9" s="65">
        <v>254</v>
      </c>
      <c r="C9" s="39">
        <f>IF(B48=0, "-", B9/B48)</f>
        <v>2.2119655142384394E-2</v>
      </c>
      <c r="D9" s="65">
        <v>129</v>
      </c>
      <c r="E9" s="21">
        <f>IF(D48=0, "-", D9/D48)</f>
        <v>1.2663198193776381E-2</v>
      </c>
      <c r="F9" s="81">
        <v>553</v>
      </c>
      <c r="G9" s="39">
        <f>IF(F48=0, "-", F9/F48)</f>
        <v>1.8092589563225913E-2</v>
      </c>
      <c r="H9" s="65">
        <v>285</v>
      </c>
      <c r="I9" s="21">
        <f>IF(H48=0, "-", H9/H48)</f>
        <v>1.0248849252013808E-2</v>
      </c>
      <c r="J9" s="20">
        <f t="shared" si="0"/>
        <v>0.96899224806201545</v>
      </c>
      <c r="K9" s="21">
        <f t="shared" si="1"/>
        <v>0.94035087719298249</v>
      </c>
    </row>
    <row r="10" spans="1:11" x14ac:dyDescent="0.25">
      <c r="A10" s="7" t="s">
        <v>35</v>
      </c>
      <c r="B10" s="65">
        <v>0</v>
      </c>
      <c r="C10" s="39">
        <f>IF(B48=0, "-", B10/B48)</f>
        <v>0</v>
      </c>
      <c r="D10" s="65">
        <v>3</v>
      </c>
      <c r="E10" s="21">
        <f>IF(D48=0, "-", D10/D48)</f>
        <v>2.9449298125061352E-4</v>
      </c>
      <c r="F10" s="81">
        <v>4</v>
      </c>
      <c r="G10" s="39">
        <f>IF(F48=0, "-", F10/F48)</f>
        <v>1.3086864060199573E-4</v>
      </c>
      <c r="H10" s="65">
        <v>6</v>
      </c>
      <c r="I10" s="21">
        <f>IF(H48=0, "-", H10/H48)</f>
        <v>2.1576524741081702E-4</v>
      </c>
      <c r="J10" s="20">
        <f t="shared" si="0"/>
        <v>-1</v>
      </c>
      <c r="K10" s="21">
        <f t="shared" si="1"/>
        <v>-0.33333333333333331</v>
      </c>
    </row>
    <row r="11" spans="1:11" x14ac:dyDescent="0.25">
      <c r="A11" s="7" t="s">
        <v>36</v>
      </c>
      <c r="B11" s="65">
        <v>228</v>
      </c>
      <c r="C11" s="39">
        <f>IF(B48=0, "-", B11/B48)</f>
        <v>1.9855438474266306E-2</v>
      </c>
      <c r="D11" s="65">
        <v>170</v>
      </c>
      <c r="E11" s="21">
        <f>IF(D48=0, "-", D11/D48)</f>
        <v>1.6687935604201433E-2</v>
      </c>
      <c r="F11" s="81">
        <v>416</v>
      </c>
      <c r="G11" s="39">
        <f>IF(F48=0, "-", F11/F48)</f>
        <v>1.3610338622607557E-2</v>
      </c>
      <c r="H11" s="65">
        <v>463</v>
      </c>
      <c r="I11" s="21">
        <f>IF(H48=0, "-", H11/H48)</f>
        <v>1.6649884925201381E-2</v>
      </c>
      <c r="J11" s="20">
        <f t="shared" si="0"/>
        <v>0.3411764705882353</v>
      </c>
      <c r="K11" s="21">
        <f t="shared" si="1"/>
        <v>-0.10151187904967603</v>
      </c>
    </row>
    <row r="12" spans="1:11" x14ac:dyDescent="0.25">
      <c r="A12" s="7" t="s">
        <v>37</v>
      </c>
      <c r="B12" s="65">
        <v>45</v>
      </c>
      <c r="C12" s="39">
        <f>IF(B48=0, "-", B12/B48)</f>
        <v>3.9188365409736133E-3</v>
      </c>
      <c r="D12" s="65">
        <v>0</v>
      </c>
      <c r="E12" s="21">
        <f>IF(D48=0, "-", D12/D48)</f>
        <v>0</v>
      </c>
      <c r="F12" s="81">
        <v>503</v>
      </c>
      <c r="G12" s="39">
        <f>IF(F48=0, "-", F12/F48)</f>
        <v>1.6456731555700967E-2</v>
      </c>
      <c r="H12" s="65">
        <v>0</v>
      </c>
      <c r="I12" s="21">
        <f>IF(H48=0, "-", H12/H48)</f>
        <v>0</v>
      </c>
      <c r="J12" s="20" t="str">
        <f t="shared" si="0"/>
        <v>-</v>
      </c>
      <c r="K12" s="21" t="str">
        <f t="shared" si="1"/>
        <v>-</v>
      </c>
    </row>
    <row r="13" spans="1:11" x14ac:dyDescent="0.25">
      <c r="A13" s="7" t="s">
        <v>40</v>
      </c>
      <c r="B13" s="65">
        <v>0</v>
      </c>
      <c r="C13" s="39">
        <f>IF(B48=0, "-", B13/B48)</f>
        <v>0</v>
      </c>
      <c r="D13" s="65">
        <v>1</v>
      </c>
      <c r="E13" s="21">
        <f>IF(D48=0, "-", D13/D48)</f>
        <v>9.8164327083537844E-5</v>
      </c>
      <c r="F13" s="81">
        <v>2</v>
      </c>
      <c r="G13" s="39">
        <f>IF(F48=0, "-", F13/F48)</f>
        <v>6.5434320300997867E-5</v>
      </c>
      <c r="H13" s="65">
        <v>5</v>
      </c>
      <c r="I13" s="21">
        <f>IF(H48=0, "-", H13/H48)</f>
        <v>1.7980437284234753E-4</v>
      </c>
      <c r="J13" s="20">
        <f t="shared" si="0"/>
        <v>-1</v>
      </c>
      <c r="K13" s="21">
        <f t="shared" si="1"/>
        <v>-0.6</v>
      </c>
    </row>
    <row r="14" spans="1:11" x14ac:dyDescent="0.25">
      <c r="A14" s="7" t="s">
        <v>41</v>
      </c>
      <c r="B14" s="65">
        <v>31</v>
      </c>
      <c r="C14" s="39">
        <f>IF(B48=0, "-", B14/B48)</f>
        <v>2.6996429504484889E-3</v>
      </c>
      <c r="D14" s="65">
        <v>0</v>
      </c>
      <c r="E14" s="21">
        <f>IF(D48=0, "-", D14/D48)</f>
        <v>0</v>
      </c>
      <c r="F14" s="81">
        <v>70</v>
      </c>
      <c r="G14" s="39">
        <f>IF(F48=0, "-", F14/F48)</f>
        <v>2.2902012105349254E-3</v>
      </c>
      <c r="H14" s="65">
        <v>0</v>
      </c>
      <c r="I14" s="21">
        <f>IF(H48=0, "-", H14/H48)</f>
        <v>0</v>
      </c>
      <c r="J14" s="20" t="str">
        <f t="shared" si="0"/>
        <v>-</v>
      </c>
      <c r="K14" s="21" t="str">
        <f t="shared" si="1"/>
        <v>-</v>
      </c>
    </row>
    <row r="15" spans="1:11" x14ac:dyDescent="0.25">
      <c r="A15" s="7" t="s">
        <v>47</v>
      </c>
      <c r="B15" s="65">
        <v>265</v>
      </c>
      <c r="C15" s="39">
        <f>IF(B48=0, "-", B15/B48)</f>
        <v>2.3077592963511279E-2</v>
      </c>
      <c r="D15" s="65">
        <v>124</v>
      </c>
      <c r="E15" s="21">
        <f>IF(D48=0, "-", D15/D48)</f>
        <v>1.2172376558358693E-2</v>
      </c>
      <c r="F15" s="81">
        <v>791</v>
      </c>
      <c r="G15" s="39">
        <f>IF(F48=0, "-", F15/F48)</f>
        <v>2.5879273679044659E-2</v>
      </c>
      <c r="H15" s="65">
        <v>471</v>
      </c>
      <c r="I15" s="21">
        <f>IF(H48=0, "-", H15/H48)</f>
        <v>1.6937571921749137E-2</v>
      </c>
      <c r="J15" s="20">
        <f t="shared" si="0"/>
        <v>1.1370967741935485</v>
      </c>
      <c r="K15" s="21">
        <f t="shared" si="1"/>
        <v>0.67940552016985134</v>
      </c>
    </row>
    <row r="16" spans="1:11" x14ac:dyDescent="0.25">
      <c r="A16" s="7" t="s">
        <v>50</v>
      </c>
      <c r="B16" s="65">
        <v>23</v>
      </c>
      <c r="C16" s="39">
        <f>IF(B48=0, "-", B16/B48)</f>
        <v>2.0029608987198466E-3</v>
      </c>
      <c r="D16" s="65">
        <v>7</v>
      </c>
      <c r="E16" s="21">
        <f>IF(D48=0, "-", D16/D48)</f>
        <v>6.8715028958476489E-4</v>
      </c>
      <c r="F16" s="81">
        <v>51</v>
      </c>
      <c r="G16" s="39">
        <f>IF(F48=0, "-", F16/F48)</f>
        <v>1.6685751676754458E-3</v>
      </c>
      <c r="H16" s="65">
        <v>34</v>
      </c>
      <c r="I16" s="21">
        <f>IF(H48=0, "-", H16/H48)</f>
        <v>1.2226697353279632E-3</v>
      </c>
      <c r="J16" s="20">
        <f t="shared" si="0"/>
        <v>2.2857142857142856</v>
      </c>
      <c r="K16" s="21">
        <f t="shared" si="1"/>
        <v>0.5</v>
      </c>
    </row>
    <row r="17" spans="1:11" x14ac:dyDescent="0.25">
      <c r="A17" s="7" t="s">
        <v>51</v>
      </c>
      <c r="B17" s="65">
        <v>757</v>
      </c>
      <c r="C17" s="39">
        <f>IF(B48=0, "-", B17/B48)</f>
        <v>6.5923539144822782E-2</v>
      </c>
      <c r="D17" s="65">
        <v>268</v>
      </c>
      <c r="E17" s="21">
        <f>IF(D48=0, "-", D17/D48)</f>
        <v>2.6308039658388141E-2</v>
      </c>
      <c r="F17" s="81">
        <v>1820</v>
      </c>
      <c r="G17" s="39">
        <f>IF(F48=0, "-", F17/F48)</f>
        <v>5.9545231473908063E-2</v>
      </c>
      <c r="H17" s="65">
        <v>877</v>
      </c>
      <c r="I17" s="21">
        <f>IF(H48=0, "-", H17/H48)</f>
        <v>3.1537686996547756E-2</v>
      </c>
      <c r="J17" s="20">
        <f t="shared" si="0"/>
        <v>1.8246268656716418</v>
      </c>
      <c r="K17" s="21">
        <f t="shared" si="1"/>
        <v>1.0752565564424172</v>
      </c>
    </row>
    <row r="18" spans="1:11" x14ac:dyDescent="0.25">
      <c r="A18" s="7" t="s">
        <v>53</v>
      </c>
      <c r="B18" s="65">
        <v>231</v>
      </c>
      <c r="C18" s="39">
        <f>IF(B48=0, "-", B18/B48)</f>
        <v>2.0116694243664548E-2</v>
      </c>
      <c r="D18" s="65">
        <v>162</v>
      </c>
      <c r="E18" s="21">
        <f>IF(D48=0, "-", D18/D48)</f>
        <v>1.5902620987533131E-2</v>
      </c>
      <c r="F18" s="81">
        <v>583</v>
      </c>
      <c r="G18" s="39">
        <f>IF(F48=0, "-", F18/F48)</f>
        <v>1.9074104367740881E-2</v>
      </c>
      <c r="H18" s="65">
        <v>521</v>
      </c>
      <c r="I18" s="21">
        <f>IF(H48=0, "-", H18/H48)</f>
        <v>1.8735615650172611E-2</v>
      </c>
      <c r="J18" s="20">
        <f t="shared" si="0"/>
        <v>0.42592592592592593</v>
      </c>
      <c r="K18" s="21">
        <f t="shared" si="1"/>
        <v>0.11900191938579655</v>
      </c>
    </row>
    <row r="19" spans="1:11" x14ac:dyDescent="0.25">
      <c r="A19" s="7" t="s">
        <v>54</v>
      </c>
      <c r="B19" s="65">
        <v>762</v>
      </c>
      <c r="C19" s="39">
        <f>IF(B48=0, "-", B19/B48)</f>
        <v>6.635896542715318E-2</v>
      </c>
      <c r="D19" s="65">
        <v>713</v>
      </c>
      <c r="E19" s="21">
        <f>IF(D48=0, "-", D19/D48)</f>
        <v>6.9991165210562478E-2</v>
      </c>
      <c r="F19" s="81">
        <v>2385</v>
      </c>
      <c r="G19" s="39">
        <f>IF(F48=0, "-", F19/F48)</f>
        <v>7.8030426958939969E-2</v>
      </c>
      <c r="H19" s="65">
        <v>2022</v>
      </c>
      <c r="I19" s="21">
        <f>IF(H48=0, "-", H19/H48)</f>
        <v>7.2712888377445342E-2</v>
      </c>
      <c r="J19" s="20">
        <f t="shared" si="0"/>
        <v>6.8723702664796632E-2</v>
      </c>
      <c r="K19" s="21">
        <f t="shared" si="1"/>
        <v>0.17952522255192879</v>
      </c>
    </row>
    <row r="20" spans="1:11" x14ac:dyDescent="0.25">
      <c r="A20" s="7" t="s">
        <v>57</v>
      </c>
      <c r="B20" s="65">
        <v>605</v>
      </c>
      <c r="C20" s="39">
        <f>IF(B48=0, "-", B20/B48)</f>
        <v>5.268658016197858E-2</v>
      </c>
      <c r="D20" s="65">
        <v>264</v>
      </c>
      <c r="E20" s="21">
        <f>IF(D48=0, "-", D20/D48)</f>
        <v>2.591538235005399E-2</v>
      </c>
      <c r="F20" s="81">
        <v>1121</v>
      </c>
      <c r="G20" s="39">
        <f>IF(F48=0, "-", F20/F48)</f>
        <v>3.6675936528709305E-2</v>
      </c>
      <c r="H20" s="65">
        <v>756</v>
      </c>
      <c r="I20" s="21">
        <f>IF(H48=0, "-", H20/H48)</f>
        <v>2.7186421173762947E-2</v>
      </c>
      <c r="J20" s="20">
        <f t="shared" si="0"/>
        <v>1.2916666666666667</v>
      </c>
      <c r="K20" s="21">
        <f t="shared" si="1"/>
        <v>0.48280423280423279</v>
      </c>
    </row>
    <row r="21" spans="1:11" x14ac:dyDescent="0.25">
      <c r="A21" s="7" t="s">
        <v>59</v>
      </c>
      <c r="B21" s="65">
        <v>7</v>
      </c>
      <c r="C21" s="39">
        <f>IF(B48=0, "-", B21/B48)</f>
        <v>6.0959679526256208E-4</v>
      </c>
      <c r="D21" s="65">
        <v>22</v>
      </c>
      <c r="E21" s="21">
        <f>IF(D48=0, "-", D21/D48)</f>
        <v>2.1596151958378326E-3</v>
      </c>
      <c r="F21" s="81">
        <v>13</v>
      </c>
      <c r="G21" s="39">
        <f>IF(F48=0, "-", F21/F48)</f>
        <v>4.2532308195648616E-4</v>
      </c>
      <c r="H21" s="65">
        <v>31</v>
      </c>
      <c r="I21" s="21">
        <f>IF(H48=0, "-", H21/H48)</f>
        <v>1.1147871116225546E-3</v>
      </c>
      <c r="J21" s="20">
        <f t="shared" si="0"/>
        <v>-0.68181818181818177</v>
      </c>
      <c r="K21" s="21">
        <f t="shared" si="1"/>
        <v>-0.58064516129032262</v>
      </c>
    </row>
    <row r="22" spans="1:11" x14ac:dyDescent="0.25">
      <c r="A22" s="7" t="s">
        <v>60</v>
      </c>
      <c r="B22" s="65">
        <v>101</v>
      </c>
      <c r="C22" s="39">
        <f>IF(B48=0, "-", B22/B48)</f>
        <v>8.7956109030741091E-3</v>
      </c>
      <c r="D22" s="65">
        <v>111</v>
      </c>
      <c r="E22" s="21">
        <f>IF(D48=0, "-", D22/D48)</f>
        <v>1.08962403062727E-2</v>
      </c>
      <c r="F22" s="81">
        <v>217</v>
      </c>
      <c r="G22" s="39">
        <f>IF(F48=0, "-", F22/F48)</f>
        <v>7.0996237526582693E-3</v>
      </c>
      <c r="H22" s="65">
        <v>331</v>
      </c>
      <c r="I22" s="21">
        <f>IF(H48=0, "-", H22/H48)</f>
        <v>1.1903049482163407E-2</v>
      </c>
      <c r="J22" s="20">
        <f t="shared" si="0"/>
        <v>-9.0090090090090086E-2</v>
      </c>
      <c r="K22" s="21">
        <f t="shared" si="1"/>
        <v>-0.34441087613293053</v>
      </c>
    </row>
    <row r="23" spans="1:11" x14ac:dyDescent="0.25">
      <c r="A23" s="7" t="s">
        <v>62</v>
      </c>
      <c r="B23" s="65">
        <v>794</v>
      </c>
      <c r="C23" s="39">
        <f>IF(B48=0, "-", B23/B48)</f>
        <v>6.9145693634067751E-2</v>
      </c>
      <c r="D23" s="65">
        <v>645</v>
      </c>
      <c r="E23" s="21">
        <f>IF(D48=0, "-", D23/D48)</f>
        <v>6.3315990968881908E-2</v>
      </c>
      <c r="F23" s="81">
        <v>1979</v>
      </c>
      <c r="G23" s="39">
        <f>IF(F48=0, "-", F23/F48)</f>
        <v>6.4747259937837393E-2</v>
      </c>
      <c r="H23" s="65">
        <v>1807</v>
      </c>
      <c r="I23" s="21">
        <f>IF(H48=0, "-", H23/H48)</f>
        <v>6.4981300345224396E-2</v>
      </c>
      <c r="J23" s="20">
        <f t="shared" si="0"/>
        <v>0.23100775193798451</v>
      </c>
      <c r="K23" s="21">
        <f t="shared" si="1"/>
        <v>9.518539014941893E-2</v>
      </c>
    </row>
    <row r="24" spans="1:11" x14ac:dyDescent="0.25">
      <c r="A24" s="7" t="s">
        <v>63</v>
      </c>
      <c r="B24" s="65">
        <v>0</v>
      </c>
      <c r="C24" s="39">
        <f>IF(B48=0, "-", B24/B48)</f>
        <v>0</v>
      </c>
      <c r="D24" s="65">
        <v>0</v>
      </c>
      <c r="E24" s="21">
        <f>IF(D48=0, "-", D24/D48)</f>
        <v>0</v>
      </c>
      <c r="F24" s="81">
        <v>5</v>
      </c>
      <c r="G24" s="39">
        <f>IF(F48=0, "-", F24/F48)</f>
        <v>1.6358580075249469E-4</v>
      </c>
      <c r="H24" s="65">
        <v>5</v>
      </c>
      <c r="I24" s="21">
        <f>IF(H48=0, "-", H24/H48)</f>
        <v>1.7980437284234753E-4</v>
      </c>
      <c r="J24" s="20" t="str">
        <f t="shared" si="0"/>
        <v>-</v>
      </c>
      <c r="K24" s="21">
        <f t="shared" si="1"/>
        <v>0</v>
      </c>
    </row>
    <row r="25" spans="1:11" x14ac:dyDescent="0.25">
      <c r="A25" s="7" t="s">
        <v>64</v>
      </c>
      <c r="B25" s="65">
        <v>68</v>
      </c>
      <c r="C25" s="39">
        <f>IF(B48=0, "-", B25/B48)</f>
        <v>5.9217974396934599E-3</v>
      </c>
      <c r="D25" s="65">
        <v>112</v>
      </c>
      <c r="E25" s="21">
        <f>IF(D48=0, "-", D25/D48)</f>
        <v>1.0994404633356238E-2</v>
      </c>
      <c r="F25" s="81">
        <v>103</v>
      </c>
      <c r="G25" s="39">
        <f>IF(F48=0, "-", F25/F48)</f>
        <v>3.3698674955013903E-3</v>
      </c>
      <c r="H25" s="65">
        <v>201</v>
      </c>
      <c r="I25" s="21">
        <f>IF(H48=0, "-", H25/H48)</f>
        <v>7.2281357882623704E-3</v>
      </c>
      <c r="J25" s="20">
        <f t="shared" si="0"/>
        <v>-0.39285714285714285</v>
      </c>
      <c r="K25" s="21">
        <f t="shared" si="1"/>
        <v>-0.48756218905472637</v>
      </c>
    </row>
    <row r="26" spans="1:11" x14ac:dyDescent="0.25">
      <c r="A26" s="7" t="s">
        <v>65</v>
      </c>
      <c r="B26" s="65">
        <v>65</v>
      </c>
      <c r="C26" s="39">
        <f>IF(B48=0, "-", B26/B48)</f>
        <v>5.6605416702952193E-3</v>
      </c>
      <c r="D26" s="65">
        <v>116</v>
      </c>
      <c r="E26" s="21">
        <f>IF(D48=0, "-", D26/D48)</f>
        <v>1.1387061941690389E-2</v>
      </c>
      <c r="F26" s="81">
        <v>185</v>
      </c>
      <c r="G26" s="39">
        <f>IF(F48=0, "-", F26/F48)</f>
        <v>6.0526746278423034E-3</v>
      </c>
      <c r="H26" s="65">
        <v>263</v>
      </c>
      <c r="I26" s="21">
        <f>IF(H48=0, "-", H26/H48)</f>
        <v>9.4577100115074801E-3</v>
      </c>
      <c r="J26" s="20">
        <f t="shared" si="0"/>
        <v>-0.43965517241379309</v>
      </c>
      <c r="K26" s="21">
        <f t="shared" si="1"/>
        <v>-0.29657794676806082</v>
      </c>
    </row>
    <row r="27" spans="1:11" x14ac:dyDescent="0.25">
      <c r="A27" s="7" t="s">
        <v>66</v>
      </c>
      <c r="B27" s="65">
        <v>207</v>
      </c>
      <c r="C27" s="39">
        <f>IF(B48=0, "-", B27/B48)</f>
        <v>1.802664808847862E-2</v>
      </c>
      <c r="D27" s="65">
        <v>104</v>
      </c>
      <c r="E27" s="21">
        <f>IF(D48=0, "-", D27/D48)</f>
        <v>1.0209090016687936E-2</v>
      </c>
      <c r="F27" s="81">
        <v>408</v>
      </c>
      <c r="G27" s="39">
        <f>IF(F48=0, "-", F27/F48)</f>
        <v>1.3348601341403567E-2</v>
      </c>
      <c r="H27" s="65">
        <v>302</v>
      </c>
      <c r="I27" s="21">
        <f>IF(H48=0, "-", H27/H48)</f>
        <v>1.086018411967779E-2</v>
      </c>
      <c r="J27" s="20">
        <f t="shared" si="0"/>
        <v>0.99038461538461542</v>
      </c>
      <c r="K27" s="21">
        <f t="shared" si="1"/>
        <v>0.35099337748344372</v>
      </c>
    </row>
    <row r="28" spans="1:11" x14ac:dyDescent="0.25">
      <c r="A28" s="7" t="s">
        <v>70</v>
      </c>
      <c r="B28" s="65">
        <v>10</v>
      </c>
      <c r="C28" s="39">
        <f>IF(B48=0, "-", B28/B48)</f>
        <v>8.708525646608029E-4</v>
      </c>
      <c r="D28" s="65">
        <v>4</v>
      </c>
      <c r="E28" s="21">
        <f>IF(D48=0, "-", D28/D48)</f>
        <v>3.9265730833415137E-4</v>
      </c>
      <c r="F28" s="81">
        <v>13</v>
      </c>
      <c r="G28" s="39">
        <f>IF(F48=0, "-", F28/F48)</f>
        <v>4.2532308195648616E-4</v>
      </c>
      <c r="H28" s="65">
        <v>20</v>
      </c>
      <c r="I28" s="21">
        <f>IF(H48=0, "-", H28/H48)</f>
        <v>7.1921749136939013E-4</v>
      </c>
      <c r="J28" s="20">
        <f t="shared" si="0"/>
        <v>1.5</v>
      </c>
      <c r="K28" s="21">
        <f t="shared" si="1"/>
        <v>-0.35</v>
      </c>
    </row>
    <row r="29" spans="1:11" x14ac:dyDescent="0.25">
      <c r="A29" s="7" t="s">
        <v>71</v>
      </c>
      <c r="B29" s="65">
        <v>1261</v>
      </c>
      <c r="C29" s="39">
        <f>IF(B48=0, "-", B29/B48)</f>
        <v>0.10981450840372725</v>
      </c>
      <c r="D29" s="65">
        <v>1500</v>
      </c>
      <c r="E29" s="21">
        <f>IF(D48=0, "-", D29/D48)</f>
        <v>0.14724649062530676</v>
      </c>
      <c r="F29" s="81">
        <v>3323</v>
      </c>
      <c r="G29" s="39">
        <f>IF(F48=0, "-", F29/F48)</f>
        <v>0.10871912318010797</v>
      </c>
      <c r="H29" s="65">
        <v>3885</v>
      </c>
      <c r="I29" s="21">
        <f>IF(H48=0, "-", H29/H48)</f>
        <v>0.13970799769850403</v>
      </c>
      <c r="J29" s="20">
        <f t="shared" si="0"/>
        <v>-0.15933333333333333</v>
      </c>
      <c r="K29" s="21">
        <f t="shared" si="1"/>
        <v>-0.14465894465894466</v>
      </c>
    </row>
    <row r="30" spans="1:11" x14ac:dyDescent="0.25">
      <c r="A30" s="7" t="s">
        <v>73</v>
      </c>
      <c r="B30" s="65">
        <v>225</v>
      </c>
      <c r="C30" s="39">
        <f>IF(B48=0, "-", B30/B48)</f>
        <v>1.9594182704868065E-2</v>
      </c>
      <c r="D30" s="65">
        <v>236</v>
      </c>
      <c r="E30" s="21">
        <f>IF(D48=0, "-", D30/D48)</f>
        <v>2.316678119171493E-2</v>
      </c>
      <c r="F30" s="81">
        <v>517</v>
      </c>
      <c r="G30" s="39">
        <f>IF(F48=0, "-", F30/F48)</f>
        <v>1.691477179780795E-2</v>
      </c>
      <c r="H30" s="65">
        <v>603</v>
      </c>
      <c r="I30" s="21">
        <f>IF(H48=0, "-", H30/H48)</f>
        <v>2.1684407364787113E-2</v>
      </c>
      <c r="J30" s="20">
        <f t="shared" si="0"/>
        <v>-4.6610169491525424E-2</v>
      </c>
      <c r="K30" s="21">
        <f t="shared" si="1"/>
        <v>-0.14262023217247097</v>
      </c>
    </row>
    <row r="31" spans="1:11" x14ac:dyDescent="0.25">
      <c r="A31" s="7" t="s">
        <v>76</v>
      </c>
      <c r="B31" s="65">
        <v>522</v>
      </c>
      <c r="C31" s="39">
        <f>IF(B48=0, "-", B31/B48)</f>
        <v>4.5458503875293911E-2</v>
      </c>
      <c r="D31" s="65">
        <v>821</v>
      </c>
      <c r="E31" s="21">
        <f>IF(D48=0, "-", D31/D48)</f>
        <v>8.0592912535584565E-2</v>
      </c>
      <c r="F31" s="81">
        <v>1773</v>
      </c>
      <c r="G31" s="39">
        <f>IF(F48=0, "-", F31/F48)</f>
        <v>5.8007524946834615E-2</v>
      </c>
      <c r="H31" s="65">
        <v>1940</v>
      </c>
      <c r="I31" s="21">
        <f>IF(H48=0, "-", H31/H48)</f>
        <v>6.9764096662830843E-2</v>
      </c>
      <c r="J31" s="20">
        <f t="shared" si="0"/>
        <v>-0.36419001218026797</v>
      </c>
      <c r="K31" s="21">
        <f t="shared" si="1"/>
        <v>-8.6082474226804123E-2</v>
      </c>
    </row>
    <row r="32" spans="1:11" x14ac:dyDescent="0.25">
      <c r="A32" s="7" t="s">
        <v>77</v>
      </c>
      <c r="B32" s="65">
        <v>84</v>
      </c>
      <c r="C32" s="39">
        <f>IF(B48=0, "-", B32/B48)</f>
        <v>7.3151615431507446E-3</v>
      </c>
      <c r="D32" s="65">
        <v>19</v>
      </c>
      <c r="E32" s="21">
        <f>IF(D48=0, "-", D32/D48)</f>
        <v>1.865122214587219E-3</v>
      </c>
      <c r="F32" s="81">
        <v>90</v>
      </c>
      <c r="G32" s="39">
        <f>IF(F48=0, "-", F32/F48)</f>
        <v>2.9445444135449044E-3</v>
      </c>
      <c r="H32" s="65">
        <v>60</v>
      </c>
      <c r="I32" s="21">
        <f>IF(H48=0, "-", H32/H48)</f>
        <v>2.1576524741081702E-3</v>
      </c>
      <c r="J32" s="20">
        <f t="shared" si="0"/>
        <v>3.4210526315789473</v>
      </c>
      <c r="K32" s="21">
        <f t="shared" si="1"/>
        <v>0.5</v>
      </c>
    </row>
    <row r="33" spans="1:11" x14ac:dyDescent="0.25">
      <c r="A33" s="7" t="s">
        <v>78</v>
      </c>
      <c r="B33" s="65">
        <v>898</v>
      </c>
      <c r="C33" s="39">
        <f>IF(B48=0, "-", B33/B48)</f>
        <v>7.8202560306540103E-2</v>
      </c>
      <c r="D33" s="65">
        <v>1084</v>
      </c>
      <c r="E33" s="21">
        <f>IF(D48=0, "-", D33/D48)</f>
        <v>0.10641013055855503</v>
      </c>
      <c r="F33" s="81">
        <v>2831</v>
      </c>
      <c r="G33" s="39">
        <f>IF(F48=0, "-", F33/F48)</f>
        <v>9.2622280386062489E-2</v>
      </c>
      <c r="H33" s="65">
        <v>2688</v>
      </c>
      <c r="I33" s="21">
        <f>IF(H48=0, "-", H33/H48)</f>
        <v>9.6662830840046024E-2</v>
      </c>
      <c r="J33" s="20">
        <f t="shared" si="0"/>
        <v>-0.17158671586715868</v>
      </c>
      <c r="K33" s="21">
        <f t="shared" si="1"/>
        <v>5.319940476190476E-2</v>
      </c>
    </row>
    <row r="34" spans="1:11" x14ac:dyDescent="0.25">
      <c r="A34" s="7" t="s">
        <v>79</v>
      </c>
      <c r="B34" s="65">
        <v>504</v>
      </c>
      <c r="C34" s="39">
        <f>IF(B48=0, "-", B34/B48)</f>
        <v>4.3890969258904469E-2</v>
      </c>
      <c r="D34" s="65">
        <v>272</v>
      </c>
      <c r="E34" s="21">
        <f>IF(D48=0, "-", D34/D48)</f>
        <v>2.6700696966722292E-2</v>
      </c>
      <c r="F34" s="81">
        <v>1337</v>
      </c>
      <c r="G34" s="39">
        <f>IF(F48=0, "-", F34/F48)</f>
        <v>4.3742843121217082E-2</v>
      </c>
      <c r="H34" s="65">
        <v>828</v>
      </c>
      <c r="I34" s="21">
        <f>IF(H48=0, "-", H34/H48)</f>
        <v>2.9775604142692751E-2</v>
      </c>
      <c r="J34" s="20">
        <f t="shared" si="0"/>
        <v>0.8529411764705882</v>
      </c>
      <c r="K34" s="21">
        <f t="shared" si="1"/>
        <v>0.61473429951690817</v>
      </c>
    </row>
    <row r="35" spans="1:11" x14ac:dyDescent="0.25">
      <c r="A35" s="7" t="s">
        <v>80</v>
      </c>
      <c r="B35" s="65">
        <v>7</v>
      </c>
      <c r="C35" s="39">
        <f>IF(B48=0, "-", B35/B48)</f>
        <v>6.0959679526256208E-4</v>
      </c>
      <c r="D35" s="65">
        <v>18</v>
      </c>
      <c r="E35" s="21">
        <f>IF(D48=0, "-", D35/D48)</f>
        <v>1.7669578875036812E-3</v>
      </c>
      <c r="F35" s="81">
        <v>19</v>
      </c>
      <c r="G35" s="39">
        <f>IF(F48=0, "-", F35/F48)</f>
        <v>6.2162604285947976E-4</v>
      </c>
      <c r="H35" s="65">
        <v>52</v>
      </c>
      <c r="I35" s="21">
        <f>IF(H48=0, "-", H35/H48)</f>
        <v>1.8699654775604143E-3</v>
      </c>
      <c r="J35" s="20">
        <f t="shared" si="0"/>
        <v>-0.61111111111111116</v>
      </c>
      <c r="K35" s="21">
        <f t="shared" si="1"/>
        <v>-0.63461538461538458</v>
      </c>
    </row>
    <row r="36" spans="1:11" x14ac:dyDescent="0.25">
      <c r="A36" s="7" t="s">
        <v>82</v>
      </c>
      <c r="B36" s="65">
        <v>46</v>
      </c>
      <c r="C36" s="39">
        <f>IF(B48=0, "-", B36/B48)</f>
        <v>4.0059217974396932E-3</v>
      </c>
      <c r="D36" s="65">
        <v>80</v>
      </c>
      <c r="E36" s="21">
        <f>IF(D48=0, "-", D36/D48)</f>
        <v>7.8531461666830268E-3</v>
      </c>
      <c r="F36" s="81">
        <v>184</v>
      </c>
      <c r="G36" s="39">
        <f>IF(F48=0, "-", F36/F48)</f>
        <v>6.0199574676918039E-3</v>
      </c>
      <c r="H36" s="65">
        <v>178</v>
      </c>
      <c r="I36" s="21">
        <f>IF(H48=0, "-", H36/H48)</f>
        <v>6.4010356731875719E-3</v>
      </c>
      <c r="J36" s="20">
        <f t="shared" si="0"/>
        <v>-0.42499999999999999</v>
      </c>
      <c r="K36" s="21">
        <f t="shared" si="1"/>
        <v>3.3707865168539325E-2</v>
      </c>
    </row>
    <row r="37" spans="1:11" x14ac:dyDescent="0.25">
      <c r="A37" s="7" t="s">
        <v>84</v>
      </c>
      <c r="B37" s="65">
        <v>155</v>
      </c>
      <c r="C37" s="39">
        <f>IF(B48=0, "-", B37/B48)</f>
        <v>1.3498214752242445E-2</v>
      </c>
      <c r="D37" s="65">
        <v>96</v>
      </c>
      <c r="E37" s="21">
        <f>IF(D48=0, "-", D37/D48)</f>
        <v>9.4237754000196326E-3</v>
      </c>
      <c r="F37" s="81">
        <v>464</v>
      </c>
      <c r="G37" s="39">
        <f>IF(F48=0, "-", F37/F48)</f>
        <v>1.5180762309831506E-2</v>
      </c>
      <c r="H37" s="65">
        <v>401</v>
      </c>
      <c r="I37" s="21">
        <f>IF(H48=0, "-", H37/H48)</f>
        <v>1.4420310701956271E-2</v>
      </c>
      <c r="J37" s="20">
        <f t="shared" si="0"/>
        <v>0.61458333333333337</v>
      </c>
      <c r="K37" s="21">
        <f t="shared" si="1"/>
        <v>0.15710723192019951</v>
      </c>
    </row>
    <row r="38" spans="1:11" x14ac:dyDescent="0.25">
      <c r="A38" s="7" t="s">
        <v>85</v>
      </c>
      <c r="B38" s="65">
        <v>0</v>
      </c>
      <c r="C38" s="39">
        <f>IF(B48=0, "-", B38/B48)</f>
        <v>0</v>
      </c>
      <c r="D38" s="65">
        <v>0</v>
      </c>
      <c r="E38" s="21">
        <f>IF(D48=0, "-", D38/D48)</f>
        <v>0</v>
      </c>
      <c r="F38" s="81">
        <v>0</v>
      </c>
      <c r="G38" s="39">
        <f>IF(F48=0, "-", F38/F48)</f>
        <v>0</v>
      </c>
      <c r="H38" s="65">
        <v>2</v>
      </c>
      <c r="I38" s="21">
        <f>IF(H48=0, "-", H38/H48)</f>
        <v>7.192174913693901E-5</v>
      </c>
      <c r="J38" s="20" t="str">
        <f t="shared" si="0"/>
        <v>-</v>
      </c>
      <c r="K38" s="21">
        <f t="shared" si="1"/>
        <v>-1</v>
      </c>
    </row>
    <row r="39" spans="1:11" x14ac:dyDescent="0.25">
      <c r="A39" s="7" t="s">
        <v>88</v>
      </c>
      <c r="B39" s="65">
        <v>71</v>
      </c>
      <c r="C39" s="39">
        <f>IF(B48=0, "-", B39/B48)</f>
        <v>6.1830532090917005E-3</v>
      </c>
      <c r="D39" s="65">
        <v>48</v>
      </c>
      <c r="E39" s="21">
        <f>IF(D48=0, "-", D39/D48)</f>
        <v>4.7118877000098163E-3</v>
      </c>
      <c r="F39" s="81">
        <v>188</v>
      </c>
      <c r="G39" s="39">
        <f>IF(F48=0, "-", F39/F48)</f>
        <v>6.1508261082938E-3</v>
      </c>
      <c r="H39" s="65">
        <v>132</v>
      </c>
      <c r="I39" s="21">
        <f>IF(H48=0, "-", H39/H48)</f>
        <v>4.7468354430379748E-3</v>
      </c>
      <c r="J39" s="20">
        <f t="shared" si="0"/>
        <v>0.47916666666666669</v>
      </c>
      <c r="K39" s="21">
        <f t="shared" si="1"/>
        <v>0.42424242424242425</v>
      </c>
    </row>
    <row r="40" spans="1:11" x14ac:dyDescent="0.25">
      <c r="A40" s="7" t="s">
        <v>89</v>
      </c>
      <c r="B40" s="65">
        <v>77</v>
      </c>
      <c r="C40" s="39">
        <f>IF(B48=0, "-", B40/B48)</f>
        <v>6.7055647478881826E-3</v>
      </c>
      <c r="D40" s="65">
        <v>53</v>
      </c>
      <c r="E40" s="21">
        <f>IF(D48=0, "-", D40/D48)</f>
        <v>5.2027093354275059E-3</v>
      </c>
      <c r="F40" s="81">
        <v>168</v>
      </c>
      <c r="G40" s="39">
        <f>IF(F48=0, "-", F40/F48)</f>
        <v>5.4964829052838214E-3</v>
      </c>
      <c r="H40" s="65">
        <v>114</v>
      </c>
      <c r="I40" s="21">
        <f>IF(H48=0, "-", H40/H48)</f>
        <v>4.099539700805524E-3</v>
      </c>
      <c r="J40" s="20">
        <f t="shared" si="0"/>
        <v>0.45283018867924529</v>
      </c>
      <c r="K40" s="21">
        <f t="shared" si="1"/>
        <v>0.47368421052631576</v>
      </c>
    </row>
    <row r="41" spans="1:11" x14ac:dyDescent="0.25">
      <c r="A41" s="7" t="s">
        <v>90</v>
      </c>
      <c r="B41" s="65">
        <v>524</v>
      </c>
      <c r="C41" s="39">
        <f>IF(B48=0, "-", B41/B48)</f>
        <v>4.5632674388226074E-2</v>
      </c>
      <c r="D41" s="65">
        <v>393</v>
      </c>
      <c r="E41" s="21">
        <f>IF(D48=0, "-", D41/D48)</f>
        <v>3.8578580543830371E-2</v>
      </c>
      <c r="F41" s="81">
        <v>1469</v>
      </c>
      <c r="G41" s="39">
        <f>IF(F48=0, "-", F41/F48)</f>
        <v>4.8061508261082936E-2</v>
      </c>
      <c r="H41" s="65">
        <v>1434</v>
      </c>
      <c r="I41" s="21">
        <f>IF(H48=0, "-", H41/H48)</f>
        <v>5.1567894131185267E-2</v>
      </c>
      <c r="J41" s="20">
        <f t="shared" si="0"/>
        <v>0.33333333333333331</v>
      </c>
      <c r="K41" s="21">
        <f t="shared" si="1"/>
        <v>2.4407252440725245E-2</v>
      </c>
    </row>
    <row r="42" spans="1:11" x14ac:dyDescent="0.25">
      <c r="A42" s="7" t="s">
        <v>91</v>
      </c>
      <c r="B42" s="65">
        <v>254</v>
      </c>
      <c r="C42" s="39">
        <f>IF(B48=0, "-", B42/B48)</f>
        <v>2.2119655142384394E-2</v>
      </c>
      <c r="D42" s="65">
        <v>112</v>
      </c>
      <c r="E42" s="21">
        <f>IF(D48=0, "-", D42/D48)</f>
        <v>1.0994404633356238E-2</v>
      </c>
      <c r="F42" s="81">
        <v>750</v>
      </c>
      <c r="G42" s="39">
        <f>IF(F48=0, "-", F42/F48)</f>
        <v>2.4537870112874203E-2</v>
      </c>
      <c r="H42" s="65">
        <v>288</v>
      </c>
      <c r="I42" s="21">
        <f>IF(H48=0, "-", H42/H48)</f>
        <v>1.0356731875719217E-2</v>
      </c>
      <c r="J42" s="20">
        <f t="shared" si="0"/>
        <v>1.2678571428571428</v>
      </c>
      <c r="K42" s="21">
        <f t="shared" si="1"/>
        <v>1.6041666666666667</v>
      </c>
    </row>
    <row r="43" spans="1:11" x14ac:dyDescent="0.25">
      <c r="A43" s="7" t="s">
        <v>92</v>
      </c>
      <c r="B43" s="65">
        <v>434</v>
      </c>
      <c r="C43" s="39">
        <f>IF(B48=0, "-", B43/B48)</f>
        <v>3.7795001306278844E-2</v>
      </c>
      <c r="D43" s="65">
        <v>0</v>
      </c>
      <c r="E43" s="21">
        <f>IF(D48=0, "-", D43/D48)</f>
        <v>0</v>
      </c>
      <c r="F43" s="81">
        <v>698</v>
      </c>
      <c r="G43" s="39">
        <f>IF(F48=0, "-", F43/F48)</f>
        <v>2.2836577785048259E-2</v>
      </c>
      <c r="H43" s="65">
        <v>0</v>
      </c>
      <c r="I43" s="21">
        <f>IF(H48=0, "-", H43/H48)</f>
        <v>0</v>
      </c>
      <c r="J43" s="20" t="str">
        <f t="shared" si="0"/>
        <v>-</v>
      </c>
      <c r="K43" s="21" t="str">
        <f t="shared" si="1"/>
        <v>-</v>
      </c>
    </row>
    <row r="44" spans="1:11" x14ac:dyDescent="0.25">
      <c r="A44" s="7" t="s">
        <v>93</v>
      </c>
      <c r="B44" s="65">
        <v>1287</v>
      </c>
      <c r="C44" s="39">
        <f>IF(B48=0, "-", B44/B48)</f>
        <v>0.11207872507184534</v>
      </c>
      <c r="D44" s="65">
        <v>2053</v>
      </c>
      <c r="E44" s="21">
        <f>IF(D48=0, "-", D44/D48)</f>
        <v>0.2015313635025032</v>
      </c>
      <c r="F44" s="81">
        <v>4137</v>
      </c>
      <c r="G44" s="39">
        <f>IF(F48=0, "-", F44/F48)</f>
        <v>0.13535089154261409</v>
      </c>
      <c r="H44" s="65">
        <v>5892</v>
      </c>
      <c r="I44" s="21">
        <f>IF(H48=0, "-", H44/H48)</f>
        <v>0.21188147295742232</v>
      </c>
      <c r="J44" s="20">
        <f t="shared" si="0"/>
        <v>-0.37311251826595226</v>
      </c>
      <c r="K44" s="21">
        <f t="shared" si="1"/>
        <v>-0.29786150712830956</v>
      </c>
    </row>
    <row r="45" spans="1:11" x14ac:dyDescent="0.25">
      <c r="A45" s="7" t="s">
        <v>95</v>
      </c>
      <c r="B45" s="65">
        <v>487</v>
      </c>
      <c r="C45" s="39">
        <f>IF(B48=0, "-", B45/B48)</f>
        <v>4.2410519898981106E-2</v>
      </c>
      <c r="D45" s="65">
        <v>281</v>
      </c>
      <c r="E45" s="21">
        <f>IF(D48=0, "-", D45/D48)</f>
        <v>2.7584175910474133E-2</v>
      </c>
      <c r="F45" s="81">
        <v>896</v>
      </c>
      <c r="G45" s="39">
        <f>IF(F48=0, "-", F45/F48)</f>
        <v>2.9314575494847048E-2</v>
      </c>
      <c r="H45" s="65">
        <v>488</v>
      </c>
      <c r="I45" s="21">
        <f>IF(H48=0, "-", H45/H48)</f>
        <v>1.7548906789413118E-2</v>
      </c>
      <c r="J45" s="20">
        <f t="shared" si="0"/>
        <v>0.73309608540925264</v>
      </c>
      <c r="K45" s="21">
        <f t="shared" si="1"/>
        <v>0.83606557377049184</v>
      </c>
    </row>
    <row r="46" spans="1:11" x14ac:dyDescent="0.25">
      <c r="A46" s="7" t="s">
        <v>96</v>
      </c>
      <c r="B46" s="65">
        <v>189</v>
      </c>
      <c r="C46" s="39">
        <f>IF(B48=0, "-", B46/B48)</f>
        <v>1.6459113472089174E-2</v>
      </c>
      <c r="D46" s="65">
        <v>166</v>
      </c>
      <c r="E46" s="21">
        <f>IF(D48=0, "-", D46/D48)</f>
        <v>1.6295278295867282E-2</v>
      </c>
      <c r="F46" s="81">
        <v>486</v>
      </c>
      <c r="G46" s="39">
        <f>IF(F48=0, "-", F46/F48)</f>
        <v>1.5900539833142484E-2</v>
      </c>
      <c r="H46" s="65">
        <v>414</v>
      </c>
      <c r="I46" s="21">
        <f>IF(H48=0, "-", H46/H48)</f>
        <v>1.4887802071346375E-2</v>
      </c>
      <c r="J46" s="20">
        <f t="shared" si="0"/>
        <v>0.13855421686746988</v>
      </c>
      <c r="K46" s="21">
        <f t="shared" si="1"/>
        <v>0.17391304347826086</v>
      </c>
    </row>
    <row r="47" spans="1:11" x14ac:dyDescent="0.25">
      <c r="A47" s="2"/>
      <c r="B47" s="68"/>
      <c r="C47" s="33"/>
      <c r="D47" s="68"/>
      <c r="E47" s="6"/>
      <c r="F47" s="82"/>
      <c r="G47" s="33"/>
      <c r="H47" s="68"/>
      <c r="I47" s="6"/>
      <c r="J47" s="5"/>
      <c r="K47" s="6"/>
    </row>
    <row r="48" spans="1:11" s="43" customFormat="1" x14ac:dyDescent="0.25">
      <c r="A48" s="162" t="s">
        <v>585</v>
      </c>
      <c r="B48" s="71">
        <f>SUM(B7:B47)</f>
        <v>11483</v>
      </c>
      <c r="C48" s="40">
        <v>1</v>
      </c>
      <c r="D48" s="71">
        <f>SUM(D7:D47)</f>
        <v>10187</v>
      </c>
      <c r="E48" s="41">
        <v>1</v>
      </c>
      <c r="F48" s="77">
        <f>SUM(F7:F47)</f>
        <v>30565</v>
      </c>
      <c r="G48" s="42">
        <v>1</v>
      </c>
      <c r="H48" s="71">
        <f>SUM(H7:H47)</f>
        <v>27808</v>
      </c>
      <c r="I48" s="41">
        <v>1</v>
      </c>
      <c r="J48" s="37">
        <f>IF(D48=0, "-", (B48-D48)/D48)</f>
        <v>0.12722096790026505</v>
      </c>
      <c r="K48" s="38">
        <f>IF(H48=0, "-", (F48-H48)/H48)</f>
        <v>9.914413118527042E-2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0"/>
  <sheetViews>
    <sheetView tabSelected="1" zoomScaleNormal="100" workbookViewId="0">
      <selection activeCell="M1" sqref="M1"/>
    </sheetView>
  </sheetViews>
  <sheetFormatPr defaultRowHeight="13.2" x14ac:dyDescent="0.25"/>
  <cols>
    <col min="1" max="1" width="30"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109</v>
      </c>
      <c r="B2" s="202" t="s">
        <v>100</v>
      </c>
      <c r="C2" s="198"/>
      <c r="D2" s="198"/>
      <c r="E2" s="203"/>
      <c r="F2" s="203"/>
      <c r="G2" s="203"/>
      <c r="H2" s="203"/>
      <c r="I2" s="203"/>
      <c r="J2" s="203"/>
      <c r="K2" s="203"/>
    </row>
    <row r="4" spans="1:11" ht="15.6" x14ac:dyDescent="0.3">
      <c r="A4" s="164" t="s">
        <v>125</v>
      </c>
      <c r="B4" s="196" t="s">
        <v>1</v>
      </c>
      <c r="C4" s="200"/>
      <c r="D4" s="200"/>
      <c r="E4" s="197"/>
      <c r="F4" s="196" t="s">
        <v>14</v>
      </c>
      <c r="G4" s="200"/>
      <c r="H4" s="200"/>
      <c r="I4" s="197"/>
      <c r="J4" s="196" t="s">
        <v>15</v>
      </c>
      <c r="K4" s="197"/>
    </row>
    <row r="5" spans="1:11" x14ac:dyDescent="0.25">
      <c r="A5" s="22"/>
      <c r="B5" s="196">
        <f>VALUE(RIGHT($B$2, 4))</f>
        <v>2023</v>
      </c>
      <c r="C5" s="197"/>
      <c r="D5" s="196">
        <f>B5-1</f>
        <v>2022</v>
      </c>
      <c r="E5" s="204"/>
      <c r="F5" s="196">
        <f>B5</f>
        <v>2023</v>
      </c>
      <c r="G5" s="204"/>
      <c r="H5" s="196">
        <f>D5</f>
        <v>2022</v>
      </c>
      <c r="I5" s="204"/>
      <c r="J5" s="140" t="s">
        <v>4</v>
      </c>
      <c r="K5" s="141" t="s">
        <v>2</v>
      </c>
    </row>
    <row r="6" spans="1:11" x14ac:dyDescent="0.25">
      <c r="A6" s="163" t="s">
        <v>127</v>
      </c>
      <c r="B6" s="61" t="s">
        <v>12</v>
      </c>
      <c r="C6" s="62" t="s">
        <v>13</v>
      </c>
      <c r="D6" s="61" t="s">
        <v>12</v>
      </c>
      <c r="E6" s="63" t="s">
        <v>13</v>
      </c>
      <c r="F6" s="62" t="s">
        <v>12</v>
      </c>
      <c r="G6" s="62" t="s">
        <v>13</v>
      </c>
      <c r="H6" s="61" t="s">
        <v>12</v>
      </c>
      <c r="I6" s="63" t="s">
        <v>13</v>
      </c>
      <c r="J6" s="61"/>
      <c r="K6" s="63"/>
    </row>
    <row r="7" spans="1:11" x14ac:dyDescent="0.25">
      <c r="A7" s="7" t="s">
        <v>471</v>
      </c>
      <c r="B7" s="65">
        <v>0</v>
      </c>
      <c r="C7" s="34">
        <f>IF(B14=0, "-", B7/B14)</f>
        <v>0</v>
      </c>
      <c r="D7" s="65">
        <v>2</v>
      </c>
      <c r="E7" s="9">
        <f>IF(D14=0, "-", D7/D14)</f>
        <v>2.0408163265306121E-2</v>
      </c>
      <c r="F7" s="81">
        <v>0</v>
      </c>
      <c r="G7" s="34">
        <f>IF(F14=0, "-", F7/F14)</f>
        <v>0</v>
      </c>
      <c r="H7" s="65">
        <v>2</v>
      </c>
      <c r="I7" s="9">
        <f>IF(H14=0, "-", H7/H14)</f>
        <v>7.9681274900398405E-3</v>
      </c>
      <c r="J7" s="8">
        <f t="shared" ref="J7:J12" si="0">IF(D7=0, "-", IF((B7-D7)/D7&lt;10, (B7-D7)/D7, "&gt;999%"))</f>
        <v>-1</v>
      </c>
      <c r="K7" s="9">
        <f t="shared" ref="K7:K12" si="1">IF(H7=0, "-", IF((F7-H7)/H7&lt;10, (F7-H7)/H7, "&gt;999%"))</f>
        <v>-1</v>
      </c>
    </row>
    <row r="8" spans="1:11" x14ac:dyDescent="0.25">
      <c r="A8" s="7" t="s">
        <v>472</v>
      </c>
      <c r="B8" s="65">
        <v>2</v>
      </c>
      <c r="C8" s="34">
        <f>IF(B14=0, "-", B8/B14)</f>
        <v>3.5087719298245612E-2</v>
      </c>
      <c r="D8" s="65">
        <v>7</v>
      </c>
      <c r="E8" s="9">
        <f>IF(D14=0, "-", D8/D14)</f>
        <v>7.1428571428571425E-2</v>
      </c>
      <c r="F8" s="81">
        <v>12</v>
      </c>
      <c r="G8" s="34">
        <f>IF(F14=0, "-", F8/F14)</f>
        <v>8.8235294117647065E-2</v>
      </c>
      <c r="H8" s="65">
        <v>13</v>
      </c>
      <c r="I8" s="9">
        <f>IF(H14=0, "-", H8/H14)</f>
        <v>5.1792828685258967E-2</v>
      </c>
      <c r="J8" s="8">
        <f t="shared" si="0"/>
        <v>-0.7142857142857143</v>
      </c>
      <c r="K8" s="9">
        <f t="shared" si="1"/>
        <v>-7.6923076923076927E-2</v>
      </c>
    </row>
    <row r="9" spans="1:11" x14ac:dyDescent="0.25">
      <c r="A9" s="7" t="s">
        <v>473</v>
      </c>
      <c r="B9" s="65">
        <v>0</v>
      </c>
      <c r="C9" s="34">
        <f>IF(B14=0, "-", B9/B14)</f>
        <v>0</v>
      </c>
      <c r="D9" s="65">
        <v>2</v>
      </c>
      <c r="E9" s="9">
        <f>IF(D14=0, "-", D9/D14)</f>
        <v>2.0408163265306121E-2</v>
      </c>
      <c r="F9" s="81">
        <v>1</v>
      </c>
      <c r="G9" s="34">
        <f>IF(F14=0, "-", F9/F14)</f>
        <v>7.3529411764705881E-3</v>
      </c>
      <c r="H9" s="65">
        <v>3</v>
      </c>
      <c r="I9" s="9">
        <f>IF(H14=0, "-", H9/H14)</f>
        <v>1.1952191235059761E-2</v>
      </c>
      <c r="J9" s="8">
        <f t="shared" si="0"/>
        <v>-1</v>
      </c>
      <c r="K9" s="9">
        <f t="shared" si="1"/>
        <v>-0.66666666666666663</v>
      </c>
    </row>
    <row r="10" spans="1:11" x14ac:dyDescent="0.25">
      <c r="A10" s="7" t="s">
        <v>474</v>
      </c>
      <c r="B10" s="65">
        <v>0</v>
      </c>
      <c r="C10" s="34">
        <f>IF(B14=0, "-", B10/B14)</f>
        <v>0</v>
      </c>
      <c r="D10" s="65">
        <v>1</v>
      </c>
      <c r="E10" s="9">
        <f>IF(D14=0, "-", D10/D14)</f>
        <v>1.020408163265306E-2</v>
      </c>
      <c r="F10" s="81">
        <v>0</v>
      </c>
      <c r="G10" s="34">
        <f>IF(F14=0, "-", F10/F14)</f>
        <v>0</v>
      </c>
      <c r="H10" s="65">
        <v>2</v>
      </c>
      <c r="I10" s="9">
        <f>IF(H14=0, "-", H10/H14)</f>
        <v>7.9681274900398405E-3</v>
      </c>
      <c r="J10" s="8">
        <f t="shared" si="0"/>
        <v>-1</v>
      </c>
      <c r="K10" s="9">
        <f t="shared" si="1"/>
        <v>-1</v>
      </c>
    </row>
    <row r="11" spans="1:11" x14ac:dyDescent="0.25">
      <c r="A11" s="7" t="s">
        <v>475</v>
      </c>
      <c r="B11" s="65">
        <v>55</v>
      </c>
      <c r="C11" s="34">
        <f>IF(B14=0, "-", B11/B14)</f>
        <v>0.96491228070175439</v>
      </c>
      <c r="D11" s="65">
        <v>77</v>
      </c>
      <c r="E11" s="9">
        <f>IF(D14=0, "-", D11/D14)</f>
        <v>0.7857142857142857</v>
      </c>
      <c r="F11" s="81">
        <v>123</v>
      </c>
      <c r="G11" s="34">
        <f>IF(F14=0, "-", F11/F14)</f>
        <v>0.90441176470588236</v>
      </c>
      <c r="H11" s="65">
        <v>218</v>
      </c>
      <c r="I11" s="9">
        <f>IF(H14=0, "-", H11/H14)</f>
        <v>0.86852589641434264</v>
      </c>
      <c r="J11" s="8">
        <f t="shared" si="0"/>
        <v>-0.2857142857142857</v>
      </c>
      <c r="K11" s="9">
        <f t="shared" si="1"/>
        <v>-0.43577981651376146</v>
      </c>
    </row>
    <row r="12" spans="1:11" x14ac:dyDescent="0.25">
      <c r="A12" s="7" t="s">
        <v>476</v>
      </c>
      <c r="B12" s="65">
        <v>0</v>
      </c>
      <c r="C12" s="34">
        <f>IF(B14=0, "-", B12/B14)</f>
        <v>0</v>
      </c>
      <c r="D12" s="65">
        <v>9</v>
      </c>
      <c r="E12" s="9">
        <f>IF(D14=0, "-", D12/D14)</f>
        <v>9.1836734693877556E-2</v>
      </c>
      <c r="F12" s="81">
        <v>0</v>
      </c>
      <c r="G12" s="34">
        <f>IF(F14=0, "-", F12/F14)</f>
        <v>0</v>
      </c>
      <c r="H12" s="65">
        <v>13</v>
      </c>
      <c r="I12" s="9">
        <f>IF(H14=0, "-", H12/H14)</f>
        <v>5.1792828685258967E-2</v>
      </c>
      <c r="J12" s="8">
        <f t="shared" si="0"/>
        <v>-1</v>
      </c>
      <c r="K12" s="9">
        <f t="shared" si="1"/>
        <v>-1</v>
      </c>
    </row>
    <row r="13" spans="1:11" x14ac:dyDescent="0.25">
      <c r="A13" s="2"/>
      <c r="B13" s="68"/>
      <c r="C13" s="33"/>
      <c r="D13" s="68"/>
      <c r="E13" s="6"/>
      <c r="F13" s="82"/>
      <c r="G13" s="33"/>
      <c r="H13" s="68"/>
      <c r="I13" s="6"/>
      <c r="J13" s="5"/>
      <c r="K13" s="6"/>
    </row>
    <row r="14" spans="1:11" s="43" customFormat="1" x14ac:dyDescent="0.25">
      <c r="A14" s="162" t="s">
        <v>608</v>
      </c>
      <c r="B14" s="71">
        <f>SUM(B7:B13)</f>
        <v>57</v>
      </c>
      <c r="C14" s="40">
        <f>B14/22244</f>
        <v>2.562488761014206E-3</v>
      </c>
      <c r="D14" s="71">
        <f>SUM(D7:D13)</f>
        <v>98</v>
      </c>
      <c r="E14" s="41">
        <f>D14/21214</f>
        <v>4.6195908362402184E-3</v>
      </c>
      <c r="F14" s="77">
        <f>SUM(F7:F13)</f>
        <v>136</v>
      </c>
      <c r="G14" s="42">
        <f>F14/59437</f>
        <v>2.2881370190285513E-3</v>
      </c>
      <c r="H14" s="71">
        <f>SUM(H7:H13)</f>
        <v>251</v>
      </c>
      <c r="I14" s="41">
        <f>H14/56599</f>
        <v>4.4347073269845761E-3</v>
      </c>
      <c r="J14" s="37">
        <f>IF(D14=0, "-", IF((B14-D14)/D14&lt;10, (B14-D14)/D14, "&gt;999%"))</f>
        <v>-0.41836734693877553</v>
      </c>
      <c r="K14" s="38">
        <f>IF(H14=0, "-", IF((F14-H14)/H14&lt;10, (F14-H14)/H14, "&gt;999%"))</f>
        <v>-0.45816733067729082</v>
      </c>
    </row>
    <row r="15" spans="1:11" x14ac:dyDescent="0.25">
      <c r="B15" s="83"/>
      <c r="D15" s="83"/>
      <c r="F15" s="83"/>
      <c r="H15" s="83"/>
    </row>
    <row r="16" spans="1:11" x14ac:dyDescent="0.25">
      <c r="A16" s="163" t="s">
        <v>128</v>
      </c>
      <c r="B16" s="61" t="s">
        <v>12</v>
      </c>
      <c r="C16" s="62" t="s">
        <v>13</v>
      </c>
      <c r="D16" s="61" t="s">
        <v>12</v>
      </c>
      <c r="E16" s="63" t="s">
        <v>13</v>
      </c>
      <c r="F16" s="62" t="s">
        <v>12</v>
      </c>
      <c r="G16" s="62" t="s">
        <v>13</v>
      </c>
      <c r="H16" s="61" t="s">
        <v>12</v>
      </c>
      <c r="I16" s="63" t="s">
        <v>13</v>
      </c>
      <c r="J16" s="61"/>
      <c r="K16" s="63"/>
    </row>
    <row r="17" spans="1:11" x14ac:dyDescent="0.25">
      <c r="A17" s="7" t="s">
        <v>477</v>
      </c>
      <c r="B17" s="65">
        <v>16</v>
      </c>
      <c r="C17" s="34">
        <f>IF(B19=0, "-", B17/B19)</f>
        <v>1</v>
      </c>
      <c r="D17" s="65">
        <v>7</v>
      </c>
      <c r="E17" s="9">
        <f>IF(D19=0, "-", D17/D19)</f>
        <v>1</v>
      </c>
      <c r="F17" s="81">
        <v>30</v>
      </c>
      <c r="G17" s="34">
        <f>IF(F19=0, "-", F17/F19)</f>
        <v>1</v>
      </c>
      <c r="H17" s="65">
        <v>17</v>
      </c>
      <c r="I17" s="9">
        <f>IF(H19=0, "-", H17/H19)</f>
        <v>1</v>
      </c>
      <c r="J17" s="8">
        <f>IF(D17=0, "-", IF((B17-D17)/D17&lt;10, (B17-D17)/D17, "&gt;999%"))</f>
        <v>1.2857142857142858</v>
      </c>
      <c r="K17" s="9">
        <f>IF(H17=0, "-", IF((F17-H17)/H17&lt;10, (F17-H17)/H17, "&gt;999%"))</f>
        <v>0.76470588235294112</v>
      </c>
    </row>
    <row r="18" spans="1:11" x14ac:dyDescent="0.25">
      <c r="A18" s="2"/>
      <c r="B18" s="68"/>
      <c r="C18" s="33"/>
      <c r="D18" s="68"/>
      <c r="E18" s="6"/>
      <c r="F18" s="82"/>
      <c r="G18" s="33"/>
      <c r="H18" s="68"/>
      <c r="I18" s="6"/>
      <c r="J18" s="5"/>
      <c r="K18" s="6"/>
    </row>
    <row r="19" spans="1:11" s="43" customFormat="1" x14ac:dyDescent="0.25">
      <c r="A19" s="162" t="s">
        <v>607</v>
      </c>
      <c r="B19" s="71">
        <f>SUM(B17:B18)</f>
        <v>16</v>
      </c>
      <c r="C19" s="40">
        <f>B19/22244</f>
        <v>7.192950908110052E-4</v>
      </c>
      <c r="D19" s="71">
        <f>SUM(D17:D18)</f>
        <v>7</v>
      </c>
      <c r="E19" s="41">
        <f>D19/21214</f>
        <v>3.2997077401715849E-4</v>
      </c>
      <c r="F19" s="77">
        <f>SUM(F17:F18)</f>
        <v>30</v>
      </c>
      <c r="G19" s="42">
        <f>F19/59437</f>
        <v>5.0473610713865102E-4</v>
      </c>
      <c r="H19" s="71">
        <f>SUM(H17:H18)</f>
        <v>17</v>
      </c>
      <c r="I19" s="41">
        <f>H19/56599</f>
        <v>3.0035866358062862E-4</v>
      </c>
      <c r="J19" s="37">
        <f>IF(D19=0, "-", IF((B19-D19)/D19&lt;10, (B19-D19)/D19, "&gt;999%"))</f>
        <v>1.2857142857142858</v>
      </c>
      <c r="K19" s="38">
        <f>IF(H19=0, "-", IF((F19-H19)/H19&lt;10, (F19-H19)/H19, "&gt;999%"))</f>
        <v>0.76470588235294112</v>
      </c>
    </row>
    <row r="20" spans="1:11" x14ac:dyDescent="0.25">
      <c r="B20" s="83"/>
      <c r="D20" s="83"/>
      <c r="F20" s="83"/>
      <c r="H20" s="83"/>
    </row>
    <row r="21" spans="1:11" x14ac:dyDescent="0.25">
      <c r="A21" s="163" t="s">
        <v>129</v>
      </c>
      <c r="B21" s="61" t="s">
        <v>12</v>
      </c>
      <c r="C21" s="62" t="s">
        <v>13</v>
      </c>
      <c r="D21" s="61" t="s">
        <v>12</v>
      </c>
      <c r="E21" s="63" t="s">
        <v>13</v>
      </c>
      <c r="F21" s="62" t="s">
        <v>12</v>
      </c>
      <c r="G21" s="62" t="s">
        <v>13</v>
      </c>
      <c r="H21" s="61" t="s">
        <v>12</v>
      </c>
      <c r="I21" s="63" t="s">
        <v>13</v>
      </c>
      <c r="J21" s="61"/>
      <c r="K21" s="63"/>
    </row>
    <row r="22" spans="1:11" x14ac:dyDescent="0.25">
      <c r="A22" s="7" t="s">
        <v>478</v>
      </c>
      <c r="B22" s="65">
        <v>0</v>
      </c>
      <c r="C22" s="34">
        <f>IF(B26=0, "-", B22/B26)</f>
        <v>0</v>
      </c>
      <c r="D22" s="65">
        <v>1</v>
      </c>
      <c r="E22" s="9">
        <f>IF(D26=0, "-", D22/D26)</f>
        <v>2.2727272727272728E-2</v>
      </c>
      <c r="F22" s="81">
        <v>0</v>
      </c>
      <c r="G22" s="34">
        <f>IF(F26=0, "-", F22/F26)</f>
        <v>0</v>
      </c>
      <c r="H22" s="65">
        <v>3</v>
      </c>
      <c r="I22" s="9">
        <f>IF(H26=0, "-", H22/H26)</f>
        <v>4.5454545454545456E-2</v>
      </c>
      <c r="J22" s="8">
        <f>IF(D22=0, "-", IF((B22-D22)/D22&lt;10, (B22-D22)/D22, "&gt;999%"))</f>
        <v>-1</v>
      </c>
      <c r="K22" s="9">
        <f>IF(H22=0, "-", IF((F22-H22)/H22&lt;10, (F22-H22)/H22, "&gt;999%"))</f>
        <v>-1</v>
      </c>
    </row>
    <row r="23" spans="1:11" x14ac:dyDescent="0.25">
      <c r="A23" s="7" t="s">
        <v>479</v>
      </c>
      <c r="B23" s="65">
        <v>2</v>
      </c>
      <c r="C23" s="34">
        <f>IF(B26=0, "-", B23/B26)</f>
        <v>0.2</v>
      </c>
      <c r="D23" s="65">
        <v>29</v>
      </c>
      <c r="E23" s="9">
        <f>IF(D26=0, "-", D23/D26)</f>
        <v>0.65909090909090906</v>
      </c>
      <c r="F23" s="81">
        <v>2</v>
      </c>
      <c r="G23" s="34">
        <f>IF(F26=0, "-", F23/F26)</f>
        <v>0.11764705882352941</v>
      </c>
      <c r="H23" s="65">
        <v>40</v>
      </c>
      <c r="I23" s="9">
        <f>IF(H26=0, "-", H23/H26)</f>
        <v>0.60606060606060608</v>
      </c>
      <c r="J23" s="8">
        <f>IF(D23=0, "-", IF((B23-D23)/D23&lt;10, (B23-D23)/D23, "&gt;999%"))</f>
        <v>-0.93103448275862066</v>
      </c>
      <c r="K23" s="9">
        <f>IF(H23=0, "-", IF((F23-H23)/H23&lt;10, (F23-H23)/H23, "&gt;999%"))</f>
        <v>-0.95</v>
      </c>
    </row>
    <row r="24" spans="1:11" x14ac:dyDescent="0.25">
      <c r="A24" s="7" t="s">
        <v>480</v>
      </c>
      <c r="B24" s="65">
        <v>8</v>
      </c>
      <c r="C24" s="34">
        <f>IF(B26=0, "-", B24/B26)</f>
        <v>0.8</v>
      </c>
      <c r="D24" s="65">
        <v>14</v>
      </c>
      <c r="E24" s="9">
        <f>IF(D26=0, "-", D24/D26)</f>
        <v>0.31818181818181818</v>
      </c>
      <c r="F24" s="81">
        <v>15</v>
      </c>
      <c r="G24" s="34">
        <f>IF(F26=0, "-", F24/F26)</f>
        <v>0.88235294117647056</v>
      </c>
      <c r="H24" s="65">
        <v>23</v>
      </c>
      <c r="I24" s="9">
        <f>IF(H26=0, "-", H24/H26)</f>
        <v>0.34848484848484851</v>
      </c>
      <c r="J24" s="8">
        <f>IF(D24=0, "-", IF((B24-D24)/D24&lt;10, (B24-D24)/D24, "&gt;999%"))</f>
        <v>-0.42857142857142855</v>
      </c>
      <c r="K24" s="9">
        <f>IF(H24=0, "-", IF((F24-H24)/H24&lt;10, (F24-H24)/H24, "&gt;999%"))</f>
        <v>-0.34782608695652173</v>
      </c>
    </row>
    <row r="25" spans="1:11" x14ac:dyDescent="0.25">
      <c r="A25" s="2"/>
      <c r="B25" s="68"/>
      <c r="C25" s="33"/>
      <c r="D25" s="68"/>
      <c r="E25" s="6"/>
      <c r="F25" s="82"/>
      <c r="G25" s="33"/>
      <c r="H25" s="68"/>
      <c r="I25" s="6"/>
      <c r="J25" s="5"/>
      <c r="K25" s="6"/>
    </row>
    <row r="26" spans="1:11" s="43" customFormat="1" x14ac:dyDescent="0.25">
      <c r="A26" s="162" t="s">
        <v>606</v>
      </c>
      <c r="B26" s="71">
        <f>SUM(B22:B25)</f>
        <v>10</v>
      </c>
      <c r="C26" s="40">
        <f>B26/22244</f>
        <v>4.4955943175687828E-4</v>
      </c>
      <c r="D26" s="71">
        <f>SUM(D22:D25)</f>
        <v>44</v>
      </c>
      <c r="E26" s="41">
        <f>D26/21214</f>
        <v>2.0741020081078533E-3</v>
      </c>
      <c r="F26" s="77">
        <f>SUM(F22:F25)</f>
        <v>17</v>
      </c>
      <c r="G26" s="42">
        <f>F26/59437</f>
        <v>2.8601712737856891E-4</v>
      </c>
      <c r="H26" s="71">
        <f>SUM(H22:H25)</f>
        <v>66</v>
      </c>
      <c r="I26" s="41">
        <f>H26/56599</f>
        <v>1.1660983409600876E-3</v>
      </c>
      <c r="J26" s="37">
        <f>IF(D26=0, "-", IF((B26-D26)/D26&lt;10, (B26-D26)/D26, "&gt;999%"))</f>
        <v>-0.77272727272727271</v>
      </c>
      <c r="K26" s="38">
        <f>IF(H26=0, "-", IF((F26-H26)/H26&lt;10, (F26-H26)/H26, "&gt;999%"))</f>
        <v>-0.74242424242424243</v>
      </c>
    </row>
    <row r="27" spans="1:11" x14ac:dyDescent="0.25">
      <c r="B27" s="83"/>
      <c r="D27" s="83"/>
      <c r="F27" s="83"/>
      <c r="H27" s="83"/>
    </row>
    <row r="28" spans="1:11" x14ac:dyDescent="0.25">
      <c r="A28" s="163" t="s">
        <v>130</v>
      </c>
      <c r="B28" s="61" t="s">
        <v>12</v>
      </c>
      <c r="C28" s="62" t="s">
        <v>13</v>
      </c>
      <c r="D28" s="61" t="s">
        <v>12</v>
      </c>
      <c r="E28" s="63" t="s">
        <v>13</v>
      </c>
      <c r="F28" s="62" t="s">
        <v>12</v>
      </c>
      <c r="G28" s="62" t="s">
        <v>13</v>
      </c>
      <c r="H28" s="61" t="s">
        <v>12</v>
      </c>
      <c r="I28" s="63" t="s">
        <v>13</v>
      </c>
      <c r="J28" s="61"/>
      <c r="K28" s="63"/>
    </row>
    <row r="29" spans="1:11" x14ac:dyDescent="0.25">
      <c r="A29" s="7" t="s">
        <v>481</v>
      </c>
      <c r="B29" s="65">
        <v>29</v>
      </c>
      <c r="C29" s="34">
        <f>IF(B40=0, "-", B29/B40)</f>
        <v>8.8145896656534953E-2</v>
      </c>
      <c r="D29" s="65">
        <v>39</v>
      </c>
      <c r="E29" s="9">
        <f>IF(D40=0, "-", D29/D40)</f>
        <v>0.11746987951807229</v>
      </c>
      <c r="F29" s="81">
        <v>106</v>
      </c>
      <c r="G29" s="34">
        <f>IF(F40=0, "-", F29/F40)</f>
        <v>0.13642213642213641</v>
      </c>
      <c r="H29" s="65">
        <v>50</v>
      </c>
      <c r="I29" s="9">
        <f>IF(H40=0, "-", H29/H40)</f>
        <v>4.8638132295719845E-2</v>
      </c>
      <c r="J29" s="8">
        <f t="shared" ref="J29:J38" si="2">IF(D29=0, "-", IF((B29-D29)/D29&lt;10, (B29-D29)/D29, "&gt;999%"))</f>
        <v>-0.25641025641025639</v>
      </c>
      <c r="K29" s="9">
        <f t="shared" ref="K29:K38" si="3">IF(H29=0, "-", IF((F29-H29)/H29&lt;10, (F29-H29)/H29, "&gt;999%"))</f>
        <v>1.1200000000000001</v>
      </c>
    </row>
    <row r="30" spans="1:11" x14ac:dyDescent="0.25">
      <c r="A30" s="7" t="s">
        <v>482</v>
      </c>
      <c r="B30" s="65">
        <v>81</v>
      </c>
      <c r="C30" s="34">
        <f>IF(B40=0, "-", B30/B40)</f>
        <v>0.24620060790273557</v>
      </c>
      <c r="D30" s="65">
        <v>65</v>
      </c>
      <c r="E30" s="9">
        <f>IF(D40=0, "-", D30/D40)</f>
        <v>0.19578313253012047</v>
      </c>
      <c r="F30" s="81">
        <v>136</v>
      </c>
      <c r="G30" s="34">
        <f>IF(F40=0, "-", F30/F40)</f>
        <v>0.17503217503217502</v>
      </c>
      <c r="H30" s="65">
        <v>157</v>
      </c>
      <c r="I30" s="9">
        <f>IF(H40=0, "-", H30/H40)</f>
        <v>0.15272373540856032</v>
      </c>
      <c r="J30" s="8">
        <f t="shared" si="2"/>
        <v>0.24615384615384617</v>
      </c>
      <c r="K30" s="9">
        <f t="shared" si="3"/>
        <v>-0.13375796178343949</v>
      </c>
    </row>
    <row r="31" spans="1:11" x14ac:dyDescent="0.25">
      <c r="A31" s="7" t="s">
        <v>483</v>
      </c>
      <c r="B31" s="65">
        <v>69</v>
      </c>
      <c r="C31" s="34">
        <f>IF(B40=0, "-", B31/B40)</f>
        <v>0.20972644376899696</v>
      </c>
      <c r="D31" s="65">
        <v>48</v>
      </c>
      <c r="E31" s="9">
        <f>IF(D40=0, "-", D31/D40)</f>
        <v>0.14457831325301204</v>
      </c>
      <c r="F31" s="81">
        <v>173</v>
      </c>
      <c r="G31" s="34">
        <f>IF(F40=0, "-", F31/F40)</f>
        <v>0.22265122265122264</v>
      </c>
      <c r="H31" s="65">
        <v>134</v>
      </c>
      <c r="I31" s="9">
        <f>IF(H40=0, "-", H31/H40)</f>
        <v>0.13035019455252919</v>
      </c>
      <c r="J31" s="8">
        <f t="shared" si="2"/>
        <v>0.4375</v>
      </c>
      <c r="K31" s="9">
        <f t="shared" si="3"/>
        <v>0.29104477611940299</v>
      </c>
    </row>
    <row r="32" spans="1:11" x14ac:dyDescent="0.25">
      <c r="A32" s="7" t="s">
        <v>484</v>
      </c>
      <c r="B32" s="65">
        <v>20</v>
      </c>
      <c r="C32" s="34">
        <f>IF(B40=0, "-", B32/B40)</f>
        <v>6.0790273556231005E-2</v>
      </c>
      <c r="D32" s="65">
        <v>3</v>
      </c>
      <c r="E32" s="9">
        <f>IF(D40=0, "-", D32/D40)</f>
        <v>9.0361445783132526E-3</v>
      </c>
      <c r="F32" s="81">
        <v>54</v>
      </c>
      <c r="G32" s="34">
        <f>IF(F40=0, "-", F32/F40)</f>
        <v>6.9498069498069498E-2</v>
      </c>
      <c r="H32" s="65">
        <v>19</v>
      </c>
      <c r="I32" s="9">
        <f>IF(H40=0, "-", H32/H40)</f>
        <v>1.8482490272373541E-2</v>
      </c>
      <c r="J32" s="8">
        <f t="shared" si="2"/>
        <v>5.666666666666667</v>
      </c>
      <c r="K32" s="9">
        <f t="shared" si="3"/>
        <v>1.8421052631578947</v>
      </c>
    </row>
    <row r="33" spans="1:11" x14ac:dyDescent="0.25">
      <c r="A33" s="7" t="s">
        <v>485</v>
      </c>
      <c r="B33" s="65">
        <v>15</v>
      </c>
      <c r="C33" s="34">
        <f>IF(B40=0, "-", B33/B40)</f>
        <v>4.5592705167173252E-2</v>
      </c>
      <c r="D33" s="65">
        <v>10</v>
      </c>
      <c r="E33" s="9">
        <f>IF(D40=0, "-", D33/D40)</f>
        <v>3.0120481927710843E-2</v>
      </c>
      <c r="F33" s="81">
        <v>29</v>
      </c>
      <c r="G33" s="34">
        <f>IF(F40=0, "-", F33/F40)</f>
        <v>3.7323037323037322E-2</v>
      </c>
      <c r="H33" s="65">
        <v>28</v>
      </c>
      <c r="I33" s="9">
        <f>IF(H40=0, "-", H33/H40)</f>
        <v>2.7237354085603113E-2</v>
      </c>
      <c r="J33" s="8">
        <f t="shared" si="2"/>
        <v>0.5</v>
      </c>
      <c r="K33" s="9">
        <f t="shared" si="3"/>
        <v>3.5714285714285712E-2</v>
      </c>
    </row>
    <row r="34" spans="1:11" x14ac:dyDescent="0.25">
      <c r="A34" s="7" t="s">
        <v>486</v>
      </c>
      <c r="B34" s="65">
        <v>1</v>
      </c>
      <c r="C34" s="34">
        <f>IF(B40=0, "-", B34/B40)</f>
        <v>3.0395136778115501E-3</v>
      </c>
      <c r="D34" s="65">
        <v>40</v>
      </c>
      <c r="E34" s="9">
        <f>IF(D40=0, "-", D34/D40)</f>
        <v>0.12048192771084337</v>
      </c>
      <c r="F34" s="81">
        <v>3</v>
      </c>
      <c r="G34" s="34">
        <f>IF(F40=0, "-", F34/F40)</f>
        <v>3.8610038610038611E-3</v>
      </c>
      <c r="H34" s="65">
        <v>152</v>
      </c>
      <c r="I34" s="9">
        <f>IF(H40=0, "-", H34/H40)</f>
        <v>0.14785992217898833</v>
      </c>
      <c r="J34" s="8">
        <f t="shared" si="2"/>
        <v>-0.97499999999999998</v>
      </c>
      <c r="K34" s="9">
        <f t="shared" si="3"/>
        <v>-0.98026315789473684</v>
      </c>
    </row>
    <row r="35" spans="1:11" x14ac:dyDescent="0.25">
      <c r="A35" s="7" t="s">
        <v>487</v>
      </c>
      <c r="B35" s="65">
        <v>2</v>
      </c>
      <c r="C35" s="34">
        <f>IF(B40=0, "-", B35/B40)</f>
        <v>6.0790273556231003E-3</v>
      </c>
      <c r="D35" s="65">
        <v>4</v>
      </c>
      <c r="E35" s="9">
        <f>IF(D40=0, "-", D35/D40)</f>
        <v>1.2048192771084338E-2</v>
      </c>
      <c r="F35" s="81">
        <v>6</v>
      </c>
      <c r="G35" s="34">
        <f>IF(F40=0, "-", F35/F40)</f>
        <v>7.7220077220077222E-3</v>
      </c>
      <c r="H35" s="65">
        <v>11</v>
      </c>
      <c r="I35" s="9">
        <f>IF(H40=0, "-", H35/H40)</f>
        <v>1.0700389105058366E-2</v>
      </c>
      <c r="J35" s="8">
        <f t="shared" si="2"/>
        <v>-0.5</v>
      </c>
      <c r="K35" s="9">
        <f t="shared" si="3"/>
        <v>-0.45454545454545453</v>
      </c>
    </row>
    <row r="36" spans="1:11" x14ac:dyDescent="0.25">
      <c r="A36" s="7" t="s">
        <v>488</v>
      </c>
      <c r="B36" s="65">
        <v>11</v>
      </c>
      <c r="C36" s="34">
        <f>IF(B40=0, "-", B36/B40)</f>
        <v>3.3434650455927049E-2</v>
      </c>
      <c r="D36" s="65">
        <v>16</v>
      </c>
      <c r="E36" s="9">
        <f>IF(D40=0, "-", D36/D40)</f>
        <v>4.8192771084337352E-2</v>
      </c>
      <c r="F36" s="81">
        <v>13</v>
      </c>
      <c r="G36" s="34">
        <f>IF(F40=0, "-", F36/F40)</f>
        <v>1.6731016731016731E-2</v>
      </c>
      <c r="H36" s="65">
        <v>67</v>
      </c>
      <c r="I36" s="9">
        <f>IF(H40=0, "-", H36/H40)</f>
        <v>6.5175097276264596E-2</v>
      </c>
      <c r="J36" s="8">
        <f t="shared" si="2"/>
        <v>-0.3125</v>
      </c>
      <c r="K36" s="9">
        <f t="shared" si="3"/>
        <v>-0.80597014925373134</v>
      </c>
    </row>
    <row r="37" spans="1:11" x14ac:dyDescent="0.25">
      <c r="A37" s="7" t="s">
        <v>489</v>
      </c>
      <c r="B37" s="65">
        <v>88</v>
      </c>
      <c r="C37" s="34">
        <f>IF(B40=0, "-", B37/B40)</f>
        <v>0.26747720364741639</v>
      </c>
      <c r="D37" s="65">
        <v>87</v>
      </c>
      <c r="E37" s="9">
        <f>IF(D40=0, "-", D37/D40)</f>
        <v>0.26204819277108432</v>
      </c>
      <c r="F37" s="81">
        <v>216</v>
      </c>
      <c r="G37" s="34">
        <f>IF(F40=0, "-", F37/F40)</f>
        <v>0.27799227799227799</v>
      </c>
      <c r="H37" s="65">
        <v>371</v>
      </c>
      <c r="I37" s="9">
        <f>IF(H40=0, "-", H37/H40)</f>
        <v>0.36089494163424124</v>
      </c>
      <c r="J37" s="8">
        <f t="shared" si="2"/>
        <v>1.1494252873563218E-2</v>
      </c>
      <c r="K37" s="9">
        <f t="shared" si="3"/>
        <v>-0.41778975741239893</v>
      </c>
    </row>
    <row r="38" spans="1:11" x14ac:dyDescent="0.25">
      <c r="A38" s="7" t="s">
        <v>490</v>
      </c>
      <c r="B38" s="65">
        <v>13</v>
      </c>
      <c r="C38" s="34">
        <f>IF(B40=0, "-", B38/B40)</f>
        <v>3.9513677811550151E-2</v>
      </c>
      <c r="D38" s="65">
        <v>20</v>
      </c>
      <c r="E38" s="9">
        <f>IF(D40=0, "-", D38/D40)</f>
        <v>6.0240963855421686E-2</v>
      </c>
      <c r="F38" s="81">
        <v>41</v>
      </c>
      <c r="G38" s="34">
        <f>IF(F40=0, "-", F38/F40)</f>
        <v>5.276705276705277E-2</v>
      </c>
      <c r="H38" s="65">
        <v>39</v>
      </c>
      <c r="I38" s="9">
        <f>IF(H40=0, "-", H38/H40)</f>
        <v>3.7937743190661476E-2</v>
      </c>
      <c r="J38" s="8">
        <f t="shared" si="2"/>
        <v>-0.35</v>
      </c>
      <c r="K38" s="9">
        <f t="shared" si="3"/>
        <v>5.128205128205128E-2</v>
      </c>
    </row>
    <row r="39" spans="1:11" x14ac:dyDescent="0.25">
      <c r="A39" s="2"/>
      <c r="B39" s="68"/>
      <c r="C39" s="33"/>
      <c r="D39" s="68"/>
      <c r="E39" s="6"/>
      <c r="F39" s="82"/>
      <c r="G39" s="33"/>
      <c r="H39" s="68"/>
      <c r="I39" s="6"/>
      <c r="J39" s="5"/>
      <c r="K39" s="6"/>
    </row>
    <row r="40" spans="1:11" s="43" customFormat="1" x14ac:dyDescent="0.25">
      <c r="A40" s="162" t="s">
        <v>605</v>
      </c>
      <c r="B40" s="71">
        <f>SUM(B29:B39)</f>
        <v>329</v>
      </c>
      <c r="C40" s="40">
        <f>B40/22244</f>
        <v>1.4790505304801294E-2</v>
      </c>
      <c r="D40" s="71">
        <f>SUM(D29:D39)</f>
        <v>332</v>
      </c>
      <c r="E40" s="41">
        <f>D40/21214</f>
        <v>1.5650042424813802E-2</v>
      </c>
      <c r="F40" s="77">
        <f>SUM(F29:F39)</f>
        <v>777</v>
      </c>
      <c r="G40" s="42">
        <f>F40/59437</f>
        <v>1.3072665174891061E-2</v>
      </c>
      <c r="H40" s="71">
        <f>SUM(H29:H39)</f>
        <v>1028</v>
      </c>
      <c r="I40" s="41">
        <f>H40/56599</f>
        <v>1.8162865068287425E-2</v>
      </c>
      <c r="J40" s="37">
        <f>IF(D40=0, "-", IF((B40-D40)/D40&lt;10, (B40-D40)/D40, "&gt;999%"))</f>
        <v>-9.0361445783132526E-3</v>
      </c>
      <c r="K40" s="38">
        <f>IF(H40=0, "-", IF((F40-H40)/H40&lt;10, (F40-H40)/H40, "&gt;999%"))</f>
        <v>-0.24416342412451361</v>
      </c>
    </row>
    <row r="41" spans="1:11" x14ac:dyDescent="0.25">
      <c r="B41" s="83"/>
      <c r="D41" s="83"/>
      <c r="F41" s="83"/>
      <c r="H41" s="83"/>
    </row>
    <row r="42" spans="1:11" x14ac:dyDescent="0.25">
      <c r="A42" s="163" t="s">
        <v>131</v>
      </c>
      <c r="B42" s="61" t="s">
        <v>12</v>
      </c>
      <c r="C42" s="62" t="s">
        <v>13</v>
      </c>
      <c r="D42" s="61" t="s">
        <v>12</v>
      </c>
      <c r="E42" s="63" t="s">
        <v>13</v>
      </c>
      <c r="F42" s="62" t="s">
        <v>12</v>
      </c>
      <c r="G42" s="62" t="s">
        <v>13</v>
      </c>
      <c r="H42" s="61" t="s">
        <v>12</v>
      </c>
      <c r="I42" s="63" t="s">
        <v>13</v>
      </c>
      <c r="J42" s="61"/>
      <c r="K42" s="63"/>
    </row>
    <row r="43" spans="1:11" x14ac:dyDescent="0.25">
      <c r="A43" s="7" t="s">
        <v>491</v>
      </c>
      <c r="B43" s="65">
        <v>119</v>
      </c>
      <c r="C43" s="34">
        <f>IF(B53=0, "-", B43/B53)</f>
        <v>0.17948717948717949</v>
      </c>
      <c r="D43" s="65">
        <v>62</v>
      </c>
      <c r="E43" s="9">
        <f>IF(D53=0, "-", D43/D53)</f>
        <v>7.1925754060324823E-2</v>
      </c>
      <c r="F43" s="81">
        <v>331</v>
      </c>
      <c r="G43" s="34">
        <f>IF(F53=0, "-", F43/F53)</f>
        <v>0.18307522123893805</v>
      </c>
      <c r="H43" s="65">
        <v>149</v>
      </c>
      <c r="I43" s="9">
        <f>IF(H53=0, "-", H43/H53)</f>
        <v>6.7696501590186281E-2</v>
      </c>
      <c r="J43" s="8">
        <f t="shared" ref="J43:J51" si="4">IF(D43=0, "-", IF((B43-D43)/D43&lt;10, (B43-D43)/D43, "&gt;999%"))</f>
        <v>0.91935483870967738</v>
      </c>
      <c r="K43" s="9">
        <f t="shared" ref="K43:K51" si="5">IF(H43=0, "-", IF((F43-H43)/H43&lt;10, (F43-H43)/H43, "&gt;999%"))</f>
        <v>1.2214765100671141</v>
      </c>
    </row>
    <row r="44" spans="1:11" x14ac:dyDescent="0.25">
      <c r="A44" s="7" t="s">
        <v>492</v>
      </c>
      <c r="B44" s="65">
        <v>0</v>
      </c>
      <c r="C44" s="34">
        <f>IF(B53=0, "-", B44/B53)</f>
        <v>0</v>
      </c>
      <c r="D44" s="65">
        <v>0</v>
      </c>
      <c r="E44" s="9">
        <f>IF(D53=0, "-", D44/D53)</f>
        <v>0</v>
      </c>
      <c r="F44" s="81">
        <v>0</v>
      </c>
      <c r="G44" s="34">
        <f>IF(F53=0, "-", F44/F53)</f>
        <v>0</v>
      </c>
      <c r="H44" s="65">
        <v>1</v>
      </c>
      <c r="I44" s="9">
        <f>IF(H53=0, "-", H44/H53)</f>
        <v>4.5433893684688776E-4</v>
      </c>
      <c r="J44" s="8" t="str">
        <f t="shared" si="4"/>
        <v>-</v>
      </c>
      <c r="K44" s="9">
        <f t="shared" si="5"/>
        <v>-1</v>
      </c>
    </row>
    <row r="45" spans="1:11" x14ac:dyDescent="0.25">
      <c r="A45" s="7" t="s">
        <v>493</v>
      </c>
      <c r="B45" s="65">
        <v>0</v>
      </c>
      <c r="C45" s="34">
        <f>IF(B53=0, "-", B45/B53)</f>
        <v>0</v>
      </c>
      <c r="D45" s="65">
        <v>2</v>
      </c>
      <c r="E45" s="9">
        <f>IF(D53=0, "-", D45/D53)</f>
        <v>2.3201856148491878E-3</v>
      </c>
      <c r="F45" s="81">
        <v>3</v>
      </c>
      <c r="G45" s="34">
        <f>IF(F53=0, "-", F45/F53)</f>
        <v>1.6592920353982301E-3</v>
      </c>
      <c r="H45" s="65">
        <v>19</v>
      </c>
      <c r="I45" s="9">
        <f>IF(H53=0, "-", H45/H53)</f>
        <v>8.6324398000908673E-3</v>
      </c>
      <c r="J45" s="8">
        <f t="shared" si="4"/>
        <v>-1</v>
      </c>
      <c r="K45" s="9">
        <f t="shared" si="5"/>
        <v>-0.84210526315789469</v>
      </c>
    </row>
    <row r="46" spans="1:11" x14ac:dyDescent="0.25">
      <c r="A46" s="7" t="s">
        <v>494</v>
      </c>
      <c r="B46" s="65">
        <v>155</v>
      </c>
      <c r="C46" s="34">
        <f>IF(B53=0, "-", B46/B53)</f>
        <v>0.23378582202111614</v>
      </c>
      <c r="D46" s="65">
        <v>204</v>
      </c>
      <c r="E46" s="9">
        <f>IF(D53=0, "-", D46/D53)</f>
        <v>0.23665893271461716</v>
      </c>
      <c r="F46" s="81">
        <v>329</v>
      </c>
      <c r="G46" s="34">
        <f>IF(F53=0, "-", F46/F53)</f>
        <v>0.18196902654867256</v>
      </c>
      <c r="H46" s="65">
        <v>400</v>
      </c>
      <c r="I46" s="9">
        <f>IF(H53=0, "-", H46/H53)</f>
        <v>0.18173557473875512</v>
      </c>
      <c r="J46" s="8">
        <f t="shared" si="4"/>
        <v>-0.24019607843137256</v>
      </c>
      <c r="K46" s="9">
        <f t="shared" si="5"/>
        <v>-0.17749999999999999</v>
      </c>
    </row>
    <row r="47" spans="1:11" x14ac:dyDescent="0.25">
      <c r="A47" s="7" t="s">
        <v>495</v>
      </c>
      <c r="B47" s="65">
        <v>1</v>
      </c>
      <c r="C47" s="34">
        <f>IF(B53=0, "-", B47/B53)</f>
        <v>1.5082956259426848E-3</v>
      </c>
      <c r="D47" s="65">
        <v>0</v>
      </c>
      <c r="E47" s="9">
        <f>IF(D53=0, "-", D47/D53)</f>
        <v>0</v>
      </c>
      <c r="F47" s="81">
        <v>1</v>
      </c>
      <c r="G47" s="34">
        <f>IF(F53=0, "-", F47/F53)</f>
        <v>5.5309734513274336E-4</v>
      </c>
      <c r="H47" s="65">
        <v>0</v>
      </c>
      <c r="I47" s="9">
        <f>IF(H53=0, "-", H47/H53)</f>
        <v>0</v>
      </c>
      <c r="J47" s="8" t="str">
        <f t="shared" si="4"/>
        <v>-</v>
      </c>
      <c r="K47" s="9" t="str">
        <f t="shared" si="5"/>
        <v>-</v>
      </c>
    </row>
    <row r="48" spans="1:11" x14ac:dyDescent="0.25">
      <c r="A48" s="7" t="s">
        <v>496</v>
      </c>
      <c r="B48" s="65">
        <v>66</v>
      </c>
      <c r="C48" s="34">
        <f>IF(B53=0, "-", B48/B53)</f>
        <v>9.9547511312217188E-2</v>
      </c>
      <c r="D48" s="65">
        <v>123</v>
      </c>
      <c r="E48" s="9">
        <f>IF(D53=0, "-", D48/D53)</f>
        <v>0.14269141531322505</v>
      </c>
      <c r="F48" s="81">
        <v>139</v>
      </c>
      <c r="G48" s="34">
        <f>IF(F53=0, "-", F48/F53)</f>
        <v>7.6880530973451322E-2</v>
      </c>
      <c r="H48" s="65">
        <v>286</v>
      </c>
      <c r="I48" s="9">
        <f>IF(H53=0, "-", H48/H53)</f>
        <v>0.12994093593820991</v>
      </c>
      <c r="J48" s="8">
        <f t="shared" si="4"/>
        <v>-0.46341463414634149</v>
      </c>
      <c r="K48" s="9">
        <f t="shared" si="5"/>
        <v>-0.51398601398601396</v>
      </c>
    </row>
    <row r="49" spans="1:11" x14ac:dyDescent="0.25">
      <c r="A49" s="7" t="s">
        <v>497</v>
      </c>
      <c r="B49" s="65">
        <v>65</v>
      </c>
      <c r="C49" s="34">
        <f>IF(B53=0, "-", B49/B53)</f>
        <v>9.8039215686274508E-2</v>
      </c>
      <c r="D49" s="65">
        <v>66</v>
      </c>
      <c r="E49" s="9">
        <f>IF(D53=0, "-", D49/D53)</f>
        <v>7.6566125290023199E-2</v>
      </c>
      <c r="F49" s="81">
        <v>165</v>
      </c>
      <c r="G49" s="34">
        <f>IF(F53=0, "-", F49/F53)</f>
        <v>9.1261061946902658E-2</v>
      </c>
      <c r="H49" s="65">
        <v>197</v>
      </c>
      <c r="I49" s="9">
        <f>IF(H53=0, "-", H49/H53)</f>
        <v>8.9504770558836891E-2</v>
      </c>
      <c r="J49" s="8">
        <f t="shared" si="4"/>
        <v>-1.5151515151515152E-2</v>
      </c>
      <c r="K49" s="9">
        <f t="shared" si="5"/>
        <v>-0.16243654822335024</v>
      </c>
    </row>
    <row r="50" spans="1:11" x14ac:dyDescent="0.25">
      <c r="A50" s="7" t="s">
        <v>498</v>
      </c>
      <c r="B50" s="65">
        <v>5</v>
      </c>
      <c r="C50" s="34">
        <f>IF(B53=0, "-", B50/B53)</f>
        <v>7.5414781297134239E-3</v>
      </c>
      <c r="D50" s="65">
        <v>37</v>
      </c>
      <c r="E50" s="9">
        <f>IF(D53=0, "-", D50/D53)</f>
        <v>4.2923433874709975E-2</v>
      </c>
      <c r="F50" s="81">
        <v>7</v>
      </c>
      <c r="G50" s="34">
        <f>IF(F53=0, "-", F50/F53)</f>
        <v>3.8716814159292035E-3</v>
      </c>
      <c r="H50" s="65">
        <v>110</v>
      </c>
      <c r="I50" s="9">
        <f>IF(H53=0, "-", H50/H53)</f>
        <v>4.9977283053157656E-2</v>
      </c>
      <c r="J50" s="8">
        <f t="shared" si="4"/>
        <v>-0.86486486486486491</v>
      </c>
      <c r="K50" s="9">
        <f t="shared" si="5"/>
        <v>-0.9363636363636364</v>
      </c>
    </row>
    <row r="51" spans="1:11" x14ac:dyDescent="0.25">
      <c r="A51" s="7" t="s">
        <v>499</v>
      </c>
      <c r="B51" s="65">
        <v>252</v>
      </c>
      <c r="C51" s="34">
        <f>IF(B53=0, "-", B51/B53)</f>
        <v>0.38009049773755654</v>
      </c>
      <c r="D51" s="65">
        <v>368</v>
      </c>
      <c r="E51" s="9">
        <f>IF(D53=0, "-", D51/D53)</f>
        <v>0.42691415313225056</v>
      </c>
      <c r="F51" s="81">
        <v>833</v>
      </c>
      <c r="G51" s="34">
        <f>IF(F53=0, "-", F51/F53)</f>
        <v>0.46073008849557523</v>
      </c>
      <c r="H51" s="65">
        <v>1039</v>
      </c>
      <c r="I51" s="9">
        <f>IF(H53=0, "-", H51/H53)</f>
        <v>0.47205815538391638</v>
      </c>
      <c r="J51" s="8">
        <f t="shared" si="4"/>
        <v>-0.31521739130434784</v>
      </c>
      <c r="K51" s="9">
        <f t="shared" si="5"/>
        <v>-0.19826756496631376</v>
      </c>
    </row>
    <row r="52" spans="1:11" x14ac:dyDescent="0.25">
      <c r="A52" s="2"/>
      <c r="B52" s="68"/>
      <c r="C52" s="33"/>
      <c r="D52" s="68"/>
      <c r="E52" s="6"/>
      <c r="F52" s="82"/>
      <c r="G52" s="33"/>
      <c r="H52" s="68"/>
      <c r="I52" s="6"/>
      <c r="J52" s="5"/>
      <c r="K52" s="6"/>
    </row>
    <row r="53" spans="1:11" s="43" customFormat="1" x14ac:dyDescent="0.25">
      <c r="A53" s="162" t="s">
        <v>604</v>
      </c>
      <c r="B53" s="71">
        <f>SUM(B43:B52)</f>
        <v>663</v>
      </c>
      <c r="C53" s="40">
        <f>B53/22244</f>
        <v>2.980579032548103E-2</v>
      </c>
      <c r="D53" s="71">
        <f>SUM(D43:D52)</f>
        <v>862</v>
      </c>
      <c r="E53" s="41">
        <f>D53/21214</f>
        <v>4.0633543886112941E-2</v>
      </c>
      <c r="F53" s="77">
        <f>SUM(F43:F52)</f>
        <v>1808</v>
      </c>
      <c r="G53" s="42">
        <f>F53/59437</f>
        <v>3.0418762723556033E-2</v>
      </c>
      <c r="H53" s="71">
        <f>SUM(H43:H52)</f>
        <v>2201</v>
      </c>
      <c r="I53" s="41">
        <f>H53/56599</f>
        <v>3.8887612855350799E-2</v>
      </c>
      <c r="J53" s="37">
        <f>IF(D53=0, "-", IF((B53-D53)/D53&lt;10, (B53-D53)/D53, "&gt;999%"))</f>
        <v>-0.23085846867749421</v>
      </c>
      <c r="K53" s="38">
        <f>IF(H53=0, "-", IF((F53-H53)/H53&lt;10, (F53-H53)/H53, "&gt;999%"))</f>
        <v>-0.17855520218082691</v>
      </c>
    </row>
    <row r="54" spans="1:11" x14ac:dyDescent="0.25">
      <c r="B54" s="83"/>
      <c r="D54" s="83"/>
      <c r="F54" s="83"/>
      <c r="H54" s="83"/>
    </row>
    <row r="55" spans="1:11" x14ac:dyDescent="0.25">
      <c r="A55" s="163" t="s">
        <v>132</v>
      </c>
      <c r="B55" s="61" t="s">
        <v>12</v>
      </c>
      <c r="C55" s="62" t="s">
        <v>13</v>
      </c>
      <c r="D55" s="61" t="s">
        <v>12</v>
      </c>
      <c r="E55" s="63" t="s">
        <v>13</v>
      </c>
      <c r="F55" s="62" t="s">
        <v>12</v>
      </c>
      <c r="G55" s="62" t="s">
        <v>13</v>
      </c>
      <c r="H55" s="61" t="s">
        <v>12</v>
      </c>
      <c r="I55" s="63" t="s">
        <v>13</v>
      </c>
      <c r="J55" s="61"/>
      <c r="K55" s="63"/>
    </row>
    <row r="56" spans="1:11" x14ac:dyDescent="0.25">
      <c r="A56" s="7" t="s">
        <v>500</v>
      </c>
      <c r="B56" s="65">
        <v>865</v>
      </c>
      <c r="C56" s="34">
        <f>IF(B69=0, "-", B56/B69)</f>
        <v>0.1860215053763441</v>
      </c>
      <c r="D56" s="65">
        <v>475</v>
      </c>
      <c r="E56" s="9">
        <f>IF(D69=0, "-", D56/D69)</f>
        <v>0.10896994723560449</v>
      </c>
      <c r="F56" s="81">
        <v>2693</v>
      </c>
      <c r="G56" s="34">
        <f>IF(F69=0, "-", F56/F69)</f>
        <v>0.21798607738384329</v>
      </c>
      <c r="H56" s="65">
        <v>1690</v>
      </c>
      <c r="I56" s="9">
        <f>IF(H69=0, "-", H56/H69)</f>
        <v>0.13885465450661408</v>
      </c>
      <c r="J56" s="8">
        <f t="shared" ref="J56:J67" si="6">IF(D56=0, "-", IF((B56-D56)/D56&lt;10, (B56-D56)/D56, "&gt;999%"))</f>
        <v>0.82105263157894737</v>
      </c>
      <c r="K56" s="9">
        <f t="shared" ref="K56:K67" si="7">IF(H56=0, "-", IF((F56-H56)/H56&lt;10, (F56-H56)/H56, "&gt;999%"))</f>
        <v>0.593491124260355</v>
      </c>
    </row>
    <row r="57" spans="1:11" x14ac:dyDescent="0.25">
      <c r="A57" s="7" t="s">
        <v>501</v>
      </c>
      <c r="B57" s="65">
        <v>406</v>
      </c>
      <c r="C57" s="34">
        <f>IF(B69=0, "-", B57/B69)</f>
        <v>8.7311827956989246E-2</v>
      </c>
      <c r="D57" s="65">
        <v>30</v>
      </c>
      <c r="E57" s="9">
        <f>IF(D69=0, "-", D57/D69)</f>
        <v>6.8823124569855473E-3</v>
      </c>
      <c r="F57" s="81">
        <v>922</v>
      </c>
      <c r="G57" s="34">
        <f>IF(F69=0, "-", F57/F69)</f>
        <v>7.4631698235389343E-2</v>
      </c>
      <c r="H57" s="65">
        <v>141</v>
      </c>
      <c r="I57" s="9">
        <f>IF(H69=0, "-", H57/H69)</f>
        <v>1.1584914961794429E-2</v>
      </c>
      <c r="J57" s="8" t="str">
        <f t="shared" si="6"/>
        <v>&gt;999%</v>
      </c>
      <c r="K57" s="9">
        <f t="shared" si="7"/>
        <v>5.5390070921985819</v>
      </c>
    </row>
    <row r="58" spans="1:11" x14ac:dyDescent="0.25">
      <c r="A58" s="7" t="s">
        <v>502</v>
      </c>
      <c r="B58" s="65">
        <v>680</v>
      </c>
      <c r="C58" s="34">
        <f>IF(B69=0, "-", B58/B69)</f>
        <v>0.14623655913978495</v>
      </c>
      <c r="D58" s="65">
        <v>456</v>
      </c>
      <c r="E58" s="9">
        <f>IF(D69=0, "-", D58/D69)</f>
        <v>0.10461114934618032</v>
      </c>
      <c r="F58" s="81">
        <v>1559</v>
      </c>
      <c r="G58" s="34">
        <f>IF(F69=0, "-", F58/F69)</f>
        <v>0.12619394528088068</v>
      </c>
      <c r="H58" s="65">
        <v>1267</v>
      </c>
      <c r="I58" s="9">
        <f>IF(H69=0, "-", H58/H69)</f>
        <v>0.10409990962123079</v>
      </c>
      <c r="J58" s="8">
        <f t="shared" si="6"/>
        <v>0.49122807017543857</v>
      </c>
      <c r="K58" s="9">
        <f t="shared" si="7"/>
        <v>0.23046566692975531</v>
      </c>
    </row>
    <row r="59" spans="1:11" x14ac:dyDescent="0.25">
      <c r="A59" s="7" t="s">
        <v>503</v>
      </c>
      <c r="B59" s="65">
        <v>21</v>
      </c>
      <c r="C59" s="34">
        <f>IF(B69=0, "-", B59/B69)</f>
        <v>4.5161290322580649E-3</v>
      </c>
      <c r="D59" s="65">
        <v>47</v>
      </c>
      <c r="E59" s="9">
        <f>IF(D69=0, "-", D59/D69)</f>
        <v>1.0782289515944024E-2</v>
      </c>
      <c r="F59" s="81">
        <v>46</v>
      </c>
      <c r="G59" s="34">
        <f>IF(F69=0, "-", F59/F69)</f>
        <v>3.7234903674923103E-3</v>
      </c>
      <c r="H59" s="65">
        <v>100</v>
      </c>
      <c r="I59" s="9">
        <f>IF(H69=0, "-", H59/H69)</f>
        <v>8.216251745953496E-3</v>
      </c>
      <c r="J59" s="8">
        <f t="shared" si="6"/>
        <v>-0.55319148936170215</v>
      </c>
      <c r="K59" s="9">
        <f t="shared" si="7"/>
        <v>-0.54</v>
      </c>
    </row>
    <row r="60" spans="1:11" x14ac:dyDescent="0.25">
      <c r="A60" s="7" t="s">
        <v>504</v>
      </c>
      <c r="B60" s="65">
        <v>231</v>
      </c>
      <c r="C60" s="34">
        <f>IF(B69=0, "-", B60/B69)</f>
        <v>4.9677419354838707E-2</v>
      </c>
      <c r="D60" s="65">
        <v>79</v>
      </c>
      <c r="E60" s="9">
        <f>IF(D69=0, "-", D60/D69)</f>
        <v>1.8123422803395274E-2</v>
      </c>
      <c r="F60" s="81">
        <v>557</v>
      </c>
      <c r="G60" s="34">
        <f>IF(F69=0, "-", F60/F69)</f>
        <v>4.508661162376558E-2</v>
      </c>
      <c r="H60" s="65">
        <v>222</v>
      </c>
      <c r="I60" s="9">
        <f>IF(H69=0, "-", H60/H69)</f>
        <v>1.8240078876016762E-2</v>
      </c>
      <c r="J60" s="8">
        <f t="shared" si="6"/>
        <v>1.9240506329113924</v>
      </c>
      <c r="K60" s="9">
        <f t="shared" si="7"/>
        <v>1.5090090090090089</v>
      </c>
    </row>
    <row r="61" spans="1:11" x14ac:dyDescent="0.25">
      <c r="A61" s="7" t="s">
        <v>505</v>
      </c>
      <c r="B61" s="65">
        <v>481</v>
      </c>
      <c r="C61" s="34">
        <f>IF(B69=0, "-", B61/B69)</f>
        <v>0.10344086021505376</v>
      </c>
      <c r="D61" s="65">
        <v>384</v>
      </c>
      <c r="E61" s="9">
        <f>IF(D69=0, "-", D61/D69)</f>
        <v>8.8093599449415E-2</v>
      </c>
      <c r="F61" s="81">
        <v>1332</v>
      </c>
      <c r="G61" s="34">
        <f>IF(F69=0, "-", F61/F69)</f>
        <v>0.10781932977173385</v>
      </c>
      <c r="H61" s="65">
        <v>1232</v>
      </c>
      <c r="I61" s="9">
        <f>IF(H69=0, "-", H61/H69)</f>
        <v>0.10122422151014707</v>
      </c>
      <c r="J61" s="8">
        <f t="shared" si="6"/>
        <v>0.25260416666666669</v>
      </c>
      <c r="K61" s="9">
        <f t="shared" si="7"/>
        <v>8.1168831168831168E-2</v>
      </c>
    </row>
    <row r="62" spans="1:11" x14ac:dyDescent="0.25">
      <c r="A62" s="7" t="s">
        <v>506</v>
      </c>
      <c r="B62" s="65">
        <v>417</v>
      </c>
      <c r="C62" s="34">
        <f>IF(B69=0, "-", B62/B69)</f>
        <v>8.9677419354838708E-2</v>
      </c>
      <c r="D62" s="65">
        <v>937</v>
      </c>
      <c r="E62" s="9">
        <f>IF(D69=0, "-", D62/D69)</f>
        <v>0.21495755907318193</v>
      </c>
      <c r="F62" s="81">
        <v>1135</v>
      </c>
      <c r="G62" s="34">
        <f>IF(F69=0, "-", F62/F69)</f>
        <v>9.1873077545734178E-2</v>
      </c>
      <c r="H62" s="65">
        <v>2608</v>
      </c>
      <c r="I62" s="9">
        <f>IF(H69=0, "-", H62/H69)</f>
        <v>0.21427984553446719</v>
      </c>
      <c r="J62" s="8">
        <f t="shared" si="6"/>
        <v>-0.55496264674493068</v>
      </c>
      <c r="K62" s="9">
        <f t="shared" si="7"/>
        <v>-0.56480061349693256</v>
      </c>
    </row>
    <row r="63" spans="1:11" x14ac:dyDescent="0.25">
      <c r="A63" s="7" t="s">
        <v>507</v>
      </c>
      <c r="B63" s="65">
        <v>225</v>
      </c>
      <c r="C63" s="34">
        <f>IF(B69=0, "-", B63/B69)</f>
        <v>4.8387096774193547E-2</v>
      </c>
      <c r="D63" s="65">
        <v>349</v>
      </c>
      <c r="E63" s="9">
        <f>IF(D69=0, "-", D63/D69)</f>
        <v>8.0064234916265201E-2</v>
      </c>
      <c r="F63" s="81">
        <v>468</v>
      </c>
      <c r="G63" s="34">
        <f>IF(F69=0, "-", F63/F69)</f>
        <v>3.7882467217095678E-2</v>
      </c>
      <c r="H63" s="65">
        <v>882</v>
      </c>
      <c r="I63" s="9">
        <f>IF(H69=0, "-", H63/H69)</f>
        <v>7.246734039930984E-2</v>
      </c>
      <c r="J63" s="8">
        <f t="shared" si="6"/>
        <v>-0.35530085959885388</v>
      </c>
      <c r="K63" s="9">
        <f t="shared" si="7"/>
        <v>-0.46938775510204084</v>
      </c>
    </row>
    <row r="64" spans="1:11" x14ac:dyDescent="0.25">
      <c r="A64" s="7" t="s">
        <v>508</v>
      </c>
      <c r="B64" s="65">
        <v>92</v>
      </c>
      <c r="C64" s="34">
        <f>IF(B69=0, "-", B64/B69)</f>
        <v>1.9784946236559142E-2</v>
      </c>
      <c r="D64" s="65">
        <v>9</v>
      </c>
      <c r="E64" s="9">
        <f>IF(D69=0, "-", D64/D69)</f>
        <v>2.0646937370956643E-3</v>
      </c>
      <c r="F64" s="81">
        <v>301</v>
      </c>
      <c r="G64" s="34">
        <f>IF(F69=0, "-", F64/F69)</f>
        <v>2.4364578274243161E-2</v>
      </c>
      <c r="H64" s="65">
        <v>105</v>
      </c>
      <c r="I64" s="9">
        <f>IF(H69=0, "-", H64/H69)</f>
        <v>8.62706433325117E-3</v>
      </c>
      <c r="J64" s="8">
        <f t="shared" si="6"/>
        <v>9.2222222222222214</v>
      </c>
      <c r="K64" s="9">
        <f t="shared" si="7"/>
        <v>1.8666666666666667</v>
      </c>
    </row>
    <row r="65" spans="1:11" x14ac:dyDescent="0.25">
      <c r="A65" s="7" t="s">
        <v>509</v>
      </c>
      <c r="B65" s="65">
        <v>930</v>
      </c>
      <c r="C65" s="34">
        <f>IF(B69=0, "-", B65/B69)</f>
        <v>0.2</v>
      </c>
      <c r="D65" s="65">
        <v>1191</v>
      </c>
      <c r="E65" s="9">
        <f>IF(D69=0, "-", D65/D69)</f>
        <v>0.2732278045423262</v>
      </c>
      <c r="F65" s="81">
        <v>2502</v>
      </c>
      <c r="G65" s="34">
        <f>IF(F69=0, "-", F65/F69)</f>
        <v>0.20252549781447304</v>
      </c>
      <c r="H65" s="65">
        <v>2924</v>
      </c>
      <c r="I65" s="9">
        <f>IF(H69=0, "-", H65/H69)</f>
        <v>0.24024320105168023</v>
      </c>
      <c r="J65" s="8">
        <f t="shared" si="6"/>
        <v>-0.21914357682619648</v>
      </c>
      <c r="K65" s="9">
        <f t="shared" si="7"/>
        <v>-0.14432284541723667</v>
      </c>
    </row>
    <row r="66" spans="1:11" x14ac:dyDescent="0.25">
      <c r="A66" s="7" t="s">
        <v>510</v>
      </c>
      <c r="B66" s="65">
        <v>260</v>
      </c>
      <c r="C66" s="34">
        <f>IF(B69=0, "-", B66/B69)</f>
        <v>5.5913978494623658E-2</v>
      </c>
      <c r="D66" s="65">
        <v>296</v>
      </c>
      <c r="E66" s="9">
        <f>IF(D69=0, "-", D66/D69)</f>
        <v>6.7905482908924064E-2</v>
      </c>
      <c r="F66" s="81">
        <v>712</v>
      </c>
      <c r="G66" s="34">
        <f>IF(F69=0, "-", F66/F69)</f>
        <v>5.7633155253359235E-2</v>
      </c>
      <c r="H66" s="65">
        <v>730</v>
      </c>
      <c r="I66" s="9">
        <f>IF(H69=0, "-", H66/H69)</f>
        <v>5.9978637745460521E-2</v>
      </c>
      <c r="J66" s="8">
        <f t="shared" si="6"/>
        <v>-0.12162162162162163</v>
      </c>
      <c r="K66" s="9">
        <f t="shared" si="7"/>
        <v>-2.4657534246575342E-2</v>
      </c>
    </row>
    <row r="67" spans="1:11" x14ac:dyDescent="0.25">
      <c r="A67" s="7" t="s">
        <v>511</v>
      </c>
      <c r="B67" s="65">
        <v>42</v>
      </c>
      <c r="C67" s="34">
        <f>IF(B69=0, "-", B67/B69)</f>
        <v>9.0322580645161299E-3</v>
      </c>
      <c r="D67" s="65">
        <v>106</v>
      </c>
      <c r="E67" s="9">
        <f>IF(D69=0, "-", D67/D69)</f>
        <v>2.4317504014682266E-2</v>
      </c>
      <c r="F67" s="81">
        <v>127</v>
      </c>
      <c r="G67" s="34">
        <f>IF(F69=0, "-", F67/F69)</f>
        <v>1.0280071231989639E-2</v>
      </c>
      <c r="H67" s="65">
        <v>270</v>
      </c>
      <c r="I67" s="9">
        <f>IF(H69=0, "-", H67/H69)</f>
        <v>2.2183879714074439E-2</v>
      </c>
      <c r="J67" s="8">
        <f t="shared" si="6"/>
        <v>-0.60377358490566035</v>
      </c>
      <c r="K67" s="9">
        <f t="shared" si="7"/>
        <v>-0.52962962962962967</v>
      </c>
    </row>
    <row r="68" spans="1:11" x14ac:dyDescent="0.25">
      <c r="A68" s="2"/>
      <c r="B68" s="68"/>
      <c r="C68" s="33"/>
      <c r="D68" s="68"/>
      <c r="E68" s="6"/>
      <c r="F68" s="82"/>
      <c r="G68" s="33"/>
      <c r="H68" s="68"/>
      <c r="I68" s="6"/>
      <c r="J68" s="5"/>
      <c r="K68" s="6"/>
    </row>
    <row r="69" spans="1:11" s="43" customFormat="1" x14ac:dyDescent="0.25">
      <c r="A69" s="162" t="s">
        <v>603</v>
      </c>
      <c r="B69" s="71">
        <f>SUM(B56:B68)</f>
        <v>4650</v>
      </c>
      <c r="C69" s="40">
        <f>B69/22244</f>
        <v>0.20904513576694839</v>
      </c>
      <c r="D69" s="71">
        <f>SUM(D56:D68)</f>
        <v>4359</v>
      </c>
      <c r="E69" s="41">
        <f>D69/21214</f>
        <v>0.20547751484868484</v>
      </c>
      <c r="F69" s="77">
        <f>SUM(F56:F68)</f>
        <v>12354</v>
      </c>
      <c r="G69" s="42">
        <f>F69/59437</f>
        <v>0.20785032891969649</v>
      </c>
      <c r="H69" s="71">
        <f>SUM(H56:H68)</f>
        <v>12171</v>
      </c>
      <c r="I69" s="41">
        <f>H69/56599</f>
        <v>0.21503913496704888</v>
      </c>
      <c r="J69" s="37">
        <f>IF(D69=0, "-", IF((B69-D69)/D69&lt;10, (B69-D69)/D69, "&gt;999%"))</f>
        <v>6.6758430832759813E-2</v>
      </c>
      <c r="K69" s="38">
        <f>IF(H69=0, "-", IF((F69-H69)/H69&lt;10, (F69-H69)/H69, "&gt;999%"))</f>
        <v>1.5035740695094897E-2</v>
      </c>
    </row>
    <row r="70" spans="1:11" x14ac:dyDescent="0.25">
      <c r="B70" s="83"/>
      <c r="D70" s="83"/>
      <c r="F70" s="83"/>
      <c r="H70" s="83"/>
    </row>
    <row r="71" spans="1:11" x14ac:dyDescent="0.25">
      <c r="A71" s="163" t="s">
        <v>133</v>
      </c>
      <c r="B71" s="61" t="s">
        <v>12</v>
      </c>
      <c r="C71" s="62" t="s">
        <v>13</v>
      </c>
      <c r="D71" s="61" t="s">
        <v>12</v>
      </c>
      <c r="E71" s="63" t="s">
        <v>13</v>
      </c>
      <c r="F71" s="62" t="s">
        <v>12</v>
      </c>
      <c r="G71" s="62" t="s">
        <v>13</v>
      </c>
      <c r="H71" s="61" t="s">
        <v>12</v>
      </c>
      <c r="I71" s="63" t="s">
        <v>13</v>
      </c>
      <c r="J71" s="61"/>
      <c r="K71" s="63"/>
    </row>
    <row r="72" spans="1:11" x14ac:dyDescent="0.25">
      <c r="A72" s="7" t="s">
        <v>512</v>
      </c>
      <c r="B72" s="65">
        <v>26</v>
      </c>
      <c r="C72" s="34">
        <f>IF(B78=0, "-", B72/B78)</f>
        <v>0.1078838174273859</v>
      </c>
      <c r="D72" s="65">
        <v>20</v>
      </c>
      <c r="E72" s="9">
        <f>IF(D78=0, "-", D72/D78)</f>
        <v>0.13986013986013987</v>
      </c>
      <c r="F72" s="81">
        <v>125</v>
      </c>
      <c r="G72" s="34">
        <f>IF(F78=0, "-", F72/F78)</f>
        <v>0.19936204146730463</v>
      </c>
      <c r="H72" s="65">
        <v>68</v>
      </c>
      <c r="I72" s="9">
        <f>IF(H78=0, "-", H72/H78)</f>
        <v>0.19653179190751446</v>
      </c>
      <c r="J72" s="8">
        <f>IF(D72=0, "-", IF((B72-D72)/D72&lt;10, (B72-D72)/D72, "&gt;999%"))</f>
        <v>0.3</v>
      </c>
      <c r="K72" s="9">
        <f>IF(H72=0, "-", IF((F72-H72)/H72&lt;10, (F72-H72)/H72, "&gt;999%"))</f>
        <v>0.83823529411764708</v>
      </c>
    </row>
    <row r="73" spans="1:11" x14ac:dyDescent="0.25">
      <c r="A73" s="7" t="s">
        <v>513</v>
      </c>
      <c r="B73" s="65">
        <v>25</v>
      </c>
      <c r="C73" s="34">
        <f>IF(B78=0, "-", B73/B78)</f>
        <v>0.1037344398340249</v>
      </c>
      <c r="D73" s="65">
        <v>14</v>
      </c>
      <c r="E73" s="9">
        <f>IF(D78=0, "-", D73/D78)</f>
        <v>9.7902097902097904E-2</v>
      </c>
      <c r="F73" s="81">
        <v>49</v>
      </c>
      <c r="G73" s="34">
        <f>IF(F78=0, "-", F73/F78)</f>
        <v>7.8149920255183414E-2</v>
      </c>
      <c r="H73" s="65">
        <v>22</v>
      </c>
      <c r="I73" s="9">
        <f>IF(H78=0, "-", H73/H78)</f>
        <v>6.358381502890173E-2</v>
      </c>
      <c r="J73" s="8">
        <f>IF(D73=0, "-", IF((B73-D73)/D73&lt;10, (B73-D73)/D73, "&gt;999%"))</f>
        <v>0.7857142857142857</v>
      </c>
      <c r="K73" s="9">
        <f>IF(H73=0, "-", IF((F73-H73)/H73&lt;10, (F73-H73)/H73, "&gt;999%"))</f>
        <v>1.2272727272727273</v>
      </c>
    </row>
    <row r="74" spans="1:11" x14ac:dyDescent="0.25">
      <c r="A74" s="7" t="s">
        <v>514</v>
      </c>
      <c r="B74" s="65">
        <v>168</v>
      </c>
      <c r="C74" s="34">
        <f>IF(B78=0, "-", B74/B78)</f>
        <v>0.69709543568464727</v>
      </c>
      <c r="D74" s="65">
        <v>91</v>
      </c>
      <c r="E74" s="9">
        <f>IF(D78=0, "-", D74/D78)</f>
        <v>0.63636363636363635</v>
      </c>
      <c r="F74" s="81">
        <v>423</v>
      </c>
      <c r="G74" s="34">
        <f>IF(F78=0, "-", F74/F78)</f>
        <v>0.67464114832535882</v>
      </c>
      <c r="H74" s="65">
        <v>215</v>
      </c>
      <c r="I74" s="9">
        <f>IF(H78=0, "-", H74/H78)</f>
        <v>0.62138728323699421</v>
      </c>
      <c r="J74" s="8">
        <f>IF(D74=0, "-", IF((B74-D74)/D74&lt;10, (B74-D74)/D74, "&gt;999%"))</f>
        <v>0.84615384615384615</v>
      </c>
      <c r="K74" s="9">
        <f>IF(H74=0, "-", IF((F74-H74)/H74&lt;10, (F74-H74)/H74, "&gt;999%"))</f>
        <v>0.96744186046511627</v>
      </c>
    </row>
    <row r="75" spans="1:11" x14ac:dyDescent="0.25">
      <c r="A75" s="7" t="s">
        <v>515</v>
      </c>
      <c r="B75" s="65">
        <v>22</v>
      </c>
      <c r="C75" s="34">
        <f>IF(B78=0, "-", B75/B78)</f>
        <v>9.1286307053941904E-2</v>
      </c>
      <c r="D75" s="65">
        <v>17</v>
      </c>
      <c r="E75" s="9">
        <f>IF(D78=0, "-", D75/D78)</f>
        <v>0.11888111888111888</v>
      </c>
      <c r="F75" s="81">
        <v>30</v>
      </c>
      <c r="G75" s="34">
        <f>IF(F78=0, "-", F75/F78)</f>
        <v>4.784688995215311E-2</v>
      </c>
      <c r="H75" s="65">
        <v>37</v>
      </c>
      <c r="I75" s="9">
        <f>IF(H78=0, "-", H75/H78)</f>
        <v>0.1069364161849711</v>
      </c>
      <c r="J75" s="8">
        <f>IF(D75=0, "-", IF((B75-D75)/D75&lt;10, (B75-D75)/D75, "&gt;999%"))</f>
        <v>0.29411764705882354</v>
      </c>
      <c r="K75" s="9">
        <f>IF(H75=0, "-", IF((F75-H75)/H75&lt;10, (F75-H75)/H75, "&gt;999%"))</f>
        <v>-0.1891891891891892</v>
      </c>
    </row>
    <row r="76" spans="1:11" x14ac:dyDescent="0.25">
      <c r="A76" s="7" t="s">
        <v>516</v>
      </c>
      <c r="B76" s="65">
        <v>0</v>
      </c>
      <c r="C76" s="34">
        <f>IF(B78=0, "-", B76/B78)</f>
        <v>0</v>
      </c>
      <c r="D76" s="65">
        <v>1</v>
      </c>
      <c r="E76" s="9">
        <f>IF(D78=0, "-", D76/D78)</f>
        <v>6.993006993006993E-3</v>
      </c>
      <c r="F76" s="81">
        <v>0</v>
      </c>
      <c r="G76" s="34">
        <f>IF(F78=0, "-", F76/F78)</f>
        <v>0</v>
      </c>
      <c r="H76" s="65">
        <v>4</v>
      </c>
      <c r="I76" s="9">
        <f>IF(H78=0, "-", H76/H78)</f>
        <v>1.1560693641618497E-2</v>
      </c>
      <c r="J76" s="8">
        <f>IF(D76=0, "-", IF((B76-D76)/D76&lt;10, (B76-D76)/D76, "&gt;999%"))</f>
        <v>-1</v>
      </c>
      <c r="K76" s="9">
        <f>IF(H76=0, "-", IF((F76-H76)/H76&lt;10, (F76-H76)/H76, "&gt;999%"))</f>
        <v>-1</v>
      </c>
    </row>
    <row r="77" spans="1:11" x14ac:dyDescent="0.25">
      <c r="A77" s="2"/>
      <c r="B77" s="68"/>
      <c r="C77" s="33"/>
      <c r="D77" s="68"/>
      <c r="E77" s="6"/>
      <c r="F77" s="82"/>
      <c r="G77" s="33"/>
      <c r="H77" s="68"/>
      <c r="I77" s="6"/>
      <c r="J77" s="5"/>
      <c r="K77" s="6"/>
    </row>
    <row r="78" spans="1:11" s="43" customFormat="1" x14ac:dyDescent="0.25">
      <c r="A78" s="162" t="s">
        <v>602</v>
      </c>
      <c r="B78" s="71">
        <f>SUM(B72:B77)</f>
        <v>241</v>
      </c>
      <c r="C78" s="40">
        <f>B78/22244</f>
        <v>1.0834382305340767E-2</v>
      </c>
      <c r="D78" s="71">
        <f>SUM(D72:D77)</f>
        <v>143</v>
      </c>
      <c r="E78" s="41">
        <f>D78/21214</f>
        <v>6.7408315263505231E-3</v>
      </c>
      <c r="F78" s="77">
        <f>SUM(F72:F77)</f>
        <v>627</v>
      </c>
      <c r="G78" s="42">
        <f>F78/59437</f>
        <v>1.0548984639197807E-2</v>
      </c>
      <c r="H78" s="71">
        <f>SUM(H72:H77)</f>
        <v>346</v>
      </c>
      <c r="I78" s="41">
        <f>H78/56599</f>
        <v>6.113182211699853E-3</v>
      </c>
      <c r="J78" s="37">
        <f>IF(D78=0, "-", IF((B78-D78)/D78&lt;10, (B78-D78)/D78, "&gt;999%"))</f>
        <v>0.68531468531468531</v>
      </c>
      <c r="K78" s="38">
        <f>IF(H78=0, "-", IF((F78-H78)/H78&lt;10, (F78-H78)/H78, "&gt;999%"))</f>
        <v>0.81213872832369938</v>
      </c>
    </row>
    <row r="79" spans="1:11" x14ac:dyDescent="0.25">
      <c r="B79" s="83"/>
      <c r="D79" s="83"/>
      <c r="F79" s="83"/>
      <c r="H79" s="83"/>
    </row>
    <row r="80" spans="1:11" x14ac:dyDescent="0.25">
      <c r="A80" s="27" t="s">
        <v>601</v>
      </c>
      <c r="B80" s="71">
        <v>5966</v>
      </c>
      <c r="C80" s="40">
        <f>B80/22244</f>
        <v>0.26820715698615355</v>
      </c>
      <c r="D80" s="71">
        <v>5845</v>
      </c>
      <c r="E80" s="41">
        <f>D80/21214</f>
        <v>0.27552559630432732</v>
      </c>
      <c r="F80" s="77">
        <v>15749</v>
      </c>
      <c r="G80" s="42">
        <f>F80/59437</f>
        <v>0.26496963171088717</v>
      </c>
      <c r="H80" s="71">
        <v>16080</v>
      </c>
      <c r="I80" s="41">
        <f>H80/56599</f>
        <v>0.28410395943391226</v>
      </c>
      <c r="J80" s="37">
        <f>IF(D80=0, "-", IF((B80-D80)/D80&lt;10, (B80-D80)/D80, "&gt;999%"))</f>
        <v>2.0701454234388367E-2</v>
      </c>
      <c r="K80" s="38">
        <f>IF(H80=0, "-", IF((F80-H80)/H80&lt;10, (F80-H80)/H80, "&gt;999%"))</f>
        <v>-2.0584577114427859E-2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3" max="16383" man="1"/>
    <brk id="80"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5"/>
  <sheetViews>
    <sheetView tabSelected="1" zoomScaleNormal="100" workbookViewId="0">
      <selection activeCell="M1" sqref="M1"/>
    </sheetView>
  </sheetViews>
  <sheetFormatPr defaultRowHeight="13.2" x14ac:dyDescent="0.25"/>
  <cols>
    <col min="1" max="1" width="22.109375" bestFit="1" customWidth="1"/>
    <col min="2" max="11" width="8.44140625" customWidth="1"/>
  </cols>
  <sheetData>
    <row r="1" spans="1:11" s="52" customFormat="1" ht="20.399999999999999" x14ac:dyDescent="0.35">
      <c r="A1" s="4" t="s">
        <v>10</v>
      </c>
      <c r="B1" s="198" t="s">
        <v>615</v>
      </c>
      <c r="C1" s="198"/>
      <c r="D1" s="198"/>
      <c r="E1" s="199"/>
      <c r="F1" s="199"/>
      <c r="G1" s="199"/>
      <c r="H1" s="199"/>
      <c r="I1" s="199"/>
      <c r="J1" s="199"/>
      <c r="K1" s="199"/>
    </row>
    <row r="2" spans="1:11" s="52" customFormat="1" ht="20.399999999999999" x14ac:dyDescent="0.35">
      <c r="A2" s="4" t="s">
        <v>109</v>
      </c>
      <c r="B2" s="202" t="s">
        <v>100</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2023</v>
      </c>
      <c r="C5" s="197"/>
      <c r="D5" s="196">
        <f>B5-1</f>
        <v>2022</v>
      </c>
      <c r="E5" s="204"/>
      <c r="F5" s="196">
        <f>B5</f>
        <v>2023</v>
      </c>
      <c r="G5" s="204"/>
      <c r="H5" s="196">
        <f>D5</f>
        <v>2022</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38</v>
      </c>
      <c r="B7" s="65">
        <v>51</v>
      </c>
      <c r="C7" s="39">
        <f>IF(B25=0, "-", B7/B25)</f>
        <v>8.548441166610795E-3</v>
      </c>
      <c r="D7" s="65">
        <v>34</v>
      </c>
      <c r="E7" s="21">
        <f>IF(D25=0, "-", D7/D25)</f>
        <v>5.8169375534644994E-3</v>
      </c>
      <c r="F7" s="81">
        <v>174</v>
      </c>
      <c r="G7" s="39">
        <f>IF(F25=0, "-", F7/F25)</f>
        <v>1.104832052828751E-2</v>
      </c>
      <c r="H7" s="65">
        <v>90</v>
      </c>
      <c r="I7" s="21">
        <f>IF(H25=0, "-", H7/H25)</f>
        <v>5.597014925373134E-3</v>
      </c>
      <c r="J7" s="20">
        <f t="shared" ref="J7:J23" si="0">IF(D7=0, "-", IF((B7-D7)/D7&lt;10, (B7-D7)/D7, "&gt;999%"))</f>
        <v>0.5</v>
      </c>
      <c r="K7" s="21">
        <f t="shared" ref="K7:K23" si="1">IF(H7=0, "-", IF((F7-H7)/H7&lt;10, (F7-H7)/H7, "&gt;999%"))</f>
        <v>0.93333333333333335</v>
      </c>
    </row>
    <row r="8" spans="1:11" x14ac:dyDescent="0.25">
      <c r="A8" s="7" t="s">
        <v>47</v>
      </c>
      <c r="B8" s="65">
        <v>1013</v>
      </c>
      <c r="C8" s="39">
        <f>IF(B25=0, "-", B8/B25)</f>
        <v>0.1697955078779752</v>
      </c>
      <c r="D8" s="65">
        <v>578</v>
      </c>
      <c r="E8" s="21">
        <f>IF(D25=0, "-", D8/D25)</f>
        <v>9.8887938408896495E-2</v>
      </c>
      <c r="F8" s="81">
        <v>3130</v>
      </c>
      <c r="G8" s="39">
        <f>IF(F25=0, "-", F8/F25)</f>
        <v>0.19874277731919487</v>
      </c>
      <c r="H8" s="65">
        <v>1891</v>
      </c>
      <c r="I8" s="21">
        <f>IF(H25=0, "-", H8/H25)</f>
        <v>0.11759950248756219</v>
      </c>
      <c r="J8" s="20">
        <f t="shared" si="0"/>
        <v>0.75259515570934254</v>
      </c>
      <c r="K8" s="21">
        <f t="shared" si="1"/>
        <v>0.65520888418826018</v>
      </c>
    </row>
    <row r="9" spans="1:11" x14ac:dyDescent="0.25">
      <c r="A9" s="7" t="s">
        <v>51</v>
      </c>
      <c r="B9" s="65">
        <v>406</v>
      </c>
      <c r="C9" s="39">
        <f>IF(B25=0, "-", B9/B25)</f>
        <v>6.8052296345960439E-2</v>
      </c>
      <c r="D9" s="65">
        <v>32</v>
      </c>
      <c r="E9" s="21">
        <f>IF(D25=0, "-", D9/D25)</f>
        <v>5.4747647562018824E-3</v>
      </c>
      <c r="F9" s="81">
        <v>925</v>
      </c>
      <c r="G9" s="39">
        <f>IF(F25=0, "-", F9/F25)</f>
        <v>5.8733887865896249E-2</v>
      </c>
      <c r="H9" s="65">
        <v>161</v>
      </c>
      <c r="I9" s="21">
        <f>IF(H25=0, "-", H9/H25)</f>
        <v>1.0012437810945274E-2</v>
      </c>
      <c r="J9" s="20" t="str">
        <f t="shared" si="0"/>
        <v>&gt;999%</v>
      </c>
      <c r="K9" s="21">
        <f t="shared" si="1"/>
        <v>4.7453416149068319</v>
      </c>
    </row>
    <row r="10" spans="1:11" x14ac:dyDescent="0.25">
      <c r="A10" s="7" t="s">
        <v>54</v>
      </c>
      <c r="B10" s="65">
        <v>81</v>
      </c>
      <c r="C10" s="39">
        <f>IF(B25=0, "-", B10/B25)</f>
        <v>1.3576935970499497E-2</v>
      </c>
      <c r="D10" s="65">
        <v>65</v>
      </c>
      <c r="E10" s="21">
        <f>IF(D25=0, "-", D10/D25)</f>
        <v>1.1120615911035072E-2</v>
      </c>
      <c r="F10" s="81">
        <v>136</v>
      </c>
      <c r="G10" s="39">
        <f>IF(F25=0, "-", F10/F25)</f>
        <v>8.6354689186615031E-3</v>
      </c>
      <c r="H10" s="65">
        <v>157</v>
      </c>
      <c r="I10" s="21">
        <f>IF(H25=0, "-", H10/H25)</f>
        <v>9.7636815920398006E-3</v>
      </c>
      <c r="J10" s="20">
        <f t="shared" si="0"/>
        <v>0.24615384615384617</v>
      </c>
      <c r="K10" s="21">
        <f t="shared" si="1"/>
        <v>-0.13375796178343949</v>
      </c>
    </row>
    <row r="11" spans="1:11" x14ac:dyDescent="0.25">
      <c r="A11" s="7" t="s">
        <v>57</v>
      </c>
      <c r="B11" s="65">
        <v>835</v>
      </c>
      <c r="C11" s="39">
        <f>IF(B25=0, "-", B11/B25)</f>
        <v>0.1399597720415689</v>
      </c>
      <c r="D11" s="65">
        <v>660</v>
      </c>
      <c r="E11" s="21">
        <f>IF(D25=0, "-", D11/D25)</f>
        <v>0.11291702309666382</v>
      </c>
      <c r="F11" s="81">
        <v>1888</v>
      </c>
      <c r="G11" s="39">
        <f>IF(F25=0, "-", F11/F25)</f>
        <v>0.11988062734141851</v>
      </c>
      <c r="H11" s="65">
        <v>1667</v>
      </c>
      <c r="I11" s="21">
        <f>IF(H25=0, "-", H11/H25)</f>
        <v>0.10366915422885573</v>
      </c>
      <c r="J11" s="20">
        <f t="shared" si="0"/>
        <v>0.26515151515151514</v>
      </c>
      <c r="K11" s="21">
        <f t="shared" si="1"/>
        <v>0.13257348530293941</v>
      </c>
    </row>
    <row r="12" spans="1:11" x14ac:dyDescent="0.25">
      <c r="A12" s="7" t="s">
        <v>60</v>
      </c>
      <c r="B12" s="65">
        <v>21</v>
      </c>
      <c r="C12" s="39">
        <f>IF(B25=0, "-", B12/B25)</f>
        <v>3.5199463627220919E-3</v>
      </c>
      <c r="D12" s="65">
        <v>47</v>
      </c>
      <c r="E12" s="21">
        <f>IF(D25=0, "-", D12/D25)</f>
        <v>8.0410607356715142E-3</v>
      </c>
      <c r="F12" s="81">
        <v>46</v>
      </c>
      <c r="G12" s="39">
        <f>IF(F25=0, "-", F12/F25)</f>
        <v>2.9208203695472727E-3</v>
      </c>
      <c r="H12" s="65">
        <v>100</v>
      </c>
      <c r="I12" s="21">
        <f>IF(H25=0, "-", H12/H25)</f>
        <v>6.2189054726368162E-3</v>
      </c>
      <c r="J12" s="20">
        <f t="shared" si="0"/>
        <v>-0.55319148936170215</v>
      </c>
      <c r="K12" s="21">
        <f t="shared" si="1"/>
        <v>-0.54</v>
      </c>
    </row>
    <row r="13" spans="1:11" x14ac:dyDescent="0.25">
      <c r="A13" s="7" t="s">
        <v>65</v>
      </c>
      <c r="B13" s="65">
        <v>323</v>
      </c>
      <c r="C13" s="39">
        <f>IF(B25=0, "-", B13/B25)</f>
        <v>5.4140127388535034E-2</v>
      </c>
      <c r="D13" s="65">
        <v>137</v>
      </c>
      <c r="E13" s="21">
        <f>IF(D25=0, "-", D13/D25)</f>
        <v>2.3438836612489307E-2</v>
      </c>
      <c r="F13" s="81">
        <v>797</v>
      </c>
      <c r="G13" s="39">
        <f>IF(F25=0, "-", F13/F25)</f>
        <v>5.060638770715601E-2</v>
      </c>
      <c r="H13" s="65">
        <v>388</v>
      </c>
      <c r="I13" s="21">
        <f>IF(H25=0, "-", H13/H25)</f>
        <v>2.4129353233830846E-2</v>
      </c>
      <c r="J13" s="20">
        <f t="shared" si="0"/>
        <v>1.3576642335766422</v>
      </c>
      <c r="K13" s="21">
        <f t="shared" si="1"/>
        <v>1.0541237113402062</v>
      </c>
    </row>
    <row r="14" spans="1:11" x14ac:dyDescent="0.25">
      <c r="A14" s="7" t="s">
        <v>71</v>
      </c>
      <c r="B14" s="65">
        <v>547</v>
      </c>
      <c r="C14" s="39">
        <f>IF(B25=0, "-", B14/B25)</f>
        <v>9.1686221924237352E-2</v>
      </c>
      <c r="D14" s="65">
        <v>507</v>
      </c>
      <c r="E14" s="21">
        <f>IF(D25=0, "-", D14/D25)</f>
        <v>8.6740804106073571E-2</v>
      </c>
      <c r="F14" s="81">
        <v>1471</v>
      </c>
      <c r="G14" s="39">
        <f>IF(F25=0, "-", F14/F25)</f>
        <v>9.3402755730522577E-2</v>
      </c>
      <c r="H14" s="65">
        <v>1518</v>
      </c>
      <c r="I14" s="21">
        <f>IF(H25=0, "-", H14/H25)</f>
        <v>9.4402985074626869E-2</v>
      </c>
      <c r="J14" s="20">
        <f t="shared" si="0"/>
        <v>7.8895463510848127E-2</v>
      </c>
      <c r="K14" s="21">
        <f t="shared" si="1"/>
        <v>-3.0961791831357048E-2</v>
      </c>
    </row>
    <row r="15" spans="1:11" x14ac:dyDescent="0.25">
      <c r="A15" s="7" t="s">
        <v>75</v>
      </c>
      <c r="B15" s="65">
        <v>15</v>
      </c>
      <c r="C15" s="39">
        <f>IF(B25=0, "-", B15/B25)</f>
        <v>2.5142474019443513E-3</v>
      </c>
      <c r="D15" s="65">
        <v>12</v>
      </c>
      <c r="E15" s="21">
        <f>IF(D25=0, "-", D15/D25)</f>
        <v>2.0530367835757059E-3</v>
      </c>
      <c r="F15" s="81">
        <v>30</v>
      </c>
      <c r="G15" s="39">
        <f>IF(F25=0, "-", F15/F25)</f>
        <v>1.9048828497047431E-3</v>
      </c>
      <c r="H15" s="65">
        <v>31</v>
      </c>
      <c r="I15" s="21">
        <f>IF(H25=0, "-", H15/H25)</f>
        <v>1.927860696517413E-3</v>
      </c>
      <c r="J15" s="20">
        <f t="shared" si="0"/>
        <v>0.25</v>
      </c>
      <c r="K15" s="21">
        <f t="shared" si="1"/>
        <v>-3.2258064516129031E-2</v>
      </c>
    </row>
    <row r="16" spans="1:11" x14ac:dyDescent="0.25">
      <c r="A16" s="7" t="s">
        <v>78</v>
      </c>
      <c r="B16" s="65">
        <v>483</v>
      </c>
      <c r="C16" s="39">
        <f>IF(B25=0, "-", B16/B25)</f>
        <v>8.095876634260811E-2</v>
      </c>
      <c r="D16" s="65">
        <v>1043</v>
      </c>
      <c r="E16" s="21">
        <f>IF(D25=0, "-", D16/D25)</f>
        <v>0.17844311377245509</v>
      </c>
      <c r="F16" s="81">
        <v>1303</v>
      </c>
      <c r="G16" s="39">
        <f>IF(F25=0, "-", F16/F25)</f>
        <v>8.2735411772176012E-2</v>
      </c>
      <c r="H16" s="65">
        <v>2957</v>
      </c>
      <c r="I16" s="21">
        <f>IF(H25=0, "-", H16/H25)</f>
        <v>0.18389303482587066</v>
      </c>
      <c r="J16" s="20">
        <f t="shared" si="0"/>
        <v>-0.53691275167785235</v>
      </c>
      <c r="K16" s="21">
        <f t="shared" si="1"/>
        <v>-0.55935069327020626</v>
      </c>
    </row>
    <row r="17" spans="1:11" x14ac:dyDescent="0.25">
      <c r="A17" s="7" t="s">
        <v>79</v>
      </c>
      <c r="B17" s="65">
        <v>230</v>
      </c>
      <c r="C17" s="39">
        <f>IF(B25=0, "-", B17/B25)</f>
        <v>3.8551793496480052E-2</v>
      </c>
      <c r="D17" s="65">
        <v>386</v>
      </c>
      <c r="E17" s="21">
        <f>IF(D25=0, "-", D17/D25)</f>
        <v>6.6039349871685207E-2</v>
      </c>
      <c r="F17" s="81">
        <v>475</v>
      </c>
      <c r="G17" s="39">
        <f>IF(F25=0, "-", F17/F25)</f>
        <v>3.01606451203251E-2</v>
      </c>
      <c r="H17" s="65">
        <v>992</v>
      </c>
      <c r="I17" s="21">
        <f>IF(H25=0, "-", H17/H25)</f>
        <v>6.1691542288557215E-2</v>
      </c>
      <c r="J17" s="20">
        <f t="shared" si="0"/>
        <v>-0.40414507772020725</v>
      </c>
      <c r="K17" s="21">
        <f t="shared" si="1"/>
        <v>-0.52116935483870963</v>
      </c>
    </row>
    <row r="18" spans="1:11" x14ac:dyDescent="0.25">
      <c r="A18" s="7" t="s">
        <v>80</v>
      </c>
      <c r="B18" s="65">
        <v>2</v>
      </c>
      <c r="C18" s="39">
        <f>IF(B25=0, "-", B18/B25)</f>
        <v>3.3523298692591353E-4</v>
      </c>
      <c r="D18" s="65">
        <v>5</v>
      </c>
      <c r="E18" s="21">
        <f>IF(D25=0, "-", D18/D25)</f>
        <v>8.5543199315654401E-4</v>
      </c>
      <c r="F18" s="81">
        <v>6</v>
      </c>
      <c r="G18" s="39">
        <f>IF(F25=0, "-", F18/F25)</f>
        <v>3.8097656994094865E-4</v>
      </c>
      <c r="H18" s="65">
        <v>14</v>
      </c>
      <c r="I18" s="21">
        <f>IF(H25=0, "-", H18/H25)</f>
        <v>8.7064676616915426E-4</v>
      </c>
      <c r="J18" s="20">
        <f t="shared" si="0"/>
        <v>-0.6</v>
      </c>
      <c r="K18" s="21">
        <f t="shared" si="1"/>
        <v>-0.5714285714285714</v>
      </c>
    </row>
    <row r="19" spans="1:11" x14ac:dyDescent="0.25">
      <c r="A19" s="7" t="s">
        <v>83</v>
      </c>
      <c r="B19" s="65">
        <v>190</v>
      </c>
      <c r="C19" s="39">
        <f>IF(B25=0, "-", B19/B25)</f>
        <v>3.1847133757961783E-2</v>
      </c>
      <c r="D19" s="65">
        <v>109</v>
      </c>
      <c r="E19" s="21">
        <f>IF(D25=0, "-", D19/D25)</f>
        <v>1.8648417450812662E-2</v>
      </c>
      <c r="F19" s="81">
        <v>453</v>
      </c>
      <c r="G19" s="39">
        <f>IF(F25=0, "-", F19/F25)</f>
        <v>2.8763731030541622E-2</v>
      </c>
      <c r="H19" s="65">
        <v>256</v>
      </c>
      <c r="I19" s="21">
        <f>IF(H25=0, "-", H19/H25)</f>
        <v>1.5920398009950248E-2</v>
      </c>
      <c r="J19" s="20">
        <f t="shared" si="0"/>
        <v>0.74311926605504586</v>
      </c>
      <c r="K19" s="21">
        <f t="shared" si="1"/>
        <v>0.76953125</v>
      </c>
    </row>
    <row r="20" spans="1:11" x14ac:dyDescent="0.25">
      <c r="A20" s="7" t="s">
        <v>84</v>
      </c>
      <c r="B20" s="65">
        <v>13</v>
      </c>
      <c r="C20" s="39">
        <f>IF(B25=0, "-", B20/B25)</f>
        <v>2.179014415018438E-3</v>
      </c>
      <c r="D20" s="65">
        <v>46</v>
      </c>
      <c r="E20" s="21">
        <f>IF(D25=0, "-", D20/D25)</f>
        <v>7.8699743370402048E-3</v>
      </c>
      <c r="F20" s="81">
        <v>15</v>
      </c>
      <c r="G20" s="39">
        <f>IF(F25=0, "-", F20/F25)</f>
        <v>9.5244142485237154E-4</v>
      </c>
      <c r="H20" s="65">
        <v>109</v>
      </c>
      <c r="I20" s="21">
        <f>IF(H25=0, "-", H20/H25)</f>
        <v>6.7786069651741294E-3</v>
      </c>
      <c r="J20" s="20">
        <f t="shared" si="0"/>
        <v>-0.71739130434782605</v>
      </c>
      <c r="K20" s="21">
        <f t="shared" si="1"/>
        <v>-0.86238532110091748</v>
      </c>
    </row>
    <row r="21" spans="1:11" x14ac:dyDescent="0.25">
      <c r="A21" s="7" t="s">
        <v>89</v>
      </c>
      <c r="B21" s="65">
        <v>92</v>
      </c>
      <c r="C21" s="39">
        <f>IF(B25=0, "-", B21/B25)</f>
        <v>1.5420717398592021E-2</v>
      </c>
      <c r="D21" s="65">
        <v>9</v>
      </c>
      <c r="E21" s="21">
        <f>IF(D25=0, "-", D21/D25)</f>
        <v>1.5397775876817793E-3</v>
      </c>
      <c r="F21" s="81">
        <v>301</v>
      </c>
      <c r="G21" s="39">
        <f>IF(F25=0, "-", F21/F25)</f>
        <v>1.9112324592037589E-2</v>
      </c>
      <c r="H21" s="65">
        <v>105</v>
      </c>
      <c r="I21" s="21">
        <f>IF(H25=0, "-", H21/H25)</f>
        <v>6.5298507462686565E-3</v>
      </c>
      <c r="J21" s="20">
        <f t="shared" si="0"/>
        <v>9.2222222222222214</v>
      </c>
      <c r="K21" s="21">
        <f t="shared" si="1"/>
        <v>1.8666666666666667</v>
      </c>
    </row>
    <row r="22" spans="1:11" x14ac:dyDescent="0.25">
      <c r="A22" s="7" t="s">
        <v>93</v>
      </c>
      <c r="B22" s="65">
        <v>1601</v>
      </c>
      <c r="C22" s="39">
        <f>IF(B25=0, "-", B22/B25)</f>
        <v>0.26835400603419374</v>
      </c>
      <c r="D22" s="65">
        <v>2026</v>
      </c>
      <c r="E22" s="21">
        <f>IF(D25=0, "-", D22/D25)</f>
        <v>0.34662104362703167</v>
      </c>
      <c r="F22" s="81">
        <v>4416</v>
      </c>
      <c r="G22" s="39">
        <f>IF(F25=0, "-", F22/F25)</f>
        <v>0.2803987554765382</v>
      </c>
      <c r="H22" s="65">
        <v>5299</v>
      </c>
      <c r="I22" s="21">
        <f>IF(H25=0, "-", H22/H25)</f>
        <v>0.32953980099502489</v>
      </c>
      <c r="J22" s="20">
        <f t="shared" si="0"/>
        <v>-0.20977295162882528</v>
      </c>
      <c r="K22" s="21">
        <f t="shared" si="1"/>
        <v>-0.16663521419135685</v>
      </c>
    </row>
    <row r="23" spans="1:11" x14ac:dyDescent="0.25">
      <c r="A23" s="7" t="s">
        <v>95</v>
      </c>
      <c r="B23" s="65">
        <v>63</v>
      </c>
      <c r="C23" s="39">
        <f>IF(B25=0, "-", B23/B25)</f>
        <v>1.0559839088166276E-2</v>
      </c>
      <c r="D23" s="65">
        <v>149</v>
      </c>
      <c r="E23" s="21">
        <f>IF(D25=0, "-", D23/D25)</f>
        <v>2.5491873396065012E-2</v>
      </c>
      <c r="F23" s="81">
        <v>183</v>
      </c>
      <c r="G23" s="39">
        <f>IF(F25=0, "-", F23/F25)</f>
        <v>1.1619785383198933E-2</v>
      </c>
      <c r="H23" s="65">
        <v>345</v>
      </c>
      <c r="I23" s="21">
        <f>IF(H25=0, "-", H23/H25)</f>
        <v>2.1455223880597014E-2</v>
      </c>
      <c r="J23" s="20">
        <f t="shared" si="0"/>
        <v>-0.57718120805369133</v>
      </c>
      <c r="K23" s="21">
        <f t="shared" si="1"/>
        <v>-0.46956521739130436</v>
      </c>
    </row>
    <row r="24" spans="1:11" x14ac:dyDescent="0.25">
      <c r="A24" s="2"/>
      <c r="B24" s="68"/>
      <c r="C24" s="33"/>
      <c r="D24" s="68"/>
      <c r="E24" s="6"/>
      <c r="F24" s="82"/>
      <c r="G24" s="33"/>
      <c r="H24" s="68"/>
      <c r="I24" s="6"/>
      <c r="J24" s="5"/>
      <c r="K24" s="6"/>
    </row>
    <row r="25" spans="1:11" s="43" customFormat="1" x14ac:dyDescent="0.25">
      <c r="A25" s="162" t="s">
        <v>601</v>
      </c>
      <c r="B25" s="71">
        <f>SUM(B7:B24)</f>
        <v>5966</v>
      </c>
      <c r="C25" s="40">
        <v>1</v>
      </c>
      <c r="D25" s="71">
        <f>SUM(D7:D24)</f>
        <v>5845</v>
      </c>
      <c r="E25" s="41">
        <v>1</v>
      </c>
      <c r="F25" s="77">
        <f>SUM(F7:F24)</f>
        <v>15749</v>
      </c>
      <c r="G25" s="42">
        <v>1</v>
      </c>
      <c r="H25" s="71">
        <f>SUM(H7:H24)</f>
        <v>16080</v>
      </c>
      <c r="I25" s="41">
        <v>1</v>
      </c>
      <c r="J25" s="37">
        <f>IF(D25=0, "-", (B25-D25)/D25)</f>
        <v>2.0701454234388367E-2</v>
      </c>
      <c r="K25" s="38">
        <f>IF(H25=0, "-", (F25-H25)/H25)</f>
        <v>-2.0584577114427859E-2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61"/>
  <sheetViews>
    <sheetView tabSelected="1" zoomScaleNormal="100" workbookViewId="0">
      <selection activeCell="M1" sqref="M1"/>
    </sheetView>
  </sheetViews>
  <sheetFormatPr defaultRowHeight="13.2" x14ac:dyDescent="0.25"/>
  <cols>
    <col min="1" max="1" width="35.218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109</v>
      </c>
      <c r="B2" s="202" t="s">
        <v>100</v>
      </c>
      <c r="C2" s="198"/>
      <c r="D2" s="198"/>
      <c r="E2" s="203"/>
      <c r="F2" s="203"/>
      <c r="G2" s="203"/>
      <c r="H2" s="203"/>
      <c r="I2" s="203"/>
      <c r="J2" s="203"/>
      <c r="K2" s="203"/>
    </row>
    <row r="4" spans="1:11" ht="15.6" x14ac:dyDescent="0.3">
      <c r="A4" s="164" t="s">
        <v>126</v>
      </c>
      <c r="B4" s="196" t="s">
        <v>1</v>
      </c>
      <c r="C4" s="200"/>
      <c r="D4" s="200"/>
      <c r="E4" s="197"/>
      <c r="F4" s="196" t="s">
        <v>14</v>
      </c>
      <c r="G4" s="200"/>
      <c r="H4" s="200"/>
      <c r="I4" s="197"/>
      <c r="J4" s="196" t="s">
        <v>15</v>
      </c>
      <c r="K4" s="197"/>
    </row>
    <row r="5" spans="1:11" x14ac:dyDescent="0.25">
      <c r="A5" s="22"/>
      <c r="B5" s="196">
        <f>VALUE(RIGHT($B$2, 4))</f>
        <v>2023</v>
      </c>
      <c r="C5" s="197"/>
      <c r="D5" s="196">
        <f>B5-1</f>
        <v>2022</v>
      </c>
      <c r="E5" s="204"/>
      <c r="F5" s="196">
        <f>B5</f>
        <v>2023</v>
      </c>
      <c r="G5" s="204"/>
      <c r="H5" s="196">
        <f>D5</f>
        <v>2022</v>
      </c>
      <c r="I5" s="204"/>
      <c r="J5" s="140" t="s">
        <v>4</v>
      </c>
      <c r="K5" s="141" t="s">
        <v>2</v>
      </c>
    </row>
    <row r="6" spans="1:11" x14ac:dyDescent="0.25">
      <c r="A6" s="163" t="s">
        <v>134</v>
      </c>
      <c r="B6" s="61" t="s">
        <v>12</v>
      </c>
      <c r="C6" s="62" t="s">
        <v>13</v>
      </c>
      <c r="D6" s="61" t="s">
        <v>12</v>
      </c>
      <c r="E6" s="63" t="s">
        <v>13</v>
      </c>
      <c r="F6" s="62" t="s">
        <v>12</v>
      </c>
      <c r="G6" s="62" t="s">
        <v>13</v>
      </c>
      <c r="H6" s="61" t="s">
        <v>12</v>
      </c>
      <c r="I6" s="63" t="s">
        <v>13</v>
      </c>
      <c r="J6" s="61"/>
      <c r="K6" s="63"/>
    </row>
    <row r="7" spans="1:11" x14ac:dyDescent="0.25">
      <c r="A7" s="7" t="s">
        <v>517</v>
      </c>
      <c r="B7" s="65">
        <v>19</v>
      </c>
      <c r="C7" s="34">
        <f>IF(B22=0, "-", B7/B22)</f>
        <v>3.3391915641476276E-2</v>
      </c>
      <c r="D7" s="65">
        <v>23</v>
      </c>
      <c r="E7" s="9">
        <f>IF(D22=0, "-", D7/D22)</f>
        <v>4.2592592592592592E-2</v>
      </c>
      <c r="F7" s="81">
        <v>51</v>
      </c>
      <c r="G7" s="34">
        <f>IF(F22=0, "-", F7/F22)</f>
        <v>3.4436191762322751E-2</v>
      </c>
      <c r="H7" s="65">
        <v>46</v>
      </c>
      <c r="I7" s="9">
        <f>IF(H22=0, "-", H7/H22)</f>
        <v>4.0280210157618214E-2</v>
      </c>
      <c r="J7" s="8">
        <f t="shared" ref="J7:J20" si="0">IF(D7=0, "-", IF((B7-D7)/D7&lt;10, (B7-D7)/D7, "&gt;999%"))</f>
        <v>-0.17391304347826086</v>
      </c>
      <c r="K7" s="9">
        <f t="shared" ref="K7:K20" si="1">IF(H7=0, "-", IF((F7-H7)/H7&lt;10, (F7-H7)/H7, "&gt;999%"))</f>
        <v>0.10869565217391304</v>
      </c>
    </row>
    <row r="8" spans="1:11" x14ac:dyDescent="0.25">
      <c r="A8" s="7" t="s">
        <v>518</v>
      </c>
      <c r="B8" s="65">
        <v>0</v>
      </c>
      <c r="C8" s="34">
        <f>IF(B22=0, "-", B8/B22)</f>
        <v>0</v>
      </c>
      <c r="D8" s="65">
        <v>13</v>
      </c>
      <c r="E8" s="9">
        <f>IF(D22=0, "-", D8/D22)</f>
        <v>2.4074074074074074E-2</v>
      </c>
      <c r="F8" s="81">
        <v>1</v>
      </c>
      <c r="G8" s="34">
        <f>IF(F22=0, "-", F8/F22)</f>
        <v>6.7521944632005406E-4</v>
      </c>
      <c r="H8" s="65">
        <v>17</v>
      </c>
      <c r="I8" s="9">
        <f>IF(H22=0, "-", H8/H22)</f>
        <v>1.4886164623467601E-2</v>
      </c>
      <c r="J8" s="8">
        <f t="shared" si="0"/>
        <v>-1</v>
      </c>
      <c r="K8" s="9">
        <f t="shared" si="1"/>
        <v>-0.94117647058823528</v>
      </c>
    </row>
    <row r="9" spans="1:11" x14ac:dyDescent="0.25">
      <c r="A9" s="7" t="s">
        <v>519</v>
      </c>
      <c r="B9" s="65">
        <v>72</v>
      </c>
      <c r="C9" s="34">
        <f>IF(B22=0, "-", B9/B22)</f>
        <v>0.1265377855887522</v>
      </c>
      <c r="D9" s="65">
        <v>48</v>
      </c>
      <c r="E9" s="9">
        <f>IF(D22=0, "-", D9/D22)</f>
        <v>8.8888888888888892E-2</v>
      </c>
      <c r="F9" s="81">
        <v>182</v>
      </c>
      <c r="G9" s="34">
        <f>IF(F22=0, "-", F9/F22)</f>
        <v>0.12288993923024984</v>
      </c>
      <c r="H9" s="65">
        <v>154</v>
      </c>
      <c r="I9" s="9">
        <f>IF(H22=0, "-", H9/H22)</f>
        <v>0.13485113835376533</v>
      </c>
      <c r="J9" s="8">
        <f t="shared" si="0"/>
        <v>0.5</v>
      </c>
      <c r="K9" s="9">
        <f t="shared" si="1"/>
        <v>0.18181818181818182</v>
      </c>
    </row>
    <row r="10" spans="1:11" x14ac:dyDescent="0.25">
      <c r="A10" s="7" t="s">
        <v>520</v>
      </c>
      <c r="B10" s="65">
        <v>60</v>
      </c>
      <c r="C10" s="34">
        <f>IF(B22=0, "-", B10/B22)</f>
        <v>0.1054481546572935</v>
      </c>
      <c r="D10" s="65">
        <v>86</v>
      </c>
      <c r="E10" s="9">
        <f>IF(D22=0, "-", D10/D22)</f>
        <v>0.15925925925925927</v>
      </c>
      <c r="F10" s="81">
        <v>131</v>
      </c>
      <c r="G10" s="34">
        <f>IF(F22=0, "-", F10/F22)</f>
        <v>8.8453747467927071E-2</v>
      </c>
      <c r="H10" s="65">
        <v>168</v>
      </c>
      <c r="I10" s="9">
        <f>IF(H22=0, "-", H10/H22)</f>
        <v>0.14711033274956217</v>
      </c>
      <c r="J10" s="8">
        <f t="shared" si="0"/>
        <v>-0.30232558139534882</v>
      </c>
      <c r="K10" s="9">
        <f t="shared" si="1"/>
        <v>-0.22023809523809523</v>
      </c>
    </row>
    <row r="11" spans="1:11" x14ac:dyDescent="0.25">
      <c r="A11" s="7" t="s">
        <v>521</v>
      </c>
      <c r="B11" s="65">
        <v>3</v>
      </c>
      <c r="C11" s="34">
        <f>IF(B22=0, "-", B11/B22)</f>
        <v>5.272407732864675E-3</v>
      </c>
      <c r="D11" s="65">
        <v>3</v>
      </c>
      <c r="E11" s="9">
        <f>IF(D22=0, "-", D11/D22)</f>
        <v>5.5555555555555558E-3</v>
      </c>
      <c r="F11" s="81">
        <v>17</v>
      </c>
      <c r="G11" s="34">
        <f>IF(F22=0, "-", F11/F22)</f>
        <v>1.1478730587440918E-2</v>
      </c>
      <c r="H11" s="65">
        <v>9</v>
      </c>
      <c r="I11" s="9">
        <f>IF(H22=0, "-", H11/H22)</f>
        <v>7.8809106830122592E-3</v>
      </c>
      <c r="J11" s="8">
        <f t="shared" si="0"/>
        <v>0</v>
      </c>
      <c r="K11" s="9">
        <f t="shared" si="1"/>
        <v>0.88888888888888884</v>
      </c>
    </row>
    <row r="12" spans="1:11" x14ac:dyDescent="0.25">
      <c r="A12" s="7" t="s">
        <v>522</v>
      </c>
      <c r="B12" s="65">
        <v>2</v>
      </c>
      <c r="C12" s="34">
        <f>IF(B22=0, "-", B12/B22)</f>
        <v>3.5149384885764497E-3</v>
      </c>
      <c r="D12" s="65">
        <v>0</v>
      </c>
      <c r="E12" s="9">
        <f>IF(D22=0, "-", D12/D22)</f>
        <v>0</v>
      </c>
      <c r="F12" s="81">
        <v>4</v>
      </c>
      <c r="G12" s="34">
        <f>IF(F22=0, "-", F12/F22)</f>
        <v>2.7008777852802163E-3</v>
      </c>
      <c r="H12" s="65">
        <v>0</v>
      </c>
      <c r="I12" s="9">
        <f>IF(H22=0, "-", H12/H22)</f>
        <v>0</v>
      </c>
      <c r="J12" s="8" t="str">
        <f t="shared" si="0"/>
        <v>-</v>
      </c>
      <c r="K12" s="9" t="str">
        <f t="shared" si="1"/>
        <v>-</v>
      </c>
    </row>
    <row r="13" spans="1:11" x14ac:dyDescent="0.25">
      <c r="A13" s="7" t="s">
        <v>523</v>
      </c>
      <c r="B13" s="65">
        <v>165</v>
      </c>
      <c r="C13" s="34">
        <f>IF(B22=0, "-", B13/B22)</f>
        <v>0.28998242530755713</v>
      </c>
      <c r="D13" s="65">
        <v>162</v>
      </c>
      <c r="E13" s="9">
        <f>IF(D22=0, "-", D13/D22)</f>
        <v>0.3</v>
      </c>
      <c r="F13" s="81">
        <v>456</v>
      </c>
      <c r="G13" s="34">
        <f>IF(F22=0, "-", F13/F22)</f>
        <v>0.30790006752194465</v>
      </c>
      <c r="H13" s="65">
        <v>310</v>
      </c>
      <c r="I13" s="9">
        <f>IF(H22=0, "-", H13/H22)</f>
        <v>0.27145359019264448</v>
      </c>
      <c r="J13" s="8">
        <f t="shared" si="0"/>
        <v>1.8518518518518517E-2</v>
      </c>
      <c r="K13" s="9">
        <f t="shared" si="1"/>
        <v>0.47096774193548385</v>
      </c>
    </row>
    <row r="14" spans="1:11" x14ac:dyDescent="0.25">
      <c r="A14" s="7" t="s">
        <v>524</v>
      </c>
      <c r="B14" s="65">
        <v>50</v>
      </c>
      <c r="C14" s="34">
        <f>IF(B22=0, "-", B14/B22)</f>
        <v>8.7873462214411252E-2</v>
      </c>
      <c r="D14" s="65">
        <v>33</v>
      </c>
      <c r="E14" s="9">
        <f>IF(D22=0, "-", D14/D22)</f>
        <v>6.1111111111111109E-2</v>
      </c>
      <c r="F14" s="81">
        <v>100</v>
      </c>
      <c r="G14" s="34">
        <f>IF(F22=0, "-", F14/F22)</f>
        <v>6.7521944632005407E-2</v>
      </c>
      <c r="H14" s="65">
        <v>60</v>
      </c>
      <c r="I14" s="9">
        <f>IF(H22=0, "-", H14/H22)</f>
        <v>5.2539404553415062E-2</v>
      </c>
      <c r="J14" s="8">
        <f t="shared" si="0"/>
        <v>0.51515151515151514</v>
      </c>
      <c r="K14" s="9">
        <f t="shared" si="1"/>
        <v>0.66666666666666663</v>
      </c>
    </row>
    <row r="15" spans="1:11" x14ac:dyDescent="0.25">
      <c r="A15" s="7" t="s">
        <v>525</v>
      </c>
      <c r="B15" s="65">
        <v>7</v>
      </c>
      <c r="C15" s="34">
        <f>IF(B22=0, "-", B15/B22)</f>
        <v>1.2302284710017574E-2</v>
      </c>
      <c r="D15" s="65">
        <v>3</v>
      </c>
      <c r="E15" s="9">
        <f>IF(D22=0, "-", D15/D22)</f>
        <v>5.5555555555555558E-3</v>
      </c>
      <c r="F15" s="81">
        <v>21</v>
      </c>
      <c r="G15" s="34">
        <f>IF(F22=0, "-", F15/F22)</f>
        <v>1.4179608372721135E-2</v>
      </c>
      <c r="H15" s="65">
        <v>8</v>
      </c>
      <c r="I15" s="9">
        <f>IF(H22=0, "-", H15/H22)</f>
        <v>7.0052539404553416E-3</v>
      </c>
      <c r="J15" s="8">
        <f t="shared" si="0"/>
        <v>1.3333333333333333</v>
      </c>
      <c r="K15" s="9">
        <f t="shared" si="1"/>
        <v>1.625</v>
      </c>
    </row>
    <row r="16" spans="1:11" x14ac:dyDescent="0.25">
      <c r="A16" s="7" t="s">
        <v>526</v>
      </c>
      <c r="B16" s="65">
        <v>89</v>
      </c>
      <c r="C16" s="34">
        <f>IF(B22=0, "-", B16/B22)</f>
        <v>0.15641476274165203</v>
      </c>
      <c r="D16" s="65">
        <v>90</v>
      </c>
      <c r="E16" s="9">
        <f>IF(D22=0, "-", D16/D22)</f>
        <v>0.16666666666666666</v>
      </c>
      <c r="F16" s="81">
        <v>240</v>
      </c>
      <c r="G16" s="34">
        <f>IF(F22=0, "-", F16/F22)</f>
        <v>0.16205266711681296</v>
      </c>
      <c r="H16" s="65">
        <v>131</v>
      </c>
      <c r="I16" s="9">
        <f>IF(H22=0, "-", H16/H22)</f>
        <v>0.11471103327495621</v>
      </c>
      <c r="J16" s="8">
        <f t="shared" si="0"/>
        <v>-1.1111111111111112E-2</v>
      </c>
      <c r="K16" s="9">
        <f t="shared" si="1"/>
        <v>0.83206106870229013</v>
      </c>
    </row>
    <row r="17" spans="1:11" x14ac:dyDescent="0.25">
      <c r="A17" s="7" t="s">
        <v>527</v>
      </c>
      <c r="B17" s="65">
        <v>57</v>
      </c>
      <c r="C17" s="34">
        <f>IF(B22=0, "-", B17/B22)</f>
        <v>0.10017574692442882</v>
      </c>
      <c r="D17" s="65">
        <v>44</v>
      </c>
      <c r="E17" s="9">
        <f>IF(D22=0, "-", D17/D22)</f>
        <v>8.1481481481481488E-2</v>
      </c>
      <c r="F17" s="81">
        <v>140</v>
      </c>
      <c r="G17" s="34">
        <f>IF(F22=0, "-", F17/F22)</f>
        <v>9.4530722484807567E-2</v>
      </c>
      <c r="H17" s="65">
        <v>139</v>
      </c>
      <c r="I17" s="9">
        <f>IF(H22=0, "-", H17/H22)</f>
        <v>0.12171628721541156</v>
      </c>
      <c r="J17" s="8">
        <f t="shared" si="0"/>
        <v>0.29545454545454547</v>
      </c>
      <c r="K17" s="9">
        <f t="shared" si="1"/>
        <v>7.1942446043165471E-3</v>
      </c>
    </row>
    <row r="18" spans="1:11" x14ac:dyDescent="0.25">
      <c r="A18" s="7" t="s">
        <v>528</v>
      </c>
      <c r="B18" s="65">
        <v>1</v>
      </c>
      <c r="C18" s="34">
        <f>IF(B22=0, "-", B18/B22)</f>
        <v>1.7574692442882249E-3</v>
      </c>
      <c r="D18" s="65">
        <v>0</v>
      </c>
      <c r="E18" s="9">
        <f>IF(D22=0, "-", D18/D22)</f>
        <v>0</v>
      </c>
      <c r="F18" s="81">
        <v>1</v>
      </c>
      <c r="G18" s="34">
        <f>IF(F22=0, "-", F18/F22)</f>
        <v>6.7521944632005406E-4</v>
      </c>
      <c r="H18" s="65">
        <v>0</v>
      </c>
      <c r="I18" s="9">
        <f>IF(H22=0, "-", H18/H22)</f>
        <v>0</v>
      </c>
      <c r="J18" s="8" t="str">
        <f t="shared" si="0"/>
        <v>-</v>
      </c>
      <c r="K18" s="9" t="str">
        <f t="shared" si="1"/>
        <v>-</v>
      </c>
    </row>
    <row r="19" spans="1:11" x14ac:dyDescent="0.25">
      <c r="A19" s="7" t="s">
        <v>529</v>
      </c>
      <c r="B19" s="65">
        <v>8</v>
      </c>
      <c r="C19" s="34">
        <f>IF(B22=0, "-", B19/B22)</f>
        <v>1.4059753954305799E-2</v>
      </c>
      <c r="D19" s="65">
        <v>24</v>
      </c>
      <c r="E19" s="9">
        <f>IF(D22=0, "-", D19/D22)</f>
        <v>4.4444444444444446E-2</v>
      </c>
      <c r="F19" s="81">
        <v>58</v>
      </c>
      <c r="G19" s="34">
        <f>IF(F22=0, "-", F19/F22)</f>
        <v>3.916272788656313E-2</v>
      </c>
      <c r="H19" s="65">
        <v>73</v>
      </c>
      <c r="I19" s="9">
        <f>IF(H22=0, "-", H19/H22)</f>
        <v>6.3922942206654995E-2</v>
      </c>
      <c r="J19" s="8">
        <f t="shared" si="0"/>
        <v>-0.66666666666666663</v>
      </c>
      <c r="K19" s="9">
        <f t="shared" si="1"/>
        <v>-0.20547945205479451</v>
      </c>
    </row>
    <row r="20" spans="1:11" x14ac:dyDescent="0.25">
      <c r="A20" s="7" t="s">
        <v>530</v>
      </c>
      <c r="B20" s="65">
        <v>36</v>
      </c>
      <c r="C20" s="34">
        <f>IF(B22=0, "-", B20/B22)</f>
        <v>6.32688927943761E-2</v>
      </c>
      <c r="D20" s="65">
        <v>11</v>
      </c>
      <c r="E20" s="9">
        <f>IF(D22=0, "-", D20/D22)</f>
        <v>2.0370370370370372E-2</v>
      </c>
      <c r="F20" s="81">
        <v>79</v>
      </c>
      <c r="G20" s="34">
        <f>IF(F22=0, "-", F20/F22)</f>
        <v>5.3342336259284265E-2</v>
      </c>
      <c r="H20" s="65">
        <v>27</v>
      </c>
      <c r="I20" s="9">
        <f>IF(H22=0, "-", H20/H22)</f>
        <v>2.3642732049036778E-2</v>
      </c>
      <c r="J20" s="8">
        <f t="shared" si="0"/>
        <v>2.2727272727272729</v>
      </c>
      <c r="K20" s="9">
        <f t="shared" si="1"/>
        <v>1.9259259259259258</v>
      </c>
    </row>
    <row r="21" spans="1:11" x14ac:dyDescent="0.25">
      <c r="A21" s="2"/>
      <c r="B21" s="68"/>
      <c r="C21" s="33"/>
      <c r="D21" s="68"/>
      <c r="E21" s="6"/>
      <c r="F21" s="82"/>
      <c r="G21" s="33"/>
      <c r="H21" s="68"/>
      <c r="I21" s="6"/>
      <c r="J21" s="5"/>
      <c r="K21" s="6"/>
    </row>
    <row r="22" spans="1:11" s="43" customFormat="1" x14ac:dyDescent="0.25">
      <c r="A22" s="162" t="s">
        <v>612</v>
      </c>
      <c r="B22" s="71">
        <f>SUM(B7:B21)</f>
        <v>569</v>
      </c>
      <c r="C22" s="40">
        <f>B22/22244</f>
        <v>2.5579931666966375E-2</v>
      </c>
      <c r="D22" s="71">
        <f>SUM(D7:D21)</f>
        <v>540</v>
      </c>
      <c r="E22" s="41">
        <f>D22/21214</f>
        <v>2.5454888281323654E-2</v>
      </c>
      <c r="F22" s="77">
        <f>SUM(F7:F21)</f>
        <v>1481</v>
      </c>
      <c r="G22" s="42">
        <f>F22/59437</f>
        <v>2.4917139155744738E-2</v>
      </c>
      <c r="H22" s="71">
        <f>SUM(H7:H21)</f>
        <v>1142</v>
      </c>
      <c r="I22" s="41">
        <f>H22/56599</f>
        <v>2.0177034929945759E-2</v>
      </c>
      <c r="J22" s="37">
        <f>IF(D22=0, "-", IF((B22-D22)/D22&lt;10, (B22-D22)/D22, "&gt;999%"))</f>
        <v>5.3703703703703705E-2</v>
      </c>
      <c r="K22" s="38">
        <f>IF(H22=0, "-", IF((F22-H22)/H22&lt;10, (F22-H22)/H22, "&gt;999%"))</f>
        <v>0.29684763572679512</v>
      </c>
    </row>
    <row r="23" spans="1:11" x14ac:dyDescent="0.25">
      <c r="B23" s="83"/>
      <c r="D23" s="83"/>
      <c r="F23" s="83"/>
      <c r="H23" s="83"/>
    </row>
    <row r="24" spans="1:11" x14ac:dyDescent="0.25">
      <c r="A24" s="163" t="s">
        <v>135</v>
      </c>
      <c r="B24" s="61" t="s">
        <v>12</v>
      </c>
      <c r="C24" s="62" t="s">
        <v>13</v>
      </c>
      <c r="D24" s="61" t="s">
        <v>12</v>
      </c>
      <c r="E24" s="63" t="s">
        <v>13</v>
      </c>
      <c r="F24" s="62" t="s">
        <v>12</v>
      </c>
      <c r="G24" s="62" t="s">
        <v>13</v>
      </c>
      <c r="H24" s="61" t="s">
        <v>12</v>
      </c>
      <c r="I24" s="63" t="s">
        <v>13</v>
      </c>
      <c r="J24" s="61"/>
      <c r="K24" s="63"/>
    </row>
    <row r="25" spans="1:11" x14ac:dyDescent="0.25">
      <c r="A25" s="7" t="s">
        <v>531</v>
      </c>
      <c r="B25" s="65">
        <v>1</v>
      </c>
      <c r="C25" s="34">
        <f>IF(B39=0, "-", B25/B39)</f>
        <v>5.1813471502590676E-3</v>
      </c>
      <c r="D25" s="65">
        <v>1</v>
      </c>
      <c r="E25" s="9">
        <f>IF(D39=0, "-", D25/D39)</f>
        <v>5.681818181818182E-3</v>
      </c>
      <c r="F25" s="81">
        <v>2</v>
      </c>
      <c r="G25" s="34">
        <f>IF(F39=0, "-", F25/F39)</f>
        <v>4.3956043956043956E-3</v>
      </c>
      <c r="H25" s="65">
        <v>1</v>
      </c>
      <c r="I25" s="9">
        <f>IF(H39=0, "-", H25/H39)</f>
        <v>2.5906735751295338E-3</v>
      </c>
      <c r="J25" s="8">
        <f t="shared" ref="J25:J37" si="2">IF(D25=0, "-", IF((B25-D25)/D25&lt;10, (B25-D25)/D25, "&gt;999%"))</f>
        <v>0</v>
      </c>
      <c r="K25" s="9">
        <f t="shared" ref="K25:K37" si="3">IF(H25=0, "-", IF((F25-H25)/H25&lt;10, (F25-H25)/H25, "&gt;999%"))</f>
        <v>1</v>
      </c>
    </row>
    <row r="26" spans="1:11" x14ac:dyDescent="0.25">
      <c r="A26" s="7" t="s">
        <v>532</v>
      </c>
      <c r="B26" s="65">
        <v>31</v>
      </c>
      <c r="C26" s="34">
        <f>IF(B39=0, "-", B26/B39)</f>
        <v>0.16062176165803108</v>
      </c>
      <c r="D26" s="65">
        <v>32</v>
      </c>
      <c r="E26" s="9">
        <f>IF(D39=0, "-", D26/D39)</f>
        <v>0.18181818181818182</v>
      </c>
      <c r="F26" s="81">
        <v>78</v>
      </c>
      <c r="G26" s="34">
        <f>IF(F39=0, "-", F26/F39)</f>
        <v>0.17142857142857143</v>
      </c>
      <c r="H26" s="65">
        <v>73</v>
      </c>
      <c r="I26" s="9">
        <f>IF(H39=0, "-", H26/H39)</f>
        <v>0.18911917098445596</v>
      </c>
      <c r="J26" s="8">
        <f t="shared" si="2"/>
        <v>-3.125E-2</v>
      </c>
      <c r="K26" s="9">
        <f t="shared" si="3"/>
        <v>6.8493150684931503E-2</v>
      </c>
    </row>
    <row r="27" spans="1:11" x14ac:dyDescent="0.25">
      <c r="A27" s="7" t="s">
        <v>533</v>
      </c>
      <c r="B27" s="65">
        <v>42</v>
      </c>
      <c r="C27" s="34">
        <f>IF(B39=0, "-", B27/B39)</f>
        <v>0.21761658031088082</v>
      </c>
      <c r="D27" s="65">
        <v>54</v>
      </c>
      <c r="E27" s="9">
        <f>IF(D39=0, "-", D27/D39)</f>
        <v>0.30681818181818182</v>
      </c>
      <c r="F27" s="81">
        <v>89</v>
      </c>
      <c r="G27" s="34">
        <f>IF(F39=0, "-", F27/F39)</f>
        <v>0.1956043956043956</v>
      </c>
      <c r="H27" s="65">
        <v>109</v>
      </c>
      <c r="I27" s="9">
        <f>IF(H39=0, "-", H27/H39)</f>
        <v>0.28238341968911918</v>
      </c>
      <c r="J27" s="8">
        <f t="shared" si="2"/>
        <v>-0.22222222222222221</v>
      </c>
      <c r="K27" s="9">
        <f t="shared" si="3"/>
        <v>-0.1834862385321101</v>
      </c>
    </row>
    <row r="28" spans="1:11" x14ac:dyDescent="0.25">
      <c r="A28" s="7" t="s">
        <v>534</v>
      </c>
      <c r="B28" s="65">
        <v>2</v>
      </c>
      <c r="C28" s="34">
        <f>IF(B39=0, "-", B28/B39)</f>
        <v>1.0362694300518135E-2</v>
      </c>
      <c r="D28" s="65">
        <v>0</v>
      </c>
      <c r="E28" s="9">
        <f>IF(D39=0, "-", D28/D39)</f>
        <v>0</v>
      </c>
      <c r="F28" s="81">
        <v>2</v>
      </c>
      <c r="G28" s="34">
        <f>IF(F39=0, "-", F28/F39)</f>
        <v>4.3956043956043956E-3</v>
      </c>
      <c r="H28" s="65">
        <v>0</v>
      </c>
      <c r="I28" s="9">
        <f>IF(H39=0, "-", H28/H39)</f>
        <v>0</v>
      </c>
      <c r="J28" s="8" t="str">
        <f t="shared" si="2"/>
        <v>-</v>
      </c>
      <c r="K28" s="9" t="str">
        <f t="shared" si="3"/>
        <v>-</v>
      </c>
    </row>
    <row r="29" spans="1:11" x14ac:dyDescent="0.25">
      <c r="A29" s="7" t="s">
        <v>535</v>
      </c>
      <c r="B29" s="65">
        <v>4</v>
      </c>
      <c r="C29" s="34">
        <f>IF(B39=0, "-", B29/B39)</f>
        <v>2.072538860103627E-2</v>
      </c>
      <c r="D29" s="65">
        <v>0</v>
      </c>
      <c r="E29" s="9">
        <f>IF(D39=0, "-", D29/D39)</f>
        <v>0</v>
      </c>
      <c r="F29" s="81">
        <v>5</v>
      </c>
      <c r="G29" s="34">
        <f>IF(F39=0, "-", F29/F39)</f>
        <v>1.098901098901099E-2</v>
      </c>
      <c r="H29" s="65">
        <v>0</v>
      </c>
      <c r="I29" s="9">
        <f>IF(H39=0, "-", H29/H39)</f>
        <v>0</v>
      </c>
      <c r="J29" s="8" t="str">
        <f t="shared" si="2"/>
        <v>-</v>
      </c>
      <c r="K29" s="9" t="str">
        <f t="shared" si="3"/>
        <v>-</v>
      </c>
    </row>
    <row r="30" spans="1:11" x14ac:dyDescent="0.25">
      <c r="A30" s="7" t="s">
        <v>536</v>
      </c>
      <c r="B30" s="65">
        <v>1</v>
      </c>
      <c r="C30" s="34">
        <f>IF(B39=0, "-", B30/B39)</f>
        <v>5.1813471502590676E-3</v>
      </c>
      <c r="D30" s="65">
        <v>0</v>
      </c>
      <c r="E30" s="9">
        <f>IF(D39=0, "-", D30/D39)</f>
        <v>0</v>
      </c>
      <c r="F30" s="81">
        <v>2</v>
      </c>
      <c r="G30" s="34">
        <f>IF(F39=0, "-", F30/F39)</f>
        <v>4.3956043956043956E-3</v>
      </c>
      <c r="H30" s="65">
        <v>0</v>
      </c>
      <c r="I30" s="9">
        <f>IF(H39=0, "-", H30/H39)</f>
        <v>0</v>
      </c>
      <c r="J30" s="8" t="str">
        <f t="shared" si="2"/>
        <v>-</v>
      </c>
      <c r="K30" s="9" t="str">
        <f t="shared" si="3"/>
        <v>-</v>
      </c>
    </row>
    <row r="31" spans="1:11" x14ac:dyDescent="0.25">
      <c r="A31" s="7" t="s">
        <v>537</v>
      </c>
      <c r="B31" s="65">
        <v>102</v>
      </c>
      <c r="C31" s="34">
        <f>IF(B39=0, "-", B31/B39)</f>
        <v>0.52849740932642486</v>
      </c>
      <c r="D31" s="65">
        <v>75</v>
      </c>
      <c r="E31" s="9">
        <f>IF(D39=0, "-", D31/D39)</f>
        <v>0.42613636363636365</v>
      </c>
      <c r="F31" s="81">
        <v>253</v>
      </c>
      <c r="G31" s="34">
        <f>IF(F39=0, "-", F31/F39)</f>
        <v>0.55604395604395607</v>
      </c>
      <c r="H31" s="65">
        <v>178</v>
      </c>
      <c r="I31" s="9">
        <f>IF(H39=0, "-", H31/H39)</f>
        <v>0.46113989637305697</v>
      </c>
      <c r="J31" s="8">
        <f t="shared" si="2"/>
        <v>0.36</v>
      </c>
      <c r="K31" s="9">
        <f t="shared" si="3"/>
        <v>0.42134831460674155</v>
      </c>
    </row>
    <row r="32" spans="1:11" x14ac:dyDescent="0.25">
      <c r="A32" s="7" t="s">
        <v>538</v>
      </c>
      <c r="B32" s="65">
        <v>2</v>
      </c>
      <c r="C32" s="34">
        <f>IF(B39=0, "-", B32/B39)</f>
        <v>1.0362694300518135E-2</v>
      </c>
      <c r="D32" s="65">
        <v>4</v>
      </c>
      <c r="E32" s="9">
        <f>IF(D39=0, "-", D32/D39)</f>
        <v>2.2727272727272728E-2</v>
      </c>
      <c r="F32" s="81">
        <v>3</v>
      </c>
      <c r="G32" s="34">
        <f>IF(F39=0, "-", F32/F39)</f>
        <v>6.5934065934065934E-3</v>
      </c>
      <c r="H32" s="65">
        <v>8</v>
      </c>
      <c r="I32" s="9">
        <f>IF(H39=0, "-", H32/H39)</f>
        <v>2.072538860103627E-2</v>
      </c>
      <c r="J32" s="8">
        <f t="shared" si="2"/>
        <v>-0.5</v>
      </c>
      <c r="K32" s="9">
        <f t="shared" si="3"/>
        <v>-0.625</v>
      </c>
    </row>
    <row r="33" spans="1:11" x14ac:dyDescent="0.25">
      <c r="A33" s="7" t="s">
        <v>539</v>
      </c>
      <c r="B33" s="65">
        <v>1</v>
      </c>
      <c r="C33" s="34">
        <f>IF(B39=0, "-", B33/B39)</f>
        <v>5.1813471502590676E-3</v>
      </c>
      <c r="D33" s="65">
        <v>0</v>
      </c>
      <c r="E33" s="9">
        <f>IF(D39=0, "-", D33/D39)</f>
        <v>0</v>
      </c>
      <c r="F33" s="81">
        <v>1</v>
      </c>
      <c r="G33" s="34">
        <f>IF(F39=0, "-", F33/F39)</f>
        <v>2.1978021978021978E-3</v>
      </c>
      <c r="H33" s="65">
        <v>0</v>
      </c>
      <c r="I33" s="9">
        <f>IF(H39=0, "-", H33/H39)</f>
        <v>0</v>
      </c>
      <c r="J33" s="8" t="str">
        <f t="shared" si="2"/>
        <v>-</v>
      </c>
      <c r="K33" s="9" t="str">
        <f t="shared" si="3"/>
        <v>-</v>
      </c>
    </row>
    <row r="34" spans="1:11" x14ac:dyDescent="0.25">
      <c r="A34" s="7" t="s">
        <v>540</v>
      </c>
      <c r="B34" s="65">
        <v>2</v>
      </c>
      <c r="C34" s="34">
        <f>IF(B39=0, "-", B34/B39)</f>
        <v>1.0362694300518135E-2</v>
      </c>
      <c r="D34" s="65">
        <v>0</v>
      </c>
      <c r="E34" s="9">
        <f>IF(D39=0, "-", D34/D39)</f>
        <v>0</v>
      </c>
      <c r="F34" s="81">
        <v>3</v>
      </c>
      <c r="G34" s="34">
        <f>IF(F39=0, "-", F34/F39)</f>
        <v>6.5934065934065934E-3</v>
      </c>
      <c r="H34" s="65">
        <v>2</v>
      </c>
      <c r="I34" s="9">
        <f>IF(H39=0, "-", H34/H39)</f>
        <v>5.1813471502590676E-3</v>
      </c>
      <c r="J34" s="8" t="str">
        <f t="shared" si="2"/>
        <v>-</v>
      </c>
      <c r="K34" s="9">
        <f t="shared" si="3"/>
        <v>0.5</v>
      </c>
    </row>
    <row r="35" spans="1:11" x14ac:dyDescent="0.25">
      <c r="A35" s="7" t="s">
        <v>541</v>
      </c>
      <c r="B35" s="65">
        <v>0</v>
      </c>
      <c r="C35" s="34">
        <f>IF(B39=0, "-", B35/B39)</f>
        <v>0</v>
      </c>
      <c r="D35" s="65">
        <v>1</v>
      </c>
      <c r="E35" s="9">
        <f>IF(D39=0, "-", D35/D39)</f>
        <v>5.681818181818182E-3</v>
      </c>
      <c r="F35" s="81">
        <v>1</v>
      </c>
      <c r="G35" s="34">
        <f>IF(F39=0, "-", F35/F39)</f>
        <v>2.1978021978021978E-3</v>
      </c>
      <c r="H35" s="65">
        <v>1</v>
      </c>
      <c r="I35" s="9">
        <f>IF(H39=0, "-", H35/H39)</f>
        <v>2.5906735751295338E-3</v>
      </c>
      <c r="J35" s="8">
        <f t="shared" si="2"/>
        <v>-1</v>
      </c>
      <c r="K35" s="9">
        <f t="shared" si="3"/>
        <v>0</v>
      </c>
    </row>
    <row r="36" spans="1:11" x14ac:dyDescent="0.25">
      <c r="A36" s="7" t="s">
        <v>542</v>
      </c>
      <c r="B36" s="65">
        <v>4</v>
      </c>
      <c r="C36" s="34">
        <f>IF(B39=0, "-", B36/B39)</f>
        <v>2.072538860103627E-2</v>
      </c>
      <c r="D36" s="65">
        <v>7</v>
      </c>
      <c r="E36" s="9">
        <f>IF(D39=0, "-", D36/D39)</f>
        <v>3.9772727272727272E-2</v>
      </c>
      <c r="F36" s="81">
        <v>15</v>
      </c>
      <c r="G36" s="34">
        <f>IF(F39=0, "-", F36/F39)</f>
        <v>3.2967032967032968E-2</v>
      </c>
      <c r="H36" s="65">
        <v>7</v>
      </c>
      <c r="I36" s="9">
        <f>IF(H39=0, "-", H36/H39)</f>
        <v>1.8134715025906734E-2</v>
      </c>
      <c r="J36" s="8">
        <f t="shared" si="2"/>
        <v>-0.42857142857142855</v>
      </c>
      <c r="K36" s="9">
        <f t="shared" si="3"/>
        <v>1.1428571428571428</v>
      </c>
    </row>
    <row r="37" spans="1:11" x14ac:dyDescent="0.25">
      <c r="A37" s="7" t="s">
        <v>543</v>
      </c>
      <c r="B37" s="65">
        <v>1</v>
      </c>
      <c r="C37" s="34">
        <f>IF(B39=0, "-", B37/B39)</f>
        <v>5.1813471502590676E-3</v>
      </c>
      <c r="D37" s="65">
        <v>2</v>
      </c>
      <c r="E37" s="9">
        <f>IF(D39=0, "-", D37/D39)</f>
        <v>1.1363636363636364E-2</v>
      </c>
      <c r="F37" s="81">
        <v>1</v>
      </c>
      <c r="G37" s="34">
        <f>IF(F39=0, "-", F37/F39)</f>
        <v>2.1978021978021978E-3</v>
      </c>
      <c r="H37" s="65">
        <v>7</v>
      </c>
      <c r="I37" s="9">
        <f>IF(H39=0, "-", H37/H39)</f>
        <v>1.8134715025906734E-2</v>
      </c>
      <c r="J37" s="8">
        <f t="shared" si="2"/>
        <v>-0.5</v>
      </c>
      <c r="K37" s="9">
        <f t="shared" si="3"/>
        <v>-0.8571428571428571</v>
      </c>
    </row>
    <row r="38" spans="1:11" x14ac:dyDescent="0.25">
      <c r="A38" s="2"/>
      <c r="B38" s="68"/>
      <c r="C38" s="33"/>
      <c r="D38" s="68"/>
      <c r="E38" s="6"/>
      <c r="F38" s="82"/>
      <c r="G38" s="33"/>
      <c r="H38" s="68"/>
      <c r="I38" s="6"/>
      <c r="J38" s="5"/>
      <c r="K38" s="6"/>
    </row>
    <row r="39" spans="1:11" s="43" customFormat="1" x14ac:dyDescent="0.25">
      <c r="A39" s="162" t="s">
        <v>611</v>
      </c>
      <c r="B39" s="71">
        <f>SUM(B25:B38)</f>
        <v>193</v>
      </c>
      <c r="C39" s="40">
        <f>B39/22244</f>
        <v>8.6764970329077512E-3</v>
      </c>
      <c r="D39" s="71">
        <f>SUM(D25:D38)</f>
        <v>176</v>
      </c>
      <c r="E39" s="41">
        <f>D39/21214</f>
        <v>8.2964080324314134E-3</v>
      </c>
      <c r="F39" s="77">
        <f>SUM(F25:F38)</f>
        <v>455</v>
      </c>
      <c r="G39" s="42">
        <f>F39/59437</f>
        <v>7.6551642916028737E-3</v>
      </c>
      <c r="H39" s="71">
        <f>SUM(H25:H38)</f>
        <v>386</v>
      </c>
      <c r="I39" s="41">
        <f>H39/56599</f>
        <v>6.8199084789483909E-3</v>
      </c>
      <c r="J39" s="37">
        <f>IF(D39=0, "-", IF((B39-D39)/D39&lt;10, (B39-D39)/D39, "&gt;999%"))</f>
        <v>9.6590909090909088E-2</v>
      </c>
      <c r="K39" s="38">
        <f>IF(H39=0, "-", IF((F39-H39)/H39&lt;10, (F39-H39)/H39, "&gt;999%"))</f>
        <v>0.17875647668393782</v>
      </c>
    </row>
    <row r="40" spans="1:11" x14ac:dyDescent="0.25">
      <c r="B40" s="83"/>
      <c r="D40" s="83"/>
      <c r="F40" s="83"/>
      <c r="H40" s="83"/>
    </row>
    <row r="41" spans="1:11" x14ac:dyDescent="0.25">
      <c r="A41" s="163" t="s">
        <v>136</v>
      </c>
      <c r="B41" s="61" t="s">
        <v>12</v>
      </c>
      <c r="C41" s="62" t="s">
        <v>13</v>
      </c>
      <c r="D41" s="61" t="s">
        <v>12</v>
      </c>
      <c r="E41" s="63" t="s">
        <v>13</v>
      </c>
      <c r="F41" s="62" t="s">
        <v>12</v>
      </c>
      <c r="G41" s="62" t="s">
        <v>13</v>
      </c>
      <c r="H41" s="61" t="s">
        <v>12</v>
      </c>
      <c r="I41" s="63" t="s">
        <v>13</v>
      </c>
      <c r="J41" s="61"/>
      <c r="K41" s="63"/>
    </row>
    <row r="42" spans="1:11" x14ac:dyDescent="0.25">
      <c r="A42" s="7" t="s">
        <v>544</v>
      </c>
      <c r="B42" s="65">
        <v>11</v>
      </c>
      <c r="C42" s="34">
        <f>IF(B59=0, "-", B42/B59)</f>
        <v>3.0640668523676879E-2</v>
      </c>
      <c r="D42" s="65">
        <v>15</v>
      </c>
      <c r="E42" s="9">
        <f>IF(D59=0, "-", D42/D59)</f>
        <v>5.514705882352941E-2</v>
      </c>
      <c r="F42" s="81">
        <v>32</v>
      </c>
      <c r="G42" s="34">
        <f>IF(F59=0, "-", F42/F59)</f>
        <v>3.5834266517357223E-2</v>
      </c>
      <c r="H42" s="65">
        <v>33</v>
      </c>
      <c r="I42" s="9">
        <f>IF(H59=0, "-", H42/H59)</f>
        <v>5.1004636785162288E-2</v>
      </c>
      <c r="J42" s="8">
        <f t="shared" ref="J42:J57" si="4">IF(D42=0, "-", IF((B42-D42)/D42&lt;10, (B42-D42)/D42, "&gt;999%"))</f>
        <v>-0.26666666666666666</v>
      </c>
      <c r="K42" s="9">
        <f t="shared" ref="K42:K57" si="5">IF(H42=0, "-", IF((F42-H42)/H42&lt;10, (F42-H42)/H42, "&gt;999%"))</f>
        <v>-3.0303030303030304E-2</v>
      </c>
    </row>
    <row r="43" spans="1:11" x14ac:dyDescent="0.25">
      <c r="A43" s="7" t="s">
        <v>545</v>
      </c>
      <c r="B43" s="65">
        <v>0</v>
      </c>
      <c r="C43" s="34">
        <f>IF(B59=0, "-", B43/B59)</f>
        <v>0</v>
      </c>
      <c r="D43" s="65">
        <v>0</v>
      </c>
      <c r="E43" s="9">
        <f>IF(D59=0, "-", D43/D59)</f>
        <v>0</v>
      </c>
      <c r="F43" s="81">
        <v>2</v>
      </c>
      <c r="G43" s="34">
        <f>IF(F59=0, "-", F43/F59)</f>
        <v>2.2396416573348264E-3</v>
      </c>
      <c r="H43" s="65">
        <v>0</v>
      </c>
      <c r="I43" s="9">
        <f>IF(H59=0, "-", H43/H59)</f>
        <v>0</v>
      </c>
      <c r="J43" s="8" t="str">
        <f t="shared" si="4"/>
        <v>-</v>
      </c>
      <c r="K43" s="9" t="str">
        <f t="shared" si="5"/>
        <v>-</v>
      </c>
    </row>
    <row r="44" spans="1:11" x14ac:dyDescent="0.25">
      <c r="A44" s="7" t="s">
        <v>546</v>
      </c>
      <c r="B44" s="65">
        <v>1</v>
      </c>
      <c r="C44" s="34">
        <f>IF(B59=0, "-", B44/B59)</f>
        <v>2.7855153203342618E-3</v>
      </c>
      <c r="D44" s="65">
        <v>6</v>
      </c>
      <c r="E44" s="9">
        <f>IF(D59=0, "-", D44/D59)</f>
        <v>2.2058823529411766E-2</v>
      </c>
      <c r="F44" s="81">
        <v>5</v>
      </c>
      <c r="G44" s="34">
        <f>IF(F59=0, "-", F44/F59)</f>
        <v>5.5991041433370659E-3</v>
      </c>
      <c r="H44" s="65">
        <v>12</v>
      </c>
      <c r="I44" s="9">
        <f>IF(H59=0, "-", H44/H59)</f>
        <v>1.8547140649149921E-2</v>
      </c>
      <c r="J44" s="8">
        <f t="shared" si="4"/>
        <v>-0.83333333333333337</v>
      </c>
      <c r="K44" s="9">
        <f t="shared" si="5"/>
        <v>-0.58333333333333337</v>
      </c>
    </row>
    <row r="45" spans="1:11" x14ac:dyDescent="0.25">
      <c r="A45" s="7" t="s">
        <v>547</v>
      </c>
      <c r="B45" s="65">
        <v>18</v>
      </c>
      <c r="C45" s="34">
        <f>IF(B59=0, "-", B45/B59)</f>
        <v>5.0139275766016712E-2</v>
      </c>
      <c r="D45" s="65">
        <v>8</v>
      </c>
      <c r="E45" s="9">
        <f>IF(D59=0, "-", D45/D59)</f>
        <v>2.9411764705882353E-2</v>
      </c>
      <c r="F45" s="81">
        <v>38</v>
      </c>
      <c r="G45" s="34">
        <f>IF(F59=0, "-", F45/F59)</f>
        <v>4.2553191489361701E-2</v>
      </c>
      <c r="H45" s="65">
        <v>22</v>
      </c>
      <c r="I45" s="9">
        <f>IF(H59=0, "-", H45/H59)</f>
        <v>3.4003091190108192E-2</v>
      </c>
      <c r="J45" s="8">
        <f t="shared" si="4"/>
        <v>1.25</v>
      </c>
      <c r="K45" s="9">
        <f t="shared" si="5"/>
        <v>0.72727272727272729</v>
      </c>
    </row>
    <row r="46" spans="1:11" x14ac:dyDescent="0.25">
      <c r="A46" s="7" t="s">
        <v>548</v>
      </c>
      <c r="B46" s="65">
        <v>21</v>
      </c>
      <c r="C46" s="34">
        <f>IF(B59=0, "-", B46/B59)</f>
        <v>5.8495821727019497E-2</v>
      </c>
      <c r="D46" s="65">
        <v>14</v>
      </c>
      <c r="E46" s="9">
        <f>IF(D59=0, "-", D46/D59)</f>
        <v>5.1470588235294115E-2</v>
      </c>
      <c r="F46" s="81">
        <v>53</v>
      </c>
      <c r="G46" s="34">
        <f>IF(F59=0, "-", F46/F59)</f>
        <v>5.9350503919372903E-2</v>
      </c>
      <c r="H46" s="65">
        <v>26</v>
      </c>
      <c r="I46" s="9">
        <f>IF(H59=0, "-", H46/H59)</f>
        <v>4.0185471406491501E-2</v>
      </c>
      <c r="J46" s="8">
        <f t="shared" si="4"/>
        <v>0.5</v>
      </c>
      <c r="K46" s="9">
        <f t="shared" si="5"/>
        <v>1.0384615384615385</v>
      </c>
    </row>
    <row r="47" spans="1:11" x14ac:dyDescent="0.25">
      <c r="A47" s="7" t="s">
        <v>549</v>
      </c>
      <c r="B47" s="65">
        <v>0</v>
      </c>
      <c r="C47" s="34">
        <f>IF(B59=0, "-", B47/B59)</f>
        <v>0</v>
      </c>
      <c r="D47" s="65">
        <v>0</v>
      </c>
      <c r="E47" s="9">
        <f>IF(D59=0, "-", D47/D59)</f>
        <v>0</v>
      </c>
      <c r="F47" s="81">
        <v>0</v>
      </c>
      <c r="G47" s="34">
        <f>IF(F59=0, "-", F47/F59)</f>
        <v>0</v>
      </c>
      <c r="H47" s="65">
        <v>1</v>
      </c>
      <c r="I47" s="9">
        <f>IF(H59=0, "-", H47/H59)</f>
        <v>1.5455950540958269E-3</v>
      </c>
      <c r="J47" s="8" t="str">
        <f t="shared" si="4"/>
        <v>-</v>
      </c>
      <c r="K47" s="9">
        <f t="shared" si="5"/>
        <v>-1</v>
      </c>
    </row>
    <row r="48" spans="1:11" x14ac:dyDescent="0.25">
      <c r="A48" s="7" t="s">
        <v>550</v>
      </c>
      <c r="B48" s="65">
        <v>69</v>
      </c>
      <c r="C48" s="34">
        <f>IF(B59=0, "-", B48/B59)</f>
        <v>0.19220055710306408</v>
      </c>
      <c r="D48" s="65">
        <v>43</v>
      </c>
      <c r="E48" s="9">
        <f>IF(D59=0, "-", D48/D59)</f>
        <v>0.15808823529411764</v>
      </c>
      <c r="F48" s="81">
        <v>162</v>
      </c>
      <c r="G48" s="34">
        <f>IF(F59=0, "-", F48/F59)</f>
        <v>0.18141097424412095</v>
      </c>
      <c r="H48" s="65">
        <v>114</v>
      </c>
      <c r="I48" s="9">
        <f>IF(H59=0, "-", H48/H59)</f>
        <v>0.17619783616692428</v>
      </c>
      <c r="J48" s="8">
        <f t="shared" si="4"/>
        <v>0.60465116279069764</v>
      </c>
      <c r="K48" s="9">
        <f t="shared" si="5"/>
        <v>0.42105263157894735</v>
      </c>
    </row>
    <row r="49" spans="1:11" x14ac:dyDescent="0.25">
      <c r="A49" s="7" t="s">
        <v>551</v>
      </c>
      <c r="B49" s="65">
        <v>4</v>
      </c>
      <c r="C49" s="34">
        <f>IF(B59=0, "-", B49/B59)</f>
        <v>1.1142061281337047E-2</v>
      </c>
      <c r="D49" s="65">
        <v>5</v>
      </c>
      <c r="E49" s="9">
        <f>IF(D59=0, "-", D49/D59)</f>
        <v>1.8382352941176471E-2</v>
      </c>
      <c r="F49" s="81">
        <v>13</v>
      </c>
      <c r="G49" s="34">
        <f>IF(F59=0, "-", F49/F59)</f>
        <v>1.4557670772676373E-2</v>
      </c>
      <c r="H49" s="65">
        <v>13</v>
      </c>
      <c r="I49" s="9">
        <f>IF(H59=0, "-", H49/H59)</f>
        <v>2.009273570324575E-2</v>
      </c>
      <c r="J49" s="8">
        <f t="shared" si="4"/>
        <v>-0.2</v>
      </c>
      <c r="K49" s="9">
        <f t="shared" si="5"/>
        <v>0</v>
      </c>
    </row>
    <row r="50" spans="1:11" x14ac:dyDescent="0.25">
      <c r="A50" s="7" t="s">
        <v>61</v>
      </c>
      <c r="B50" s="65">
        <v>73</v>
      </c>
      <c r="C50" s="34">
        <f>IF(B59=0, "-", B50/B59)</f>
        <v>0.20334261838440112</v>
      </c>
      <c r="D50" s="65">
        <v>58</v>
      </c>
      <c r="E50" s="9">
        <f>IF(D59=0, "-", D50/D59)</f>
        <v>0.21323529411764705</v>
      </c>
      <c r="F50" s="81">
        <v>190</v>
      </c>
      <c r="G50" s="34">
        <f>IF(F59=0, "-", F50/F59)</f>
        <v>0.21276595744680851</v>
      </c>
      <c r="H50" s="65">
        <v>133</v>
      </c>
      <c r="I50" s="9">
        <f>IF(H59=0, "-", H50/H59)</f>
        <v>0.20556414219474498</v>
      </c>
      <c r="J50" s="8">
        <f t="shared" si="4"/>
        <v>0.25862068965517243</v>
      </c>
      <c r="K50" s="9">
        <f t="shared" si="5"/>
        <v>0.42857142857142855</v>
      </c>
    </row>
    <row r="51" spans="1:11" x14ac:dyDescent="0.25">
      <c r="A51" s="7" t="s">
        <v>552</v>
      </c>
      <c r="B51" s="65">
        <v>23</v>
      </c>
      <c r="C51" s="34">
        <f>IF(B59=0, "-", B51/B59)</f>
        <v>6.4066852367688026E-2</v>
      </c>
      <c r="D51" s="65">
        <v>24</v>
      </c>
      <c r="E51" s="9">
        <f>IF(D59=0, "-", D51/D59)</f>
        <v>8.8235294117647065E-2</v>
      </c>
      <c r="F51" s="81">
        <v>51</v>
      </c>
      <c r="G51" s="34">
        <f>IF(F59=0, "-", F51/F59)</f>
        <v>5.7110862262038077E-2</v>
      </c>
      <c r="H51" s="65">
        <v>56</v>
      </c>
      <c r="I51" s="9">
        <f>IF(H59=0, "-", H51/H59)</f>
        <v>8.6553323029366303E-2</v>
      </c>
      <c r="J51" s="8">
        <f t="shared" si="4"/>
        <v>-4.1666666666666664E-2</v>
      </c>
      <c r="K51" s="9">
        <f t="shared" si="5"/>
        <v>-8.9285714285714288E-2</v>
      </c>
    </row>
    <row r="52" spans="1:11" x14ac:dyDescent="0.25">
      <c r="A52" s="7" t="s">
        <v>553</v>
      </c>
      <c r="B52" s="65">
        <v>6</v>
      </c>
      <c r="C52" s="34">
        <f>IF(B59=0, "-", B52/B59)</f>
        <v>1.6713091922005572E-2</v>
      </c>
      <c r="D52" s="65">
        <v>6</v>
      </c>
      <c r="E52" s="9">
        <f>IF(D59=0, "-", D52/D59)</f>
        <v>2.2058823529411766E-2</v>
      </c>
      <c r="F52" s="81">
        <v>21</v>
      </c>
      <c r="G52" s="34">
        <f>IF(F59=0, "-", F52/F59)</f>
        <v>2.3516237402015677E-2</v>
      </c>
      <c r="H52" s="65">
        <v>12</v>
      </c>
      <c r="I52" s="9">
        <f>IF(H59=0, "-", H52/H59)</f>
        <v>1.8547140649149921E-2</v>
      </c>
      <c r="J52" s="8">
        <f t="shared" si="4"/>
        <v>0</v>
      </c>
      <c r="K52" s="9">
        <f t="shared" si="5"/>
        <v>0.75</v>
      </c>
    </row>
    <row r="53" spans="1:11" x14ac:dyDescent="0.25">
      <c r="A53" s="7" t="s">
        <v>554</v>
      </c>
      <c r="B53" s="65">
        <v>12</v>
      </c>
      <c r="C53" s="34">
        <f>IF(B59=0, "-", B53/B59)</f>
        <v>3.3426183844011144E-2</v>
      </c>
      <c r="D53" s="65">
        <v>18</v>
      </c>
      <c r="E53" s="9">
        <f>IF(D59=0, "-", D53/D59)</f>
        <v>6.6176470588235295E-2</v>
      </c>
      <c r="F53" s="81">
        <v>37</v>
      </c>
      <c r="G53" s="34">
        <f>IF(F59=0, "-", F53/F59)</f>
        <v>4.1433370660694288E-2</v>
      </c>
      <c r="H53" s="65">
        <v>53</v>
      </c>
      <c r="I53" s="9">
        <f>IF(H59=0, "-", H53/H59)</f>
        <v>8.1916537867078823E-2</v>
      </c>
      <c r="J53" s="8">
        <f t="shared" si="4"/>
        <v>-0.33333333333333331</v>
      </c>
      <c r="K53" s="9">
        <f t="shared" si="5"/>
        <v>-0.30188679245283018</v>
      </c>
    </row>
    <row r="54" spans="1:11" x14ac:dyDescent="0.25">
      <c r="A54" s="7" t="s">
        <v>555</v>
      </c>
      <c r="B54" s="65">
        <v>14</v>
      </c>
      <c r="C54" s="34">
        <f>IF(B59=0, "-", B54/B59)</f>
        <v>3.8997214484679667E-2</v>
      </c>
      <c r="D54" s="65">
        <v>5</v>
      </c>
      <c r="E54" s="9">
        <f>IF(D59=0, "-", D54/D59)</f>
        <v>1.8382352941176471E-2</v>
      </c>
      <c r="F54" s="81">
        <v>33</v>
      </c>
      <c r="G54" s="34">
        <f>IF(F59=0, "-", F54/F59)</f>
        <v>3.6954087346024636E-2</v>
      </c>
      <c r="H54" s="65">
        <v>20</v>
      </c>
      <c r="I54" s="9">
        <f>IF(H59=0, "-", H54/H59)</f>
        <v>3.0911901081916538E-2</v>
      </c>
      <c r="J54" s="8">
        <f t="shared" si="4"/>
        <v>1.8</v>
      </c>
      <c r="K54" s="9">
        <f t="shared" si="5"/>
        <v>0.65</v>
      </c>
    </row>
    <row r="55" spans="1:11" x14ac:dyDescent="0.25">
      <c r="A55" s="7" t="s">
        <v>556</v>
      </c>
      <c r="B55" s="65">
        <v>22</v>
      </c>
      <c r="C55" s="34">
        <f>IF(B59=0, "-", B55/B59)</f>
        <v>6.1281337047353758E-2</v>
      </c>
      <c r="D55" s="65">
        <v>13</v>
      </c>
      <c r="E55" s="9">
        <f>IF(D59=0, "-", D55/D59)</f>
        <v>4.779411764705882E-2</v>
      </c>
      <c r="F55" s="81">
        <v>55</v>
      </c>
      <c r="G55" s="34">
        <f>IF(F59=0, "-", F55/F59)</f>
        <v>6.1590145576707729E-2</v>
      </c>
      <c r="H55" s="65">
        <v>33</v>
      </c>
      <c r="I55" s="9">
        <f>IF(H59=0, "-", H55/H59)</f>
        <v>5.1004636785162288E-2</v>
      </c>
      <c r="J55" s="8">
        <f t="shared" si="4"/>
        <v>0.69230769230769229</v>
      </c>
      <c r="K55" s="9">
        <f t="shared" si="5"/>
        <v>0.66666666666666663</v>
      </c>
    </row>
    <row r="56" spans="1:11" x14ac:dyDescent="0.25">
      <c r="A56" s="7" t="s">
        <v>557</v>
      </c>
      <c r="B56" s="65">
        <v>78</v>
      </c>
      <c r="C56" s="34">
        <f>IF(B59=0, "-", B56/B59)</f>
        <v>0.21727019498607242</v>
      </c>
      <c r="D56" s="65">
        <v>47</v>
      </c>
      <c r="E56" s="9">
        <f>IF(D59=0, "-", D56/D59)</f>
        <v>0.17279411764705882</v>
      </c>
      <c r="F56" s="81">
        <v>182</v>
      </c>
      <c r="G56" s="34">
        <f>IF(F59=0, "-", F56/F59)</f>
        <v>0.20380739081746921</v>
      </c>
      <c r="H56" s="65">
        <v>90</v>
      </c>
      <c r="I56" s="9">
        <f>IF(H59=0, "-", H56/H59)</f>
        <v>0.13910355486862441</v>
      </c>
      <c r="J56" s="8">
        <f t="shared" si="4"/>
        <v>0.65957446808510634</v>
      </c>
      <c r="K56" s="9">
        <f t="shared" si="5"/>
        <v>1.0222222222222221</v>
      </c>
    </row>
    <row r="57" spans="1:11" x14ac:dyDescent="0.25">
      <c r="A57" s="7" t="s">
        <v>558</v>
      </c>
      <c r="B57" s="65">
        <v>7</v>
      </c>
      <c r="C57" s="34">
        <f>IF(B59=0, "-", B57/B59)</f>
        <v>1.9498607242339833E-2</v>
      </c>
      <c r="D57" s="65">
        <v>10</v>
      </c>
      <c r="E57" s="9">
        <f>IF(D59=0, "-", D57/D59)</f>
        <v>3.6764705882352942E-2</v>
      </c>
      <c r="F57" s="81">
        <v>19</v>
      </c>
      <c r="G57" s="34">
        <f>IF(F59=0, "-", F57/F59)</f>
        <v>2.1276595744680851E-2</v>
      </c>
      <c r="H57" s="65">
        <v>29</v>
      </c>
      <c r="I57" s="9">
        <f>IF(H59=0, "-", H57/H59)</f>
        <v>4.482225656877898E-2</v>
      </c>
      <c r="J57" s="8">
        <f t="shared" si="4"/>
        <v>-0.3</v>
      </c>
      <c r="K57" s="9">
        <f t="shared" si="5"/>
        <v>-0.34482758620689657</v>
      </c>
    </row>
    <row r="58" spans="1:11" x14ac:dyDescent="0.25">
      <c r="A58" s="2"/>
      <c r="B58" s="68"/>
      <c r="C58" s="33"/>
      <c r="D58" s="68"/>
      <c r="E58" s="6"/>
      <c r="F58" s="82"/>
      <c r="G58" s="33"/>
      <c r="H58" s="68"/>
      <c r="I58" s="6"/>
      <c r="J58" s="5"/>
      <c r="K58" s="6"/>
    </row>
    <row r="59" spans="1:11" s="43" customFormat="1" x14ac:dyDescent="0.25">
      <c r="A59" s="162" t="s">
        <v>610</v>
      </c>
      <c r="B59" s="71">
        <f>SUM(B42:B58)</f>
        <v>359</v>
      </c>
      <c r="C59" s="40">
        <f>B59/22244</f>
        <v>1.6139183600071931E-2</v>
      </c>
      <c r="D59" s="71">
        <f>SUM(D42:D58)</f>
        <v>272</v>
      </c>
      <c r="E59" s="41">
        <f>D59/21214</f>
        <v>1.282172150466673E-2</v>
      </c>
      <c r="F59" s="77">
        <f>SUM(F42:F58)</f>
        <v>893</v>
      </c>
      <c r="G59" s="42">
        <f>F59/59437</f>
        <v>1.5024311455827178E-2</v>
      </c>
      <c r="H59" s="71">
        <f>SUM(H42:H58)</f>
        <v>647</v>
      </c>
      <c r="I59" s="41">
        <f>H59/56599</f>
        <v>1.1431297372745102E-2</v>
      </c>
      <c r="J59" s="37">
        <f>IF(D59=0, "-", IF((B59-D59)/D59&lt;10, (B59-D59)/D59, "&gt;999%"))</f>
        <v>0.31985294117647056</v>
      </c>
      <c r="K59" s="38">
        <f>IF(H59=0, "-", IF((F59-H59)/H59&lt;10, (F59-H59)/H59, "&gt;999%"))</f>
        <v>0.3802163833075734</v>
      </c>
    </row>
    <row r="60" spans="1:11" x14ac:dyDescent="0.25">
      <c r="B60" s="83"/>
      <c r="D60" s="83"/>
      <c r="F60" s="83"/>
      <c r="H60" s="83"/>
    </row>
    <row r="61" spans="1:11" x14ac:dyDescent="0.25">
      <c r="A61" s="27" t="s">
        <v>609</v>
      </c>
      <c r="B61" s="71">
        <v>1121</v>
      </c>
      <c r="C61" s="40">
        <f>B61/22244</f>
        <v>5.0395612299946053E-2</v>
      </c>
      <c r="D61" s="71">
        <v>988</v>
      </c>
      <c r="E61" s="41">
        <f>D61/21214</f>
        <v>4.6573017818421797E-2</v>
      </c>
      <c r="F61" s="77">
        <v>2829</v>
      </c>
      <c r="G61" s="42">
        <f>F61/59437</f>
        <v>4.7596614903174787E-2</v>
      </c>
      <c r="H61" s="71">
        <v>2175</v>
      </c>
      <c r="I61" s="41">
        <f>H61/56599</f>
        <v>3.8428240781639249E-2</v>
      </c>
      <c r="J61" s="37">
        <f>IF(D61=0, "-", IF((B61-D61)/D61&lt;10, (B61-D61)/D61, "&gt;999%"))</f>
        <v>0.13461538461538461</v>
      </c>
      <c r="K61" s="38">
        <f>IF(H61=0, "-", IF((F61-H61)/H61&lt;10, (F61-H61)/H61, "&gt;999%"))</f>
        <v>0.30068965517241381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1"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2"/>
  <sheetViews>
    <sheetView tabSelected="1" zoomScaleNormal="100" workbookViewId="0">
      <selection activeCell="M1" sqref="M1"/>
    </sheetView>
  </sheetViews>
  <sheetFormatPr defaultRowHeight="13.2" x14ac:dyDescent="0.25"/>
  <cols>
    <col min="1" max="1" width="25.77734375" bestFit="1" customWidth="1"/>
    <col min="2" max="11" width="8.44140625" customWidth="1"/>
  </cols>
  <sheetData>
    <row r="1" spans="1:11" s="52" customFormat="1" ht="20.399999999999999" x14ac:dyDescent="0.35">
      <c r="A1" s="4" t="s">
        <v>10</v>
      </c>
      <c r="B1" s="198" t="s">
        <v>616</v>
      </c>
      <c r="C1" s="198"/>
      <c r="D1" s="198"/>
      <c r="E1" s="199"/>
      <c r="F1" s="199"/>
      <c r="G1" s="199"/>
      <c r="H1" s="199"/>
      <c r="I1" s="199"/>
      <c r="J1" s="199"/>
      <c r="K1" s="199"/>
    </row>
    <row r="2" spans="1:11" s="52" customFormat="1" ht="20.399999999999999" x14ac:dyDescent="0.35">
      <c r="A2" s="4" t="s">
        <v>109</v>
      </c>
      <c r="B2" s="202" t="s">
        <v>100</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2023</v>
      </c>
      <c r="C5" s="197"/>
      <c r="D5" s="196">
        <f>B5-1</f>
        <v>2022</v>
      </c>
      <c r="E5" s="204"/>
      <c r="F5" s="196">
        <f>B5</f>
        <v>2023</v>
      </c>
      <c r="G5" s="204"/>
      <c r="H5" s="196">
        <f>D5</f>
        <v>2022</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42</v>
      </c>
      <c r="B7" s="65">
        <v>12</v>
      </c>
      <c r="C7" s="39">
        <f>IF(B32=0, "-", B7/B32)</f>
        <v>1.0704727921498661E-2</v>
      </c>
      <c r="D7" s="65">
        <v>16</v>
      </c>
      <c r="E7" s="21">
        <f>IF(D32=0, "-", D7/D32)</f>
        <v>1.6194331983805668E-2</v>
      </c>
      <c r="F7" s="81">
        <v>34</v>
      </c>
      <c r="G7" s="39">
        <f>IF(F32=0, "-", F7/F32)</f>
        <v>1.2018381053375752E-2</v>
      </c>
      <c r="H7" s="65">
        <v>34</v>
      </c>
      <c r="I7" s="21">
        <f>IF(H32=0, "-", H7/H32)</f>
        <v>1.5632183908045976E-2</v>
      </c>
      <c r="J7" s="20">
        <f t="shared" ref="J7:J30" si="0">IF(D7=0, "-", IF((B7-D7)/D7&lt;10, (B7-D7)/D7, "&gt;999%"))</f>
        <v>-0.25</v>
      </c>
      <c r="K7" s="21">
        <f t="shared" ref="K7:K30" si="1">IF(H7=0, "-", IF((F7-H7)/H7&lt;10, (F7-H7)/H7, "&gt;999%"))</f>
        <v>0</v>
      </c>
    </row>
    <row r="8" spans="1:11" x14ac:dyDescent="0.25">
      <c r="A8" s="7" t="s">
        <v>43</v>
      </c>
      <c r="B8" s="65">
        <v>0</v>
      </c>
      <c r="C8" s="39">
        <f>IF(B32=0, "-", B8/B32)</f>
        <v>0</v>
      </c>
      <c r="D8" s="65">
        <v>0</v>
      </c>
      <c r="E8" s="21">
        <f>IF(D32=0, "-", D8/D32)</f>
        <v>0</v>
      </c>
      <c r="F8" s="81">
        <v>2</v>
      </c>
      <c r="G8" s="39">
        <f>IF(F32=0, "-", F8/F32)</f>
        <v>7.0696359137504422E-4</v>
      </c>
      <c r="H8" s="65">
        <v>0</v>
      </c>
      <c r="I8" s="21">
        <f>IF(H32=0, "-", H8/H32)</f>
        <v>0</v>
      </c>
      <c r="J8" s="20" t="str">
        <f t="shared" si="0"/>
        <v>-</v>
      </c>
      <c r="K8" s="21" t="str">
        <f t="shared" si="1"/>
        <v>-</v>
      </c>
    </row>
    <row r="9" spans="1:11" x14ac:dyDescent="0.25">
      <c r="A9" s="7" t="s">
        <v>46</v>
      </c>
      <c r="B9" s="65">
        <v>19</v>
      </c>
      <c r="C9" s="39">
        <f>IF(B32=0, "-", B9/B32)</f>
        <v>1.6949152542372881E-2</v>
      </c>
      <c r="D9" s="65">
        <v>23</v>
      </c>
      <c r="E9" s="21">
        <f>IF(D32=0, "-", D9/D32)</f>
        <v>2.3279352226720649E-2</v>
      </c>
      <c r="F9" s="81">
        <v>51</v>
      </c>
      <c r="G9" s="39">
        <f>IF(F32=0, "-", F9/F32)</f>
        <v>1.8027571580063628E-2</v>
      </c>
      <c r="H9" s="65">
        <v>46</v>
      </c>
      <c r="I9" s="21">
        <f>IF(H32=0, "-", H9/H32)</f>
        <v>2.1149425287356322E-2</v>
      </c>
      <c r="J9" s="20">
        <f t="shared" si="0"/>
        <v>-0.17391304347826086</v>
      </c>
      <c r="K9" s="21">
        <f t="shared" si="1"/>
        <v>0.10869565217391304</v>
      </c>
    </row>
    <row r="10" spans="1:11" x14ac:dyDescent="0.25">
      <c r="A10" s="7" t="s">
        <v>47</v>
      </c>
      <c r="B10" s="65">
        <v>0</v>
      </c>
      <c r="C10" s="39">
        <f>IF(B32=0, "-", B10/B32)</f>
        <v>0</v>
      </c>
      <c r="D10" s="65">
        <v>13</v>
      </c>
      <c r="E10" s="21">
        <f>IF(D32=0, "-", D10/D32)</f>
        <v>1.3157894736842105E-2</v>
      </c>
      <c r="F10" s="81">
        <v>1</v>
      </c>
      <c r="G10" s="39">
        <f>IF(F32=0, "-", F10/F32)</f>
        <v>3.5348179568752211E-4</v>
      </c>
      <c r="H10" s="65">
        <v>17</v>
      </c>
      <c r="I10" s="21">
        <f>IF(H32=0, "-", H10/H32)</f>
        <v>7.8160919540229881E-3</v>
      </c>
      <c r="J10" s="20">
        <f t="shared" si="0"/>
        <v>-1</v>
      </c>
      <c r="K10" s="21">
        <f t="shared" si="1"/>
        <v>-0.94117647058823528</v>
      </c>
    </row>
    <row r="11" spans="1:11" x14ac:dyDescent="0.25">
      <c r="A11" s="7" t="s">
        <v>48</v>
      </c>
      <c r="B11" s="65">
        <v>1</v>
      </c>
      <c r="C11" s="39">
        <f>IF(B32=0, "-", B11/B32)</f>
        <v>8.9206066012488853E-4</v>
      </c>
      <c r="D11" s="65">
        <v>6</v>
      </c>
      <c r="E11" s="21">
        <f>IF(D32=0, "-", D11/D32)</f>
        <v>6.0728744939271256E-3</v>
      </c>
      <c r="F11" s="81">
        <v>5</v>
      </c>
      <c r="G11" s="39">
        <f>IF(F32=0, "-", F11/F32)</f>
        <v>1.7674089784376105E-3</v>
      </c>
      <c r="H11" s="65">
        <v>12</v>
      </c>
      <c r="I11" s="21">
        <f>IF(H32=0, "-", H11/H32)</f>
        <v>5.5172413793103444E-3</v>
      </c>
      <c r="J11" s="20">
        <f t="shared" si="0"/>
        <v>-0.83333333333333337</v>
      </c>
      <c r="K11" s="21">
        <f t="shared" si="1"/>
        <v>-0.58333333333333337</v>
      </c>
    </row>
    <row r="12" spans="1:11" x14ac:dyDescent="0.25">
      <c r="A12" s="7" t="s">
        <v>49</v>
      </c>
      <c r="B12" s="65">
        <v>121</v>
      </c>
      <c r="C12" s="39">
        <f>IF(B32=0, "-", B12/B32)</f>
        <v>0.10793933987511151</v>
      </c>
      <c r="D12" s="65">
        <v>88</v>
      </c>
      <c r="E12" s="21">
        <f>IF(D32=0, "-", D12/D32)</f>
        <v>8.9068825910931168E-2</v>
      </c>
      <c r="F12" s="81">
        <v>298</v>
      </c>
      <c r="G12" s="39">
        <f>IF(F32=0, "-", F12/F32)</f>
        <v>0.10533757511488158</v>
      </c>
      <c r="H12" s="65">
        <v>249</v>
      </c>
      <c r="I12" s="21">
        <f>IF(H32=0, "-", H12/H32)</f>
        <v>0.11448275862068966</v>
      </c>
      <c r="J12" s="20">
        <f t="shared" si="0"/>
        <v>0.375</v>
      </c>
      <c r="K12" s="21">
        <f t="shared" si="1"/>
        <v>0.19678714859437751</v>
      </c>
    </row>
    <row r="13" spans="1:11" x14ac:dyDescent="0.25">
      <c r="A13" s="7" t="s">
        <v>52</v>
      </c>
      <c r="B13" s="65">
        <v>123</v>
      </c>
      <c r="C13" s="39">
        <f>IF(B32=0, "-", B13/B32)</f>
        <v>0.10972346119536129</v>
      </c>
      <c r="D13" s="65">
        <v>154</v>
      </c>
      <c r="E13" s="21">
        <f>IF(D32=0, "-", D13/D32)</f>
        <v>0.15587044534412955</v>
      </c>
      <c r="F13" s="81">
        <v>273</v>
      </c>
      <c r="G13" s="39">
        <f>IF(F32=0, "-", F13/F32)</f>
        <v>9.6500530222693531E-2</v>
      </c>
      <c r="H13" s="65">
        <v>303</v>
      </c>
      <c r="I13" s="21">
        <f>IF(H32=0, "-", H13/H32)</f>
        <v>0.1393103448275862</v>
      </c>
      <c r="J13" s="20">
        <f t="shared" si="0"/>
        <v>-0.20129870129870131</v>
      </c>
      <c r="K13" s="21">
        <f t="shared" si="1"/>
        <v>-9.9009900990099015E-2</v>
      </c>
    </row>
    <row r="14" spans="1:11" x14ac:dyDescent="0.25">
      <c r="A14" s="7" t="s">
        <v>55</v>
      </c>
      <c r="B14" s="65">
        <v>12</v>
      </c>
      <c r="C14" s="39">
        <f>IF(B32=0, "-", B14/B32)</f>
        <v>1.0704727921498661E-2</v>
      </c>
      <c r="D14" s="65">
        <v>3</v>
      </c>
      <c r="E14" s="21">
        <f>IF(D32=0, "-", D14/D32)</f>
        <v>3.0364372469635628E-3</v>
      </c>
      <c r="F14" s="81">
        <v>30</v>
      </c>
      <c r="G14" s="39">
        <f>IF(F32=0, "-", F14/F32)</f>
        <v>1.0604453870625663E-2</v>
      </c>
      <c r="H14" s="65">
        <v>10</v>
      </c>
      <c r="I14" s="21">
        <f>IF(H32=0, "-", H14/H32)</f>
        <v>4.5977011494252873E-3</v>
      </c>
      <c r="J14" s="20">
        <f t="shared" si="0"/>
        <v>3</v>
      </c>
      <c r="K14" s="21">
        <f t="shared" si="1"/>
        <v>2</v>
      </c>
    </row>
    <row r="15" spans="1:11" x14ac:dyDescent="0.25">
      <c r="A15" s="7" t="s">
        <v>56</v>
      </c>
      <c r="B15" s="65">
        <v>336</v>
      </c>
      <c r="C15" s="39">
        <f>IF(B32=0, "-", B15/B32)</f>
        <v>0.29973238180196254</v>
      </c>
      <c r="D15" s="65">
        <v>280</v>
      </c>
      <c r="E15" s="21">
        <f>IF(D32=0, "-", D15/D32)</f>
        <v>0.2834008097165992</v>
      </c>
      <c r="F15" s="81">
        <v>871</v>
      </c>
      <c r="G15" s="39">
        <f>IF(F32=0, "-", F15/F32)</f>
        <v>0.30788264404383175</v>
      </c>
      <c r="H15" s="65">
        <v>602</v>
      </c>
      <c r="I15" s="21">
        <f>IF(H32=0, "-", H15/H32)</f>
        <v>0.27678160919540229</v>
      </c>
      <c r="J15" s="20">
        <f t="shared" si="0"/>
        <v>0.2</v>
      </c>
      <c r="K15" s="21">
        <f t="shared" si="1"/>
        <v>0.44684385382059799</v>
      </c>
    </row>
    <row r="16" spans="1:11" x14ac:dyDescent="0.25">
      <c r="A16" s="7" t="s">
        <v>58</v>
      </c>
      <c r="B16" s="65">
        <v>63</v>
      </c>
      <c r="C16" s="39">
        <f>IF(B32=0, "-", B16/B32)</f>
        <v>5.6199821587867974E-2</v>
      </c>
      <c r="D16" s="65">
        <v>45</v>
      </c>
      <c r="E16" s="21">
        <f>IF(D32=0, "-", D16/D32)</f>
        <v>4.5546558704453441E-2</v>
      </c>
      <c r="F16" s="81">
        <v>137</v>
      </c>
      <c r="G16" s="39">
        <f>IF(F32=0, "-", F16/F32)</f>
        <v>4.8427006009190525E-2</v>
      </c>
      <c r="H16" s="65">
        <v>89</v>
      </c>
      <c r="I16" s="21">
        <f>IF(H32=0, "-", H16/H32)</f>
        <v>4.091954022988506E-2</v>
      </c>
      <c r="J16" s="20">
        <f t="shared" si="0"/>
        <v>0.4</v>
      </c>
      <c r="K16" s="21">
        <f t="shared" si="1"/>
        <v>0.5393258426966292</v>
      </c>
    </row>
    <row r="17" spans="1:11" x14ac:dyDescent="0.25">
      <c r="A17" s="7" t="s">
        <v>61</v>
      </c>
      <c r="B17" s="65">
        <v>73</v>
      </c>
      <c r="C17" s="39">
        <f>IF(B32=0, "-", B17/B32)</f>
        <v>6.5120428189116855E-2</v>
      </c>
      <c r="D17" s="65">
        <v>58</v>
      </c>
      <c r="E17" s="21">
        <f>IF(D32=0, "-", D17/D32)</f>
        <v>5.8704453441295545E-2</v>
      </c>
      <c r="F17" s="81">
        <v>190</v>
      </c>
      <c r="G17" s="39">
        <f>IF(F32=0, "-", F17/F32)</f>
        <v>6.7161541180629197E-2</v>
      </c>
      <c r="H17" s="65">
        <v>133</v>
      </c>
      <c r="I17" s="21">
        <f>IF(H32=0, "-", H17/H32)</f>
        <v>6.114942528735632E-2</v>
      </c>
      <c r="J17" s="20">
        <f t="shared" si="0"/>
        <v>0.25862068965517243</v>
      </c>
      <c r="K17" s="21">
        <f t="shared" si="1"/>
        <v>0.42857142857142855</v>
      </c>
    </row>
    <row r="18" spans="1:11" x14ac:dyDescent="0.25">
      <c r="A18" s="7" t="s">
        <v>65</v>
      </c>
      <c r="B18" s="65">
        <v>89</v>
      </c>
      <c r="C18" s="39">
        <f>IF(B32=0, "-", B18/B32)</f>
        <v>7.9393398751115077E-2</v>
      </c>
      <c r="D18" s="65">
        <v>90</v>
      </c>
      <c r="E18" s="21">
        <f>IF(D32=0, "-", D18/D32)</f>
        <v>9.1093117408906882E-2</v>
      </c>
      <c r="F18" s="81">
        <v>240</v>
      </c>
      <c r="G18" s="39">
        <f>IF(F32=0, "-", F18/F32)</f>
        <v>8.4835630965005307E-2</v>
      </c>
      <c r="H18" s="65">
        <v>131</v>
      </c>
      <c r="I18" s="21">
        <f>IF(H32=0, "-", H18/H32)</f>
        <v>6.0229885057471268E-2</v>
      </c>
      <c r="J18" s="20">
        <f t="shared" si="0"/>
        <v>-1.1111111111111112E-2</v>
      </c>
      <c r="K18" s="21">
        <f t="shared" si="1"/>
        <v>0.83206106870229013</v>
      </c>
    </row>
    <row r="19" spans="1:11" x14ac:dyDescent="0.25">
      <c r="A19" s="7" t="s">
        <v>68</v>
      </c>
      <c r="B19" s="65">
        <v>23</v>
      </c>
      <c r="C19" s="39">
        <f>IF(B32=0, "-", B19/B32)</f>
        <v>2.0517395182872437E-2</v>
      </c>
      <c r="D19" s="65">
        <v>24</v>
      </c>
      <c r="E19" s="21">
        <f>IF(D32=0, "-", D19/D32)</f>
        <v>2.4291497975708502E-2</v>
      </c>
      <c r="F19" s="81">
        <v>51</v>
      </c>
      <c r="G19" s="39">
        <f>IF(F32=0, "-", F19/F32)</f>
        <v>1.8027571580063628E-2</v>
      </c>
      <c r="H19" s="65">
        <v>56</v>
      </c>
      <c r="I19" s="21">
        <f>IF(H32=0, "-", H19/H32)</f>
        <v>2.574712643678161E-2</v>
      </c>
      <c r="J19" s="20">
        <f t="shared" si="0"/>
        <v>-4.1666666666666664E-2</v>
      </c>
      <c r="K19" s="21">
        <f t="shared" si="1"/>
        <v>-8.9285714285714288E-2</v>
      </c>
    </row>
    <row r="20" spans="1:11" x14ac:dyDescent="0.25">
      <c r="A20" s="7" t="s">
        <v>69</v>
      </c>
      <c r="B20" s="65">
        <v>7</v>
      </c>
      <c r="C20" s="39">
        <f>IF(B32=0, "-", B20/B32)</f>
        <v>6.2444246208742194E-3</v>
      </c>
      <c r="D20" s="65">
        <v>6</v>
      </c>
      <c r="E20" s="21">
        <f>IF(D32=0, "-", D20/D32)</f>
        <v>6.0728744939271256E-3</v>
      </c>
      <c r="F20" s="81">
        <v>22</v>
      </c>
      <c r="G20" s="39">
        <f>IF(F32=0, "-", F20/F32)</f>
        <v>7.7765995051254861E-3</v>
      </c>
      <c r="H20" s="65">
        <v>12</v>
      </c>
      <c r="I20" s="21">
        <f>IF(H32=0, "-", H20/H32)</f>
        <v>5.5172413793103444E-3</v>
      </c>
      <c r="J20" s="20">
        <f t="shared" si="0"/>
        <v>0.16666666666666666</v>
      </c>
      <c r="K20" s="21">
        <f t="shared" si="1"/>
        <v>0.83333333333333337</v>
      </c>
    </row>
    <row r="21" spans="1:11" x14ac:dyDescent="0.25">
      <c r="A21" s="7" t="s">
        <v>74</v>
      </c>
      <c r="B21" s="65">
        <v>14</v>
      </c>
      <c r="C21" s="39">
        <f>IF(B32=0, "-", B21/B32)</f>
        <v>1.2488849241748439E-2</v>
      </c>
      <c r="D21" s="65">
        <v>18</v>
      </c>
      <c r="E21" s="21">
        <f>IF(D32=0, "-", D21/D32)</f>
        <v>1.8218623481781375E-2</v>
      </c>
      <c r="F21" s="81">
        <v>40</v>
      </c>
      <c r="G21" s="39">
        <f>IF(F32=0, "-", F21/F32)</f>
        <v>1.4139271827500884E-2</v>
      </c>
      <c r="H21" s="65">
        <v>55</v>
      </c>
      <c r="I21" s="21">
        <f>IF(H32=0, "-", H21/H32)</f>
        <v>2.528735632183908E-2</v>
      </c>
      <c r="J21" s="20">
        <f t="shared" si="0"/>
        <v>-0.22222222222222221</v>
      </c>
      <c r="K21" s="21">
        <f t="shared" si="1"/>
        <v>-0.27272727272727271</v>
      </c>
    </row>
    <row r="22" spans="1:11" x14ac:dyDescent="0.25">
      <c r="A22" s="7" t="s">
        <v>75</v>
      </c>
      <c r="B22" s="65">
        <v>57</v>
      </c>
      <c r="C22" s="39">
        <f>IF(B32=0, "-", B22/B32)</f>
        <v>5.0847457627118647E-2</v>
      </c>
      <c r="D22" s="65">
        <v>44</v>
      </c>
      <c r="E22" s="21">
        <f>IF(D32=0, "-", D22/D32)</f>
        <v>4.4534412955465584E-2</v>
      </c>
      <c r="F22" s="81">
        <v>140</v>
      </c>
      <c r="G22" s="39">
        <f>IF(F32=0, "-", F22/F32)</f>
        <v>4.9487451396253095E-2</v>
      </c>
      <c r="H22" s="65">
        <v>139</v>
      </c>
      <c r="I22" s="21">
        <f>IF(H32=0, "-", H22/H32)</f>
        <v>6.3908045977011496E-2</v>
      </c>
      <c r="J22" s="20">
        <f t="shared" si="0"/>
        <v>0.29545454545454547</v>
      </c>
      <c r="K22" s="21">
        <f t="shared" si="1"/>
        <v>7.1942446043165471E-3</v>
      </c>
    </row>
    <row r="23" spans="1:11" x14ac:dyDescent="0.25">
      <c r="A23" s="7" t="s">
        <v>80</v>
      </c>
      <c r="B23" s="65">
        <v>1</v>
      </c>
      <c r="C23" s="39">
        <f>IF(B32=0, "-", B23/B32)</f>
        <v>8.9206066012488853E-4</v>
      </c>
      <c r="D23" s="65">
        <v>0</v>
      </c>
      <c r="E23" s="21">
        <f>IF(D32=0, "-", D23/D32)</f>
        <v>0</v>
      </c>
      <c r="F23" s="81">
        <v>1</v>
      </c>
      <c r="G23" s="39">
        <f>IF(F32=0, "-", F23/F32)</f>
        <v>3.5348179568752211E-4</v>
      </c>
      <c r="H23" s="65">
        <v>0</v>
      </c>
      <c r="I23" s="21">
        <f>IF(H32=0, "-", H23/H32)</f>
        <v>0</v>
      </c>
      <c r="J23" s="20" t="str">
        <f t="shared" si="0"/>
        <v>-</v>
      </c>
      <c r="K23" s="21" t="str">
        <f t="shared" si="1"/>
        <v>-</v>
      </c>
    </row>
    <row r="24" spans="1:11" x14ac:dyDescent="0.25">
      <c r="A24" s="7" t="s">
        <v>84</v>
      </c>
      <c r="B24" s="65">
        <v>8</v>
      </c>
      <c r="C24" s="39">
        <f>IF(B32=0, "-", B24/B32)</f>
        <v>7.1364852809991082E-3</v>
      </c>
      <c r="D24" s="65">
        <v>24</v>
      </c>
      <c r="E24" s="21">
        <f>IF(D32=0, "-", D24/D32)</f>
        <v>2.4291497975708502E-2</v>
      </c>
      <c r="F24" s="81">
        <v>58</v>
      </c>
      <c r="G24" s="39">
        <f>IF(F32=0, "-", F24/F32)</f>
        <v>2.0501944149876283E-2</v>
      </c>
      <c r="H24" s="65">
        <v>73</v>
      </c>
      <c r="I24" s="21">
        <f>IF(H32=0, "-", H24/H32)</f>
        <v>3.3563218390804596E-2</v>
      </c>
      <c r="J24" s="20">
        <f t="shared" si="0"/>
        <v>-0.66666666666666663</v>
      </c>
      <c r="K24" s="21">
        <f t="shared" si="1"/>
        <v>-0.20547945205479451</v>
      </c>
    </row>
    <row r="25" spans="1:11" x14ac:dyDescent="0.25">
      <c r="A25" s="7" t="s">
        <v>86</v>
      </c>
      <c r="B25" s="65">
        <v>14</v>
      </c>
      <c r="C25" s="39">
        <f>IF(B32=0, "-", B25/B32)</f>
        <v>1.2488849241748439E-2</v>
      </c>
      <c r="D25" s="65">
        <v>5</v>
      </c>
      <c r="E25" s="21">
        <f>IF(D32=0, "-", D25/D32)</f>
        <v>5.0607287449392713E-3</v>
      </c>
      <c r="F25" s="81">
        <v>33</v>
      </c>
      <c r="G25" s="39">
        <f>IF(F32=0, "-", F25/F32)</f>
        <v>1.166489925768823E-2</v>
      </c>
      <c r="H25" s="65">
        <v>20</v>
      </c>
      <c r="I25" s="21">
        <f>IF(H32=0, "-", H25/H32)</f>
        <v>9.1954022988505746E-3</v>
      </c>
      <c r="J25" s="20">
        <f t="shared" si="0"/>
        <v>1.8</v>
      </c>
      <c r="K25" s="21">
        <f t="shared" si="1"/>
        <v>0.65</v>
      </c>
    </row>
    <row r="26" spans="1:11" x14ac:dyDescent="0.25">
      <c r="A26" s="7" t="s">
        <v>87</v>
      </c>
      <c r="B26" s="65">
        <v>0</v>
      </c>
      <c r="C26" s="39">
        <f>IF(B32=0, "-", B26/B32)</f>
        <v>0</v>
      </c>
      <c r="D26" s="65">
        <v>1</v>
      </c>
      <c r="E26" s="21">
        <f>IF(D32=0, "-", D26/D32)</f>
        <v>1.0121457489878543E-3</v>
      </c>
      <c r="F26" s="81">
        <v>1</v>
      </c>
      <c r="G26" s="39">
        <f>IF(F32=0, "-", F26/F32)</f>
        <v>3.5348179568752211E-4</v>
      </c>
      <c r="H26" s="65">
        <v>1</v>
      </c>
      <c r="I26" s="21">
        <f>IF(H32=0, "-", H26/H32)</f>
        <v>4.5977011494252872E-4</v>
      </c>
      <c r="J26" s="20">
        <f t="shared" si="0"/>
        <v>-1</v>
      </c>
      <c r="K26" s="21">
        <f t="shared" si="1"/>
        <v>0</v>
      </c>
    </row>
    <row r="27" spans="1:11" x14ac:dyDescent="0.25">
      <c r="A27" s="7" t="s">
        <v>94</v>
      </c>
      <c r="B27" s="65">
        <v>26</v>
      </c>
      <c r="C27" s="39">
        <f>IF(B32=0, "-", B27/B32)</f>
        <v>2.31935771632471E-2</v>
      </c>
      <c r="D27" s="65">
        <v>20</v>
      </c>
      <c r="E27" s="21">
        <f>IF(D32=0, "-", D27/D32)</f>
        <v>2.0242914979757085E-2</v>
      </c>
      <c r="F27" s="81">
        <v>70</v>
      </c>
      <c r="G27" s="39">
        <f>IF(F32=0, "-", F27/F32)</f>
        <v>2.4743725698126547E-2</v>
      </c>
      <c r="H27" s="65">
        <v>40</v>
      </c>
      <c r="I27" s="21">
        <f>IF(H32=0, "-", H27/H32)</f>
        <v>1.8390804597701149E-2</v>
      </c>
      <c r="J27" s="20">
        <f t="shared" si="0"/>
        <v>0.3</v>
      </c>
      <c r="K27" s="21">
        <f t="shared" si="1"/>
        <v>0.75</v>
      </c>
    </row>
    <row r="28" spans="1:11" x14ac:dyDescent="0.25">
      <c r="A28" s="7" t="s">
        <v>95</v>
      </c>
      <c r="B28" s="65">
        <v>36</v>
      </c>
      <c r="C28" s="39">
        <f>IF(B32=0, "-", B28/B32)</f>
        <v>3.2114183764495985E-2</v>
      </c>
      <c r="D28" s="65">
        <v>11</v>
      </c>
      <c r="E28" s="21">
        <f>IF(D32=0, "-", D28/D32)</f>
        <v>1.1133603238866396E-2</v>
      </c>
      <c r="F28" s="81">
        <v>79</v>
      </c>
      <c r="G28" s="39">
        <f>IF(F32=0, "-", F28/F32)</f>
        <v>2.7925061859314246E-2</v>
      </c>
      <c r="H28" s="65">
        <v>27</v>
      </c>
      <c r="I28" s="21">
        <f>IF(H32=0, "-", H28/H32)</f>
        <v>1.2413793103448275E-2</v>
      </c>
      <c r="J28" s="20">
        <f t="shared" si="0"/>
        <v>2.2727272727272729</v>
      </c>
      <c r="K28" s="21">
        <f t="shared" si="1"/>
        <v>1.9259259259259258</v>
      </c>
    </row>
    <row r="29" spans="1:11" x14ac:dyDescent="0.25">
      <c r="A29" s="7" t="s">
        <v>97</v>
      </c>
      <c r="B29" s="65">
        <v>79</v>
      </c>
      <c r="C29" s="39">
        <f>IF(B32=0, "-", B29/B32)</f>
        <v>7.0472792149866195E-2</v>
      </c>
      <c r="D29" s="65">
        <v>49</v>
      </c>
      <c r="E29" s="21">
        <f>IF(D32=0, "-", D29/D32)</f>
        <v>4.9595141700404861E-2</v>
      </c>
      <c r="F29" s="81">
        <v>183</v>
      </c>
      <c r="G29" s="39">
        <f>IF(F32=0, "-", F29/F32)</f>
        <v>6.4687168610816539E-2</v>
      </c>
      <c r="H29" s="65">
        <v>97</v>
      </c>
      <c r="I29" s="21">
        <f>IF(H32=0, "-", H29/H32)</f>
        <v>4.4597701149425288E-2</v>
      </c>
      <c r="J29" s="20">
        <f t="shared" si="0"/>
        <v>0.61224489795918369</v>
      </c>
      <c r="K29" s="21">
        <f t="shared" si="1"/>
        <v>0.88659793814432986</v>
      </c>
    </row>
    <row r="30" spans="1:11" x14ac:dyDescent="0.25">
      <c r="A30" s="7" t="s">
        <v>98</v>
      </c>
      <c r="B30" s="65">
        <v>7</v>
      </c>
      <c r="C30" s="39">
        <f>IF(B32=0, "-", B30/B32)</f>
        <v>6.2444246208742194E-3</v>
      </c>
      <c r="D30" s="65">
        <v>10</v>
      </c>
      <c r="E30" s="21">
        <f>IF(D32=0, "-", D30/D32)</f>
        <v>1.0121457489878543E-2</v>
      </c>
      <c r="F30" s="81">
        <v>19</v>
      </c>
      <c r="G30" s="39">
        <f>IF(F32=0, "-", F30/F32)</f>
        <v>6.7161541180629199E-3</v>
      </c>
      <c r="H30" s="65">
        <v>29</v>
      </c>
      <c r="I30" s="21">
        <f>IF(H32=0, "-", H30/H32)</f>
        <v>1.3333333333333334E-2</v>
      </c>
      <c r="J30" s="20">
        <f t="shared" si="0"/>
        <v>-0.3</v>
      </c>
      <c r="K30" s="21">
        <f t="shared" si="1"/>
        <v>-0.34482758620689657</v>
      </c>
    </row>
    <row r="31" spans="1:11" x14ac:dyDescent="0.25">
      <c r="A31" s="2"/>
      <c r="B31" s="68"/>
      <c r="C31" s="33"/>
      <c r="D31" s="68"/>
      <c r="E31" s="6"/>
      <c r="F31" s="82"/>
      <c r="G31" s="33"/>
      <c r="H31" s="68"/>
      <c r="I31" s="6"/>
      <c r="J31" s="5"/>
      <c r="K31" s="6"/>
    </row>
    <row r="32" spans="1:11" s="43" customFormat="1" x14ac:dyDescent="0.25">
      <c r="A32" s="162" t="s">
        <v>609</v>
      </c>
      <c r="B32" s="71">
        <f>SUM(B7:B31)</f>
        <v>1121</v>
      </c>
      <c r="C32" s="40">
        <v>1</v>
      </c>
      <c r="D32" s="71">
        <f>SUM(D7:D31)</f>
        <v>988</v>
      </c>
      <c r="E32" s="41">
        <v>1</v>
      </c>
      <c r="F32" s="77">
        <f>SUM(F7:F31)</f>
        <v>2829</v>
      </c>
      <c r="G32" s="42">
        <v>1</v>
      </c>
      <c r="H32" s="71">
        <f>SUM(H7:H31)</f>
        <v>2175</v>
      </c>
      <c r="I32" s="41">
        <v>1</v>
      </c>
      <c r="J32" s="37">
        <f>IF(D32=0, "-", (B32-D32)/D32)</f>
        <v>0.13461538461538461</v>
      </c>
      <c r="K32" s="38">
        <f>IF(H32=0, "-", (F32-H32)/H32)</f>
        <v>0.30068965517241381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73"/>
  <sheetViews>
    <sheetView tabSelected="1" zoomScaleNormal="100" workbookViewId="0">
      <selection activeCell="M1" sqref="M1"/>
    </sheetView>
  </sheetViews>
  <sheetFormatPr defaultRowHeight="13.2" x14ac:dyDescent="0.25"/>
  <cols>
    <col min="1" max="1" width="30.77734375" customWidth="1"/>
    <col min="6" max="6" width="1.77734375" customWidth="1"/>
  </cols>
  <sheetData>
    <row r="1" spans="1:10" s="52" customFormat="1" ht="20.399999999999999" x14ac:dyDescent="0.35">
      <c r="A1" s="4" t="s">
        <v>10</v>
      </c>
      <c r="B1" s="198" t="s">
        <v>21</v>
      </c>
      <c r="C1" s="199"/>
      <c r="D1" s="199"/>
      <c r="E1" s="199"/>
      <c r="F1" s="199"/>
      <c r="G1" s="199"/>
      <c r="H1" s="199"/>
      <c r="I1" s="199"/>
      <c r="J1" s="199"/>
    </row>
    <row r="2" spans="1:10" s="52" customFormat="1" ht="20.399999999999999" x14ac:dyDescent="0.35">
      <c r="A2" s="4" t="s">
        <v>109</v>
      </c>
      <c r="B2" s="202" t="s">
        <v>100</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2023</v>
      </c>
      <c r="C5" s="58">
        <f>B5-1</f>
        <v>2022</v>
      </c>
      <c r="D5" s="57">
        <f>B5</f>
        <v>2023</v>
      </c>
      <c r="E5" s="58">
        <f>C5</f>
        <v>2022</v>
      </c>
      <c r="F5" s="64"/>
      <c r="G5" s="57" t="s">
        <v>4</v>
      </c>
      <c r="H5" s="58" t="s">
        <v>2</v>
      </c>
      <c r="I5" s="57" t="s">
        <v>4</v>
      </c>
      <c r="J5" s="58" t="s">
        <v>2</v>
      </c>
    </row>
    <row r="6" spans="1:10" x14ac:dyDescent="0.25">
      <c r="A6" s="7"/>
      <c r="B6" s="86"/>
      <c r="C6" s="87"/>
      <c r="D6" s="86"/>
      <c r="E6" s="87"/>
      <c r="F6" s="88"/>
      <c r="G6" s="86"/>
      <c r="H6" s="87"/>
      <c r="I6" s="35"/>
      <c r="J6" s="36"/>
    </row>
    <row r="7" spans="1:10" s="139" customFormat="1" x14ac:dyDescent="0.25">
      <c r="A7" s="159" t="s">
        <v>31</v>
      </c>
      <c r="B7" s="65"/>
      <c r="C7" s="66"/>
      <c r="D7" s="65"/>
      <c r="E7" s="66"/>
      <c r="F7" s="67"/>
      <c r="G7" s="65"/>
      <c r="H7" s="66"/>
      <c r="I7" s="20"/>
      <c r="J7" s="21"/>
    </row>
    <row r="8" spans="1:10" x14ac:dyDescent="0.25">
      <c r="A8" s="177" t="s">
        <v>242</v>
      </c>
      <c r="B8" s="143">
        <v>2</v>
      </c>
      <c r="C8" s="144">
        <v>1</v>
      </c>
      <c r="D8" s="143">
        <v>6</v>
      </c>
      <c r="E8" s="144">
        <v>5</v>
      </c>
      <c r="F8" s="145"/>
      <c r="G8" s="143">
        <f>B8-C8</f>
        <v>1</v>
      </c>
      <c r="H8" s="144">
        <f>D8-E8</f>
        <v>1</v>
      </c>
      <c r="I8" s="151">
        <f>IF(C8=0, "-", IF(G8/C8&lt;10, G8/C8, "&gt;999%"))</f>
        <v>1</v>
      </c>
      <c r="J8" s="152">
        <f>IF(E8=0, "-", IF(H8/E8&lt;10, H8/E8, "&gt;999%"))</f>
        <v>0.2</v>
      </c>
    </row>
    <row r="9" spans="1:10" x14ac:dyDescent="0.25">
      <c r="A9" s="158" t="s">
        <v>397</v>
      </c>
      <c r="B9" s="65">
        <v>2</v>
      </c>
      <c r="C9" s="66">
        <v>0</v>
      </c>
      <c r="D9" s="65">
        <v>7</v>
      </c>
      <c r="E9" s="66">
        <v>6</v>
      </c>
      <c r="F9" s="67"/>
      <c r="G9" s="65">
        <f>B9-C9</f>
        <v>2</v>
      </c>
      <c r="H9" s="66">
        <f>D9-E9</f>
        <v>1</v>
      </c>
      <c r="I9" s="20" t="str">
        <f>IF(C9=0, "-", IF(G9/C9&lt;10, G9/C9, "&gt;999%"))</f>
        <v>-</v>
      </c>
      <c r="J9" s="21">
        <f>IF(E9=0, "-", IF(H9/E9&lt;10, H9/E9, "&gt;999%"))</f>
        <v>0.16666666666666666</v>
      </c>
    </row>
    <row r="10" spans="1:10" s="160" customFormat="1" x14ac:dyDescent="0.25">
      <c r="A10" s="178" t="s">
        <v>617</v>
      </c>
      <c r="B10" s="71">
        <v>4</v>
      </c>
      <c r="C10" s="72">
        <v>1</v>
      </c>
      <c r="D10" s="71">
        <v>13</v>
      </c>
      <c r="E10" s="72">
        <v>11</v>
      </c>
      <c r="F10" s="73"/>
      <c r="G10" s="71">
        <f>B10-C10</f>
        <v>3</v>
      </c>
      <c r="H10" s="72">
        <f>D10-E10</f>
        <v>2</v>
      </c>
      <c r="I10" s="37">
        <f>IF(C10=0, "-", IF(G10/C10&lt;10, G10/C10, "&gt;999%"))</f>
        <v>3</v>
      </c>
      <c r="J10" s="38">
        <f>IF(E10=0, "-", IF(H10/E10&lt;10, H10/E10, "&gt;999%"))</f>
        <v>0.18181818181818182</v>
      </c>
    </row>
    <row r="11" spans="1:10" x14ac:dyDescent="0.25">
      <c r="A11" s="177"/>
      <c r="B11" s="143"/>
      <c r="C11" s="144"/>
      <c r="D11" s="143"/>
      <c r="E11" s="144"/>
      <c r="F11" s="145"/>
      <c r="G11" s="143"/>
      <c r="H11" s="144"/>
      <c r="I11" s="151"/>
      <c r="J11" s="152"/>
    </row>
    <row r="12" spans="1:10" s="139" customFormat="1" x14ac:dyDescent="0.25">
      <c r="A12" s="159" t="s">
        <v>32</v>
      </c>
      <c r="B12" s="65"/>
      <c r="C12" s="66"/>
      <c r="D12" s="65"/>
      <c r="E12" s="66"/>
      <c r="F12" s="67"/>
      <c r="G12" s="65"/>
      <c r="H12" s="66"/>
      <c r="I12" s="20"/>
      <c r="J12" s="21"/>
    </row>
    <row r="13" spans="1:10" x14ac:dyDescent="0.25">
      <c r="A13" s="158" t="s">
        <v>305</v>
      </c>
      <c r="B13" s="65">
        <v>0</v>
      </c>
      <c r="C13" s="66">
        <v>0</v>
      </c>
      <c r="D13" s="65">
        <v>0</v>
      </c>
      <c r="E13" s="66">
        <v>1</v>
      </c>
      <c r="F13" s="67"/>
      <c r="G13" s="65">
        <f>B13-C13</f>
        <v>0</v>
      </c>
      <c r="H13" s="66">
        <f>D13-E13</f>
        <v>-1</v>
      </c>
      <c r="I13" s="20" t="str">
        <f>IF(C13=0, "-", IF(G13/C13&lt;10, G13/C13, "&gt;999%"))</f>
        <v>-</v>
      </c>
      <c r="J13" s="21">
        <f>IF(E13=0, "-", IF(H13/E13&lt;10, H13/E13, "&gt;999%"))</f>
        <v>-1</v>
      </c>
    </row>
    <row r="14" spans="1:10" s="160" customFormat="1" x14ac:dyDescent="0.25">
      <c r="A14" s="178" t="s">
        <v>618</v>
      </c>
      <c r="B14" s="71">
        <v>0</v>
      </c>
      <c r="C14" s="72">
        <v>0</v>
      </c>
      <c r="D14" s="71">
        <v>0</v>
      </c>
      <c r="E14" s="72">
        <v>1</v>
      </c>
      <c r="F14" s="73"/>
      <c r="G14" s="71">
        <f>B14-C14</f>
        <v>0</v>
      </c>
      <c r="H14" s="72">
        <f>D14-E14</f>
        <v>-1</v>
      </c>
      <c r="I14" s="37" t="str">
        <f>IF(C14=0, "-", IF(G14/C14&lt;10, G14/C14, "&gt;999%"))</f>
        <v>-</v>
      </c>
      <c r="J14" s="38">
        <f>IF(E14=0, "-", IF(H14/E14&lt;10, H14/E14, "&gt;999%"))</f>
        <v>-1</v>
      </c>
    </row>
    <row r="15" spans="1:10" x14ac:dyDescent="0.25">
      <c r="A15" s="177"/>
      <c r="B15" s="143"/>
      <c r="C15" s="144"/>
      <c r="D15" s="143"/>
      <c r="E15" s="144"/>
      <c r="F15" s="145"/>
      <c r="G15" s="143"/>
      <c r="H15" s="144"/>
      <c r="I15" s="151"/>
      <c r="J15" s="152"/>
    </row>
    <row r="16" spans="1:10" s="139" customFormat="1" x14ac:dyDescent="0.25">
      <c r="A16" s="159" t="s">
        <v>33</v>
      </c>
      <c r="B16" s="65"/>
      <c r="C16" s="66"/>
      <c r="D16" s="65"/>
      <c r="E16" s="66"/>
      <c r="F16" s="67"/>
      <c r="G16" s="65"/>
      <c r="H16" s="66"/>
      <c r="I16" s="20"/>
      <c r="J16" s="21"/>
    </row>
    <row r="17" spans="1:10" x14ac:dyDescent="0.25">
      <c r="A17" s="158" t="s">
        <v>322</v>
      </c>
      <c r="B17" s="65">
        <v>3</v>
      </c>
      <c r="C17" s="66">
        <v>0</v>
      </c>
      <c r="D17" s="65">
        <v>3</v>
      </c>
      <c r="E17" s="66">
        <v>2</v>
      </c>
      <c r="F17" s="67"/>
      <c r="G17" s="65">
        <f>B17-C17</f>
        <v>3</v>
      </c>
      <c r="H17" s="66">
        <f>D17-E17</f>
        <v>1</v>
      </c>
      <c r="I17" s="20" t="str">
        <f>IF(C17=0, "-", IF(G17/C17&lt;10, G17/C17, "&gt;999%"))</f>
        <v>-</v>
      </c>
      <c r="J17" s="21">
        <f>IF(E17=0, "-", IF(H17/E17&lt;10, H17/E17, "&gt;999%"))</f>
        <v>0.5</v>
      </c>
    </row>
    <row r="18" spans="1:10" x14ac:dyDescent="0.25">
      <c r="A18" s="158" t="s">
        <v>462</v>
      </c>
      <c r="B18" s="65">
        <v>3</v>
      </c>
      <c r="C18" s="66">
        <v>0</v>
      </c>
      <c r="D18" s="65">
        <v>6</v>
      </c>
      <c r="E18" s="66">
        <v>3</v>
      </c>
      <c r="F18" s="67"/>
      <c r="G18" s="65">
        <f>B18-C18</f>
        <v>3</v>
      </c>
      <c r="H18" s="66">
        <f>D18-E18</f>
        <v>3</v>
      </c>
      <c r="I18" s="20" t="str">
        <f>IF(C18=0, "-", IF(G18/C18&lt;10, G18/C18, "&gt;999%"))</f>
        <v>-</v>
      </c>
      <c r="J18" s="21">
        <f>IF(E18=0, "-", IF(H18/E18&lt;10, H18/E18, "&gt;999%"))</f>
        <v>1</v>
      </c>
    </row>
    <row r="19" spans="1:10" s="160" customFormat="1" x14ac:dyDescent="0.25">
      <c r="A19" s="178" t="s">
        <v>619</v>
      </c>
      <c r="B19" s="71">
        <v>6</v>
      </c>
      <c r="C19" s="72">
        <v>0</v>
      </c>
      <c r="D19" s="71">
        <v>9</v>
      </c>
      <c r="E19" s="72">
        <v>5</v>
      </c>
      <c r="F19" s="73"/>
      <c r="G19" s="71">
        <f>B19-C19</f>
        <v>6</v>
      </c>
      <c r="H19" s="72">
        <f>D19-E19</f>
        <v>4</v>
      </c>
      <c r="I19" s="37" t="str">
        <f>IF(C19=0, "-", IF(G19/C19&lt;10, G19/C19, "&gt;999%"))</f>
        <v>-</v>
      </c>
      <c r="J19" s="38">
        <f>IF(E19=0, "-", IF(H19/E19&lt;10, H19/E19, "&gt;999%"))</f>
        <v>0.8</v>
      </c>
    </row>
    <row r="20" spans="1:10" x14ac:dyDescent="0.25">
      <c r="A20" s="177"/>
      <c r="B20" s="143"/>
      <c r="C20" s="144"/>
      <c r="D20" s="143"/>
      <c r="E20" s="144"/>
      <c r="F20" s="145"/>
      <c r="G20" s="143"/>
      <c r="H20" s="144"/>
      <c r="I20" s="151"/>
      <c r="J20" s="152"/>
    </row>
    <row r="21" spans="1:10" s="139" customFormat="1" x14ac:dyDescent="0.25">
      <c r="A21" s="159" t="s">
        <v>34</v>
      </c>
      <c r="B21" s="65"/>
      <c r="C21" s="66"/>
      <c r="D21" s="65"/>
      <c r="E21" s="66"/>
      <c r="F21" s="67"/>
      <c r="G21" s="65"/>
      <c r="H21" s="66"/>
      <c r="I21" s="20"/>
      <c r="J21" s="21"/>
    </row>
    <row r="22" spans="1:10" x14ac:dyDescent="0.25">
      <c r="A22" s="158" t="s">
        <v>210</v>
      </c>
      <c r="B22" s="65">
        <v>12</v>
      </c>
      <c r="C22" s="66">
        <v>19</v>
      </c>
      <c r="D22" s="65">
        <v>16</v>
      </c>
      <c r="E22" s="66">
        <v>27</v>
      </c>
      <c r="F22" s="67"/>
      <c r="G22" s="65">
        <f t="shared" ref="G22:G37" si="0">B22-C22</f>
        <v>-7</v>
      </c>
      <c r="H22" s="66">
        <f t="shared" ref="H22:H37" si="1">D22-E22</f>
        <v>-11</v>
      </c>
      <c r="I22" s="20">
        <f t="shared" ref="I22:I37" si="2">IF(C22=0, "-", IF(G22/C22&lt;10, G22/C22, "&gt;999%"))</f>
        <v>-0.36842105263157893</v>
      </c>
      <c r="J22" s="21">
        <f t="shared" ref="J22:J37" si="3">IF(E22=0, "-", IF(H22/E22&lt;10, H22/E22, "&gt;999%"))</f>
        <v>-0.40740740740740738</v>
      </c>
    </row>
    <row r="23" spans="1:10" x14ac:dyDescent="0.25">
      <c r="A23" s="158" t="s">
        <v>222</v>
      </c>
      <c r="B23" s="65">
        <v>32</v>
      </c>
      <c r="C23" s="66">
        <v>33</v>
      </c>
      <c r="D23" s="65">
        <v>112</v>
      </c>
      <c r="E23" s="66">
        <v>39</v>
      </c>
      <c r="F23" s="67"/>
      <c r="G23" s="65">
        <f t="shared" si="0"/>
        <v>-1</v>
      </c>
      <c r="H23" s="66">
        <f t="shared" si="1"/>
        <v>73</v>
      </c>
      <c r="I23" s="20">
        <f t="shared" si="2"/>
        <v>-3.0303030303030304E-2</v>
      </c>
      <c r="J23" s="21">
        <f t="shared" si="3"/>
        <v>1.8717948717948718</v>
      </c>
    </row>
    <row r="24" spans="1:10" x14ac:dyDescent="0.25">
      <c r="A24" s="158" t="s">
        <v>243</v>
      </c>
      <c r="B24" s="65">
        <v>11</v>
      </c>
      <c r="C24" s="66">
        <v>10</v>
      </c>
      <c r="D24" s="65">
        <v>26</v>
      </c>
      <c r="E24" s="66">
        <v>18</v>
      </c>
      <c r="F24" s="67"/>
      <c r="G24" s="65">
        <f t="shared" si="0"/>
        <v>1</v>
      </c>
      <c r="H24" s="66">
        <f t="shared" si="1"/>
        <v>8</v>
      </c>
      <c r="I24" s="20">
        <f t="shared" si="2"/>
        <v>0.1</v>
      </c>
      <c r="J24" s="21">
        <f t="shared" si="3"/>
        <v>0.44444444444444442</v>
      </c>
    </row>
    <row r="25" spans="1:10" x14ac:dyDescent="0.25">
      <c r="A25" s="158" t="s">
        <v>306</v>
      </c>
      <c r="B25" s="65">
        <v>0</v>
      </c>
      <c r="C25" s="66">
        <v>5</v>
      </c>
      <c r="D25" s="65">
        <v>2</v>
      </c>
      <c r="E25" s="66">
        <v>9</v>
      </c>
      <c r="F25" s="67"/>
      <c r="G25" s="65">
        <f t="shared" si="0"/>
        <v>-5</v>
      </c>
      <c r="H25" s="66">
        <f t="shared" si="1"/>
        <v>-7</v>
      </c>
      <c r="I25" s="20">
        <f t="shared" si="2"/>
        <v>-1</v>
      </c>
      <c r="J25" s="21">
        <f t="shared" si="3"/>
        <v>-0.77777777777777779</v>
      </c>
    </row>
    <row r="26" spans="1:10" x14ac:dyDescent="0.25">
      <c r="A26" s="158" t="s">
        <v>244</v>
      </c>
      <c r="B26" s="65">
        <v>6</v>
      </c>
      <c r="C26" s="66">
        <v>7</v>
      </c>
      <c r="D26" s="65">
        <v>26</v>
      </c>
      <c r="E26" s="66">
        <v>12</v>
      </c>
      <c r="F26" s="67"/>
      <c r="G26" s="65">
        <f t="shared" si="0"/>
        <v>-1</v>
      </c>
      <c r="H26" s="66">
        <f t="shared" si="1"/>
        <v>14</v>
      </c>
      <c r="I26" s="20">
        <f t="shared" si="2"/>
        <v>-0.14285714285714285</v>
      </c>
      <c r="J26" s="21">
        <f t="shared" si="3"/>
        <v>1.1666666666666667</v>
      </c>
    </row>
    <row r="27" spans="1:10" x14ac:dyDescent="0.25">
      <c r="A27" s="158" t="s">
        <v>264</v>
      </c>
      <c r="B27" s="65">
        <v>1</v>
      </c>
      <c r="C27" s="66">
        <v>3</v>
      </c>
      <c r="D27" s="65">
        <v>8</v>
      </c>
      <c r="E27" s="66">
        <v>5</v>
      </c>
      <c r="F27" s="67"/>
      <c r="G27" s="65">
        <f t="shared" si="0"/>
        <v>-2</v>
      </c>
      <c r="H27" s="66">
        <f t="shared" si="1"/>
        <v>3</v>
      </c>
      <c r="I27" s="20">
        <f t="shared" si="2"/>
        <v>-0.66666666666666663</v>
      </c>
      <c r="J27" s="21">
        <f t="shared" si="3"/>
        <v>0.6</v>
      </c>
    </row>
    <row r="28" spans="1:10" x14ac:dyDescent="0.25">
      <c r="A28" s="158" t="s">
        <v>265</v>
      </c>
      <c r="B28" s="65">
        <v>1</v>
      </c>
      <c r="C28" s="66">
        <v>1</v>
      </c>
      <c r="D28" s="65">
        <v>3</v>
      </c>
      <c r="E28" s="66">
        <v>2</v>
      </c>
      <c r="F28" s="67"/>
      <c r="G28" s="65">
        <f t="shared" si="0"/>
        <v>0</v>
      </c>
      <c r="H28" s="66">
        <f t="shared" si="1"/>
        <v>1</v>
      </c>
      <c r="I28" s="20">
        <f t="shared" si="2"/>
        <v>0</v>
      </c>
      <c r="J28" s="21">
        <f t="shared" si="3"/>
        <v>0.5</v>
      </c>
    </row>
    <row r="29" spans="1:10" x14ac:dyDescent="0.25">
      <c r="A29" s="158" t="s">
        <v>437</v>
      </c>
      <c r="B29" s="65">
        <v>3</v>
      </c>
      <c r="C29" s="66">
        <v>3</v>
      </c>
      <c r="D29" s="65">
        <v>8</v>
      </c>
      <c r="E29" s="66">
        <v>5</v>
      </c>
      <c r="F29" s="67"/>
      <c r="G29" s="65">
        <f t="shared" si="0"/>
        <v>0</v>
      </c>
      <c r="H29" s="66">
        <f t="shared" si="1"/>
        <v>3</v>
      </c>
      <c r="I29" s="20">
        <f t="shared" si="2"/>
        <v>0</v>
      </c>
      <c r="J29" s="21">
        <f t="shared" si="3"/>
        <v>0.6</v>
      </c>
    </row>
    <row r="30" spans="1:10" x14ac:dyDescent="0.25">
      <c r="A30" s="158" t="s">
        <v>266</v>
      </c>
      <c r="B30" s="65">
        <v>8</v>
      </c>
      <c r="C30" s="66">
        <v>0</v>
      </c>
      <c r="D30" s="65">
        <v>25</v>
      </c>
      <c r="E30" s="66">
        <v>0</v>
      </c>
      <c r="F30" s="67"/>
      <c r="G30" s="65">
        <f t="shared" si="0"/>
        <v>8</v>
      </c>
      <c r="H30" s="66">
        <f t="shared" si="1"/>
        <v>25</v>
      </c>
      <c r="I30" s="20" t="str">
        <f t="shared" si="2"/>
        <v>-</v>
      </c>
      <c r="J30" s="21" t="str">
        <f t="shared" si="3"/>
        <v>-</v>
      </c>
    </row>
    <row r="31" spans="1:10" x14ac:dyDescent="0.25">
      <c r="A31" s="158" t="s">
        <v>362</v>
      </c>
      <c r="B31" s="65">
        <v>8</v>
      </c>
      <c r="C31" s="66">
        <v>14</v>
      </c>
      <c r="D31" s="65">
        <v>27</v>
      </c>
      <c r="E31" s="66">
        <v>17</v>
      </c>
      <c r="F31" s="67"/>
      <c r="G31" s="65">
        <f t="shared" si="0"/>
        <v>-6</v>
      </c>
      <c r="H31" s="66">
        <f t="shared" si="1"/>
        <v>10</v>
      </c>
      <c r="I31" s="20">
        <f t="shared" si="2"/>
        <v>-0.42857142857142855</v>
      </c>
      <c r="J31" s="21">
        <f t="shared" si="3"/>
        <v>0.58823529411764708</v>
      </c>
    </row>
    <row r="32" spans="1:10" x14ac:dyDescent="0.25">
      <c r="A32" s="158" t="s">
        <v>363</v>
      </c>
      <c r="B32" s="65">
        <v>102</v>
      </c>
      <c r="C32" s="66">
        <v>78</v>
      </c>
      <c r="D32" s="65">
        <v>248</v>
      </c>
      <c r="E32" s="66">
        <v>120</v>
      </c>
      <c r="F32" s="67"/>
      <c r="G32" s="65">
        <f t="shared" si="0"/>
        <v>24</v>
      </c>
      <c r="H32" s="66">
        <f t="shared" si="1"/>
        <v>128</v>
      </c>
      <c r="I32" s="20">
        <f t="shared" si="2"/>
        <v>0.30769230769230771</v>
      </c>
      <c r="J32" s="21">
        <f t="shared" si="3"/>
        <v>1.0666666666666667</v>
      </c>
    </row>
    <row r="33" spans="1:10" x14ac:dyDescent="0.25">
      <c r="A33" s="158" t="s">
        <v>398</v>
      </c>
      <c r="B33" s="65">
        <v>107</v>
      </c>
      <c r="C33" s="66">
        <v>13</v>
      </c>
      <c r="D33" s="65">
        <v>185</v>
      </c>
      <c r="E33" s="66">
        <v>104</v>
      </c>
      <c r="F33" s="67"/>
      <c r="G33" s="65">
        <f t="shared" si="0"/>
        <v>94</v>
      </c>
      <c r="H33" s="66">
        <f t="shared" si="1"/>
        <v>81</v>
      </c>
      <c r="I33" s="20">
        <f t="shared" si="2"/>
        <v>7.2307692307692308</v>
      </c>
      <c r="J33" s="21">
        <f t="shared" si="3"/>
        <v>0.77884615384615385</v>
      </c>
    </row>
    <row r="34" spans="1:10" x14ac:dyDescent="0.25">
      <c r="A34" s="158" t="s">
        <v>438</v>
      </c>
      <c r="B34" s="65">
        <v>33</v>
      </c>
      <c r="C34" s="66">
        <v>16</v>
      </c>
      <c r="D34" s="65">
        <v>76</v>
      </c>
      <c r="E34" s="66">
        <v>29</v>
      </c>
      <c r="F34" s="67"/>
      <c r="G34" s="65">
        <f t="shared" si="0"/>
        <v>17</v>
      </c>
      <c r="H34" s="66">
        <f t="shared" si="1"/>
        <v>47</v>
      </c>
      <c r="I34" s="20">
        <f t="shared" si="2"/>
        <v>1.0625</v>
      </c>
      <c r="J34" s="21">
        <f t="shared" si="3"/>
        <v>1.6206896551724137</v>
      </c>
    </row>
    <row r="35" spans="1:10" x14ac:dyDescent="0.25">
      <c r="A35" s="158" t="s">
        <v>439</v>
      </c>
      <c r="B35" s="65">
        <v>1</v>
      </c>
      <c r="C35" s="66">
        <v>5</v>
      </c>
      <c r="D35" s="65">
        <v>9</v>
      </c>
      <c r="E35" s="66">
        <v>10</v>
      </c>
      <c r="F35" s="67"/>
      <c r="G35" s="65">
        <f t="shared" si="0"/>
        <v>-4</v>
      </c>
      <c r="H35" s="66">
        <f t="shared" si="1"/>
        <v>-1</v>
      </c>
      <c r="I35" s="20">
        <f t="shared" si="2"/>
        <v>-0.8</v>
      </c>
      <c r="J35" s="21">
        <f t="shared" si="3"/>
        <v>-0.1</v>
      </c>
    </row>
    <row r="36" spans="1:10" x14ac:dyDescent="0.25">
      <c r="A36" s="158" t="s">
        <v>307</v>
      </c>
      <c r="B36" s="65">
        <v>2</v>
      </c>
      <c r="C36" s="66">
        <v>1</v>
      </c>
      <c r="D36" s="65">
        <v>4</v>
      </c>
      <c r="E36" s="66">
        <v>1</v>
      </c>
      <c r="F36" s="67"/>
      <c r="G36" s="65">
        <f t="shared" si="0"/>
        <v>1</v>
      </c>
      <c r="H36" s="66">
        <f t="shared" si="1"/>
        <v>3</v>
      </c>
      <c r="I36" s="20">
        <f t="shared" si="2"/>
        <v>1</v>
      </c>
      <c r="J36" s="21">
        <f t="shared" si="3"/>
        <v>3</v>
      </c>
    </row>
    <row r="37" spans="1:10" s="160" customFormat="1" x14ac:dyDescent="0.25">
      <c r="A37" s="178" t="s">
        <v>620</v>
      </c>
      <c r="B37" s="71">
        <v>327</v>
      </c>
      <c r="C37" s="72">
        <v>208</v>
      </c>
      <c r="D37" s="71">
        <v>775</v>
      </c>
      <c r="E37" s="72">
        <v>398</v>
      </c>
      <c r="F37" s="73"/>
      <c r="G37" s="71">
        <f t="shared" si="0"/>
        <v>119</v>
      </c>
      <c r="H37" s="72">
        <f t="shared" si="1"/>
        <v>377</v>
      </c>
      <c r="I37" s="37">
        <f t="shared" si="2"/>
        <v>0.57211538461538458</v>
      </c>
      <c r="J37" s="38">
        <f t="shared" si="3"/>
        <v>0.94723618090452266</v>
      </c>
    </row>
    <row r="38" spans="1:10" x14ac:dyDescent="0.25">
      <c r="A38" s="177"/>
      <c r="B38" s="143"/>
      <c r="C38" s="144"/>
      <c r="D38" s="143"/>
      <c r="E38" s="144"/>
      <c r="F38" s="145"/>
      <c r="G38" s="143"/>
      <c r="H38" s="144"/>
      <c r="I38" s="151"/>
      <c r="J38" s="152"/>
    </row>
    <row r="39" spans="1:10" s="139" customFormat="1" x14ac:dyDescent="0.25">
      <c r="A39" s="159" t="s">
        <v>35</v>
      </c>
      <c r="B39" s="65"/>
      <c r="C39" s="66"/>
      <c r="D39" s="65"/>
      <c r="E39" s="66"/>
      <c r="F39" s="67"/>
      <c r="G39" s="65"/>
      <c r="H39" s="66"/>
      <c r="I39" s="20"/>
      <c r="J39" s="21"/>
    </row>
    <row r="40" spans="1:10" x14ac:dyDescent="0.25">
      <c r="A40" s="158" t="s">
        <v>463</v>
      </c>
      <c r="B40" s="65">
        <v>0</v>
      </c>
      <c r="C40" s="66">
        <v>3</v>
      </c>
      <c r="D40" s="65">
        <v>4</v>
      </c>
      <c r="E40" s="66">
        <v>6</v>
      </c>
      <c r="F40" s="67"/>
      <c r="G40" s="65">
        <f>B40-C40</f>
        <v>-3</v>
      </c>
      <c r="H40" s="66">
        <f>D40-E40</f>
        <v>-2</v>
      </c>
      <c r="I40" s="20">
        <f>IF(C40=0, "-", IF(G40/C40&lt;10, G40/C40, "&gt;999%"))</f>
        <v>-1</v>
      </c>
      <c r="J40" s="21">
        <f>IF(E40=0, "-", IF(H40/E40&lt;10, H40/E40, "&gt;999%"))</f>
        <v>-0.33333333333333331</v>
      </c>
    </row>
    <row r="41" spans="1:10" x14ac:dyDescent="0.25">
      <c r="A41" s="158" t="s">
        <v>323</v>
      </c>
      <c r="B41" s="65">
        <v>2</v>
      </c>
      <c r="C41" s="66">
        <v>4</v>
      </c>
      <c r="D41" s="65">
        <v>10</v>
      </c>
      <c r="E41" s="66">
        <v>4</v>
      </c>
      <c r="F41" s="67"/>
      <c r="G41" s="65">
        <f>B41-C41</f>
        <v>-2</v>
      </c>
      <c r="H41" s="66">
        <f>D41-E41</f>
        <v>6</v>
      </c>
      <c r="I41" s="20">
        <f>IF(C41=0, "-", IF(G41/C41&lt;10, G41/C41, "&gt;999%"))</f>
        <v>-0.5</v>
      </c>
      <c r="J41" s="21">
        <f>IF(E41=0, "-", IF(H41/E41&lt;10, H41/E41, "&gt;999%"))</f>
        <v>1.5</v>
      </c>
    </row>
    <row r="42" spans="1:10" x14ac:dyDescent="0.25">
      <c r="A42" s="158" t="s">
        <v>275</v>
      </c>
      <c r="B42" s="65">
        <v>0</v>
      </c>
      <c r="C42" s="66">
        <v>1</v>
      </c>
      <c r="D42" s="65">
        <v>0</v>
      </c>
      <c r="E42" s="66">
        <v>1</v>
      </c>
      <c r="F42" s="67"/>
      <c r="G42" s="65">
        <f>B42-C42</f>
        <v>-1</v>
      </c>
      <c r="H42" s="66">
        <f>D42-E42</f>
        <v>-1</v>
      </c>
      <c r="I42" s="20">
        <f>IF(C42=0, "-", IF(G42/C42&lt;10, G42/C42, "&gt;999%"))</f>
        <v>-1</v>
      </c>
      <c r="J42" s="21">
        <f>IF(E42=0, "-", IF(H42/E42&lt;10, H42/E42, "&gt;999%"))</f>
        <v>-1</v>
      </c>
    </row>
    <row r="43" spans="1:10" s="160" customFormat="1" x14ac:dyDescent="0.25">
      <c r="A43" s="178" t="s">
        <v>621</v>
      </c>
      <c r="B43" s="71">
        <v>2</v>
      </c>
      <c r="C43" s="72">
        <v>8</v>
      </c>
      <c r="D43" s="71">
        <v>14</v>
      </c>
      <c r="E43" s="72">
        <v>11</v>
      </c>
      <c r="F43" s="73"/>
      <c r="G43" s="71">
        <f>B43-C43</f>
        <v>-6</v>
      </c>
      <c r="H43" s="72">
        <f>D43-E43</f>
        <v>3</v>
      </c>
      <c r="I43" s="37">
        <f>IF(C43=0, "-", IF(G43/C43&lt;10, G43/C43, "&gt;999%"))</f>
        <v>-0.75</v>
      </c>
      <c r="J43" s="38">
        <f>IF(E43=0, "-", IF(H43/E43&lt;10, H43/E43, "&gt;999%"))</f>
        <v>0.27272727272727271</v>
      </c>
    </row>
    <row r="44" spans="1:10" x14ac:dyDescent="0.25">
      <c r="A44" s="177"/>
      <c r="B44" s="143"/>
      <c r="C44" s="144"/>
      <c r="D44" s="143"/>
      <c r="E44" s="144"/>
      <c r="F44" s="145"/>
      <c r="G44" s="143"/>
      <c r="H44" s="144"/>
      <c r="I44" s="151"/>
      <c r="J44" s="152"/>
    </row>
    <row r="45" spans="1:10" s="139" customFormat="1" x14ac:dyDescent="0.25">
      <c r="A45" s="159" t="s">
        <v>36</v>
      </c>
      <c r="B45" s="65"/>
      <c r="C45" s="66"/>
      <c r="D45" s="65"/>
      <c r="E45" s="66"/>
      <c r="F45" s="67"/>
      <c r="G45" s="65"/>
      <c r="H45" s="66"/>
      <c r="I45" s="20"/>
      <c r="J45" s="21"/>
    </row>
    <row r="46" spans="1:10" x14ac:dyDescent="0.25">
      <c r="A46" s="158" t="s">
        <v>223</v>
      </c>
      <c r="B46" s="65">
        <v>66</v>
      </c>
      <c r="C46" s="66">
        <v>19</v>
      </c>
      <c r="D46" s="65">
        <v>76</v>
      </c>
      <c r="E46" s="66">
        <v>53</v>
      </c>
      <c r="F46" s="67"/>
      <c r="G46" s="65">
        <f t="shared" ref="G46:G67" si="4">B46-C46</f>
        <v>47</v>
      </c>
      <c r="H46" s="66">
        <f t="shared" ref="H46:H67" si="5">D46-E46</f>
        <v>23</v>
      </c>
      <c r="I46" s="20">
        <f t="shared" ref="I46:I67" si="6">IF(C46=0, "-", IF(G46/C46&lt;10, G46/C46, "&gt;999%"))</f>
        <v>2.4736842105263159</v>
      </c>
      <c r="J46" s="21">
        <f t="shared" ref="J46:J67" si="7">IF(E46=0, "-", IF(H46/E46&lt;10, H46/E46, "&gt;999%"))</f>
        <v>0.43396226415094341</v>
      </c>
    </row>
    <row r="47" spans="1:10" x14ac:dyDescent="0.25">
      <c r="A47" s="158" t="s">
        <v>297</v>
      </c>
      <c r="B47" s="65">
        <v>19</v>
      </c>
      <c r="C47" s="66">
        <v>15</v>
      </c>
      <c r="D47" s="65">
        <v>41</v>
      </c>
      <c r="E47" s="66">
        <v>44</v>
      </c>
      <c r="F47" s="67"/>
      <c r="G47" s="65">
        <f t="shared" si="4"/>
        <v>4</v>
      </c>
      <c r="H47" s="66">
        <f t="shared" si="5"/>
        <v>-3</v>
      </c>
      <c r="I47" s="20">
        <f t="shared" si="6"/>
        <v>0.26666666666666666</v>
      </c>
      <c r="J47" s="21">
        <f t="shared" si="7"/>
        <v>-6.8181818181818177E-2</v>
      </c>
    </row>
    <row r="48" spans="1:10" x14ac:dyDescent="0.25">
      <c r="A48" s="158" t="s">
        <v>224</v>
      </c>
      <c r="B48" s="65">
        <v>32</v>
      </c>
      <c r="C48" s="66">
        <v>5</v>
      </c>
      <c r="D48" s="65">
        <v>44</v>
      </c>
      <c r="E48" s="66">
        <v>25</v>
      </c>
      <c r="F48" s="67"/>
      <c r="G48" s="65">
        <f t="shared" si="4"/>
        <v>27</v>
      </c>
      <c r="H48" s="66">
        <f t="shared" si="5"/>
        <v>19</v>
      </c>
      <c r="I48" s="20">
        <f t="shared" si="6"/>
        <v>5.4</v>
      </c>
      <c r="J48" s="21">
        <f t="shared" si="7"/>
        <v>0.76</v>
      </c>
    </row>
    <row r="49" spans="1:10" x14ac:dyDescent="0.25">
      <c r="A49" s="158" t="s">
        <v>245</v>
      </c>
      <c r="B49" s="65">
        <v>44</v>
      </c>
      <c r="C49" s="66">
        <v>36</v>
      </c>
      <c r="D49" s="65">
        <v>73</v>
      </c>
      <c r="E49" s="66">
        <v>90</v>
      </c>
      <c r="F49" s="67"/>
      <c r="G49" s="65">
        <f t="shared" si="4"/>
        <v>8</v>
      </c>
      <c r="H49" s="66">
        <f t="shared" si="5"/>
        <v>-17</v>
      </c>
      <c r="I49" s="20">
        <f t="shared" si="6"/>
        <v>0.22222222222222221</v>
      </c>
      <c r="J49" s="21">
        <f t="shared" si="7"/>
        <v>-0.18888888888888888</v>
      </c>
    </row>
    <row r="50" spans="1:10" x14ac:dyDescent="0.25">
      <c r="A50" s="158" t="s">
        <v>308</v>
      </c>
      <c r="B50" s="65">
        <v>14</v>
      </c>
      <c r="C50" s="66">
        <v>8</v>
      </c>
      <c r="D50" s="65">
        <v>25</v>
      </c>
      <c r="E50" s="66">
        <v>32</v>
      </c>
      <c r="F50" s="67"/>
      <c r="G50" s="65">
        <f t="shared" si="4"/>
        <v>6</v>
      </c>
      <c r="H50" s="66">
        <f t="shared" si="5"/>
        <v>-7</v>
      </c>
      <c r="I50" s="20">
        <f t="shared" si="6"/>
        <v>0.75</v>
      </c>
      <c r="J50" s="21">
        <f t="shared" si="7"/>
        <v>-0.21875</v>
      </c>
    </row>
    <row r="51" spans="1:10" x14ac:dyDescent="0.25">
      <c r="A51" s="158" t="s">
        <v>246</v>
      </c>
      <c r="B51" s="65">
        <v>14</v>
      </c>
      <c r="C51" s="66">
        <v>3</v>
      </c>
      <c r="D51" s="65">
        <v>16</v>
      </c>
      <c r="E51" s="66">
        <v>19</v>
      </c>
      <c r="F51" s="67"/>
      <c r="G51" s="65">
        <f t="shared" si="4"/>
        <v>11</v>
      </c>
      <c r="H51" s="66">
        <f t="shared" si="5"/>
        <v>-3</v>
      </c>
      <c r="I51" s="20">
        <f t="shared" si="6"/>
        <v>3.6666666666666665</v>
      </c>
      <c r="J51" s="21">
        <f t="shared" si="7"/>
        <v>-0.15789473684210525</v>
      </c>
    </row>
    <row r="52" spans="1:10" x14ac:dyDescent="0.25">
      <c r="A52" s="158" t="s">
        <v>267</v>
      </c>
      <c r="B52" s="65">
        <v>3</v>
      </c>
      <c r="C52" s="66">
        <v>6</v>
      </c>
      <c r="D52" s="65">
        <v>4</v>
      </c>
      <c r="E52" s="66">
        <v>16</v>
      </c>
      <c r="F52" s="67"/>
      <c r="G52" s="65">
        <f t="shared" si="4"/>
        <v>-3</v>
      </c>
      <c r="H52" s="66">
        <f t="shared" si="5"/>
        <v>-12</v>
      </c>
      <c r="I52" s="20">
        <f t="shared" si="6"/>
        <v>-0.5</v>
      </c>
      <c r="J52" s="21">
        <f t="shared" si="7"/>
        <v>-0.75</v>
      </c>
    </row>
    <row r="53" spans="1:10" x14ac:dyDescent="0.25">
      <c r="A53" s="158" t="s">
        <v>276</v>
      </c>
      <c r="B53" s="65">
        <v>2</v>
      </c>
      <c r="C53" s="66">
        <v>0</v>
      </c>
      <c r="D53" s="65">
        <v>3</v>
      </c>
      <c r="E53" s="66">
        <v>3</v>
      </c>
      <c r="F53" s="67"/>
      <c r="G53" s="65">
        <f t="shared" si="4"/>
        <v>2</v>
      </c>
      <c r="H53" s="66">
        <f t="shared" si="5"/>
        <v>0</v>
      </c>
      <c r="I53" s="20" t="str">
        <f t="shared" si="6"/>
        <v>-</v>
      </c>
      <c r="J53" s="21">
        <f t="shared" si="7"/>
        <v>0</v>
      </c>
    </row>
    <row r="54" spans="1:10" x14ac:dyDescent="0.25">
      <c r="A54" s="158" t="s">
        <v>324</v>
      </c>
      <c r="B54" s="65">
        <v>0</v>
      </c>
      <c r="C54" s="66">
        <v>0</v>
      </c>
      <c r="D54" s="65">
        <v>2</v>
      </c>
      <c r="E54" s="66">
        <v>2</v>
      </c>
      <c r="F54" s="67"/>
      <c r="G54" s="65">
        <f t="shared" si="4"/>
        <v>0</v>
      </c>
      <c r="H54" s="66">
        <f t="shared" si="5"/>
        <v>0</v>
      </c>
      <c r="I54" s="20" t="str">
        <f t="shared" si="6"/>
        <v>-</v>
      </c>
      <c r="J54" s="21">
        <f t="shared" si="7"/>
        <v>0</v>
      </c>
    </row>
    <row r="55" spans="1:10" x14ac:dyDescent="0.25">
      <c r="A55" s="158" t="s">
        <v>277</v>
      </c>
      <c r="B55" s="65">
        <v>0</v>
      </c>
      <c r="C55" s="66">
        <v>1</v>
      </c>
      <c r="D55" s="65">
        <v>0</v>
      </c>
      <c r="E55" s="66">
        <v>2</v>
      </c>
      <c r="F55" s="67"/>
      <c r="G55" s="65">
        <f t="shared" si="4"/>
        <v>-1</v>
      </c>
      <c r="H55" s="66">
        <f t="shared" si="5"/>
        <v>-2</v>
      </c>
      <c r="I55" s="20">
        <f t="shared" si="6"/>
        <v>-1</v>
      </c>
      <c r="J55" s="21">
        <f t="shared" si="7"/>
        <v>-1</v>
      </c>
    </row>
    <row r="56" spans="1:10" x14ac:dyDescent="0.25">
      <c r="A56" s="158" t="s">
        <v>247</v>
      </c>
      <c r="B56" s="65">
        <v>0</v>
      </c>
      <c r="C56" s="66">
        <v>5</v>
      </c>
      <c r="D56" s="65">
        <v>2</v>
      </c>
      <c r="E56" s="66">
        <v>5</v>
      </c>
      <c r="F56" s="67"/>
      <c r="G56" s="65">
        <f t="shared" si="4"/>
        <v>-5</v>
      </c>
      <c r="H56" s="66">
        <f t="shared" si="5"/>
        <v>-3</v>
      </c>
      <c r="I56" s="20">
        <f t="shared" si="6"/>
        <v>-1</v>
      </c>
      <c r="J56" s="21">
        <f t="shared" si="7"/>
        <v>-0.6</v>
      </c>
    </row>
    <row r="57" spans="1:10" x14ac:dyDescent="0.25">
      <c r="A57" s="158" t="s">
        <v>278</v>
      </c>
      <c r="B57" s="65">
        <v>1</v>
      </c>
      <c r="C57" s="66">
        <v>0</v>
      </c>
      <c r="D57" s="65">
        <v>3</v>
      </c>
      <c r="E57" s="66">
        <v>0</v>
      </c>
      <c r="F57" s="67"/>
      <c r="G57" s="65">
        <f t="shared" si="4"/>
        <v>1</v>
      </c>
      <c r="H57" s="66">
        <f t="shared" si="5"/>
        <v>3</v>
      </c>
      <c r="I57" s="20" t="str">
        <f t="shared" si="6"/>
        <v>-</v>
      </c>
      <c r="J57" s="21" t="str">
        <f t="shared" si="7"/>
        <v>-</v>
      </c>
    </row>
    <row r="58" spans="1:10" x14ac:dyDescent="0.25">
      <c r="A58" s="158" t="s">
        <v>440</v>
      </c>
      <c r="B58" s="65">
        <v>23</v>
      </c>
      <c r="C58" s="66">
        <v>9</v>
      </c>
      <c r="D58" s="65">
        <v>49</v>
      </c>
      <c r="E58" s="66">
        <v>24</v>
      </c>
      <c r="F58" s="67"/>
      <c r="G58" s="65">
        <f t="shared" si="4"/>
        <v>14</v>
      </c>
      <c r="H58" s="66">
        <f t="shared" si="5"/>
        <v>25</v>
      </c>
      <c r="I58" s="20">
        <f t="shared" si="6"/>
        <v>1.5555555555555556</v>
      </c>
      <c r="J58" s="21">
        <f t="shared" si="7"/>
        <v>1.0416666666666667</v>
      </c>
    </row>
    <row r="59" spans="1:10" x14ac:dyDescent="0.25">
      <c r="A59" s="158" t="s">
        <v>364</v>
      </c>
      <c r="B59" s="65">
        <v>37</v>
      </c>
      <c r="C59" s="66">
        <v>26</v>
      </c>
      <c r="D59" s="65">
        <v>41</v>
      </c>
      <c r="E59" s="66">
        <v>82</v>
      </c>
      <c r="F59" s="67"/>
      <c r="G59" s="65">
        <f t="shared" si="4"/>
        <v>11</v>
      </c>
      <c r="H59" s="66">
        <f t="shared" si="5"/>
        <v>-41</v>
      </c>
      <c r="I59" s="20">
        <f t="shared" si="6"/>
        <v>0.42307692307692307</v>
      </c>
      <c r="J59" s="21">
        <f t="shared" si="7"/>
        <v>-0.5</v>
      </c>
    </row>
    <row r="60" spans="1:10" x14ac:dyDescent="0.25">
      <c r="A60" s="158" t="s">
        <v>365</v>
      </c>
      <c r="B60" s="65">
        <v>12</v>
      </c>
      <c r="C60" s="66">
        <v>6</v>
      </c>
      <c r="D60" s="65">
        <v>18</v>
      </c>
      <c r="E60" s="66">
        <v>20</v>
      </c>
      <c r="F60" s="67"/>
      <c r="G60" s="65">
        <f t="shared" si="4"/>
        <v>6</v>
      </c>
      <c r="H60" s="66">
        <f t="shared" si="5"/>
        <v>-2</v>
      </c>
      <c r="I60" s="20">
        <f t="shared" si="6"/>
        <v>1</v>
      </c>
      <c r="J60" s="21">
        <f t="shared" si="7"/>
        <v>-0.1</v>
      </c>
    </row>
    <row r="61" spans="1:10" x14ac:dyDescent="0.25">
      <c r="A61" s="158" t="s">
        <v>399</v>
      </c>
      <c r="B61" s="65">
        <v>55</v>
      </c>
      <c r="C61" s="66">
        <v>59</v>
      </c>
      <c r="D61" s="65">
        <v>97</v>
      </c>
      <c r="E61" s="66">
        <v>156</v>
      </c>
      <c r="F61" s="67"/>
      <c r="G61" s="65">
        <f t="shared" si="4"/>
        <v>-4</v>
      </c>
      <c r="H61" s="66">
        <f t="shared" si="5"/>
        <v>-59</v>
      </c>
      <c r="I61" s="20">
        <f t="shared" si="6"/>
        <v>-6.7796610169491525E-2</v>
      </c>
      <c r="J61" s="21">
        <f t="shared" si="7"/>
        <v>-0.37820512820512819</v>
      </c>
    </row>
    <row r="62" spans="1:10" x14ac:dyDescent="0.25">
      <c r="A62" s="158" t="s">
        <v>400</v>
      </c>
      <c r="B62" s="65">
        <v>9</v>
      </c>
      <c r="C62" s="66">
        <v>9</v>
      </c>
      <c r="D62" s="65">
        <v>22</v>
      </c>
      <c r="E62" s="66">
        <v>32</v>
      </c>
      <c r="F62" s="67"/>
      <c r="G62" s="65">
        <f t="shared" si="4"/>
        <v>0</v>
      </c>
      <c r="H62" s="66">
        <f t="shared" si="5"/>
        <v>-10</v>
      </c>
      <c r="I62" s="20">
        <f t="shared" si="6"/>
        <v>0</v>
      </c>
      <c r="J62" s="21">
        <f t="shared" si="7"/>
        <v>-0.3125</v>
      </c>
    </row>
    <row r="63" spans="1:10" x14ac:dyDescent="0.25">
      <c r="A63" s="158" t="s">
        <v>441</v>
      </c>
      <c r="B63" s="65">
        <v>60</v>
      </c>
      <c r="C63" s="66">
        <v>38</v>
      </c>
      <c r="D63" s="65">
        <v>121</v>
      </c>
      <c r="E63" s="66">
        <v>96</v>
      </c>
      <c r="F63" s="67"/>
      <c r="G63" s="65">
        <f t="shared" si="4"/>
        <v>22</v>
      </c>
      <c r="H63" s="66">
        <f t="shared" si="5"/>
        <v>25</v>
      </c>
      <c r="I63" s="20">
        <f t="shared" si="6"/>
        <v>0.57894736842105265</v>
      </c>
      <c r="J63" s="21">
        <f t="shared" si="7"/>
        <v>0.26041666666666669</v>
      </c>
    </row>
    <row r="64" spans="1:10" x14ac:dyDescent="0.25">
      <c r="A64" s="158" t="s">
        <v>442</v>
      </c>
      <c r="B64" s="65">
        <v>4</v>
      </c>
      <c r="C64" s="66">
        <v>8</v>
      </c>
      <c r="D64" s="65">
        <v>15</v>
      </c>
      <c r="E64" s="66">
        <v>18</v>
      </c>
      <c r="F64" s="67"/>
      <c r="G64" s="65">
        <f t="shared" si="4"/>
        <v>-4</v>
      </c>
      <c r="H64" s="66">
        <f t="shared" si="5"/>
        <v>-3</v>
      </c>
      <c r="I64" s="20">
        <f t="shared" si="6"/>
        <v>-0.5</v>
      </c>
      <c r="J64" s="21">
        <f t="shared" si="7"/>
        <v>-0.16666666666666666</v>
      </c>
    </row>
    <row r="65" spans="1:10" x14ac:dyDescent="0.25">
      <c r="A65" s="158" t="s">
        <v>464</v>
      </c>
      <c r="B65" s="65">
        <v>28</v>
      </c>
      <c r="C65" s="66">
        <v>15</v>
      </c>
      <c r="D65" s="65">
        <v>53</v>
      </c>
      <c r="E65" s="66">
        <v>35</v>
      </c>
      <c r="F65" s="67"/>
      <c r="G65" s="65">
        <f t="shared" si="4"/>
        <v>13</v>
      </c>
      <c r="H65" s="66">
        <f t="shared" si="5"/>
        <v>18</v>
      </c>
      <c r="I65" s="20">
        <f t="shared" si="6"/>
        <v>0.8666666666666667</v>
      </c>
      <c r="J65" s="21">
        <f t="shared" si="7"/>
        <v>0.51428571428571423</v>
      </c>
    </row>
    <row r="66" spans="1:10" x14ac:dyDescent="0.25">
      <c r="A66" s="158" t="s">
        <v>309</v>
      </c>
      <c r="B66" s="65">
        <v>0</v>
      </c>
      <c r="C66" s="66">
        <v>3</v>
      </c>
      <c r="D66" s="65">
        <v>0</v>
      </c>
      <c r="E66" s="66">
        <v>6</v>
      </c>
      <c r="F66" s="67"/>
      <c r="G66" s="65">
        <f t="shared" si="4"/>
        <v>-3</v>
      </c>
      <c r="H66" s="66">
        <f t="shared" si="5"/>
        <v>-6</v>
      </c>
      <c r="I66" s="20">
        <f t="shared" si="6"/>
        <v>-1</v>
      </c>
      <c r="J66" s="21">
        <f t="shared" si="7"/>
        <v>-1</v>
      </c>
    </row>
    <row r="67" spans="1:10" s="160" customFormat="1" x14ac:dyDescent="0.25">
      <c r="A67" s="178" t="s">
        <v>622</v>
      </c>
      <c r="B67" s="71">
        <v>423</v>
      </c>
      <c r="C67" s="72">
        <v>271</v>
      </c>
      <c r="D67" s="71">
        <v>705</v>
      </c>
      <c r="E67" s="72">
        <v>760</v>
      </c>
      <c r="F67" s="73"/>
      <c r="G67" s="71">
        <f t="shared" si="4"/>
        <v>152</v>
      </c>
      <c r="H67" s="72">
        <f t="shared" si="5"/>
        <v>-55</v>
      </c>
      <c r="I67" s="37">
        <f t="shared" si="6"/>
        <v>0.56088560885608851</v>
      </c>
      <c r="J67" s="38">
        <f t="shared" si="7"/>
        <v>-7.2368421052631582E-2</v>
      </c>
    </row>
    <row r="68" spans="1:10" x14ac:dyDescent="0.25">
      <c r="A68" s="177"/>
      <c r="B68" s="143"/>
      <c r="C68" s="144"/>
      <c r="D68" s="143"/>
      <c r="E68" s="144"/>
      <c r="F68" s="145"/>
      <c r="G68" s="143"/>
      <c r="H68" s="144"/>
      <c r="I68" s="151"/>
      <c r="J68" s="152"/>
    </row>
    <row r="69" spans="1:10" s="139" customFormat="1" x14ac:dyDescent="0.25">
      <c r="A69" s="159" t="s">
        <v>37</v>
      </c>
      <c r="B69" s="65"/>
      <c r="C69" s="66"/>
      <c r="D69" s="65"/>
      <c r="E69" s="66"/>
      <c r="F69" s="67"/>
      <c r="G69" s="65"/>
      <c r="H69" s="66"/>
      <c r="I69" s="20"/>
      <c r="J69" s="21"/>
    </row>
    <row r="70" spans="1:10" x14ac:dyDescent="0.25">
      <c r="A70" s="158" t="s">
        <v>375</v>
      </c>
      <c r="B70" s="65">
        <v>45</v>
      </c>
      <c r="C70" s="66">
        <v>0</v>
      </c>
      <c r="D70" s="65">
        <v>503</v>
      </c>
      <c r="E70" s="66">
        <v>0</v>
      </c>
      <c r="F70" s="67"/>
      <c r="G70" s="65">
        <f>B70-C70</f>
        <v>45</v>
      </c>
      <c r="H70" s="66">
        <f>D70-E70</f>
        <v>503</v>
      </c>
      <c r="I70" s="20" t="str">
        <f>IF(C70=0, "-", IF(G70/C70&lt;10, G70/C70, "&gt;999%"))</f>
        <v>-</v>
      </c>
      <c r="J70" s="21" t="str">
        <f>IF(E70=0, "-", IF(H70/E70&lt;10, H70/E70, "&gt;999%"))</f>
        <v>-</v>
      </c>
    </row>
    <row r="71" spans="1:10" s="160" customFormat="1" x14ac:dyDescent="0.25">
      <c r="A71" s="178" t="s">
        <v>623</v>
      </c>
      <c r="B71" s="71">
        <v>45</v>
      </c>
      <c r="C71" s="72">
        <v>0</v>
      </c>
      <c r="D71" s="71">
        <v>503</v>
      </c>
      <c r="E71" s="72">
        <v>0</v>
      </c>
      <c r="F71" s="73"/>
      <c r="G71" s="71">
        <f>B71-C71</f>
        <v>45</v>
      </c>
      <c r="H71" s="72">
        <f>D71-E71</f>
        <v>503</v>
      </c>
      <c r="I71" s="37" t="str">
        <f>IF(C71=0, "-", IF(G71/C71&lt;10, G71/C71, "&gt;999%"))</f>
        <v>-</v>
      </c>
      <c r="J71" s="38" t="str">
        <f>IF(E71=0, "-", IF(H71/E71&lt;10, H71/E71, "&gt;999%"))</f>
        <v>-</v>
      </c>
    </row>
    <row r="72" spans="1:10" x14ac:dyDescent="0.25">
      <c r="A72" s="177"/>
      <c r="B72" s="143"/>
      <c r="C72" s="144"/>
      <c r="D72" s="143"/>
      <c r="E72" s="144"/>
      <c r="F72" s="145"/>
      <c r="G72" s="143"/>
      <c r="H72" s="144"/>
      <c r="I72" s="151"/>
      <c r="J72" s="152"/>
    </row>
    <row r="73" spans="1:10" s="139" customFormat="1" x14ac:dyDescent="0.25">
      <c r="A73" s="159" t="s">
        <v>38</v>
      </c>
      <c r="B73" s="65"/>
      <c r="C73" s="66"/>
      <c r="D73" s="65"/>
      <c r="E73" s="66"/>
      <c r="F73" s="67"/>
      <c r="G73" s="65"/>
      <c r="H73" s="66"/>
      <c r="I73" s="20"/>
      <c r="J73" s="21"/>
    </row>
    <row r="74" spans="1:10" x14ac:dyDescent="0.25">
      <c r="A74" s="158" t="s">
        <v>310</v>
      </c>
      <c r="B74" s="65">
        <v>6</v>
      </c>
      <c r="C74" s="66">
        <v>0</v>
      </c>
      <c r="D74" s="65">
        <v>16</v>
      </c>
      <c r="E74" s="66">
        <v>15</v>
      </c>
      <c r="F74" s="67"/>
      <c r="G74" s="65">
        <f>B74-C74</f>
        <v>6</v>
      </c>
      <c r="H74" s="66">
        <f>D74-E74</f>
        <v>1</v>
      </c>
      <c r="I74" s="20" t="str">
        <f>IF(C74=0, "-", IF(G74/C74&lt;10, G74/C74, "&gt;999%"))</f>
        <v>-</v>
      </c>
      <c r="J74" s="21">
        <f>IF(E74=0, "-", IF(H74/E74&lt;10, H74/E74, "&gt;999%"))</f>
        <v>6.6666666666666666E-2</v>
      </c>
    </row>
    <row r="75" spans="1:10" x14ac:dyDescent="0.25">
      <c r="A75" s="158" t="s">
        <v>512</v>
      </c>
      <c r="B75" s="65">
        <v>26</v>
      </c>
      <c r="C75" s="66">
        <v>20</v>
      </c>
      <c r="D75" s="65">
        <v>125</v>
      </c>
      <c r="E75" s="66">
        <v>68</v>
      </c>
      <c r="F75" s="67"/>
      <c r="G75" s="65">
        <f>B75-C75</f>
        <v>6</v>
      </c>
      <c r="H75" s="66">
        <f>D75-E75</f>
        <v>57</v>
      </c>
      <c r="I75" s="20">
        <f>IF(C75=0, "-", IF(G75/C75&lt;10, G75/C75, "&gt;999%"))</f>
        <v>0.3</v>
      </c>
      <c r="J75" s="21">
        <f>IF(E75=0, "-", IF(H75/E75&lt;10, H75/E75, "&gt;999%"))</f>
        <v>0.83823529411764708</v>
      </c>
    </row>
    <row r="76" spans="1:10" x14ac:dyDescent="0.25">
      <c r="A76" s="158" t="s">
        <v>513</v>
      </c>
      <c r="B76" s="65">
        <v>25</v>
      </c>
      <c r="C76" s="66">
        <v>14</v>
      </c>
      <c r="D76" s="65">
        <v>49</v>
      </c>
      <c r="E76" s="66">
        <v>22</v>
      </c>
      <c r="F76" s="67"/>
      <c r="G76" s="65">
        <f>B76-C76</f>
        <v>11</v>
      </c>
      <c r="H76" s="66">
        <f>D76-E76</f>
        <v>27</v>
      </c>
      <c r="I76" s="20">
        <f>IF(C76=0, "-", IF(G76/C76&lt;10, G76/C76, "&gt;999%"))</f>
        <v>0.7857142857142857</v>
      </c>
      <c r="J76" s="21">
        <f>IF(E76=0, "-", IF(H76/E76&lt;10, H76/E76, "&gt;999%"))</f>
        <v>1.2272727272727273</v>
      </c>
    </row>
    <row r="77" spans="1:10" s="160" customFormat="1" x14ac:dyDescent="0.25">
      <c r="A77" s="178" t="s">
        <v>624</v>
      </c>
      <c r="B77" s="71">
        <v>57</v>
      </c>
      <c r="C77" s="72">
        <v>34</v>
      </c>
      <c r="D77" s="71">
        <v>190</v>
      </c>
      <c r="E77" s="72">
        <v>105</v>
      </c>
      <c r="F77" s="73"/>
      <c r="G77" s="71">
        <f>B77-C77</f>
        <v>23</v>
      </c>
      <c r="H77" s="72">
        <f>D77-E77</f>
        <v>85</v>
      </c>
      <c r="I77" s="37">
        <f>IF(C77=0, "-", IF(G77/C77&lt;10, G77/C77, "&gt;999%"))</f>
        <v>0.67647058823529416</v>
      </c>
      <c r="J77" s="38">
        <f>IF(E77=0, "-", IF(H77/E77&lt;10, H77/E77, "&gt;999%"))</f>
        <v>0.80952380952380953</v>
      </c>
    </row>
    <row r="78" spans="1:10" x14ac:dyDescent="0.25">
      <c r="A78" s="177"/>
      <c r="B78" s="143"/>
      <c r="C78" s="144"/>
      <c r="D78" s="143"/>
      <c r="E78" s="144"/>
      <c r="F78" s="145"/>
      <c r="G78" s="143"/>
      <c r="H78" s="144"/>
      <c r="I78" s="151"/>
      <c r="J78" s="152"/>
    </row>
    <row r="79" spans="1:10" s="139" customFormat="1" x14ac:dyDescent="0.25">
      <c r="A79" s="159" t="s">
        <v>39</v>
      </c>
      <c r="B79" s="65"/>
      <c r="C79" s="66"/>
      <c r="D79" s="65"/>
      <c r="E79" s="66"/>
      <c r="F79" s="67"/>
      <c r="G79" s="65"/>
      <c r="H79" s="66"/>
      <c r="I79" s="20"/>
      <c r="J79" s="21"/>
    </row>
    <row r="80" spans="1:10" x14ac:dyDescent="0.25">
      <c r="A80" s="158" t="s">
        <v>274</v>
      </c>
      <c r="B80" s="65">
        <v>0</v>
      </c>
      <c r="C80" s="66">
        <v>3</v>
      </c>
      <c r="D80" s="65">
        <v>0</v>
      </c>
      <c r="E80" s="66">
        <v>6</v>
      </c>
      <c r="F80" s="67"/>
      <c r="G80" s="65">
        <f>B80-C80</f>
        <v>-3</v>
      </c>
      <c r="H80" s="66">
        <f>D80-E80</f>
        <v>-6</v>
      </c>
      <c r="I80" s="20">
        <f>IF(C80=0, "-", IF(G80/C80&lt;10, G80/C80, "&gt;999%"))</f>
        <v>-1</v>
      </c>
      <c r="J80" s="21">
        <f>IF(E80=0, "-", IF(H80/E80&lt;10, H80/E80, "&gt;999%"))</f>
        <v>-1</v>
      </c>
    </row>
    <row r="81" spans="1:10" s="160" customFormat="1" x14ac:dyDescent="0.25">
      <c r="A81" s="178" t="s">
        <v>625</v>
      </c>
      <c r="B81" s="71">
        <v>0</v>
      </c>
      <c r="C81" s="72">
        <v>3</v>
      </c>
      <c r="D81" s="71">
        <v>0</v>
      </c>
      <c r="E81" s="72">
        <v>6</v>
      </c>
      <c r="F81" s="73"/>
      <c r="G81" s="71">
        <f>B81-C81</f>
        <v>-3</v>
      </c>
      <c r="H81" s="72">
        <f>D81-E81</f>
        <v>-6</v>
      </c>
      <c r="I81" s="37">
        <f>IF(C81=0, "-", IF(G81/C81&lt;10, G81/C81, "&gt;999%"))</f>
        <v>-1</v>
      </c>
      <c r="J81" s="38">
        <f>IF(E81=0, "-", IF(H81/E81&lt;10, H81/E81, "&gt;999%"))</f>
        <v>-1</v>
      </c>
    </row>
    <row r="82" spans="1:10" x14ac:dyDescent="0.25">
      <c r="A82" s="177"/>
      <c r="B82" s="143"/>
      <c r="C82" s="144"/>
      <c r="D82" s="143"/>
      <c r="E82" s="144"/>
      <c r="F82" s="145"/>
      <c r="G82" s="143"/>
      <c r="H82" s="144"/>
      <c r="I82" s="151"/>
      <c r="J82" s="152"/>
    </row>
    <row r="83" spans="1:10" s="139" customFormat="1" x14ac:dyDescent="0.25">
      <c r="A83" s="159" t="s">
        <v>40</v>
      </c>
      <c r="B83" s="65"/>
      <c r="C83" s="66"/>
      <c r="D83" s="65"/>
      <c r="E83" s="66"/>
      <c r="F83" s="67"/>
      <c r="G83" s="65"/>
      <c r="H83" s="66"/>
      <c r="I83" s="20"/>
      <c r="J83" s="21"/>
    </row>
    <row r="84" spans="1:10" x14ac:dyDescent="0.25">
      <c r="A84" s="158" t="s">
        <v>211</v>
      </c>
      <c r="B84" s="65">
        <v>1</v>
      </c>
      <c r="C84" s="66">
        <v>0</v>
      </c>
      <c r="D84" s="65">
        <v>2</v>
      </c>
      <c r="E84" s="66">
        <v>1</v>
      </c>
      <c r="F84" s="67"/>
      <c r="G84" s="65">
        <f>B84-C84</f>
        <v>1</v>
      </c>
      <c r="H84" s="66">
        <f>D84-E84</f>
        <v>1</v>
      </c>
      <c r="I84" s="20" t="str">
        <f>IF(C84=0, "-", IF(G84/C84&lt;10, G84/C84, "&gt;999%"))</f>
        <v>-</v>
      </c>
      <c r="J84" s="21">
        <f>IF(E84=0, "-", IF(H84/E84&lt;10, H84/E84, "&gt;999%"))</f>
        <v>1</v>
      </c>
    </row>
    <row r="85" spans="1:10" x14ac:dyDescent="0.25">
      <c r="A85" s="158" t="s">
        <v>340</v>
      </c>
      <c r="B85" s="65">
        <v>0</v>
      </c>
      <c r="C85" s="66">
        <v>1</v>
      </c>
      <c r="D85" s="65">
        <v>1</v>
      </c>
      <c r="E85" s="66">
        <v>3</v>
      </c>
      <c r="F85" s="67"/>
      <c r="G85" s="65">
        <f>B85-C85</f>
        <v>-1</v>
      </c>
      <c r="H85" s="66">
        <f>D85-E85</f>
        <v>-2</v>
      </c>
      <c r="I85" s="20">
        <f>IF(C85=0, "-", IF(G85/C85&lt;10, G85/C85, "&gt;999%"))</f>
        <v>-1</v>
      </c>
      <c r="J85" s="21">
        <f>IF(E85=0, "-", IF(H85/E85&lt;10, H85/E85, "&gt;999%"))</f>
        <v>-0.66666666666666663</v>
      </c>
    </row>
    <row r="86" spans="1:10" x14ac:dyDescent="0.25">
      <c r="A86" s="158" t="s">
        <v>376</v>
      </c>
      <c r="B86" s="65">
        <v>0</v>
      </c>
      <c r="C86" s="66">
        <v>0</v>
      </c>
      <c r="D86" s="65">
        <v>1</v>
      </c>
      <c r="E86" s="66">
        <v>2</v>
      </c>
      <c r="F86" s="67"/>
      <c r="G86" s="65">
        <f>B86-C86</f>
        <v>0</v>
      </c>
      <c r="H86" s="66">
        <f>D86-E86</f>
        <v>-1</v>
      </c>
      <c r="I86" s="20" t="str">
        <f>IF(C86=0, "-", IF(G86/C86&lt;10, G86/C86, "&gt;999%"))</f>
        <v>-</v>
      </c>
      <c r="J86" s="21">
        <f>IF(E86=0, "-", IF(H86/E86&lt;10, H86/E86, "&gt;999%"))</f>
        <v>-0.5</v>
      </c>
    </row>
    <row r="87" spans="1:10" x14ac:dyDescent="0.25">
      <c r="A87" s="158" t="s">
        <v>261</v>
      </c>
      <c r="B87" s="65">
        <v>0</v>
      </c>
      <c r="C87" s="66">
        <v>0</v>
      </c>
      <c r="D87" s="65">
        <v>2</v>
      </c>
      <c r="E87" s="66">
        <v>0</v>
      </c>
      <c r="F87" s="67"/>
      <c r="G87" s="65">
        <f>B87-C87</f>
        <v>0</v>
      </c>
      <c r="H87" s="66">
        <f>D87-E87</f>
        <v>2</v>
      </c>
      <c r="I87" s="20" t="str">
        <f>IF(C87=0, "-", IF(G87/C87&lt;10, G87/C87, "&gt;999%"))</f>
        <v>-</v>
      </c>
      <c r="J87" s="21" t="str">
        <f>IF(E87=0, "-", IF(H87/E87&lt;10, H87/E87, "&gt;999%"))</f>
        <v>-</v>
      </c>
    </row>
    <row r="88" spans="1:10" s="160" customFormat="1" x14ac:dyDescent="0.25">
      <c r="A88" s="178" t="s">
        <v>626</v>
      </c>
      <c r="B88" s="71">
        <v>1</v>
      </c>
      <c r="C88" s="72">
        <v>1</v>
      </c>
      <c r="D88" s="71">
        <v>6</v>
      </c>
      <c r="E88" s="72">
        <v>6</v>
      </c>
      <c r="F88" s="73"/>
      <c r="G88" s="71">
        <f>B88-C88</f>
        <v>0</v>
      </c>
      <c r="H88" s="72">
        <f>D88-E88</f>
        <v>0</v>
      </c>
      <c r="I88" s="37">
        <f>IF(C88=0, "-", IF(G88/C88&lt;10, G88/C88, "&gt;999%"))</f>
        <v>0</v>
      </c>
      <c r="J88" s="38">
        <f>IF(E88=0, "-", IF(H88/E88&lt;10, H88/E88, "&gt;999%"))</f>
        <v>0</v>
      </c>
    </row>
    <row r="89" spans="1:10" x14ac:dyDescent="0.25">
      <c r="A89" s="177"/>
      <c r="B89" s="143"/>
      <c r="C89" s="144"/>
      <c r="D89" s="143"/>
      <c r="E89" s="144"/>
      <c r="F89" s="145"/>
      <c r="G89" s="143"/>
      <c r="H89" s="144"/>
      <c r="I89" s="151"/>
      <c r="J89" s="152"/>
    </row>
    <row r="90" spans="1:10" s="139" customFormat="1" x14ac:dyDescent="0.25">
      <c r="A90" s="159" t="s">
        <v>41</v>
      </c>
      <c r="B90" s="65"/>
      <c r="C90" s="66"/>
      <c r="D90" s="65"/>
      <c r="E90" s="66"/>
      <c r="F90" s="67"/>
      <c r="G90" s="65"/>
      <c r="H90" s="66"/>
      <c r="I90" s="20"/>
      <c r="J90" s="21"/>
    </row>
    <row r="91" spans="1:10" x14ac:dyDescent="0.25">
      <c r="A91" s="158" t="s">
        <v>401</v>
      </c>
      <c r="B91" s="65">
        <v>0</v>
      </c>
      <c r="C91" s="66">
        <v>0</v>
      </c>
      <c r="D91" s="65">
        <v>4</v>
      </c>
      <c r="E91" s="66">
        <v>0</v>
      </c>
      <c r="F91" s="67"/>
      <c r="G91" s="65">
        <f>B91-C91</f>
        <v>0</v>
      </c>
      <c r="H91" s="66">
        <f>D91-E91</f>
        <v>4</v>
      </c>
      <c r="I91" s="20" t="str">
        <f>IF(C91=0, "-", IF(G91/C91&lt;10, G91/C91, "&gt;999%"))</f>
        <v>-</v>
      </c>
      <c r="J91" s="21" t="str">
        <f>IF(E91=0, "-", IF(H91/E91&lt;10, H91/E91, "&gt;999%"))</f>
        <v>-</v>
      </c>
    </row>
    <row r="92" spans="1:10" x14ac:dyDescent="0.25">
      <c r="A92" s="158" t="s">
        <v>377</v>
      </c>
      <c r="B92" s="65">
        <v>31</v>
      </c>
      <c r="C92" s="66">
        <v>0</v>
      </c>
      <c r="D92" s="65">
        <v>66</v>
      </c>
      <c r="E92" s="66">
        <v>0</v>
      </c>
      <c r="F92" s="67"/>
      <c r="G92" s="65">
        <f>B92-C92</f>
        <v>31</v>
      </c>
      <c r="H92" s="66">
        <f>D92-E92</f>
        <v>66</v>
      </c>
      <c r="I92" s="20" t="str">
        <f>IF(C92=0, "-", IF(G92/C92&lt;10, G92/C92, "&gt;999%"))</f>
        <v>-</v>
      </c>
      <c r="J92" s="21" t="str">
        <f>IF(E92=0, "-", IF(H92/E92&lt;10, H92/E92, "&gt;999%"))</f>
        <v>-</v>
      </c>
    </row>
    <row r="93" spans="1:10" x14ac:dyDescent="0.25">
      <c r="A93" s="158" t="s">
        <v>225</v>
      </c>
      <c r="B93" s="65">
        <v>1</v>
      </c>
      <c r="C93" s="66">
        <v>0</v>
      </c>
      <c r="D93" s="65">
        <v>12</v>
      </c>
      <c r="E93" s="66">
        <v>0</v>
      </c>
      <c r="F93" s="67"/>
      <c r="G93" s="65">
        <f>B93-C93</f>
        <v>1</v>
      </c>
      <c r="H93" s="66">
        <f>D93-E93</f>
        <v>12</v>
      </c>
      <c r="I93" s="20" t="str">
        <f>IF(C93=0, "-", IF(G93/C93&lt;10, G93/C93, "&gt;999%"))</f>
        <v>-</v>
      </c>
      <c r="J93" s="21" t="str">
        <f>IF(E93=0, "-", IF(H93/E93&lt;10, H93/E93, "&gt;999%"))</f>
        <v>-</v>
      </c>
    </row>
    <row r="94" spans="1:10" s="160" customFormat="1" x14ac:dyDescent="0.25">
      <c r="A94" s="178" t="s">
        <v>627</v>
      </c>
      <c r="B94" s="71">
        <v>32</v>
      </c>
      <c r="C94" s="72">
        <v>0</v>
      </c>
      <c r="D94" s="71">
        <v>82</v>
      </c>
      <c r="E94" s="72">
        <v>0</v>
      </c>
      <c r="F94" s="73"/>
      <c r="G94" s="71">
        <f>B94-C94</f>
        <v>32</v>
      </c>
      <c r="H94" s="72">
        <f>D94-E94</f>
        <v>82</v>
      </c>
      <c r="I94" s="37" t="str">
        <f>IF(C94=0, "-", IF(G94/C94&lt;10, G94/C94, "&gt;999%"))</f>
        <v>-</v>
      </c>
      <c r="J94" s="38" t="str">
        <f>IF(E94=0, "-", IF(H94/E94&lt;10, H94/E94, "&gt;999%"))</f>
        <v>-</v>
      </c>
    </row>
    <row r="95" spans="1:10" x14ac:dyDescent="0.25">
      <c r="A95" s="177"/>
      <c r="B95" s="143"/>
      <c r="C95" s="144"/>
      <c r="D95" s="143"/>
      <c r="E95" s="144"/>
      <c r="F95" s="145"/>
      <c r="G95" s="143"/>
      <c r="H95" s="144"/>
      <c r="I95" s="151"/>
      <c r="J95" s="152"/>
    </row>
    <row r="96" spans="1:10" s="139" customFormat="1" x14ac:dyDescent="0.25">
      <c r="A96" s="159" t="s">
        <v>42</v>
      </c>
      <c r="B96" s="65"/>
      <c r="C96" s="66"/>
      <c r="D96" s="65"/>
      <c r="E96" s="66"/>
      <c r="F96" s="67"/>
      <c r="G96" s="65"/>
      <c r="H96" s="66"/>
      <c r="I96" s="20"/>
      <c r="J96" s="21"/>
    </row>
    <row r="97" spans="1:10" x14ac:dyDescent="0.25">
      <c r="A97" s="158" t="s">
        <v>544</v>
      </c>
      <c r="B97" s="65">
        <v>11</v>
      </c>
      <c r="C97" s="66">
        <v>15</v>
      </c>
      <c r="D97" s="65">
        <v>32</v>
      </c>
      <c r="E97" s="66">
        <v>33</v>
      </c>
      <c r="F97" s="67"/>
      <c r="G97" s="65">
        <f>B97-C97</f>
        <v>-4</v>
      </c>
      <c r="H97" s="66">
        <f>D97-E97</f>
        <v>-1</v>
      </c>
      <c r="I97" s="20">
        <f>IF(C97=0, "-", IF(G97/C97&lt;10, G97/C97, "&gt;999%"))</f>
        <v>-0.26666666666666666</v>
      </c>
      <c r="J97" s="21">
        <f>IF(E97=0, "-", IF(H97/E97&lt;10, H97/E97, "&gt;999%"))</f>
        <v>-3.0303030303030304E-2</v>
      </c>
    </row>
    <row r="98" spans="1:10" x14ac:dyDescent="0.25">
      <c r="A98" s="158" t="s">
        <v>531</v>
      </c>
      <c r="B98" s="65">
        <v>1</v>
      </c>
      <c r="C98" s="66">
        <v>1</v>
      </c>
      <c r="D98" s="65">
        <v>2</v>
      </c>
      <c r="E98" s="66">
        <v>1</v>
      </c>
      <c r="F98" s="67"/>
      <c r="G98" s="65">
        <f>B98-C98</f>
        <v>0</v>
      </c>
      <c r="H98" s="66">
        <f>D98-E98</f>
        <v>1</v>
      </c>
      <c r="I98" s="20">
        <f>IF(C98=0, "-", IF(G98/C98&lt;10, G98/C98, "&gt;999%"))</f>
        <v>0</v>
      </c>
      <c r="J98" s="21">
        <f>IF(E98=0, "-", IF(H98/E98&lt;10, H98/E98, "&gt;999%"))</f>
        <v>1</v>
      </c>
    </row>
    <row r="99" spans="1:10" s="160" customFormat="1" x14ac:dyDescent="0.25">
      <c r="A99" s="178" t="s">
        <v>628</v>
      </c>
      <c r="B99" s="71">
        <v>12</v>
      </c>
      <c r="C99" s="72">
        <v>16</v>
      </c>
      <c r="D99" s="71">
        <v>34</v>
      </c>
      <c r="E99" s="72">
        <v>34</v>
      </c>
      <c r="F99" s="73"/>
      <c r="G99" s="71">
        <f>B99-C99</f>
        <v>-4</v>
      </c>
      <c r="H99" s="72">
        <f>D99-E99</f>
        <v>0</v>
      </c>
      <c r="I99" s="37">
        <f>IF(C99=0, "-", IF(G99/C99&lt;10, G99/C99, "&gt;999%"))</f>
        <v>-0.25</v>
      </c>
      <c r="J99" s="38">
        <f>IF(E99=0, "-", IF(H99/E99&lt;10, H99/E99, "&gt;999%"))</f>
        <v>0</v>
      </c>
    </row>
    <row r="100" spans="1:10" x14ac:dyDescent="0.25">
      <c r="A100" s="177"/>
      <c r="B100" s="143"/>
      <c r="C100" s="144"/>
      <c r="D100" s="143"/>
      <c r="E100" s="144"/>
      <c r="F100" s="145"/>
      <c r="G100" s="143"/>
      <c r="H100" s="144"/>
      <c r="I100" s="151"/>
      <c r="J100" s="152"/>
    </row>
    <row r="101" spans="1:10" s="139" customFormat="1" x14ac:dyDescent="0.25">
      <c r="A101" s="159" t="s">
        <v>43</v>
      </c>
      <c r="B101" s="65"/>
      <c r="C101" s="66"/>
      <c r="D101" s="65"/>
      <c r="E101" s="66"/>
      <c r="F101" s="67"/>
      <c r="G101" s="65"/>
      <c r="H101" s="66"/>
      <c r="I101" s="20"/>
      <c r="J101" s="21"/>
    </row>
    <row r="102" spans="1:10" x14ac:dyDescent="0.25">
      <c r="A102" s="158" t="s">
        <v>545</v>
      </c>
      <c r="B102" s="65">
        <v>0</v>
      </c>
      <c r="C102" s="66">
        <v>0</v>
      </c>
      <c r="D102" s="65">
        <v>2</v>
      </c>
      <c r="E102" s="66">
        <v>0</v>
      </c>
      <c r="F102" s="67"/>
      <c r="G102" s="65">
        <f>B102-C102</f>
        <v>0</v>
      </c>
      <c r="H102" s="66">
        <f>D102-E102</f>
        <v>2</v>
      </c>
      <c r="I102" s="20" t="str">
        <f>IF(C102=0, "-", IF(G102/C102&lt;10, G102/C102, "&gt;999%"))</f>
        <v>-</v>
      </c>
      <c r="J102" s="21" t="str">
        <f>IF(E102=0, "-", IF(H102/E102&lt;10, H102/E102, "&gt;999%"))</f>
        <v>-</v>
      </c>
    </row>
    <row r="103" spans="1:10" s="160" customFormat="1" x14ac:dyDescent="0.25">
      <c r="A103" s="178" t="s">
        <v>629</v>
      </c>
      <c r="B103" s="71">
        <v>0</v>
      </c>
      <c r="C103" s="72">
        <v>0</v>
      </c>
      <c r="D103" s="71">
        <v>2</v>
      </c>
      <c r="E103" s="72">
        <v>0</v>
      </c>
      <c r="F103" s="73"/>
      <c r="G103" s="71">
        <f>B103-C103</f>
        <v>0</v>
      </c>
      <c r="H103" s="72">
        <f>D103-E103</f>
        <v>2</v>
      </c>
      <c r="I103" s="37" t="str">
        <f>IF(C103=0, "-", IF(G103/C103&lt;10, G103/C103, "&gt;999%"))</f>
        <v>-</v>
      </c>
      <c r="J103" s="38" t="str">
        <f>IF(E103=0, "-", IF(H103/E103&lt;10, H103/E103, "&gt;999%"))</f>
        <v>-</v>
      </c>
    </row>
    <row r="104" spans="1:10" x14ac:dyDescent="0.25">
      <c r="A104" s="177"/>
      <c r="B104" s="143"/>
      <c r="C104" s="144"/>
      <c r="D104" s="143"/>
      <c r="E104" s="144"/>
      <c r="F104" s="145"/>
      <c r="G104" s="143"/>
      <c r="H104" s="144"/>
      <c r="I104" s="151"/>
      <c r="J104" s="152"/>
    </row>
    <row r="105" spans="1:10" s="139" customFormat="1" x14ac:dyDescent="0.25">
      <c r="A105" s="159" t="s">
        <v>44</v>
      </c>
      <c r="B105" s="65"/>
      <c r="C105" s="66"/>
      <c r="D105" s="65"/>
      <c r="E105" s="66"/>
      <c r="F105" s="67"/>
      <c r="G105" s="65"/>
      <c r="H105" s="66"/>
      <c r="I105" s="20"/>
      <c r="J105" s="21"/>
    </row>
    <row r="106" spans="1:10" x14ac:dyDescent="0.25">
      <c r="A106" s="158" t="s">
        <v>325</v>
      </c>
      <c r="B106" s="65">
        <v>4</v>
      </c>
      <c r="C106" s="66">
        <v>6</v>
      </c>
      <c r="D106" s="65">
        <v>12</v>
      </c>
      <c r="E106" s="66">
        <v>14</v>
      </c>
      <c r="F106" s="67"/>
      <c r="G106" s="65">
        <f>B106-C106</f>
        <v>-2</v>
      </c>
      <c r="H106" s="66">
        <f>D106-E106</f>
        <v>-2</v>
      </c>
      <c r="I106" s="20">
        <f>IF(C106=0, "-", IF(G106/C106&lt;10, G106/C106, "&gt;999%"))</f>
        <v>-0.33333333333333331</v>
      </c>
      <c r="J106" s="21">
        <f>IF(E106=0, "-", IF(H106/E106&lt;10, H106/E106, "&gt;999%"))</f>
        <v>-0.14285714285714285</v>
      </c>
    </row>
    <row r="107" spans="1:10" s="160" customFormat="1" x14ac:dyDescent="0.25">
      <c r="A107" s="178" t="s">
        <v>630</v>
      </c>
      <c r="B107" s="71">
        <v>4</v>
      </c>
      <c r="C107" s="72">
        <v>6</v>
      </c>
      <c r="D107" s="71">
        <v>12</v>
      </c>
      <c r="E107" s="72">
        <v>14</v>
      </c>
      <c r="F107" s="73"/>
      <c r="G107" s="71">
        <f>B107-C107</f>
        <v>-2</v>
      </c>
      <c r="H107" s="72">
        <f>D107-E107</f>
        <v>-2</v>
      </c>
      <c r="I107" s="37">
        <f>IF(C107=0, "-", IF(G107/C107&lt;10, G107/C107, "&gt;999%"))</f>
        <v>-0.33333333333333331</v>
      </c>
      <c r="J107" s="38">
        <f>IF(E107=0, "-", IF(H107/E107&lt;10, H107/E107, "&gt;999%"))</f>
        <v>-0.14285714285714285</v>
      </c>
    </row>
    <row r="108" spans="1:10" x14ac:dyDescent="0.25">
      <c r="A108" s="177"/>
      <c r="B108" s="143"/>
      <c r="C108" s="144"/>
      <c r="D108" s="143"/>
      <c r="E108" s="144"/>
      <c r="F108" s="145"/>
      <c r="G108" s="143"/>
      <c r="H108" s="144"/>
      <c r="I108" s="151"/>
      <c r="J108" s="152"/>
    </row>
    <row r="109" spans="1:10" s="139" customFormat="1" x14ac:dyDescent="0.25">
      <c r="A109" s="159" t="s">
        <v>45</v>
      </c>
      <c r="B109" s="65"/>
      <c r="C109" s="66"/>
      <c r="D109" s="65"/>
      <c r="E109" s="66"/>
      <c r="F109" s="67"/>
      <c r="G109" s="65"/>
      <c r="H109" s="66"/>
      <c r="I109" s="20"/>
      <c r="J109" s="21"/>
    </row>
    <row r="110" spans="1:10" x14ac:dyDescent="0.25">
      <c r="A110" s="158" t="s">
        <v>198</v>
      </c>
      <c r="B110" s="65">
        <v>10</v>
      </c>
      <c r="C110" s="66">
        <v>5</v>
      </c>
      <c r="D110" s="65">
        <v>33</v>
      </c>
      <c r="E110" s="66">
        <v>16</v>
      </c>
      <c r="F110" s="67"/>
      <c r="G110" s="65">
        <f>B110-C110</f>
        <v>5</v>
      </c>
      <c r="H110" s="66">
        <f>D110-E110</f>
        <v>17</v>
      </c>
      <c r="I110" s="20">
        <f>IF(C110=0, "-", IF(G110/C110&lt;10, G110/C110, "&gt;999%"))</f>
        <v>1</v>
      </c>
      <c r="J110" s="21">
        <f>IF(E110=0, "-", IF(H110/E110&lt;10, H110/E110, "&gt;999%"))</f>
        <v>1.0625</v>
      </c>
    </row>
    <row r="111" spans="1:10" s="160" customFormat="1" x14ac:dyDescent="0.25">
      <c r="A111" s="178" t="s">
        <v>631</v>
      </c>
      <c r="B111" s="71">
        <v>10</v>
      </c>
      <c r="C111" s="72">
        <v>5</v>
      </c>
      <c r="D111" s="71">
        <v>33</v>
      </c>
      <c r="E111" s="72">
        <v>16</v>
      </c>
      <c r="F111" s="73"/>
      <c r="G111" s="71">
        <f>B111-C111</f>
        <v>5</v>
      </c>
      <c r="H111" s="72">
        <f>D111-E111</f>
        <v>17</v>
      </c>
      <c r="I111" s="37">
        <f>IF(C111=0, "-", IF(G111/C111&lt;10, G111/C111, "&gt;999%"))</f>
        <v>1</v>
      </c>
      <c r="J111" s="38">
        <f>IF(E111=0, "-", IF(H111/E111&lt;10, H111/E111, "&gt;999%"))</f>
        <v>1.0625</v>
      </c>
    </row>
    <row r="112" spans="1:10" x14ac:dyDescent="0.25">
      <c r="A112" s="177"/>
      <c r="B112" s="143"/>
      <c r="C112" s="144"/>
      <c r="D112" s="143"/>
      <c r="E112" s="144"/>
      <c r="F112" s="145"/>
      <c r="G112" s="143"/>
      <c r="H112" s="144"/>
      <c r="I112" s="151"/>
      <c r="J112" s="152"/>
    </row>
    <row r="113" spans="1:10" s="139" customFormat="1" x14ac:dyDescent="0.25">
      <c r="A113" s="159" t="s">
        <v>46</v>
      </c>
      <c r="B113" s="65"/>
      <c r="C113" s="66"/>
      <c r="D113" s="65"/>
      <c r="E113" s="66"/>
      <c r="F113" s="67"/>
      <c r="G113" s="65"/>
      <c r="H113" s="66"/>
      <c r="I113" s="20"/>
      <c r="J113" s="21"/>
    </row>
    <row r="114" spans="1:10" x14ac:dyDescent="0.25">
      <c r="A114" s="158" t="s">
        <v>517</v>
      </c>
      <c r="B114" s="65">
        <v>19</v>
      </c>
      <c r="C114" s="66">
        <v>23</v>
      </c>
      <c r="D114" s="65">
        <v>51</v>
      </c>
      <c r="E114" s="66">
        <v>46</v>
      </c>
      <c r="F114" s="67"/>
      <c r="G114" s="65">
        <f>B114-C114</f>
        <v>-4</v>
      </c>
      <c r="H114" s="66">
        <f>D114-E114</f>
        <v>5</v>
      </c>
      <c r="I114" s="20">
        <f>IF(C114=0, "-", IF(G114/C114&lt;10, G114/C114, "&gt;999%"))</f>
        <v>-0.17391304347826086</v>
      </c>
      <c r="J114" s="21">
        <f>IF(E114=0, "-", IF(H114/E114&lt;10, H114/E114, "&gt;999%"))</f>
        <v>0.10869565217391304</v>
      </c>
    </row>
    <row r="115" spans="1:10" s="160" customFormat="1" x14ac:dyDescent="0.25">
      <c r="A115" s="178" t="s">
        <v>632</v>
      </c>
      <c r="B115" s="71">
        <v>19</v>
      </c>
      <c r="C115" s="72">
        <v>23</v>
      </c>
      <c r="D115" s="71">
        <v>51</v>
      </c>
      <c r="E115" s="72">
        <v>46</v>
      </c>
      <c r="F115" s="73"/>
      <c r="G115" s="71">
        <f>B115-C115</f>
        <v>-4</v>
      </c>
      <c r="H115" s="72">
        <f>D115-E115</f>
        <v>5</v>
      </c>
      <c r="I115" s="37">
        <f>IF(C115=0, "-", IF(G115/C115&lt;10, G115/C115, "&gt;999%"))</f>
        <v>-0.17391304347826086</v>
      </c>
      <c r="J115" s="38">
        <f>IF(E115=0, "-", IF(H115/E115&lt;10, H115/E115, "&gt;999%"))</f>
        <v>0.10869565217391304</v>
      </c>
    </row>
    <row r="116" spans="1:10" x14ac:dyDescent="0.25">
      <c r="A116" s="177"/>
      <c r="B116" s="143"/>
      <c r="C116" s="144"/>
      <c r="D116" s="143"/>
      <c r="E116" s="144"/>
      <c r="F116" s="145"/>
      <c r="G116" s="143"/>
      <c r="H116" s="144"/>
      <c r="I116" s="151"/>
      <c r="J116" s="152"/>
    </row>
    <row r="117" spans="1:10" s="139" customFormat="1" x14ac:dyDescent="0.25">
      <c r="A117" s="159" t="s">
        <v>47</v>
      </c>
      <c r="B117" s="65"/>
      <c r="C117" s="66"/>
      <c r="D117" s="65"/>
      <c r="E117" s="66"/>
      <c r="F117" s="67"/>
      <c r="G117" s="65"/>
      <c r="H117" s="66"/>
      <c r="I117" s="20"/>
      <c r="J117" s="21"/>
    </row>
    <row r="118" spans="1:10" x14ac:dyDescent="0.25">
      <c r="A118" s="158" t="s">
        <v>378</v>
      </c>
      <c r="B118" s="65">
        <v>22</v>
      </c>
      <c r="C118" s="66">
        <v>9</v>
      </c>
      <c r="D118" s="65">
        <v>54</v>
      </c>
      <c r="E118" s="66">
        <v>62</v>
      </c>
      <c r="F118" s="67"/>
      <c r="G118" s="65">
        <f t="shared" ref="G118:G129" si="8">B118-C118</f>
        <v>13</v>
      </c>
      <c r="H118" s="66">
        <f t="shared" ref="H118:H129" si="9">D118-E118</f>
        <v>-8</v>
      </c>
      <c r="I118" s="20">
        <f t="shared" ref="I118:I129" si="10">IF(C118=0, "-", IF(G118/C118&lt;10, G118/C118, "&gt;999%"))</f>
        <v>1.4444444444444444</v>
      </c>
      <c r="J118" s="21">
        <f t="shared" ref="J118:J129" si="11">IF(E118=0, "-", IF(H118/E118&lt;10, H118/E118, "&gt;999%"))</f>
        <v>-0.12903225806451613</v>
      </c>
    </row>
    <row r="119" spans="1:10" x14ac:dyDescent="0.25">
      <c r="A119" s="158" t="s">
        <v>416</v>
      </c>
      <c r="B119" s="65">
        <v>212</v>
      </c>
      <c r="C119" s="66">
        <v>102</v>
      </c>
      <c r="D119" s="65">
        <v>615</v>
      </c>
      <c r="E119" s="66">
        <v>358</v>
      </c>
      <c r="F119" s="67"/>
      <c r="G119" s="65">
        <f t="shared" si="8"/>
        <v>110</v>
      </c>
      <c r="H119" s="66">
        <f t="shared" si="9"/>
        <v>257</v>
      </c>
      <c r="I119" s="20">
        <f t="shared" si="10"/>
        <v>1.0784313725490196</v>
      </c>
      <c r="J119" s="21">
        <f t="shared" si="11"/>
        <v>0.71787709497206709</v>
      </c>
    </row>
    <row r="120" spans="1:10" x14ac:dyDescent="0.25">
      <c r="A120" s="158" t="s">
        <v>201</v>
      </c>
      <c r="B120" s="65">
        <v>15</v>
      </c>
      <c r="C120" s="66">
        <v>1</v>
      </c>
      <c r="D120" s="65">
        <v>19</v>
      </c>
      <c r="E120" s="66">
        <v>1</v>
      </c>
      <c r="F120" s="67"/>
      <c r="G120" s="65">
        <f t="shared" si="8"/>
        <v>14</v>
      </c>
      <c r="H120" s="66">
        <f t="shared" si="9"/>
        <v>18</v>
      </c>
      <c r="I120" s="20" t="str">
        <f t="shared" si="10"/>
        <v>&gt;999%</v>
      </c>
      <c r="J120" s="21" t="str">
        <f t="shared" si="11"/>
        <v>&gt;999%</v>
      </c>
    </row>
    <row r="121" spans="1:10" x14ac:dyDescent="0.25">
      <c r="A121" s="158" t="s">
        <v>226</v>
      </c>
      <c r="B121" s="65">
        <v>0</v>
      </c>
      <c r="C121" s="66">
        <v>5</v>
      </c>
      <c r="D121" s="65">
        <v>7</v>
      </c>
      <c r="E121" s="66">
        <v>13</v>
      </c>
      <c r="F121" s="67"/>
      <c r="G121" s="65">
        <f t="shared" si="8"/>
        <v>-5</v>
      </c>
      <c r="H121" s="66">
        <f t="shared" si="9"/>
        <v>-6</v>
      </c>
      <c r="I121" s="20">
        <f t="shared" si="10"/>
        <v>-1</v>
      </c>
      <c r="J121" s="21">
        <f t="shared" si="11"/>
        <v>-0.46153846153846156</v>
      </c>
    </row>
    <row r="122" spans="1:10" x14ac:dyDescent="0.25">
      <c r="A122" s="158" t="s">
        <v>298</v>
      </c>
      <c r="B122" s="65">
        <v>34</v>
      </c>
      <c r="C122" s="66">
        <v>21</v>
      </c>
      <c r="D122" s="65">
        <v>90</v>
      </c>
      <c r="E122" s="66">
        <v>93</v>
      </c>
      <c r="F122" s="67"/>
      <c r="G122" s="65">
        <f t="shared" si="8"/>
        <v>13</v>
      </c>
      <c r="H122" s="66">
        <f t="shared" si="9"/>
        <v>-3</v>
      </c>
      <c r="I122" s="20">
        <f t="shared" si="10"/>
        <v>0.61904761904761907</v>
      </c>
      <c r="J122" s="21">
        <f t="shared" si="11"/>
        <v>-3.2258064516129031E-2</v>
      </c>
    </row>
    <row r="123" spans="1:10" x14ac:dyDescent="0.25">
      <c r="A123" s="158" t="s">
        <v>330</v>
      </c>
      <c r="B123" s="65">
        <v>31</v>
      </c>
      <c r="C123" s="66">
        <v>13</v>
      </c>
      <c r="D123" s="65">
        <v>122</v>
      </c>
      <c r="E123" s="66">
        <v>51</v>
      </c>
      <c r="F123" s="67"/>
      <c r="G123" s="65">
        <f t="shared" si="8"/>
        <v>18</v>
      </c>
      <c r="H123" s="66">
        <f t="shared" si="9"/>
        <v>71</v>
      </c>
      <c r="I123" s="20">
        <f t="shared" si="10"/>
        <v>1.3846153846153846</v>
      </c>
      <c r="J123" s="21">
        <f t="shared" si="11"/>
        <v>1.392156862745098</v>
      </c>
    </row>
    <row r="124" spans="1:10" x14ac:dyDescent="0.25">
      <c r="A124" s="158" t="s">
        <v>491</v>
      </c>
      <c r="B124" s="65">
        <v>119</v>
      </c>
      <c r="C124" s="66">
        <v>62</v>
      </c>
      <c r="D124" s="65">
        <v>331</v>
      </c>
      <c r="E124" s="66">
        <v>149</v>
      </c>
      <c r="F124" s="67"/>
      <c r="G124" s="65">
        <f t="shared" si="8"/>
        <v>57</v>
      </c>
      <c r="H124" s="66">
        <f t="shared" si="9"/>
        <v>182</v>
      </c>
      <c r="I124" s="20">
        <f t="shared" si="10"/>
        <v>0.91935483870967738</v>
      </c>
      <c r="J124" s="21">
        <f t="shared" si="11"/>
        <v>1.2214765100671141</v>
      </c>
    </row>
    <row r="125" spans="1:10" x14ac:dyDescent="0.25">
      <c r="A125" s="158" t="s">
        <v>500</v>
      </c>
      <c r="B125" s="65">
        <v>865</v>
      </c>
      <c r="C125" s="66">
        <v>475</v>
      </c>
      <c r="D125" s="65">
        <v>2693</v>
      </c>
      <c r="E125" s="66">
        <v>1690</v>
      </c>
      <c r="F125" s="67"/>
      <c r="G125" s="65">
        <f t="shared" si="8"/>
        <v>390</v>
      </c>
      <c r="H125" s="66">
        <f t="shared" si="9"/>
        <v>1003</v>
      </c>
      <c r="I125" s="20">
        <f t="shared" si="10"/>
        <v>0.82105263157894737</v>
      </c>
      <c r="J125" s="21">
        <f t="shared" si="11"/>
        <v>0.593491124260355</v>
      </c>
    </row>
    <row r="126" spans="1:10" x14ac:dyDescent="0.25">
      <c r="A126" s="158" t="s">
        <v>471</v>
      </c>
      <c r="B126" s="65">
        <v>0</v>
      </c>
      <c r="C126" s="66">
        <v>2</v>
      </c>
      <c r="D126" s="65">
        <v>0</v>
      </c>
      <c r="E126" s="66">
        <v>2</v>
      </c>
      <c r="F126" s="67"/>
      <c r="G126" s="65">
        <f t="shared" si="8"/>
        <v>-2</v>
      </c>
      <c r="H126" s="66">
        <f t="shared" si="9"/>
        <v>-2</v>
      </c>
      <c r="I126" s="20">
        <f t="shared" si="10"/>
        <v>-1</v>
      </c>
      <c r="J126" s="21">
        <f t="shared" si="11"/>
        <v>-1</v>
      </c>
    </row>
    <row r="127" spans="1:10" x14ac:dyDescent="0.25">
      <c r="A127" s="158" t="s">
        <v>481</v>
      </c>
      <c r="B127" s="65">
        <v>29</v>
      </c>
      <c r="C127" s="66">
        <v>39</v>
      </c>
      <c r="D127" s="65">
        <v>106</v>
      </c>
      <c r="E127" s="66">
        <v>50</v>
      </c>
      <c r="F127" s="67"/>
      <c r="G127" s="65">
        <f t="shared" si="8"/>
        <v>-10</v>
      </c>
      <c r="H127" s="66">
        <f t="shared" si="9"/>
        <v>56</v>
      </c>
      <c r="I127" s="20">
        <f t="shared" si="10"/>
        <v>-0.25641025641025639</v>
      </c>
      <c r="J127" s="21">
        <f t="shared" si="11"/>
        <v>1.1200000000000001</v>
      </c>
    </row>
    <row r="128" spans="1:10" x14ac:dyDescent="0.25">
      <c r="A128" s="158" t="s">
        <v>518</v>
      </c>
      <c r="B128" s="65">
        <v>0</v>
      </c>
      <c r="C128" s="66">
        <v>13</v>
      </c>
      <c r="D128" s="65">
        <v>1</v>
      </c>
      <c r="E128" s="66">
        <v>17</v>
      </c>
      <c r="F128" s="67"/>
      <c r="G128" s="65">
        <f t="shared" si="8"/>
        <v>-13</v>
      </c>
      <c r="H128" s="66">
        <f t="shared" si="9"/>
        <v>-16</v>
      </c>
      <c r="I128" s="20">
        <f t="shared" si="10"/>
        <v>-1</v>
      </c>
      <c r="J128" s="21">
        <f t="shared" si="11"/>
        <v>-0.94117647058823528</v>
      </c>
    </row>
    <row r="129" spans="1:10" s="160" customFormat="1" x14ac:dyDescent="0.25">
      <c r="A129" s="178" t="s">
        <v>633</v>
      </c>
      <c r="B129" s="71">
        <v>1327</v>
      </c>
      <c r="C129" s="72">
        <v>742</v>
      </c>
      <c r="D129" s="71">
        <v>4038</v>
      </c>
      <c r="E129" s="72">
        <v>2486</v>
      </c>
      <c r="F129" s="73"/>
      <c r="G129" s="71">
        <f t="shared" si="8"/>
        <v>585</v>
      </c>
      <c r="H129" s="72">
        <f t="shared" si="9"/>
        <v>1552</v>
      </c>
      <c r="I129" s="37">
        <f t="shared" si="10"/>
        <v>0.78840970350404316</v>
      </c>
      <c r="J129" s="38">
        <f t="shared" si="11"/>
        <v>0.62429605792437648</v>
      </c>
    </row>
    <row r="130" spans="1:10" x14ac:dyDescent="0.25">
      <c r="A130" s="177"/>
      <c r="B130" s="143"/>
      <c r="C130" s="144"/>
      <c r="D130" s="143"/>
      <c r="E130" s="144"/>
      <c r="F130" s="145"/>
      <c r="G130" s="143"/>
      <c r="H130" s="144"/>
      <c r="I130" s="151"/>
      <c r="J130" s="152"/>
    </row>
    <row r="131" spans="1:10" s="139" customFormat="1" x14ac:dyDescent="0.25">
      <c r="A131" s="159" t="s">
        <v>48</v>
      </c>
      <c r="B131" s="65"/>
      <c r="C131" s="66"/>
      <c r="D131" s="65"/>
      <c r="E131" s="66"/>
      <c r="F131" s="67"/>
      <c r="G131" s="65"/>
      <c r="H131" s="66"/>
      <c r="I131" s="20"/>
      <c r="J131" s="21"/>
    </row>
    <row r="132" spans="1:10" x14ac:dyDescent="0.25">
      <c r="A132" s="158" t="s">
        <v>546</v>
      </c>
      <c r="B132" s="65">
        <v>1</v>
      </c>
      <c r="C132" s="66">
        <v>6</v>
      </c>
      <c r="D132" s="65">
        <v>5</v>
      </c>
      <c r="E132" s="66">
        <v>12</v>
      </c>
      <c r="F132" s="67"/>
      <c r="G132" s="65">
        <f>B132-C132</f>
        <v>-5</v>
      </c>
      <c r="H132" s="66">
        <f>D132-E132</f>
        <v>-7</v>
      </c>
      <c r="I132" s="20">
        <f>IF(C132=0, "-", IF(G132/C132&lt;10, G132/C132, "&gt;999%"))</f>
        <v>-0.83333333333333337</v>
      </c>
      <c r="J132" s="21">
        <f>IF(E132=0, "-", IF(H132/E132&lt;10, H132/E132, "&gt;999%"))</f>
        <v>-0.58333333333333337</v>
      </c>
    </row>
    <row r="133" spans="1:10" s="160" customFormat="1" x14ac:dyDescent="0.25">
      <c r="A133" s="178" t="s">
        <v>634</v>
      </c>
      <c r="B133" s="71">
        <v>1</v>
      </c>
      <c r="C133" s="72">
        <v>6</v>
      </c>
      <c r="D133" s="71">
        <v>5</v>
      </c>
      <c r="E133" s="72">
        <v>12</v>
      </c>
      <c r="F133" s="73"/>
      <c r="G133" s="71">
        <f>B133-C133</f>
        <v>-5</v>
      </c>
      <c r="H133" s="72">
        <f>D133-E133</f>
        <v>-7</v>
      </c>
      <c r="I133" s="37">
        <f>IF(C133=0, "-", IF(G133/C133&lt;10, G133/C133, "&gt;999%"))</f>
        <v>-0.83333333333333337</v>
      </c>
      <c r="J133" s="38">
        <f>IF(E133=0, "-", IF(H133/E133&lt;10, H133/E133, "&gt;999%"))</f>
        <v>-0.58333333333333337</v>
      </c>
    </row>
    <row r="134" spans="1:10" x14ac:dyDescent="0.25">
      <c r="A134" s="177"/>
      <c r="B134" s="143"/>
      <c r="C134" s="144"/>
      <c r="D134" s="143"/>
      <c r="E134" s="144"/>
      <c r="F134" s="145"/>
      <c r="G134" s="143"/>
      <c r="H134" s="144"/>
      <c r="I134" s="151"/>
      <c r="J134" s="152"/>
    </row>
    <row r="135" spans="1:10" s="139" customFormat="1" x14ac:dyDescent="0.25">
      <c r="A135" s="159" t="s">
        <v>49</v>
      </c>
      <c r="B135" s="65"/>
      <c r="C135" s="66"/>
      <c r="D135" s="65"/>
      <c r="E135" s="66"/>
      <c r="F135" s="67"/>
      <c r="G135" s="65"/>
      <c r="H135" s="66"/>
      <c r="I135" s="20"/>
      <c r="J135" s="21"/>
    </row>
    <row r="136" spans="1:10" x14ac:dyDescent="0.25">
      <c r="A136" s="158" t="s">
        <v>519</v>
      </c>
      <c r="B136" s="65">
        <v>72</v>
      </c>
      <c r="C136" s="66">
        <v>48</v>
      </c>
      <c r="D136" s="65">
        <v>182</v>
      </c>
      <c r="E136" s="66">
        <v>154</v>
      </c>
      <c r="F136" s="67"/>
      <c r="G136" s="65">
        <f>B136-C136</f>
        <v>24</v>
      </c>
      <c r="H136" s="66">
        <f>D136-E136</f>
        <v>28</v>
      </c>
      <c r="I136" s="20">
        <f>IF(C136=0, "-", IF(G136/C136&lt;10, G136/C136, "&gt;999%"))</f>
        <v>0.5</v>
      </c>
      <c r="J136" s="21">
        <f>IF(E136=0, "-", IF(H136/E136&lt;10, H136/E136, "&gt;999%"))</f>
        <v>0.18181818181818182</v>
      </c>
    </row>
    <row r="137" spans="1:10" x14ac:dyDescent="0.25">
      <c r="A137" s="158" t="s">
        <v>532</v>
      </c>
      <c r="B137" s="65">
        <v>31</v>
      </c>
      <c r="C137" s="66">
        <v>32</v>
      </c>
      <c r="D137" s="65">
        <v>78</v>
      </c>
      <c r="E137" s="66">
        <v>73</v>
      </c>
      <c r="F137" s="67"/>
      <c r="G137" s="65">
        <f>B137-C137</f>
        <v>-1</v>
      </c>
      <c r="H137" s="66">
        <f>D137-E137</f>
        <v>5</v>
      </c>
      <c r="I137" s="20">
        <f>IF(C137=0, "-", IF(G137/C137&lt;10, G137/C137, "&gt;999%"))</f>
        <v>-3.125E-2</v>
      </c>
      <c r="J137" s="21">
        <f>IF(E137=0, "-", IF(H137/E137&lt;10, H137/E137, "&gt;999%"))</f>
        <v>6.8493150684931503E-2</v>
      </c>
    </row>
    <row r="138" spans="1:10" x14ac:dyDescent="0.25">
      <c r="A138" s="158" t="s">
        <v>547</v>
      </c>
      <c r="B138" s="65">
        <v>18</v>
      </c>
      <c r="C138" s="66">
        <v>8</v>
      </c>
      <c r="D138" s="65">
        <v>38</v>
      </c>
      <c r="E138" s="66">
        <v>22</v>
      </c>
      <c r="F138" s="67"/>
      <c r="G138" s="65">
        <f>B138-C138</f>
        <v>10</v>
      </c>
      <c r="H138" s="66">
        <f>D138-E138</f>
        <v>16</v>
      </c>
      <c r="I138" s="20">
        <f>IF(C138=0, "-", IF(G138/C138&lt;10, G138/C138, "&gt;999%"))</f>
        <v>1.25</v>
      </c>
      <c r="J138" s="21">
        <f>IF(E138=0, "-", IF(H138/E138&lt;10, H138/E138, "&gt;999%"))</f>
        <v>0.72727272727272729</v>
      </c>
    </row>
    <row r="139" spans="1:10" s="160" customFormat="1" x14ac:dyDescent="0.25">
      <c r="A139" s="178" t="s">
        <v>635</v>
      </c>
      <c r="B139" s="71">
        <v>121</v>
      </c>
      <c r="C139" s="72">
        <v>88</v>
      </c>
      <c r="D139" s="71">
        <v>298</v>
      </c>
      <c r="E139" s="72">
        <v>249</v>
      </c>
      <c r="F139" s="73"/>
      <c r="G139" s="71">
        <f>B139-C139</f>
        <v>33</v>
      </c>
      <c r="H139" s="72">
        <f>D139-E139</f>
        <v>49</v>
      </c>
      <c r="I139" s="37">
        <f>IF(C139=0, "-", IF(G139/C139&lt;10, G139/C139, "&gt;999%"))</f>
        <v>0.375</v>
      </c>
      <c r="J139" s="38">
        <f>IF(E139=0, "-", IF(H139/E139&lt;10, H139/E139, "&gt;999%"))</f>
        <v>0.19678714859437751</v>
      </c>
    </row>
    <row r="140" spans="1:10" x14ac:dyDescent="0.25">
      <c r="A140" s="177"/>
      <c r="B140" s="143"/>
      <c r="C140" s="144"/>
      <c r="D140" s="143"/>
      <c r="E140" s="144"/>
      <c r="F140" s="145"/>
      <c r="G140" s="143"/>
      <c r="H140" s="144"/>
      <c r="I140" s="151"/>
      <c r="J140" s="152"/>
    </row>
    <row r="141" spans="1:10" s="139" customFormat="1" x14ac:dyDescent="0.25">
      <c r="A141" s="159" t="s">
        <v>50</v>
      </c>
      <c r="B141" s="65"/>
      <c r="C141" s="66"/>
      <c r="D141" s="65"/>
      <c r="E141" s="66"/>
      <c r="F141" s="67"/>
      <c r="G141" s="65"/>
      <c r="H141" s="66"/>
      <c r="I141" s="20"/>
      <c r="J141" s="21"/>
    </row>
    <row r="142" spans="1:10" x14ac:dyDescent="0.25">
      <c r="A142" s="158" t="s">
        <v>248</v>
      </c>
      <c r="B142" s="65">
        <v>1</v>
      </c>
      <c r="C142" s="66">
        <v>0</v>
      </c>
      <c r="D142" s="65">
        <v>4</v>
      </c>
      <c r="E142" s="66">
        <v>0</v>
      </c>
      <c r="F142" s="67"/>
      <c r="G142" s="65">
        <f t="shared" ref="G142:G147" si="12">B142-C142</f>
        <v>1</v>
      </c>
      <c r="H142" s="66">
        <f t="shared" ref="H142:H147" si="13">D142-E142</f>
        <v>4</v>
      </c>
      <c r="I142" s="20" t="str">
        <f t="shared" ref="I142:I147" si="14">IF(C142=0, "-", IF(G142/C142&lt;10, G142/C142, "&gt;999%"))</f>
        <v>-</v>
      </c>
      <c r="J142" s="21" t="str">
        <f t="shared" ref="J142:J147" si="15">IF(E142=0, "-", IF(H142/E142&lt;10, H142/E142, "&gt;999%"))</f>
        <v>-</v>
      </c>
    </row>
    <row r="143" spans="1:10" x14ac:dyDescent="0.25">
      <c r="A143" s="158" t="s">
        <v>268</v>
      </c>
      <c r="B143" s="65">
        <v>0</v>
      </c>
      <c r="C143" s="66">
        <v>3</v>
      </c>
      <c r="D143" s="65">
        <v>0</v>
      </c>
      <c r="E143" s="66">
        <v>4</v>
      </c>
      <c r="F143" s="67"/>
      <c r="G143" s="65">
        <f t="shared" si="12"/>
        <v>-3</v>
      </c>
      <c r="H143" s="66">
        <f t="shared" si="13"/>
        <v>-4</v>
      </c>
      <c r="I143" s="20">
        <f t="shared" si="14"/>
        <v>-1</v>
      </c>
      <c r="J143" s="21">
        <f t="shared" si="15"/>
        <v>-1</v>
      </c>
    </row>
    <row r="144" spans="1:10" x14ac:dyDescent="0.25">
      <c r="A144" s="158" t="s">
        <v>366</v>
      </c>
      <c r="B144" s="65">
        <v>9</v>
      </c>
      <c r="C144" s="66">
        <v>0</v>
      </c>
      <c r="D144" s="65">
        <v>12</v>
      </c>
      <c r="E144" s="66">
        <v>0</v>
      </c>
      <c r="F144" s="67"/>
      <c r="G144" s="65">
        <f t="shared" si="12"/>
        <v>9</v>
      </c>
      <c r="H144" s="66">
        <f t="shared" si="13"/>
        <v>12</v>
      </c>
      <c r="I144" s="20" t="str">
        <f t="shared" si="14"/>
        <v>-</v>
      </c>
      <c r="J144" s="21" t="str">
        <f t="shared" si="15"/>
        <v>-</v>
      </c>
    </row>
    <row r="145" spans="1:10" x14ac:dyDescent="0.25">
      <c r="A145" s="158" t="s">
        <v>402</v>
      </c>
      <c r="B145" s="65">
        <v>9</v>
      </c>
      <c r="C145" s="66">
        <v>3</v>
      </c>
      <c r="D145" s="65">
        <v>32</v>
      </c>
      <c r="E145" s="66">
        <v>25</v>
      </c>
      <c r="F145" s="67"/>
      <c r="G145" s="65">
        <f t="shared" si="12"/>
        <v>6</v>
      </c>
      <c r="H145" s="66">
        <f t="shared" si="13"/>
        <v>7</v>
      </c>
      <c r="I145" s="20">
        <f t="shared" si="14"/>
        <v>2</v>
      </c>
      <c r="J145" s="21">
        <f t="shared" si="15"/>
        <v>0.28000000000000003</v>
      </c>
    </row>
    <row r="146" spans="1:10" x14ac:dyDescent="0.25">
      <c r="A146" s="158" t="s">
        <v>443</v>
      </c>
      <c r="B146" s="65">
        <v>5</v>
      </c>
      <c r="C146" s="66">
        <v>4</v>
      </c>
      <c r="D146" s="65">
        <v>7</v>
      </c>
      <c r="E146" s="66">
        <v>9</v>
      </c>
      <c r="F146" s="67"/>
      <c r="G146" s="65">
        <f t="shared" si="12"/>
        <v>1</v>
      </c>
      <c r="H146" s="66">
        <f t="shared" si="13"/>
        <v>-2</v>
      </c>
      <c r="I146" s="20">
        <f t="shared" si="14"/>
        <v>0.25</v>
      </c>
      <c r="J146" s="21">
        <f t="shared" si="15"/>
        <v>-0.22222222222222221</v>
      </c>
    </row>
    <row r="147" spans="1:10" s="160" customFormat="1" x14ac:dyDescent="0.25">
      <c r="A147" s="178" t="s">
        <v>636</v>
      </c>
      <c r="B147" s="71">
        <v>24</v>
      </c>
      <c r="C147" s="72">
        <v>10</v>
      </c>
      <c r="D147" s="71">
        <v>55</v>
      </c>
      <c r="E147" s="72">
        <v>38</v>
      </c>
      <c r="F147" s="73"/>
      <c r="G147" s="71">
        <f t="shared" si="12"/>
        <v>14</v>
      </c>
      <c r="H147" s="72">
        <f t="shared" si="13"/>
        <v>17</v>
      </c>
      <c r="I147" s="37">
        <f t="shared" si="14"/>
        <v>1.4</v>
      </c>
      <c r="J147" s="38">
        <f t="shared" si="15"/>
        <v>0.44736842105263158</v>
      </c>
    </row>
    <row r="148" spans="1:10" x14ac:dyDescent="0.25">
      <c r="A148" s="177"/>
      <c r="B148" s="143"/>
      <c r="C148" s="144"/>
      <c r="D148" s="143"/>
      <c r="E148" s="144"/>
      <c r="F148" s="145"/>
      <c r="G148" s="143"/>
      <c r="H148" s="144"/>
      <c r="I148" s="151"/>
      <c r="J148" s="152"/>
    </row>
    <row r="149" spans="1:10" s="139" customFormat="1" x14ac:dyDescent="0.25">
      <c r="A149" s="159" t="s">
        <v>51</v>
      </c>
      <c r="B149" s="65"/>
      <c r="C149" s="66"/>
      <c r="D149" s="65"/>
      <c r="E149" s="66"/>
      <c r="F149" s="67"/>
      <c r="G149" s="65"/>
      <c r="H149" s="66"/>
      <c r="I149" s="20"/>
      <c r="J149" s="21"/>
    </row>
    <row r="150" spans="1:10" x14ac:dyDescent="0.25">
      <c r="A150" s="158" t="s">
        <v>341</v>
      </c>
      <c r="B150" s="65">
        <v>0</v>
      </c>
      <c r="C150" s="66">
        <v>0</v>
      </c>
      <c r="D150" s="65">
        <v>0</v>
      </c>
      <c r="E150" s="66">
        <v>1</v>
      </c>
      <c r="F150" s="67"/>
      <c r="G150" s="65">
        <f t="shared" ref="G150:G158" si="16">B150-C150</f>
        <v>0</v>
      </c>
      <c r="H150" s="66">
        <f t="shared" ref="H150:H158" si="17">D150-E150</f>
        <v>-1</v>
      </c>
      <c r="I150" s="20" t="str">
        <f t="shared" ref="I150:I158" si="18">IF(C150=0, "-", IF(G150/C150&lt;10, G150/C150, "&gt;999%"))</f>
        <v>-</v>
      </c>
      <c r="J150" s="21">
        <f t="shared" ref="J150:J158" si="19">IF(E150=0, "-", IF(H150/E150&lt;10, H150/E150, "&gt;999%"))</f>
        <v>-1</v>
      </c>
    </row>
    <row r="151" spans="1:10" x14ac:dyDescent="0.25">
      <c r="A151" s="158" t="s">
        <v>379</v>
      </c>
      <c r="B151" s="65">
        <v>303</v>
      </c>
      <c r="C151" s="66">
        <v>67</v>
      </c>
      <c r="D151" s="65">
        <v>696</v>
      </c>
      <c r="E151" s="66">
        <v>354</v>
      </c>
      <c r="F151" s="67"/>
      <c r="G151" s="65">
        <f t="shared" si="16"/>
        <v>236</v>
      </c>
      <c r="H151" s="66">
        <f t="shared" si="17"/>
        <v>342</v>
      </c>
      <c r="I151" s="20">
        <f t="shared" si="18"/>
        <v>3.5223880597014925</v>
      </c>
      <c r="J151" s="21">
        <f t="shared" si="19"/>
        <v>0.96610169491525422</v>
      </c>
    </row>
    <row r="152" spans="1:10" x14ac:dyDescent="0.25">
      <c r="A152" s="158" t="s">
        <v>380</v>
      </c>
      <c r="B152" s="65">
        <v>128</v>
      </c>
      <c r="C152" s="66">
        <v>0</v>
      </c>
      <c r="D152" s="65">
        <v>268</v>
      </c>
      <c r="E152" s="66">
        <v>0</v>
      </c>
      <c r="F152" s="67"/>
      <c r="G152" s="65">
        <f t="shared" si="16"/>
        <v>128</v>
      </c>
      <c r="H152" s="66">
        <f t="shared" si="17"/>
        <v>268</v>
      </c>
      <c r="I152" s="20" t="str">
        <f t="shared" si="18"/>
        <v>-</v>
      </c>
      <c r="J152" s="21" t="str">
        <f t="shared" si="19"/>
        <v>-</v>
      </c>
    </row>
    <row r="153" spans="1:10" x14ac:dyDescent="0.25">
      <c r="A153" s="158" t="s">
        <v>417</v>
      </c>
      <c r="B153" s="65">
        <v>0</v>
      </c>
      <c r="C153" s="66">
        <v>0</v>
      </c>
      <c r="D153" s="65">
        <v>0</v>
      </c>
      <c r="E153" s="66">
        <v>3</v>
      </c>
      <c r="F153" s="67"/>
      <c r="G153" s="65">
        <f t="shared" si="16"/>
        <v>0</v>
      </c>
      <c r="H153" s="66">
        <f t="shared" si="17"/>
        <v>-3</v>
      </c>
      <c r="I153" s="20" t="str">
        <f t="shared" si="18"/>
        <v>-</v>
      </c>
      <c r="J153" s="21">
        <f t="shared" si="19"/>
        <v>-1</v>
      </c>
    </row>
    <row r="154" spans="1:10" x14ac:dyDescent="0.25">
      <c r="A154" s="158" t="s">
        <v>342</v>
      </c>
      <c r="B154" s="65">
        <v>326</v>
      </c>
      <c r="C154" s="66">
        <v>201</v>
      </c>
      <c r="D154" s="65">
        <v>856</v>
      </c>
      <c r="E154" s="66">
        <v>519</v>
      </c>
      <c r="F154" s="67"/>
      <c r="G154" s="65">
        <f t="shared" si="16"/>
        <v>125</v>
      </c>
      <c r="H154" s="66">
        <f t="shared" si="17"/>
        <v>337</v>
      </c>
      <c r="I154" s="20">
        <f t="shared" si="18"/>
        <v>0.62189054726368154</v>
      </c>
      <c r="J154" s="21">
        <f t="shared" si="19"/>
        <v>0.64932562620423895</v>
      </c>
    </row>
    <row r="155" spans="1:10" x14ac:dyDescent="0.25">
      <c r="A155" s="158" t="s">
        <v>492</v>
      </c>
      <c r="B155" s="65">
        <v>0</v>
      </c>
      <c r="C155" s="66">
        <v>0</v>
      </c>
      <c r="D155" s="65">
        <v>0</v>
      </c>
      <c r="E155" s="66">
        <v>1</v>
      </c>
      <c r="F155" s="67"/>
      <c r="G155" s="65">
        <f t="shared" si="16"/>
        <v>0</v>
      </c>
      <c r="H155" s="66">
        <f t="shared" si="17"/>
        <v>-1</v>
      </c>
      <c r="I155" s="20" t="str">
        <f t="shared" si="18"/>
        <v>-</v>
      </c>
      <c r="J155" s="21">
        <f t="shared" si="19"/>
        <v>-1</v>
      </c>
    </row>
    <row r="156" spans="1:10" x14ac:dyDescent="0.25">
      <c r="A156" s="158" t="s">
        <v>493</v>
      </c>
      <c r="B156" s="65">
        <v>0</v>
      </c>
      <c r="C156" s="66">
        <v>2</v>
      </c>
      <c r="D156" s="65">
        <v>3</v>
      </c>
      <c r="E156" s="66">
        <v>19</v>
      </c>
      <c r="F156" s="67"/>
      <c r="G156" s="65">
        <f t="shared" si="16"/>
        <v>-2</v>
      </c>
      <c r="H156" s="66">
        <f t="shared" si="17"/>
        <v>-16</v>
      </c>
      <c r="I156" s="20">
        <f t="shared" si="18"/>
        <v>-1</v>
      </c>
      <c r="J156" s="21">
        <f t="shared" si="19"/>
        <v>-0.84210526315789469</v>
      </c>
    </row>
    <row r="157" spans="1:10" x14ac:dyDescent="0.25">
      <c r="A157" s="158" t="s">
        <v>501</v>
      </c>
      <c r="B157" s="65">
        <v>406</v>
      </c>
      <c r="C157" s="66">
        <v>30</v>
      </c>
      <c r="D157" s="65">
        <v>922</v>
      </c>
      <c r="E157" s="66">
        <v>141</v>
      </c>
      <c r="F157" s="67"/>
      <c r="G157" s="65">
        <f t="shared" si="16"/>
        <v>376</v>
      </c>
      <c r="H157" s="66">
        <f t="shared" si="17"/>
        <v>781</v>
      </c>
      <c r="I157" s="20" t="str">
        <f t="shared" si="18"/>
        <v>&gt;999%</v>
      </c>
      <c r="J157" s="21">
        <f t="shared" si="19"/>
        <v>5.5390070921985819</v>
      </c>
    </row>
    <row r="158" spans="1:10" s="160" customFormat="1" x14ac:dyDescent="0.25">
      <c r="A158" s="178" t="s">
        <v>637</v>
      </c>
      <c r="B158" s="71">
        <v>1163</v>
      </c>
      <c r="C158" s="72">
        <v>300</v>
      </c>
      <c r="D158" s="71">
        <v>2745</v>
      </c>
      <c r="E158" s="72">
        <v>1038</v>
      </c>
      <c r="F158" s="73"/>
      <c r="G158" s="71">
        <f t="shared" si="16"/>
        <v>863</v>
      </c>
      <c r="H158" s="72">
        <f t="shared" si="17"/>
        <v>1707</v>
      </c>
      <c r="I158" s="37">
        <f t="shared" si="18"/>
        <v>2.8766666666666665</v>
      </c>
      <c r="J158" s="38">
        <f t="shared" si="19"/>
        <v>1.6445086705202312</v>
      </c>
    </row>
    <row r="159" spans="1:10" x14ac:dyDescent="0.25">
      <c r="A159" s="177"/>
      <c r="B159" s="143"/>
      <c r="C159" s="144"/>
      <c r="D159" s="143"/>
      <c r="E159" s="144"/>
      <c r="F159" s="145"/>
      <c r="G159" s="143"/>
      <c r="H159" s="144"/>
      <c r="I159" s="151"/>
      <c r="J159" s="152"/>
    </row>
    <row r="160" spans="1:10" s="139" customFormat="1" x14ac:dyDescent="0.25">
      <c r="A160" s="159" t="s">
        <v>52</v>
      </c>
      <c r="B160" s="65"/>
      <c r="C160" s="66"/>
      <c r="D160" s="65"/>
      <c r="E160" s="66"/>
      <c r="F160" s="67"/>
      <c r="G160" s="65"/>
      <c r="H160" s="66"/>
      <c r="I160" s="20"/>
      <c r="J160" s="21"/>
    </row>
    <row r="161" spans="1:10" x14ac:dyDescent="0.25">
      <c r="A161" s="158" t="s">
        <v>548</v>
      </c>
      <c r="B161" s="65">
        <v>21</v>
      </c>
      <c r="C161" s="66">
        <v>14</v>
      </c>
      <c r="D161" s="65">
        <v>53</v>
      </c>
      <c r="E161" s="66">
        <v>26</v>
      </c>
      <c r="F161" s="67"/>
      <c r="G161" s="65">
        <f>B161-C161</f>
        <v>7</v>
      </c>
      <c r="H161" s="66">
        <f>D161-E161</f>
        <v>27</v>
      </c>
      <c r="I161" s="20">
        <f>IF(C161=0, "-", IF(G161/C161&lt;10, G161/C161, "&gt;999%"))</f>
        <v>0.5</v>
      </c>
      <c r="J161" s="21">
        <f>IF(E161=0, "-", IF(H161/E161&lt;10, H161/E161, "&gt;999%"))</f>
        <v>1.0384615384615385</v>
      </c>
    </row>
    <row r="162" spans="1:10" x14ac:dyDescent="0.25">
      <c r="A162" s="158" t="s">
        <v>520</v>
      </c>
      <c r="B162" s="65">
        <v>60</v>
      </c>
      <c r="C162" s="66">
        <v>86</v>
      </c>
      <c r="D162" s="65">
        <v>131</v>
      </c>
      <c r="E162" s="66">
        <v>168</v>
      </c>
      <c r="F162" s="67"/>
      <c r="G162" s="65">
        <f>B162-C162</f>
        <v>-26</v>
      </c>
      <c r="H162" s="66">
        <f>D162-E162</f>
        <v>-37</v>
      </c>
      <c r="I162" s="20">
        <f>IF(C162=0, "-", IF(G162/C162&lt;10, G162/C162, "&gt;999%"))</f>
        <v>-0.30232558139534882</v>
      </c>
      <c r="J162" s="21">
        <f>IF(E162=0, "-", IF(H162/E162&lt;10, H162/E162, "&gt;999%"))</f>
        <v>-0.22023809523809523</v>
      </c>
    </row>
    <row r="163" spans="1:10" x14ac:dyDescent="0.25">
      <c r="A163" s="158" t="s">
        <v>533</v>
      </c>
      <c r="B163" s="65">
        <v>42</v>
      </c>
      <c r="C163" s="66">
        <v>54</v>
      </c>
      <c r="D163" s="65">
        <v>89</v>
      </c>
      <c r="E163" s="66">
        <v>109</v>
      </c>
      <c r="F163" s="67"/>
      <c r="G163" s="65">
        <f>B163-C163</f>
        <v>-12</v>
      </c>
      <c r="H163" s="66">
        <f>D163-E163</f>
        <v>-20</v>
      </c>
      <c r="I163" s="20">
        <f>IF(C163=0, "-", IF(G163/C163&lt;10, G163/C163, "&gt;999%"))</f>
        <v>-0.22222222222222221</v>
      </c>
      <c r="J163" s="21">
        <f>IF(E163=0, "-", IF(H163/E163&lt;10, H163/E163, "&gt;999%"))</f>
        <v>-0.1834862385321101</v>
      </c>
    </row>
    <row r="164" spans="1:10" s="160" customFormat="1" x14ac:dyDescent="0.25">
      <c r="A164" s="178" t="s">
        <v>638</v>
      </c>
      <c r="B164" s="71">
        <v>123</v>
      </c>
      <c r="C164" s="72">
        <v>154</v>
      </c>
      <c r="D164" s="71">
        <v>273</v>
      </c>
      <c r="E164" s="72">
        <v>303</v>
      </c>
      <c r="F164" s="73"/>
      <c r="G164" s="71">
        <f>B164-C164</f>
        <v>-31</v>
      </c>
      <c r="H164" s="72">
        <f>D164-E164</f>
        <v>-30</v>
      </c>
      <c r="I164" s="37">
        <f>IF(C164=0, "-", IF(G164/C164&lt;10, G164/C164, "&gt;999%"))</f>
        <v>-0.20129870129870131</v>
      </c>
      <c r="J164" s="38">
        <f>IF(E164=0, "-", IF(H164/E164&lt;10, H164/E164, "&gt;999%"))</f>
        <v>-9.9009900990099015E-2</v>
      </c>
    </row>
    <row r="165" spans="1:10" x14ac:dyDescent="0.25">
      <c r="A165" s="177"/>
      <c r="B165" s="143"/>
      <c r="C165" s="144"/>
      <c r="D165" s="143"/>
      <c r="E165" s="144"/>
      <c r="F165" s="145"/>
      <c r="G165" s="143"/>
      <c r="H165" s="144"/>
      <c r="I165" s="151"/>
      <c r="J165" s="152"/>
    </row>
    <row r="166" spans="1:10" s="139" customFormat="1" x14ac:dyDescent="0.25">
      <c r="A166" s="159" t="s">
        <v>53</v>
      </c>
      <c r="B166" s="65"/>
      <c r="C166" s="66"/>
      <c r="D166" s="65"/>
      <c r="E166" s="66"/>
      <c r="F166" s="67"/>
      <c r="G166" s="65"/>
      <c r="H166" s="66"/>
      <c r="I166" s="20"/>
      <c r="J166" s="21"/>
    </row>
    <row r="167" spans="1:10" x14ac:dyDescent="0.25">
      <c r="A167" s="158" t="s">
        <v>236</v>
      </c>
      <c r="B167" s="65">
        <v>1</v>
      </c>
      <c r="C167" s="66">
        <v>1</v>
      </c>
      <c r="D167" s="65">
        <v>1</v>
      </c>
      <c r="E167" s="66">
        <v>6</v>
      </c>
      <c r="F167" s="67"/>
      <c r="G167" s="65">
        <f t="shared" ref="G167:G172" si="20">B167-C167</f>
        <v>0</v>
      </c>
      <c r="H167" s="66">
        <f t="shared" ref="H167:H172" si="21">D167-E167</f>
        <v>-5</v>
      </c>
      <c r="I167" s="20">
        <f t="shared" ref="I167:I172" si="22">IF(C167=0, "-", IF(G167/C167&lt;10, G167/C167, "&gt;999%"))</f>
        <v>0</v>
      </c>
      <c r="J167" s="21">
        <f t="shared" ref="J167:J172" si="23">IF(E167=0, "-", IF(H167/E167&lt;10, H167/E167, "&gt;999%"))</f>
        <v>-0.83333333333333337</v>
      </c>
    </row>
    <row r="168" spans="1:10" x14ac:dyDescent="0.25">
      <c r="A168" s="158" t="s">
        <v>227</v>
      </c>
      <c r="B168" s="65">
        <v>23</v>
      </c>
      <c r="C168" s="66">
        <v>9</v>
      </c>
      <c r="D168" s="65">
        <v>46</v>
      </c>
      <c r="E168" s="66">
        <v>30</v>
      </c>
      <c r="F168" s="67"/>
      <c r="G168" s="65">
        <f t="shared" si="20"/>
        <v>14</v>
      </c>
      <c r="H168" s="66">
        <f t="shared" si="21"/>
        <v>16</v>
      </c>
      <c r="I168" s="20">
        <f t="shared" si="22"/>
        <v>1.5555555555555556</v>
      </c>
      <c r="J168" s="21">
        <f t="shared" si="23"/>
        <v>0.53333333333333333</v>
      </c>
    </row>
    <row r="169" spans="1:10" x14ac:dyDescent="0.25">
      <c r="A169" s="158" t="s">
        <v>381</v>
      </c>
      <c r="B169" s="65">
        <v>189</v>
      </c>
      <c r="C169" s="66">
        <v>62</v>
      </c>
      <c r="D169" s="65">
        <v>466</v>
      </c>
      <c r="E169" s="66">
        <v>275</v>
      </c>
      <c r="F169" s="67"/>
      <c r="G169" s="65">
        <f t="shared" si="20"/>
        <v>127</v>
      </c>
      <c r="H169" s="66">
        <f t="shared" si="21"/>
        <v>191</v>
      </c>
      <c r="I169" s="20">
        <f t="shared" si="22"/>
        <v>2.0483870967741935</v>
      </c>
      <c r="J169" s="21">
        <f t="shared" si="23"/>
        <v>0.69454545454545458</v>
      </c>
    </row>
    <row r="170" spans="1:10" x14ac:dyDescent="0.25">
      <c r="A170" s="158" t="s">
        <v>343</v>
      </c>
      <c r="B170" s="65">
        <v>42</v>
      </c>
      <c r="C170" s="66">
        <v>100</v>
      </c>
      <c r="D170" s="65">
        <v>117</v>
      </c>
      <c r="E170" s="66">
        <v>246</v>
      </c>
      <c r="F170" s="67"/>
      <c r="G170" s="65">
        <f t="shared" si="20"/>
        <v>-58</v>
      </c>
      <c r="H170" s="66">
        <f t="shared" si="21"/>
        <v>-129</v>
      </c>
      <c r="I170" s="20">
        <f t="shared" si="22"/>
        <v>-0.57999999999999996</v>
      </c>
      <c r="J170" s="21">
        <f t="shared" si="23"/>
        <v>-0.52439024390243905</v>
      </c>
    </row>
    <row r="171" spans="1:10" x14ac:dyDescent="0.25">
      <c r="A171" s="158" t="s">
        <v>283</v>
      </c>
      <c r="B171" s="65">
        <v>0</v>
      </c>
      <c r="C171" s="66">
        <v>25</v>
      </c>
      <c r="D171" s="65">
        <v>0</v>
      </c>
      <c r="E171" s="66">
        <v>55</v>
      </c>
      <c r="F171" s="67"/>
      <c r="G171" s="65">
        <f t="shared" si="20"/>
        <v>-25</v>
      </c>
      <c r="H171" s="66">
        <f t="shared" si="21"/>
        <v>-55</v>
      </c>
      <c r="I171" s="20">
        <f t="shared" si="22"/>
        <v>-1</v>
      </c>
      <c r="J171" s="21">
        <f t="shared" si="23"/>
        <v>-1</v>
      </c>
    </row>
    <row r="172" spans="1:10" s="160" customFormat="1" x14ac:dyDescent="0.25">
      <c r="A172" s="178" t="s">
        <v>639</v>
      </c>
      <c r="B172" s="71">
        <v>255</v>
      </c>
      <c r="C172" s="72">
        <v>197</v>
      </c>
      <c r="D172" s="71">
        <v>630</v>
      </c>
      <c r="E172" s="72">
        <v>612</v>
      </c>
      <c r="F172" s="73"/>
      <c r="G172" s="71">
        <f t="shared" si="20"/>
        <v>58</v>
      </c>
      <c r="H172" s="72">
        <f t="shared" si="21"/>
        <v>18</v>
      </c>
      <c r="I172" s="37">
        <f t="shared" si="22"/>
        <v>0.29441624365482233</v>
      </c>
      <c r="J172" s="38">
        <f t="shared" si="23"/>
        <v>2.9411764705882353E-2</v>
      </c>
    </row>
    <row r="173" spans="1:10" x14ac:dyDescent="0.25">
      <c r="A173" s="177"/>
      <c r="B173" s="143"/>
      <c r="C173" s="144"/>
      <c r="D173" s="143"/>
      <c r="E173" s="144"/>
      <c r="F173" s="145"/>
      <c r="G173" s="143"/>
      <c r="H173" s="144"/>
      <c r="I173" s="151"/>
      <c r="J173" s="152"/>
    </row>
    <row r="174" spans="1:10" s="139" customFormat="1" x14ac:dyDescent="0.25">
      <c r="A174" s="159" t="s">
        <v>54</v>
      </c>
      <c r="B174" s="65"/>
      <c r="C174" s="66"/>
      <c r="D174" s="65"/>
      <c r="E174" s="66"/>
      <c r="F174" s="67"/>
      <c r="G174" s="65"/>
      <c r="H174" s="66"/>
      <c r="I174" s="20"/>
      <c r="J174" s="21"/>
    </row>
    <row r="175" spans="1:10" x14ac:dyDescent="0.25">
      <c r="A175" s="158" t="s">
        <v>202</v>
      </c>
      <c r="B175" s="65">
        <v>12</v>
      </c>
      <c r="C175" s="66">
        <v>10</v>
      </c>
      <c r="D175" s="65">
        <v>65</v>
      </c>
      <c r="E175" s="66">
        <v>67</v>
      </c>
      <c r="F175" s="67"/>
      <c r="G175" s="65">
        <f t="shared" ref="G175:G188" si="24">B175-C175</f>
        <v>2</v>
      </c>
      <c r="H175" s="66">
        <f t="shared" ref="H175:H188" si="25">D175-E175</f>
        <v>-2</v>
      </c>
      <c r="I175" s="20">
        <f t="shared" ref="I175:I188" si="26">IF(C175=0, "-", IF(G175/C175&lt;10, G175/C175, "&gt;999%"))</f>
        <v>0.2</v>
      </c>
      <c r="J175" s="21">
        <f t="shared" ref="J175:J188" si="27">IF(E175=0, "-", IF(H175/E175&lt;10, H175/E175, "&gt;999%"))</f>
        <v>-2.9850746268656716E-2</v>
      </c>
    </row>
    <row r="176" spans="1:10" x14ac:dyDescent="0.25">
      <c r="A176" s="158" t="s">
        <v>214</v>
      </c>
      <c r="B176" s="65">
        <v>408</v>
      </c>
      <c r="C176" s="66">
        <v>481</v>
      </c>
      <c r="D176" s="65">
        <v>1000</v>
      </c>
      <c r="E176" s="66">
        <v>1257</v>
      </c>
      <c r="F176" s="67"/>
      <c r="G176" s="65">
        <f t="shared" si="24"/>
        <v>-73</v>
      </c>
      <c r="H176" s="66">
        <f t="shared" si="25"/>
        <v>-257</v>
      </c>
      <c r="I176" s="20">
        <f t="shared" si="26"/>
        <v>-0.15176715176715178</v>
      </c>
      <c r="J176" s="21">
        <f t="shared" si="27"/>
        <v>-0.20445505171042164</v>
      </c>
    </row>
    <row r="177" spans="1:10" x14ac:dyDescent="0.25">
      <c r="A177" s="158" t="s">
        <v>215</v>
      </c>
      <c r="B177" s="65">
        <v>0</v>
      </c>
      <c r="C177" s="66">
        <v>25</v>
      </c>
      <c r="D177" s="65">
        <v>0</v>
      </c>
      <c r="E177" s="66">
        <v>75</v>
      </c>
      <c r="F177" s="67"/>
      <c r="G177" s="65">
        <f t="shared" si="24"/>
        <v>-25</v>
      </c>
      <c r="H177" s="66">
        <f t="shared" si="25"/>
        <v>-75</v>
      </c>
      <c r="I177" s="20">
        <f t="shared" si="26"/>
        <v>-1</v>
      </c>
      <c r="J177" s="21">
        <f t="shared" si="27"/>
        <v>-1</v>
      </c>
    </row>
    <row r="178" spans="1:10" x14ac:dyDescent="0.25">
      <c r="A178" s="158" t="s">
        <v>403</v>
      </c>
      <c r="B178" s="65">
        <v>11</v>
      </c>
      <c r="C178" s="66">
        <v>13</v>
      </c>
      <c r="D178" s="65">
        <v>37</v>
      </c>
      <c r="E178" s="66">
        <v>22</v>
      </c>
      <c r="F178" s="67"/>
      <c r="G178" s="65">
        <f t="shared" si="24"/>
        <v>-2</v>
      </c>
      <c r="H178" s="66">
        <f t="shared" si="25"/>
        <v>15</v>
      </c>
      <c r="I178" s="20">
        <f t="shared" si="26"/>
        <v>-0.15384615384615385</v>
      </c>
      <c r="J178" s="21">
        <f t="shared" si="27"/>
        <v>0.68181818181818177</v>
      </c>
    </row>
    <row r="179" spans="1:10" x14ac:dyDescent="0.25">
      <c r="A179" s="158" t="s">
        <v>249</v>
      </c>
      <c r="B179" s="65">
        <v>1</v>
      </c>
      <c r="C179" s="66">
        <v>0</v>
      </c>
      <c r="D179" s="65">
        <v>1</v>
      </c>
      <c r="E179" s="66">
        <v>0</v>
      </c>
      <c r="F179" s="67"/>
      <c r="G179" s="65">
        <f t="shared" si="24"/>
        <v>1</v>
      </c>
      <c r="H179" s="66">
        <f t="shared" si="25"/>
        <v>1</v>
      </c>
      <c r="I179" s="20" t="str">
        <f t="shared" si="26"/>
        <v>-</v>
      </c>
      <c r="J179" s="21" t="str">
        <f t="shared" si="27"/>
        <v>-</v>
      </c>
    </row>
    <row r="180" spans="1:10" x14ac:dyDescent="0.25">
      <c r="A180" s="158" t="s">
        <v>344</v>
      </c>
      <c r="B180" s="65">
        <v>91</v>
      </c>
      <c r="C180" s="66">
        <v>297</v>
      </c>
      <c r="D180" s="65">
        <v>348</v>
      </c>
      <c r="E180" s="66">
        <v>720</v>
      </c>
      <c r="F180" s="67"/>
      <c r="G180" s="65">
        <f t="shared" si="24"/>
        <v>-206</v>
      </c>
      <c r="H180" s="66">
        <f t="shared" si="25"/>
        <v>-372</v>
      </c>
      <c r="I180" s="20">
        <f t="shared" si="26"/>
        <v>-0.69360269360269355</v>
      </c>
      <c r="J180" s="21">
        <f t="shared" si="27"/>
        <v>-0.51666666666666672</v>
      </c>
    </row>
    <row r="181" spans="1:10" x14ac:dyDescent="0.25">
      <c r="A181" s="158" t="s">
        <v>418</v>
      </c>
      <c r="B181" s="65">
        <v>34</v>
      </c>
      <c r="C181" s="66">
        <v>60</v>
      </c>
      <c r="D181" s="65">
        <v>162</v>
      </c>
      <c r="E181" s="66">
        <v>225</v>
      </c>
      <c r="F181" s="67"/>
      <c r="G181" s="65">
        <f t="shared" si="24"/>
        <v>-26</v>
      </c>
      <c r="H181" s="66">
        <f t="shared" si="25"/>
        <v>-63</v>
      </c>
      <c r="I181" s="20">
        <f t="shared" si="26"/>
        <v>-0.43333333333333335</v>
      </c>
      <c r="J181" s="21">
        <f t="shared" si="27"/>
        <v>-0.28000000000000003</v>
      </c>
    </row>
    <row r="182" spans="1:10" x14ac:dyDescent="0.25">
      <c r="A182" s="158" t="s">
        <v>419</v>
      </c>
      <c r="B182" s="65">
        <v>111</v>
      </c>
      <c r="C182" s="66">
        <v>70</v>
      </c>
      <c r="D182" s="65">
        <v>295</v>
      </c>
      <c r="E182" s="66">
        <v>151</v>
      </c>
      <c r="F182" s="67"/>
      <c r="G182" s="65">
        <f t="shared" si="24"/>
        <v>41</v>
      </c>
      <c r="H182" s="66">
        <f t="shared" si="25"/>
        <v>144</v>
      </c>
      <c r="I182" s="20">
        <f t="shared" si="26"/>
        <v>0.58571428571428574</v>
      </c>
      <c r="J182" s="21">
        <f t="shared" si="27"/>
        <v>0.95364238410596025</v>
      </c>
    </row>
    <row r="183" spans="1:10" x14ac:dyDescent="0.25">
      <c r="A183" s="158" t="s">
        <v>237</v>
      </c>
      <c r="B183" s="65">
        <v>8</v>
      </c>
      <c r="C183" s="66">
        <v>15</v>
      </c>
      <c r="D183" s="65">
        <v>12</v>
      </c>
      <c r="E183" s="66">
        <v>70</v>
      </c>
      <c r="F183" s="67"/>
      <c r="G183" s="65">
        <f t="shared" si="24"/>
        <v>-7</v>
      </c>
      <c r="H183" s="66">
        <f t="shared" si="25"/>
        <v>-58</v>
      </c>
      <c r="I183" s="20">
        <f t="shared" si="26"/>
        <v>-0.46666666666666667</v>
      </c>
      <c r="J183" s="21">
        <f t="shared" si="27"/>
        <v>-0.82857142857142863</v>
      </c>
    </row>
    <row r="184" spans="1:10" x14ac:dyDescent="0.25">
      <c r="A184" s="158" t="s">
        <v>284</v>
      </c>
      <c r="B184" s="65">
        <v>29</v>
      </c>
      <c r="C184" s="66">
        <v>71</v>
      </c>
      <c r="D184" s="65">
        <v>68</v>
      </c>
      <c r="E184" s="66">
        <v>139</v>
      </c>
      <c r="F184" s="67"/>
      <c r="G184" s="65">
        <f t="shared" si="24"/>
        <v>-42</v>
      </c>
      <c r="H184" s="66">
        <f t="shared" si="25"/>
        <v>-71</v>
      </c>
      <c r="I184" s="20">
        <f t="shared" si="26"/>
        <v>-0.59154929577464788</v>
      </c>
      <c r="J184" s="21">
        <f t="shared" si="27"/>
        <v>-0.51079136690647486</v>
      </c>
    </row>
    <row r="185" spans="1:10" x14ac:dyDescent="0.25">
      <c r="A185" s="158" t="s">
        <v>482</v>
      </c>
      <c r="B185" s="65">
        <v>81</v>
      </c>
      <c r="C185" s="66">
        <v>65</v>
      </c>
      <c r="D185" s="65">
        <v>136</v>
      </c>
      <c r="E185" s="66">
        <v>157</v>
      </c>
      <c r="F185" s="67"/>
      <c r="G185" s="65">
        <f t="shared" si="24"/>
        <v>16</v>
      </c>
      <c r="H185" s="66">
        <f t="shared" si="25"/>
        <v>-21</v>
      </c>
      <c r="I185" s="20">
        <f t="shared" si="26"/>
        <v>0.24615384615384617</v>
      </c>
      <c r="J185" s="21">
        <f t="shared" si="27"/>
        <v>-0.13375796178343949</v>
      </c>
    </row>
    <row r="186" spans="1:10" x14ac:dyDescent="0.25">
      <c r="A186" s="158" t="s">
        <v>382</v>
      </c>
      <c r="B186" s="65">
        <v>434</v>
      </c>
      <c r="C186" s="66">
        <v>76</v>
      </c>
      <c r="D186" s="65">
        <v>1175</v>
      </c>
      <c r="E186" s="66">
        <v>409</v>
      </c>
      <c r="F186" s="67"/>
      <c r="G186" s="65">
        <f t="shared" si="24"/>
        <v>358</v>
      </c>
      <c r="H186" s="66">
        <f t="shared" si="25"/>
        <v>766</v>
      </c>
      <c r="I186" s="20">
        <f t="shared" si="26"/>
        <v>4.7105263157894735</v>
      </c>
      <c r="J186" s="21">
        <f t="shared" si="27"/>
        <v>1.8728606356968216</v>
      </c>
    </row>
    <row r="187" spans="1:10" x14ac:dyDescent="0.25">
      <c r="A187" s="158" t="s">
        <v>331</v>
      </c>
      <c r="B187" s="65">
        <v>81</v>
      </c>
      <c r="C187" s="66">
        <v>197</v>
      </c>
      <c r="D187" s="65">
        <v>368</v>
      </c>
      <c r="E187" s="66">
        <v>495</v>
      </c>
      <c r="F187" s="67"/>
      <c r="G187" s="65">
        <f t="shared" si="24"/>
        <v>-116</v>
      </c>
      <c r="H187" s="66">
        <f t="shared" si="25"/>
        <v>-127</v>
      </c>
      <c r="I187" s="20">
        <f t="shared" si="26"/>
        <v>-0.58883248730964466</v>
      </c>
      <c r="J187" s="21">
        <f t="shared" si="27"/>
        <v>-0.25656565656565655</v>
      </c>
    </row>
    <row r="188" spans="1:10" s="160" customFormat="1" x14ac:dyDescent="0.25">
      <c r="A188" s="178" t="s">
        <v>640</v>
      </c>
      <c r="B188" s="71">
        <v>1301</v>
      </c>
      <c r="C188" s="72">
        <v>1380</v>
      </c>
      <c r="D188" s="71">
        <v>3667</v>
      </c>
      <c r="E188" s="72">
        <v>3787</v>
      </c>
      <c r="F188" s="73"/>
      <c r="G188" s="71">
        <f t="shared" si="24"/>
        <v>-79</v>
      </c>
      <c r="H188" s="72">
        <f t="shared" si="25"/>
        <v>-120</v>
      </c>
      <c r="I188" s="37">
        <f t="shared" si="26"/>
        <v>-5.7246376811594203E-2</v>
      </c>
      <c r="J188" s="38">
        <f t="shared" si="27"/>
        <v>-3.1687351465540005E-2</v>
      </c>
    </row>
    <row r="189" spans="1:10" x14ac:dyDescent="0.25">
      <c r="A189" s="177"/>
      <c r="B189" s="143"/>
      <c r="C189" s="144"/>
      <c r="D189" s="143"/>
      <c r="E189" s="144"/>
      <c r="F189" s="145"/>
      <c r="G189" s="143"/>
      <c r="H189" s="144"/>
      <c r="I189" s="151"/>
      <c r="J189" s="152"/>
    </row>
    <row r="190" spans="1:10" s="139" customFormat="1" x14ac:dyDescent="0.25">
      <c r="A190" s="159" t="s">
        <v>55</v>
      </c>
      <c r="B190" s="65"/>
      <c r="C190" s="66"/>
      <c r="D190" s="65"/>
      <c r="E190" s="66"/>
      <c r="F190" s="67"/>
      <c r="G190" s="65"/>
      <c r="H190" s="66"/>
      <c r="I190" s="20"/>
      <c r="J190" s="21"/>
    </row>
    <row r="191" spans="1:10" x14ac:dyDescent="0.25">
      <c r="A191" s="158" t="s">
        <v>534</v>
      </c>
      <c r="B191" s="65">
        <v>2</v>
      </c>
      <c r="C191" s="66">
        <v>0</v>
      </c>
      <c r="D191" s="65">
        <v>2</v>
      </c>
      <c r="E191" s="66">
        <v>0</v>
      </c>
      <c r="F191" s="67"/>
      <c r="G191" s="65">
        <f t="shared" ref="G191:G197" si="28">B191-C191</f>
        <v>2</v>
      </c>
      <c r="H191" s="66">
        <f t="shared" ref="H191:H197" si="29">D191-E191</f>
        <v>2</v>
      </c>
      <c r="I191" s="20" t="str">
        <f t="shared" ref="I191:I197" si="30">IF(C191=0, "-", IF(G191/C191&lt;10, G191/C191, "&gt;999%"))</f>
        <v>-</v>
      </c>
      <c r="J191" s="21" t="str">
        <f t="shared" ref="J191:J197" si="31">IF(E191=0, "-", IF(H191/E191&lt;10, H191/E191, "&gt;999%"))</f>
        <v>-</v>
      </c>
    </row>
    <row r="192" spans="1:10" x14ac:dyDescent="0.25">
      <c r="A192" s="158" t="s">
        <v>521</v>
      </c>
      <c r="B192" s="65">
        <v>3</v>
      </c>
      <c r="C192" s="66">
        <v>3</v>
      </c>
      <c r="D192" s="65">
        <v>17</v>
      </c>
      <c r="E192" s="66">
        <v>9</v>
      </c>
      <c r="F192" s="67"/>
      <c r="G192" s="65">
        <f t="shared" si="28"/>
        <v>0</v>
      </c>
      <c r="H192" s="66">
        <f t="shared" si="29"/>
        <v>8</v>
      </c>
      <c r="I192" s="20">
        <f t="shared" si="30"/>
        <v>0</v>
      </c>
      <c r="J192" s="21">
        <f t="shared" si="31"/>
        <v>0.88888888888888884</v>
      </c>
    </row>
    <row r="193" spans="1:10" x14ac:dyDescent="0.25">
      <c r="A193" s="158" t="s">
        <v>522</v>
      </c>
      <c r="B193" s="65">
        <v>2</v>
      </c>
      <c r="C193" s="66">
        <v>0</v>
      </c>
      <c r="D193" s="65">
        <v>4</v>
      </c>
      <c r="E193" s="66">
        <v>0</v>
      </c>
      <c r="F193" s="67"/>
      <c r="G193" s="65">
        <f t="shared" si="28"/>
        <v>2</v>
      </c>
      <c r="H193" s="66">
        <f t="shared" si="29"/>
        <v>4</v>
      </c>
      <c r="I193" s="20" t="str">
        <f t="shared" si="30"/>
        <v>-</v>
      </c>
      <c r="J193" s="21" t="str">
        <f t="shared" si="31"/>
        <v>-</v>
      </c>
    </row>
    <row r="194" spans="1:10" x14ac:dyDescent="0.25">
      <c r="A194" s="158" t="s">
        <v>535</v>
      </c>
      <c r="B194" s="65">
        <v>4</v>
      </c>
      <c r="C194" s="66">
        <v>0</v>
      </c>
      <c r="D194" s="65">
        <v>5</v>
      </c>
      <c r="E194" s="66">
        <v>0</v>
      </c>
      <c r="F194" s="67"/>
      <c r="G194" s="65">
        <f t="shared" si="28"/>
        <v>4</v>
      </c>
      <c r="H194" s="66">
        <f t="shared" si="29"/>
        <v>5</v>
      </c>
      <c r="I194" s="20" t="str">
        <f t="shared" si="30"/>
        <v>-</v>
      </c>
      <c r="J194" s="21" t="str">
        <f t="shared" si="31"/>
        <v>-</v>
      </c>
    </row>
    <row r="195" spans="1:10" x14ac:dyDescent="0.25">
      <c r="A195" s="158" t="s">
        <v>536</v>
      </c>
      <c r="B195" s="65">
        <v>1</v>
      </c>
      <c r="C195" s="66">
        <v>0</v>
      </c>
      <c r="D195" s="65">
        <v>2</v>
      </c>
      <c r="E195" s="66">
        <v>0</v>
      </c>
      <c r="F195" s="67"/>
      <c r="G195" s="65">
        <f t="shared" si="28"/>
        <v>1</v>
      </c>
      <c r="H195" s="66">
        <f t="shared" si="29"/>
        <v>2</v>
      </c>
      <c r="I195" s="20" t="str">
        <f t="shared" si="30"/>
        <v>-</v>
      </c>
      <c r="J195" s="21" t="str">
        <f t="shared" si="31"/>
        <v>-</v>
      </c>
    </row>
    <row r="196" spans="1:10" x14ac:dyDescent="0.25">
      <c r="A196" s="158" t="s">
        <v>549</v>
      </c>
      <c r="B196" s="65">
        <v>0</v>
      </c>
      <c r="C196" s="66">
        <v>0</v>
      </c>
      <c r="D196" s="65">
        <v>0</v>
      </c>
      <c r="E196" s="66">
        <v>1</v>
      </c>
      <c r="F196" s="67"/>
      <c r="G196" s="65">
        <f t="shared" si="28"/>
        <v>0</v>
      </c>
      <c r="H196" s="66">
        <f t="shared" si="29"/>
        <v>-1</v>
      </c>
      <c r="I196" s="20" t="str">
        <f t="shared" si="30"/>
        <v>-</v>
      </c>
      <c r="J196" s="21">
        <f t="shared" si="31"/>
        <v>-1</v>
      </c>
    </row>
    <row r="197" spans="1:10" s="160" customFormat="1" x14ac:dyDescent="0.25">
      <c r="A197" s="178" t="s">
        <v>641</v>
      </c>
      <c r="B197" s="71">
        <v>12</v>
      </c>
      <c r="C197" s="72">
        <v>3</v>
      </c>
      <c r="D197" s="71">
        <v>30</v>
      </c>
      <c r="E197" s="72">
        <v>10</v>
      </c>
      <c r="F197" s="73"/>
      <c r="G197" s="71">
        <f t="shared" si="28"/>
        <v>9</v>
      </c>
      <c r="H197" s="72">
        <f t="shared" si="29"/>
        <v>20</v>
      </c>
      <c r="I197" s="37">
        <f t="shared" si="30"/>
        <v>3</v>
      </c>
      <c r="J197" s="38">
        <f t="shared" si="31"/>
        <v>2</v>
      </c>
    </row>
    <row r="198" spans="1:10" x14ac:dyDescent="0.25">
      <c r="A198" s="177"/>
      <c r="B198" s="143"/>
      <c r="C198" s="144"/>
      <c r="D198" s="143"/>
      <c r="E198" s="144"/>
      <c r="F198" s="145"/>
      <c r="G198" s="143"/>
      <c r="H198" s="144"/>
      <c r="I198" s="151"/>
      <c r="J198" s="152"/>
    </row>
    <row r="199" spans="1:10" s="139" customFormat="1" x14ac:dyDescent="0.25">
      <c r="A199" s="159" t="s">
        <v>56</v>
      </c>
      <c r="B199" s="65"/>
      <c r="C199" s="66"/>
      <c r="D199" s="65"/>
      <c r="E199" s="66"/>
      <c r="F199" s="67"/>
      <c r="G199" s="65"/>
      <c r="H199" s="66"/>
      <c r="I199" s="20"/>
      <c r="J199" s="21"/>
    </row>
    <row r="200" spans="1:10" x14ac:dyDescent="0.25">
      <c r="A200" s="158" t="s">
        <v>550</v>
      </c>
      <c r="B200" s="65">
        <v>69</v>
      </c>
      <c r="C200" s="66">
        <v>43</v>
      </c>
      <c r="D200" s="65">
        <v>162</v>
      </c>
      <c r="E200" s="66">
        <v>114</v>
      </c>
      <c r="F200" s="67"/>
      <c r="G200" s="65">
        <f>B200-C200</f>
        <v>26</v>
      </c>
      <c r="H200" s="66">
        <f>D200-E200</f>
        <v>48</v>
      </c>
      <c r="I200" s="20">
        <f>IF(C200=0, "-", IF(G200/C200&lt;10, G200/C200, "&gt;999%"))</f>
        <v>0.60465116279069764</v>
      </c>
      <c r="J200" s="21">
        <f>IF(E200=0, "-", IF(H200/E200&lt;10, H200/E200, "&gt;999%"))</f>
        <v>0.42105263157894735</v>
      </c>
    </row>
    <row r="201" spans="1:10" x14ac:dyDescent="0.25">
      <c r="A201" s="158" t="s">
        <v>523</v>
      </c>
      <c r="B201" s="65">
        <v>165</v>
      </c>
      <c r="C201" s="66">
        <v>162</v>
      </c>
      <c r="D201" s="65">
        <v>456</v>
      </c>
      <c r="E201" s="66">
        <v>310</v>
      </c>
      <c r="F201" s="67"/>
      <c r="G201" s="65">
        <f>B201-C201</f>
        <v>3</v>
      </c>
      <c r="H201" s="66">
        <f>D201-E201</f>
        <v>146</v>
      </c>
      <c r="I201" s="20">
        <f>IF(C201=0, "-", IF(G201/C201&lt;10, G201/C201, "&gt;999%"))</f>
        <v>1.8518518518518517E-2</v>
      </c>
      <c r="J201" s="21">
        <f>IF(E201=0, "-", IF(H201/E201&lt;10, H201/E201, "&gt;999%"))</f>
        <v>0.47096774193548385</v>
      </c>
    </row>
    <row r="202" spans="1:10" x14ac:dyDescent="0.25">
      <c r="A202" s="158" t="s">
        <v>537</v>
      </c>
      <c r="B202" s="65">
        <v>102</v>
      </c>
      <c r="C202" s="66">
        <v>75</v>
      </c>
      <c r="D202" s="65">
        <v>253</v>
      </c>
      <c r="E202" s="66">
        <v>178</v>
      </c>
      <c r="F202" s="67"/>
      <c r="G202" s="65">
        <f>B202-C202</f>
        <v>27</v>
      </c>
      <c r="H202" s="66">
        <f>D202-E202</f>
        <v>75</v>
      </c>
      <c r="I202" s="20">
        <f>IF(C202=0, "-", IF(G202/C202&lt;10, G202/C202, "&gt;999%"))</f>
        <v>0.36</v>
      </c>
      <c r="J202" s="21">
        <f>IF(E202=0, "-", IF(H202/E202&lt;10, H202/E202, "&gt;999%"))</f>
        <v>0.42134831460674155</v>
      </c>
    </row>
    <row r="203" spans="1:10" s="160" customFormat="1" x14ac:dyDescent="0.25">
      <c r="A203" s="178" t="s">
        <v>642</v>
      </c>
      <c r="B203" s="71">
        <v>336</v>
      </c>
      <c r="C203" s="72">
        <v>280</v>
      </c>
      <c r="D203" s="71">
        <v>871</v>
      </c>
      <c r="E203" s="72">
        <v>602</v>
      </c>
      <c r="F203" s="73"/>
      <c r="G203" s="71">
        <f>B203-C203</f>
        <v>56</v>
      </c>
      <c r="H203" s="72">
        <f>D203-E203</f>
        <v>269</v>
      </c>
      <c r="I203" s="37">
        <f>IF(C203=0, "-", IF(G203/C203&lt;10, G203/C203, "&gt;999%"))</f>
        <v>0.2</v>
      </c>
      <c r="J203" s="38">
        <f>IF(E203=0, "-", IF(H203/E203&lt;10, H203/E203, "&gt;999%"))</f>
        <v>0.44684385382059799</v>
      </c>
    </row>
    <row r="204" spans="1:10" x14ac:dyDescent="0.25">
      <c r="A204" s="177"/>
      <c r="B204" s="143"/>
      <c r="C204" s="144"/>
      <c r="D204" s="143"/>
      <c r="E204" s="144"/>
      <c r="F204" s="145"/>
      <c r="G204" s="143"/>
      <c r="H204" s="144"/>
      <c r="I204" s="151"/>
      <c r="J204" s="152"/>
    </row>
    <row r="205" spans="1:10" s="139" customFormat="1" x14ac:dyDescent="0.25">
      <c r="A205" s="159" t="s">
        <v>57</v>
      </c>
      <c r="B205" s="65"/>
      <c r="C205" s="66"/>
      <c r="D205" s="65"/>
      <c r="E205" s="66"/>
      <c r="F205" s="67"/>
      <c r="G205" s="65"/>
      <c r="H205" s="66"/>
      <c r="I205" s="20"/>
      <c r="J205" s="21"/>
    </row>
    <row r="206" spans="1:10" x14ac:dyDescent="0.25">
      <c r="A206" s="158" t="s">
        <v>494</v>
      </c>
      <c r="B206" s="65">
        <v>155</v>
      </c>
      <c r="C206" s="66">
        <v>204</v>
      </c>
      <c r="D206" s="65">
        <v>329</v>
      </c>
      <c r="E206" s="66">
        <v>400</v>
      </c>
      <c r="F206" s="67"/>
      <c r="G206" s="65">
        <f>B206-C206</f>
        <v>-49</v>
      </c>
      <c r="H206" s="66">
        <f>D206-E206</f>
        <v>-71</v>
      </c>
      <c r="I206" s="20">
        <f>IF(C206=0, "-", IF(G206/C206&lt;10, G206/C206, "&gt;999%"))</f>
        <v>-0.24019607843137256</v>
      </c>
      <c r="J206" s="21">
        <f>IF(E206=0, "-", IF(H206/E206&lt;10, H206/E206, "&gt;999%"))</f>
        <v>-0.17749999999999999</v>
      </c>
    </row>
    <row r="207" spans="1:10" x14ac:dyDescent="0.25">
      <c r="A207" s="158" t="s">
        <v>502</v>
      </c>
      <c r="B207" s="65">
        <v>680</v>
      </c>
      <c r="C207" s="66">
        <v>456</v>
      </c>
      <c r="D207" s="65">
        <v>1559</v>
      </c>
      <c r="E207" s="66">
        <v>1267</v>
      </c>
      <c r="F207" s="67"/>
      <c r="G207" s="65">
        <f>B207-C207</f>
        <v>224</v>
      </c>
      <c r="H207" s="66">
        <f>D207-E207</f>
        <v>292</v>
      </c>
      <c r="I207" s="20">
        <f>IF(C207=0, "-", IF(G207/C207&lt;10, G207/C207, "&gt;999%"))</f>
        <v>0.49122807017543857</v>
      </c>
      <c r="J207" s="21">
        <f>IF(E207=0, "-", IF(H207/E207&lt;10, H207/E207, "&gt;999%"))</f>
        <v>0.23046566692975531</v>
      </c>
    </row>
    <row r="208" spans="1:10" x14ac:dyDescent="0.25">
      <c r="A208" s="158" t="s">
        <v>420</v>
      </c>
      <c r="B208" s="65">
        <v>605</v>
      </c>
      <c r="C208" s="66">
        <v>264</v>
      </c>
      <c r="D208" s="65">
        <v>1121</v>
      </c>
      <c r="E208" s="66">
        <v>756</v>
      </c>
      <c r="F208" s="67"/>
      <c r="G208" s="65">
        <f>B208-C208</f>
        <v>341</v>
      </c>
      <c r="H208" s="66">
        <f>D208-E208</f>
        <v>365</v>
      </c>
      <c r="I208" s="20">
        <f>IF(C208=0, "-", IF(G208/C208&lt;10, G208/C208, "&gt;999%"))</f>
        <v>1.2916666666666667</v>
      </c>
      <c r="J208" s="21">
        <f>IF(E208=0, "-", IF(H208/E208&lt;10, H208/E208, "&gt;999%"))</f>
        <v>0.48280423280423279</v>
      </c>
    </row>
    <row r="209" spans="1:10" s="160" customFormat="1" x14ac:dyDescent="0.25">
      <c r="A209" s="178" t="s">
        <v>643</v>
      </c>
      <c r="B209" s="71">
        <v>1440</v>
      </c>
      <c r="C209" s="72">
        <v>924</v>
      </c>
      <c r="D209" s="71">
        <v>3009</v>
      </c>
      <c r="E209" s="72">
        <v>2423</v>
      </c>
      <c r="F209" s="73"/>
      <c r="G209" s="71">
        <f>B209-C209</f>
        <v>516</v>
      </c>
      <c r="H209" s="72">
        <f>D209-E209</f>
        <v>586</v>
      </c>
      <c r="I209" s="37">
        <f>IF(C209=0, "-", IF(G209/C209&lt;10, G209/C209, "&gt;999%"))</f>
        <v>0.55844155844155841</v>
      </c>
      <c r="J209" s="38">
        <f>IF(E209=0, "-", IF(H209/E209&lt;10, H209/E209, "&gt;999%"))</f>
        <v>0.24184894758563763</v>
      </c>
    </row>
    <row r="210" spans="1:10" x14ac:dyDescent="0.25">
      <c r="A210" s="177"/>
      <c r="B210" s="143"/>
      <c r="C210" s="144"/>
      <c r="D210" s="143"/>
      <c r="E210" s="144"/>
      <c r="F210" s="145"/>
      <c r="G210" s="143"/>
      <c r="H210" s="144"/>
      <c r="I210" s="151"/>
      <c r="J210" s="152"/>
    </row>
    <row r="211" spans="1:10" s="139" customFormat="1" x14ac:dyDescent="0.25">
      <c r="A211" s="159" t="s">
        <v>58</v>
      </c>
      <c r="B211" s="65"/>
      <c r="C211" s="66"/>
      <c r="D211" s="65"/>
      <c r="E211" s="66"/>
      <c r="F211" s="67"/>
      <c r="G211" s="65"/>
      <c r="H211" s="66"/>
      <c r="I211" s="20"/>
      <c r="J211" s="21"/>
    </row>
    <row r="212" spans="1:10" x14ac:dyDescent="0.25">
      <c r="A212" s="158" t="s">
        <v>551</v>
      </c>
      <c r="B212" s="65">
        <v>4</v>
      </c>
      <c r="C212" s="66">
        <v>5</v>
      </c>
      <c r="D212" s="65">
        <v>13</v>
      </c>
      <c r="E212" s="66">
        <v>13</v>
      </c>
      <c r="F212" s="67"/>
      <c r="G212" s="65">
        <f>B212-C212</f>
        <v>-1</v>
      </c>
      <c r="H212" s="66">
        <f>D212-E212</f>
        <v>0</v>
      </c>
      <c r="I212" s="20">
        <f>IF(C212=0, "-", IF(G212/C212&lt;10, G212/C212, "&gt;999%"))</f>
        <v>-0.2</v>
      </c>
      <c r="J212" s="21">
        <f>IF(E212=0, "-", IF(H212/E212&lt;10, H212/E212, "&gt;999%"))</f>
        <v>0</v>
      </c>
    </row>
    <row r="213" spans="1:10" x14ac:dyDescent="0.25">
      <c r="A213" s="158" t="s">
        <v>538</v>
      </c>
      <c r="B213" s="65">
        <v>2</v>
      </c>
      <c r="C213" s="66">
        <v>4</v>
      </c>
      <c r="D213" s="65">
        <v>3</v>
      </c>
      <c r="E213" s="66">
        <v>8</v>
      </c>
      <c r="F213" s="67"/>
      <c r="G213" s="65">
        <f>B213-C213</f>
        <v>-2</v>
      </c>
      <c r="H213" s="66">
        <f>D213-E213</f>
        <v>-5</v>
      </c>
      <c r="I213" s="20">
        <f>IF(C213=0, "-", IF(G213/C213&lt;10, G213/C213, "&gt;999%"))</f>
        <v>-0.5</v>
      </c>
      <c r="J213" s="21">
        <f>IF(E213=0, "-", IF(H213/E213&lt;10, H213/E213, "&gt;999%"))</f>
        <v>-0.625</v>
      </c>
    </row>
    <row r="214" spans="1:10" x14ac:dyDescent="0.25">
      <c r="A214" s="158" t="s">
        <v>524</v>
      </c>
      <c r="B214" s="65">
        <v>50</v>
      </c>
      <c r="C214" s="66">
        <v>33</v>
      </c>
      <c r="D214" s="65">
        <v>100</v>
      </c>
      <c r="E214" s="66">
        <v>60</v>
      </c>
      <c r="F214" s="67"/>
      <c r="G214" s="65">
        <f>B214-C214</f>
        <v>17</v>
      </c>
      <c r="H214" s="66">
        <f>D214-E214</f>
        <v>40</v>
      </c>
      <c r="I214" s="20">
        <f>IF(C214=0, "-", IF(G214/C214&lt;10, G214/C214, "&gt;999%"))</f>
        <v>0.51515151515151514</v>
      </c>
      <c r="J214" s="21">
        <f>IF(E214=0, "-", IF(H214/E214&lt;10, H214/E214, "&gt;999%"))</f>
        <v>0.66666666666666663</v>
      </c>
    </row>
    <row r="215" spans="1:10" x14ac:dyDescent="0.25">
      <c r="A215" s="158" t="s">
        <v>525</v>
      </c>
      <c r="B215" s="65">
        <v>7</v>
      </c>
      <c r="C215" s="66">
        <v>3</v>
      </c>
      <c r="D215" s="65">
        <v>21</v>
      </c>
      <c r="E215" s="66">
        <v>8</v>
      </c>
      <c r="F215" s="67"/>
      <c r="G215" s="65">
        <f>B215-C215</f>
        <v>4</v>
      </c>
      <c r="H215" s="66">
        <f>D215-E215</f>
        <v>13</v>
      </c>
      <c r="I215" s="20">
        <f>IF(C215=0, "-", IF(G215/C215&lt;10, G215/C215, "&gt;999%"))</f>
        <v>1.3333333333333333</v>
      </c>
      <c r="J215" s="21">
        <f>IF(E215=0, "-", IF(H215/E215&lt;10, H215/E215, "&gt;999%"))</f>
        <v>1.625</v>
      </c>
    </row>
    <row r="216" spans="1:10" s="160" customFormat="1" x14ac:dyDescent="0.25">
      <c r="A216" s="178" t="s">
        <v>644</v>
      </c>
      <c r="B216" s="71">
        <v>63</v>
      </c>
      <c r="C216" s="72">
        <v>45</v>
      </c>
      <c r="D216" s="71">
        <v>137</v>
      </c>
      <c r="E216" s="72">
        <v>89</v>
      </c>
      <c r="F216" s="73"/>
      <c r="G216" s="71">
        <f>B216-C216</f>
        <v>18</v>
      </c>
      <c r="H216" s="72">
        <f>D216-E216</f>
        <v>48</v>
      </c>
      <c r="I216" s="37">
        <f>IF(C216=0, "-", IF(G216/C216&lt;10, G216/C216, "&gt;999%"))</f>
        <v>0.4</v>
      </c>
      <c r="J216" s="38">
        <f>IF(E216=0, "-", IF(H216/E216&lt;10, H216/E216, "&gt;999%"))</f>
        <v>0.5393258426966292</v>
      </c>
    </row>
    <row r="217" spans="1:10" x14ac:dyDescent="0.25">
      <c r="A217" s="177"/>
      <c r="B217" s="143"/>
      <c r="C217" s="144"/>
      <c r="D217" s="143"/>
      <c r="E217" s="144"/>
      <c r="F217" s="145"/>
      <c r="G217" s="143"/>
      <c r="H217" s="144"/>
      <c r="I217" s="151"/>
      <c r="J217" s="152"/>
    </row>
    <row r="218" spans="1:10" s="139" customFormat="1" x14ac:dyDescent="0.25">
      <c r="A218" s="159" t="s">
        <v>59</v>
      </c>
      <c r="B218" s="65"/>
      <c r="C218" s="66"/>
      <c r="D218" s="65"/>
      <c r="E218" s="66"/>
      <c r="F218" s="67"/>
      <c r="G218" s="65"/>
      <c r="H218" s="66"/>
      <c r="I218" s="20"/>
      <c r="J218" s="21"/>
    </row>
    <row r="219" spans="1:10" x14ac:dyDescent="0.25">
      <c r="A219" s="158" t="s">
        <v>367</v>
      </c>
      <c r="B219" s="65">
        <v>0</v>
      </c>
      <c r="C219" s="66">
        <v>17</v>
      </c>
      <c r="D219" s="65">
        <v>2</v>
      </c>
      <c r="E219" s="66">
        <v>21</v>
      </c>
      <c r="F219" s="67"/>
      <c r="G219" s="65">
        <f t="shared" ref="G219:G224" si="32">B219-C219</f>
        <v>-17</v>
      </c>
      <c r="H219" s="66">
        <f t="shared" ref="H219:H224" si="33">D219-E219</f>
        <v>-19</v>
      </c>
      <c r="I219" s="20">
        <f t="shared" ref="I219:I224" si="34">IF(C219=0, "-", IF(G219/C219&lt;10, G219/C219, "&gt;999%"))</f>
        <v>-1</v>
      </c>
      <c r="J219" s="21">
        <f t="shared" ref="J219:J224" si="35">IF(E219=0, "-", IF(H219/E219&lt;10, H219/E219, "&gt;999%"))</f>
        <v>-0.90476190476190477</v>
      </c>
    </row>
    <row r="220" spans="1:10" x14ac:dyDescent="0.25">
      <c r="A220" s="158" t="s">
        <v>444</v>
      </c>
      <c r="B220" s="65">
        <v>6</v>
      </c>
      <c r="C220" s="66">
        <v>4</v>
      </c>
      <c r="D220" s="65">
        <v>8</v>
      </c>
      <c r="E220" s="66">
        <v>9</v>
      </c>
      <c r="F220" s="67"/>
      <c r="G220" s="65">
        <f t="shared" si="32"/>
        <v>2</v>
      </c>
      <c r="H220" s="66">
        <f t="shared" si="33"/>
        <v>-1</v>
      </c>
      <c r="I220" s="20">
        <f t="shared" si="34"/>
        <v>0.5</v>
      </c>
      <c r="J220" s="21">
        <f t="shared" si="35"/>
        <v>-0.1111111111111111</v>
      </c>
    </row>
    <row r="221" spans="1:10" x14ac:dyDescent="0.25">
      <c r="A221" s="158" t="s">
        <v>311</v>
      </c>
      <c r="B221" s="65">
        <v>3</v>
      </c>
      <c r="C221" s="66">
        <v>0</v>
      </c>
      <c r="D221" s="65">
        <v>5</v>
      </c>
      <c r="E221" s="66">
        <v>0</v>
      </c>
      <c r="F221" s="67"/>
      <c r="G221" s="65">
        <f t="shared" si="32"/>
        <v>3</v>
      </c>
      <c r="H221" s="66">
        <f t="shared" si="33"/>
        <v>5</v>
      </c>
      <c r="I221" s="20" t="str">
        <f t="shared" si="34"/>
        <v>-</v>
      </c>
      <c r="J221" s="21" t="str">
        <f t="shared" si="35"/>
        <v>-</v>
      </c>
    </row>
    <row r="222" spans="1:10" x14ac:dyDescent="0.25">
      <c r="A222" s="158" t="s">
        <v>445</v>
      </c>
      <c r="B222" s="65">
        <v>1</v>
      </c>
      <c r="C222" s="66">
        <v>1</v>
      </c>
      <c r="D222" s="65">
        <v>3</v>
      </c>
      <c r="E222" s="66">
        <v>1</v>
      </c>
      <c r="F222" s="67"/>
      <c r="G222" s="65">
        <f t="shared" si="32"/>
        <v>0</v>
      </c>
      <c r="H222" s="66">
        <f t="shared" si="33"/>
        <v>2</v>
      </c>
      <c r="I222" s="20">
        <f t="shared" si="34"/>
        <v>0</v>
      </c>
      <c r="J222" s="21">
        <f t="shared" si="35"/>
        <v>2</v>
      </c>
    </row>
    <row r="223" spans="1:10" x14ac:dyDescent="0.25">
      <c r="A223" s="158" t="s">
        <v>250</v>
      </c>
      <c r="B223" s="65">
        <v>4</v>
      </c>
      <c r="C223" s="66">
        <v>4</v>
      </c>
      <c r="D223" s="65">
        <v>5</v>
      </c>
      <c r="E223" s="66">
        <v>5</v>
      </c>
      <c r="F223" s="67"/>
      <c r="G223" s="65">
        <f t="shared" si="32"/>
        <v>0</v>
      </c>
      <c r="H223" s="66">
        <f t="shared" si="33"/>
        <v>0</v>
      </c>
      <c r="I223" s="20">
        <f t="shared" si="34"/>
        <v>0</v>
      </c>
      <c r="J223" s="21">
        <f t="shared" si="35"/>
        <v>0</v>
      </c>
    </row>
    <row r="224" spans="1:10" s="160" customFormat="1" x14ac:dyDescent="0.25">
      <c r="A224" s="178" t="s">
        <v>645</v>
      </c>
      <c r="B224" s="71">
        <v>14</v>
      </c>
      <c r="C224" s="72">
        <v>26</v>
      </c>
      <c r="D224" s="71">
        <v>23</v>
      </c>
      <c r="E224" s="72">
        <v>36</v>
      </c>
      <c r="F224" s="73"/>
      <c r="G224" s="71">
        <f t="shared" si="32"/>
        <v>-12</v>
      </c>
      <c r="H224" s="72">
        <f t="shared" si="33"/>
        <v>-13</v>
      </c>
      <c r="I224" s="37">
        <f t="shared" si="34"/>
        <v>-0.46153846153846156</v>
      </c>
      <c r="J224" s="38">
        <f t="shared" si="35"/>
        <v>-0.3611111111111111</v>
      </c>
    </row>
    <row r="225" spans="1:10" x14ac:dyDescent="0.25">
      <c r="A225" s="177"/>
      <c r="B225" s="143"/>
      <c r="C225" s="144"/>
      <c r="D225" s="143"/>
      <c r="E225" s="144"/>
      <c r="F225" s="145"/>
      <c r="G225" s="143"/>
      <c r="H225" s="144"/>
      <c r="I225" s="151"/>
      <c r="J225" s="152"/>
    </row>
    <row r="226" spans="1:10" s="139" customFormat="1" x14ac:dyDescent="0.25">
      <c r="A226" s="159" t="s">
        <v>60</v>
      </c>
      <c r="B226" s="65"/>
      <c r="C226" s="66"/>
      <c r="D226" s="65"/>
      <c r="E226" s="66"/>
      <c r="F226" s="67"/>
      <c r="G226" s="65"/>
      <c r="H226" s="66"/>
      <c r="I226" s="20"/>
      <c r="J226" s="21"/>
    </row>
    <row r="227" spans="1:10" x14ac:dyDescent="0.25">
      <c r="A227" s="158" t="s">
        <v>383</v>
      </c>
      <c r="B227" s="65">
        <v>2</v>
      </c>
      <c r="C227" s="66">
        <v>2</v>
      </c>
      <c r="D227" s="65">
        <v>5</v>
      </c>
      <c r="E227" s="66">
        <v>13</v>
      </c>
      <c r="F227" s="67"/>
      <c r="G227" s="65">
        <f t="shared" ref="G227:G232" si="36">B227-C227</f>
        <v>0</v>
      </c>
      <c r="H227" s="66">
        <f t="shared" ref="H227:H232" si="37">D227-E227</f>
        <v>-8</v>
      </c>
      <c r="I227" s="20">
        <f t="shared" ref="I227:I232" si="38">IF(C227=0, "-", IF(G227/C227&lt;10, G227/C227, "&gt;999%"))</f>
        <v>0</v>
      </c>
      <c r="J227" s="21">
        <f t="shared" ref="J227:J232" si="39">IF(E227=0, "-", IF(H227/E227&lt;10, H227/E227, "&gt;999%"))</f>
        <v>-0.61538461538461542</v>
      </c>
    </row>
    <row r="228" spans="1:10" x14ac:dyDescent="0.25">
      <c r="A228" s="158" t="s">
        <v>345</v>
      </c>
      <c r="B228" s="65">
        <v>39</v>
      </c>
      <c r="C228" s="66">
        <v>36</v>
      </c>
      <c r="D228" s="65">
        <v>93</v>
      </c>
      <c r="E228" s="66">
        <v>84</v>
      </c>
      <c r="F228" s="67"/>
      <c r="G228" s="65">
        <f t="shared" si="36"/>
        <v>3</v>
      </c>
      <c r="H228" s="66">
        <f t="shared" si="37"/>
        <v>9</v>
      </c>
      <c r="I228" s="20">
        <f t="shared" si="38"/>
        <v>8.3333333333333329E-2</v>
      </c>
      <c r="J228" s="21">
        <f t="shared" si="39"/>
        <v>0.10714285714285714</v>
      </c>
    </row>
    <row r="229" spans="1:10" x14ac:dyDescent="0.25">
      <c r="A229" s="158" t="s">
        <v>503</v>
      </c>
      <c r="B229" s="65">
        <v>21</v>
      </c>
      <c r="C229" s="66">
        <v>47</v>
      </c>
      <c r="D229" s="65">
        <v>46</v>
      </c>
      <c r="E229" s="66">
        <v>100</v>
      </c>
      <c r="F229" s="67"/>
      <c r="G229" s="65">
        <f t="shared" si="36"/>
        <v>-26</v>
      </c>
      <c r="H229" s="66">
        <f t="shared" si="37"/>
        <v>-54</v>
      </c>
      <c r="I229" s="20">
        <f t="shared" si="38"/>
        <v>-0.55319148936170215</v>
      </c>
      <c r="J229" s="21">
        <f t="shared" si="39"/>
        <v>-0.54</v>
      </c>
    </row>
    <row r="230" spans="1:10" x14ac:dyDescent="0.25">
      <c r="A230" s="158" t="s">
        <v>446</v>
      </c>
      <c r="B230" s="65">
        <v>39</v>
      </c>
      <c r="C230" s="66">
        <v>65</v>
      </c>
      <c r="D230" s="65">
        <v>68</v>
      </c>
      <c r="E230" s="66">
        <v>160</v>
      </c>
      <c r="F230" s="67"/>
      <c r="G230" s="65">
        <f t="shared" si="36"/>
        <v>-26</v>
      </c>
      <c r="H230" s="66">
        <f t="shared" si="37"/>
        <v>-92</v>
      </c>
      <c r="I230" s="20">
        <f t="shared" si="38"/>
        <v>-0.4</v>
      </c>
      <c r="J230" s="21">
        <f t="shared" si="39"/>
        <v>-0.57499999999999996</v>
      </c>
    </row>
    <row r="231" spans="1:10" x14ac:dyDescent="0.25">
      <c r="A231" s="158" t="s">
        <v>421</v>
      </c>
      <c r="B231" s="65">
        <v>21</v>
      </c>
      <c r="C231" s="66">
        <v>8</v>
      </c>
      <c r="D231" s="65">
        <v>51</v>
      </c>
      <c r="E231" s="66">
        <v>74</v>
      </c>
      <c r="F231" s="67"/>
      <c r="G231" s="65">
        <f t="shared" si="36"/>
        <v>13</v>
      </c>
      <c r="H231" s="66">
        <f t="shared" si="37"/>
        <v>-23</v>
      </c>
      <c r="I231" s="20">
        <f t="shared" si="38"/>
        <v>1.625</v>
      </c>
      <c r="J231" s="21">
        <f t="shared" si="39"/>
        <v>-0.3108108108108108</v>
      </c>
    </row>
    <row r="232" spans="1:10" s="160" customFormat="1" x14ac:dyDescent="0.25">
      <c r="A232" s="178" t="s">
        <v>646</v>
      </c>
      <c r="B232" s="71">
        <v>122</v>
      </c>
      <c r="C232" s="72">
        <v>158</v>
      </c>
      <c r="D232" s="71">
        <v>263</v>
      </c>
      <c r="E232" s="72">
        <v>431</v>
      </c>
      <c r="F232" s="73"/>
      <c r="G232" s="71">
        <f t="shared" si="36"/>
        <v>-36</v>
      </c>
      <c r="H232" s="72">
        <f t="shared" si="37"/>
        <v>-168</v>
      </c>
      <c r="I232" s="37">
        <f t="shared" si="38"/>
        <v>-0.22784810126582278</v>
      </c>
      <c r="J232" s="38">
        <f t="shared" si="39"/>
        <v>-0.38979118329466356</v>
      </c>
    </row>
    <row r="233" spans="1:10" x14ac:dyDescent="0.25">
      <c r="A233" s="177"/>
      <c r="B233" s="143"/>
      <c r="C233" s="144"/>
      <c r="D233" s="143"/>
      <c r="E233" s="144"/>
      <c r="F233" s="145"/>
      <c r="G233" s="143"/>
      <c r="H233" s="144"/>
      <c r="I233" s="151"/>
      <c r="J233" s="152"/>
    </row>
    <row r="234" spans="1:10" s="139" customFormat="1" x14ac:dyDescent="0.25">
      <c r="A234" s="159" t="s">
        <v>61</v>
      </c>
      <c r="B234" s="65"/>
      <c r="C234" s="66"/>
      <c r="D234" s="65"/>
      <c r="E234" s="66"/>
      <c r="F234" s="67"/>
      <c r="G234" s="65"/>
      <c r="H234" s="66"/>
      <c r="I234" s="20"/>
      <c r="J234" s="21"/>
    </row>
    <row r="235" spans="1:10" x14ac:dyDescent="0.25">
      <c r="A235" s="158" t="s">
        <v>61</v>
      </c>
      <c r="B235" s="65">
        <v>73</v>
      </c>
      <c r="C235" s="66">
        <v>58</v>
      </c>
      <c r="D235" s="65">
        <v>190</v>
      </c>
      <c r="E235" s="66">
        <v>133</v>
      </c>
      <c r="F235" s="67"/>
      <c r="G235" s="65">
        <f>B235-C235</f>
        <v>15</v>
      </c>
      <c r="H235" s="66">
        <f>D235-E235</f>
        <v>57</v>
      </c>
      <c r="I235" s="20">
        <f>IF(C235=0, "-", IF(G235/C235&lt;10, G235/C235, "&gt;999%"))</f>
        <v>0.25862068965517243</v>
      </c>
      <c r="J235" s="21">
        <f>IF(E235=0, "-", IF(H235/E235&lt;10, H235/E235, "&gt;999%"))</f>
        <v>0.42857142857142855</v>
      </c>
    </row>
    <row r="236" spans="1:10" s="160" customFormat="1" x14ac:dyDescent="0.25">
      <c r="A236" s="178" t="s">
        <v>647</v>
      </c>
      <c r="B236" s="71">
        <v>73</v>
      </c>
      <c r="C236" s="72">
        <v>58</v>
      </c>
      <c r="D236" s="71">
        <v>190</v>
      </c>
      <c r="E236" s="72">
        <v>133</v>
      </c>
      <c r="F236" s="73"/>
      <c r="G236" s="71">
        <f>B236-C236</f>
        <v>15</v>
      </c>
      <c r="H236" s="72">
        <f>D236-E236</f>
        <v>57</v>
      </c>
      <c r="I236" s="37">
        <f>IF(C236=0, "-", IF(G236/C236&lt;10, G236/C236, "&gt;999%"))</f>
        <v>0.25862068965517243</v>
      </c>
      <c r="J236" s="38">
        <f>IF(E236=0, "-", IF(H236/E236&lt;10, H236/E236, "&gt;999%"))</f>
        <v>0.42857142857142855</v>
      </c>
    </row>
    <row r="237" spans="1:10" x14ac:dyDescent="0.25">
      <c r="A237" s="177"/>
      <c r="B237" s="143"/>
      <c r="C237" s="144"/>
      <c r="D237" s="143"/>
      <c r="E237" s="144"/>
      <c r="F237" s="145"/>
      <c r="G237" s="143"/>
      <c r="H237" s="144"/>
      <c r="I237" s="151"/>
      <c r="J237" s="152"/>
    </row>
    <row r="238" spans="1:10" s="139" customFormat="1" x14ac:dyDescent="0.25">
      <c r="A238" s="159" t="s">
        <v>62</v>
      </c>
      <c r="B238" s="65"/>
      <c r="C238" s="66"/>
      <c r="D238" s="65"/>
      <c r="E238" s="66"/>
      <c r="F238" s="67"/>
      <c r="G238" s="65"/>
      <c r="H238" s="66"/>
      <c r="I238" s="20"/>
      <c r="J238" s="21"/>
    </row>
    <row r="239" spans="1:10" x14ac:dyDescent="0.25">
      <c r="A239" s="158" t="s">
        <v>285</v>
      </c>
      <c r="B239" s="65">
        <v>135</v>
      </c>
      <c r="C239" s="66">
        <v>92</v>
      </c>
      <c r="D239" s="65">
        <v>539</v>
      </c>
      <c r="E239" s="66">
        <v>293</v>
      </c>
      <c r="F239" s="67"/>
      <c r="G239" s="65">
        <f t="shared" ref="G239:G250" si="40">B239-C239</f>
        <v>43</v>
      </c>
      <c r="H239" s="66">
        <f t="shared" ref="H239:H250" si="41">D239-E239</f>
        <v>246</v>
      </c>
      <c r="I239" s="20">
        <f t="shared" ref="I239:I250" si="42">IF(C239=0, "-", IF(G239/C239&lt;10, G239/C239, "&gt;999%"))</f>
        <v>0.46739130434782611</v>
      </c>
      <c r="J239" s="21">
        <f t="shared" ref="J239:J250" si="43">IF(E239=0, "-", IF(H239/E239&lt;10, H239/E239, "&gt;999%"))</f>
        <v>0.83959044368600677</v>
      </c>
    </row>
    <row r="240" spans="1:10" x14ac:dyDescent="0.25">
      <c r="A240" s="158" t="s">
        <v>216</v>
      </c>
      <c r="B240" s="65">
        <v>96</v>
      </c>
      <c r="C240" s="66">
        <v>325</v>
      </c>
      <c r="D240" s="65">
        <v>230</v>
      </c>
      <c r="E240" s="66">
        <v>753</v>
      </c>
      <c r="F240" s="67"/>
      <c r="G240" s="65">
        <f t="shared" si="40"/>
        <v>-229</v>
      </c>
      <c r="H240" s="66">
        <f t="shared" si="41"/>
        <v>-523</v>
      </c>
      <c r="I240" s="20">
        <f t="shared" si="42"/>
        <v>-0.70461538461538464</v>
      </c>
      <c r="J240" s="21">
        <f t="shared" si="43"/>
        <v>-0.69455511288180616</v>
      </c>
    </row>
    <row r="241" spans="1:10" x14ac:dyDescent="0.25">
      <c r="A241" s="158" t="s">
        <v>447</v>
      </c>
      <c r="B241" s="65">
        <v>17</v>
      </c>
      <c r="C241" s="66">
        <v>20</v>
      </c>
      <c r="D241" s="65">
        <v>28</v>
      </c>
      <c r="E241" s="66">
        <v>24</v>
      </c>
      <c r="F241" s="67"/>
      <c r="G241" s="65">
        <f t="shared" si="40"/>
        <v>-3</v>
      </c>
      <c r="H241" s="66">
        <f t="shared" si="41"/>
        <v>4</v>
      </c>
      <c r="I241" s="20">
        <f t="shared" si="42"/>
        <v>-0.15</v>
      </c>
      <c r="J241" s="21">
        <f t="shared" si="43"/>
        <v>0.16666666666666666</v>
      </c>
    </row>
    <row r="242" spans="1:10" x14ac:dyDescent="0.25">
      <c r="A242" s="158" t="s">
        <v>368</v>
      </c>
      <c r="B242" s="65">
        <v>27</v>
      </c>
      <c r="C242" s="66">
        <v>13</v>
      </c>
      <c r="D242" s="65">
        <v>57</v>
      </c>
      <c r="E242" s="66">
        <v>35</v>
      </c>
      <c r="F242" s="67"/>
      <c r="G242" s="65">
        <f t="shared" si="40"/>
        <v>14</v>
      </c>
      <c r="H242" s="66">
        <f t="shared" si="41"/>
        <v>22</v>
      </c>
      <c r="I242" s="20">
        <f t="shared" si="42"/>
        <v>1.0769230769230769</v>
      </c>
      <c r="J242" s="21">
        <f t="shared" si="43"/>
        <v>0.62857142857142856</v>
      </c>
    </row>
    <row r="243" spans="1:10" x14ac:dyDescent="0.25">
      <c r="A243" s="158" t="s">
        <v>199</v>
      </c>
      <c r="B243" s="65">
        <v>86</v>
      </c>
      <c r="C243" s="66">
        <v>64</v>
      </c>
      <c r="D243" s="65">
        <v>234</v>
      </c>
      <c r="E243" s="66">
        <v>234</v>
      </c>
      <c r="F243" s="67"/>
      <c r="G243" s="65">
        <f t="shared" si="40"/>
        <v>22</v>
      </c>
      <c r="H243" s="66">
        <f t="shared" si="41"/>
        <v>0</v>
      </c>
      <c r="I243" s="20">
        <f t="shared" si="42"/>
        <v>0.34375</v>
      </c>
      <c r="J243" s="21">
        <f t="shared" si="43"/>
        <v>0</v>
      </c>
    </row>
    <row r="244" spans="1:10" x14ac:dyDescent="0.25">
      <c r="A244" s="158" t="s">
        <v>203</v>
      </c>
      <c r="B244" s="65">
        <v>173</v>
      </c>
      <c r="C244" s="66">
        <v>45</v>
      </c>
      <c r="D244" s="65">
        <v>352</v>
      </c>
      <c r="E244" s="66">
        <v>225</v>
      </c>
      <c r="F244" s="67"/>
      <c r="G244" s="65">
        <f t="shared" si="40"/>
        <v>128</v>
      </c>
      <c r="H244" s="66">
        <f t="shared" si="41"/>
        <v>127</v>
      </c>
      <c r="I244" s="20">
        <f t="shared" si="42"/>
        <v>2.8444444444444446</v>
      </c>
      <c r="J244" s="21">
        <f t="shared" si="43"/>
        <v>0.56444444444444442</v>
      </c>
    </row>
    <row r="245" spans="1:10" x14ac:dyDescent="0.25">
      <c r="A245" s="158" t="s">
        <v>346</v>
      </c>
      <c r="B245" s="65">
        <v>200</v>
      </c>
      <c r="C245" s="66">
        <v>102</v>
      </c>
      <c r="D245" s="65">
        <v>353</v>
      </c>
      <c r="E245" s="66">
        <v>514</v>
      </c>
      <c r="F245" s="67"/>
      <c r="G245" s="65">
        <f t="shared" si="40"/>
        <v>98</v>
      </c>
      <c r="H245" s="66">
        <f t="shared" si="41"/>
        <v>-161</v>
      </c>
      <c r="I245" s="20">
        <f t="shared" si="42"/>
        <v>0.96078431372549022</v>
      </c>
      <c r="J245" s="21">
        <f t="shared" si="43"/>
        <v>-0.3132295719844358</v>
      </c>
    </row>
    <row r="246" spans="1:10" x14ac:dyDescent="0.25">
      <c r="A246" s="158" t="s">
        <v>422</v>
      </c>
      <c r="B246" s="65">
        <v>210</v>
      </c>
      <c r="C246" s="66">
        <v>47</v>
      </c>
      <c r="D246" s="65">
        <v>539</v>
      </c>
      <c r="E246" s="66">
        <v>127</v>
      </c>
      <c r="F246" s="67"/>
      <c r="G246" s="65">
        <f t="shared" si="40"/>
        <v>163</v>
      </c>
      <c r="H246" s="66">
        <f t="shared" si="41"/>
        <v>412</v>
      </c>
      <c r="I246" s="20">
        <f t="shared" si="42"/>
        <v>3.4680851063829787</v>
      </c>
      <c r="J246" s="21">
        <f t="shared" si="43"/>
        <v>3.2440944881889764</v>
      </c>
    </row>
    <row r="247" spans="1:10" x14ac:dyDescent="0.25">
      <c r="A247" s="158" t="s">
        <v>384</v>
      </c>
      <c r="B247" s="65">
        <v>232</v>
      </c>
      <c r="C247" s="66">
        <v>334</v>
      </c>
      <c r="D247" s="65">
        <v>583</v>
      </c>
      <c r="E247" s="66">
        <v>759</v>
      </c>
      <c r="F247" s="67"/>
      <c r="G247" s="65">
        <f t="shared" si="40"/>
        <v>-102</v>
      </c>
      <c r="H247" s="66">
        <f t="shared" si="41"/>
        <v>-176</v>
      </c>
      <c r="I247" s="20">
        <f t="shared" si="42"/>
        <v>-0.30538922155688625</v>
      </c>
      <c r="J247" s="21">
        <f t="shared" si="43"/>
        <v>-0.2318840579710145</v>
      </c>
    </row>
    <row r="248" spans="1:10" x14ac:dyDescent="0.25">
      <c r="A248" s="158" t="s">
        <v>262</v>
      </c>
      <c r="B248" s="65">
        <v>79</v>
      </c>
      <c r="C248" s="66">
        <v>51</v>
      </c>
      <c r="D248" s="65">
        <v>157</v>
      </c>
      <c r="E248" s="66">
        <v>144</v>
      </c>
      <c r="F248" s="67"/>
      <c r="G248" s="65">
        <f t="shared" si="40"/>
        <v>28</v>
      </c>
      <c r="H248" s="66">
        <f t="shared" si="41"/>
        <v>13</v>
      </c>
      <c r="I248" s="20">
        <f t="shared" si="42"/>
        <v>0.5490196078431373</v>
      </c>
      <c r="J248" s="21">
        <f t="shared" si="43"/>
        <v>9.0277777777777776E-2</v>
      </c>
    </row>
    <row r="249" spans="1:10" x14ac:dyDescent="0.25">
      <c r="A249" s="158" t="s">
        <v>332</v>
      </c>
      <c r="B249" s="65">
        <v>108</v>
      </c>
      <c r="C249" s="66">
        <v>129</v>
      </c>
      <c r="D249" s="65">
        <v>419</v>
      </c>
      <c r="E249" s="66">
        <v>348</v>
      </c>
      <c r="F249" s="67"/>
      <c r="G249" s="65">
        <f t="shared" si="40"/>
        <v>-21</v>
      </c>
      <c r="H249" s="66">
        <f t="shared" si="41"/>
        <v>71</v>
      </c>
      <c r="I249" s="20">
        <f t="shared" si="42"/>
        <v>-0.16279069767441862</v>
      </c>
      <c r="J249" s="21">
        <f t="shared" si="43"/>
        <v>0.20402298850574713</v>
      </c>
    </row>
    <row r="250" spans="1:10" s="160" customFormat="1" x14ac:dyDescent="0.25">
      <c r="A250" s="178" t="s">
        <v>648</v>
      </c>
      <c r="B250" s="71">
        <v>1363</v>
      </c>
      <c r="C250" s="72">
        <v>1222</v>
      </c>
      <c r="D250" s="71">
        <v>3491</v>
      </c>
      <c r="E250" s="72">
        <v>3456</v>
      </c>
      <c r="F250" s="73"/>
      <c r="G250" s="71">
        <f t="shared" si="40"/>
        <v>141</v>
      </c>
      <c r="H250" s="72">
        <f t="shared" si="41"/>
        <v>35</v>
      </c>
      <c r="I250" s="37">
        <f t="shared" si="42"/>
        <v>0.11538461538461539</v>
      </c>
      <c r="J250" s="38">
        <f t="shared" si="43"/>
        <v>1.0127314814814815E-2</v>
      </c>
    </row>
    <row r="251" spans="1:10" x14ac:dyDescent="0.25">
      <c r="A251" s="177"/>
      <c r="B251" s="143"/>
      <c r="C251" s="144"/>
      <c r="D251" s="143"/>
      <c r="E251" s="144"/>
      <c r="F251" s="145"/>
      <c r="G251" s="143"/>
      <c r="H251" s="144"/>
      <c r="I251" s="151"/>
      <c r="J251" s="152"/>
    </row>
    <row r="252" spans="1:10" s="139" customFormat="1" x14ac:dyDescent="0.25">
      <c r="A252" s="159" t="s">
        <v>63</v>
      </c>
      <c r="B252" s="65"/>
      <c r="C252" s="66"/>
      <c r="D252" s="65"/>
      <c r="E252" s="66"/>
      <c r="F252" s="67"/>
      <c r="G252" s="65"/>
      <c r="H252" s="66"/>
      <c r="I252" s="20"/>
      <c r="J252" s="21"/>
    </row>
    <row r="253" spans="1:10" x14ac:dyDescent="0.25">
      <c r="A253" s="158" t="s">
        <v>326</v>
      </c>
      <c r="B253" s="65">
        <v>1</v>
      </c>
      <c r="C253" s="66">
        <v>0</v>
      </c>
      <c r="D253" s="65">
        <v>4</v>
      </c>
      <c r="E253" s="66">
        <v>0</v>
      </c>
      <c r="F253" s="67"/>
      <c r="G253" s="65">
        <f>B253-C253</f>
        <v>1</v>
      </c>
      <c r="H253" s="66">
        <f>D253-E253</f>
        <v>4</v>
      </c>
      <c r="I253" s="20" t="str">
        <f>IF(C253=0, "-", IF(G253/C253&lt;10, G253/C253, "&gt;999%"))</f>
        <v>-</v>
      </c>
      <c r="J253" s="21" t="str">
        <f>IF(E253=0, "-", IF(H253/E253&lt;10, H253/E253, "&gt;999%"))</f>
        <v>-</v>
      </c>
    </row>
    <row r="254" spans="1:10" x14ac:dyDescent="0.25">
      <c r="A254" s="158" t="s">
        <v>465</v>
      </c>
      <c r="B254" s="65">
        <v>0</v>
      </c>
      <c r="C254" s="66">
        <v>0</v>
      </c>
      <c r="D254" s="65">
        <v>5</v>
      </c>
      <c r="E254" s="66">
        <v>5</v>
      </c>
      <c r="F254" s="67"/>
      <c r="G254" s="65">
        <f>B254-C254</f>
        <v>0</v>
      </c>
      <c r="H254" s="66">
        <f>D254-E254</f>
        <v>0</v>
      </c>
      <c r="I254" s="20" t="str">
        <f>IF(C254=0, "-", IF(G254/C254&lt;10, G254/C254, "&gt;999%"))</f>
        <v>-</v>
      </c>
      <c r="J254" s="21">
        <f>IF(E254=0, "-", IF(H254/E254&lt;10, H254/E254, "&gt;999%"))</f>
        <v>0</v>
      </c>
    </row>
    <row r="255" spans="1:10" s="160" customFormat="1" x14ac:dyDescent="0.25">
      <c r="A255" s="178" t="s">
        <v>649</v>
      </c>
      <c r="B255" s="71">
        <v>1</v>
      </c>
      <c r="C255" s="72">
        <v>0</v>
      </c>
      <c r="D255" s="71">
        <v>9</v>
      </c>
      <c r="E255" s="72">
        <v>5</v>
      </c>
      <c r="F255" s="73"/>
      <c r="G255" s="71">
        <f>B255-C255</f>
        <v>1</v>
      </c>
      <c r="H255" s="72">
        <f>D255-E255</f>
        <v>4</v>
      </c>
      <c r="I255" s="37" t="str">
        <f>IF(C255=0, "-", IF(G255/C255&lt;10, G255/C255, "&gt;999%"))</f>
        <v>-</v>
      </c>
      <c r="J255" s="38">
        <f>IF(E255=0, "-", IF(H255/E255&lt;10, H255/E255, "&gt;999%"))</f>
        <v>0.8</v>
      </c>
    </row>
    <row r="256" spans="1:10" x14ac:dyDescent="0.25">
      <c r="A256" s="177"/>
      <c r="B256" s="143"/>
      <c r="C256" s="144"/>
      <c r="D256" s="143"/>
      <c r="E256" s="144"/>
      <c r="F256" s="145"/>
      <c r="G256" s="143"/>
      <c r="H256" s="144"/>
      <c r="I256" s="151"/>
      <c r="J256" s="152"/>
    </row>
    <row r="257" spans="1:10" s="139" customFormat="1" x14ac:dyDescent="0.25">
      <c r="A257" s="159" t="s">
        <v>64</v>
      </c>
      <c r="B257" s="65"/>
      <c r="C257" s="66"/>
      <c r="D257" s="65"/>
      <c r="E257" s="66"/>
      <c r="F257" s="67"/>
      <c r="G257" s="65"/>
      <c r="H257" s="66"/>
      <c r="I257" s="20"/>
      <c r="J257" s="21"/>
    </row>
    <row r="258" spans="1:10" x14ac:dyDescent="0.25">
      <c r="A258" s="158" t="s">
        <v>448</v>
      </c>
      <c r="B258" s="65">
        <v>13</v>
      </c>
      <c r="C258" s="66">
        <v>31</v>
      </c>
      <c r="D258" s="65">
        <v>29</v>
      </c>
      <c r="E258" s="66">
        <v>80</v>
      </c>
      <c r="F258" s="67"/>
      <c r="G258" s="65">
        <f t="shared" ref="G258:G265" si="44">B258-C258</f>
        <v>-18</v>
      </c>
      <c r="H258" s="66">
        <f t="shared" ref="H258:H265" si="45">D258-E258</f>
        <v>-51</v>
      </c>
      <c r="I258" s="20">
        <f t="shared" ref="I258:I265" si="46">IF(C258=0, "-", IF(G258/C258&lt;10, G258/C258, "&gt;999%"))</f>
        <v>-0.58064516129032262</v>
      </c>
      <c r="J258" s="21">
        <f t="shared" ref="J258:J265" si="47">IF(E258=0, "-", IF(H258/E258&lt;10, H258/E258, "&gt;999%"))</f>
        <v>-0.63749999999999996</v>
      </c>
    </row>
    <row r="259" spans="1:10" x14ac:dyDescent="0.25">
      <c r="A259" s="158" t="s">
        <v>459</v>
      </c>
      <c r="B259" s="65">
        <v>1</v>
      </c>
      <c r="C259" s="66">
        <v>3</v>
      </c>
      <c r="D259" s="65">
        <v>3</v>
      </c>
      <c r="E259" s="66">
        <v>9</v>
      </c>
      <c r="F259" s="67"/>
      <c r="G259" s="65">
        <f t="shared" si="44"/>
        <v>-2</v>
      </c>
      <c r="H259" s="66">
        <f t="shared" si="45"/>
        <v>-6</v>
      </c>
      <c r="I259" s="20">
        <f t="shared" si="46"/>
        <v>-0.66666666666666663</v>
      </c>
      <c r="J259" s="21">
        <f t="shared" si="47"/>
        <v>-0.66666666666666663</v>
      </c>
    </row>
    <row r="260" spans="1:10" x14ac:dyDescent="0.25">
      <c r="A260" s="158" t="s">
        <v>404</v>
      </c>
      <c r="B260" s="65">
        <v>5</v>
      </c>
      <c r="C260" s="66">
        <v>11</v>
      </c>
      <c r="D260" s="65">
        <v>10</v>
      </c>
      <c r="E260" s="66">
        <v>18</v>
      </c>
      <c r="F260" s="67"/>
      <c r="G260" s="65">
        <f t="shared" si="44"/>
        <v>-6</v>
      </c>
      <c r="H260" s="66">
        <f t="shared" si="45"/>
        <v>-8</v>
      </c>
      <c r="I260" s="20">
        <f t="shared" si="46"/>
        <v>-0.54545454545454541</v>
      </c>
      <c r="J260" s="21">
        <f t="shared" si="47"/>
        <v>-0.44444444444444442</v>
      </c>
    </row>
    <row r="261" spans="1:10" x14ac:dyDescent="0.25">
      <c r="A261" s="158" t="s">
        <v>466</v>
      </c>
      <c r="B261" s="65">
        <v>7</v>
      </c>
      <c r="C261" s="66">
        <v>1</v>
      </c>
      <c r="D261" s="65">
        <v>13</v>
      </c>
      <c r="E261" s="66">
        <v>2</v>
      </c>
      <c r="F261" s="67"/>
      <c r="G261" s="65">
        <f t="shared" si="44"/>
        <v>6</v>
      </c>
      <c r="H261" s="66">
        <f t="shared" si="45"/>
        <v>11</v>
      </c>
      <c r="I261" s="20">
        <f t="shared" si="46"/>
        <v>6</v>
      </c>
      <c r="J261" s="21">
        <f t="shared" si="47"/>
        <v>5.5</v>
      </c>
    </row>
    <row r="262" spans="1:10" x14ac:dyDescent="0.25">
      <c r="A262" s="158" t="s">
        <v>405</v>
      </c>
      <c r="B262" s="65">
        <v>7</v>
      </c>
      <c r="C262" s="66">
        <v>19</v>
      </c>
      <c r="D262" s="65">
        <v>7</v>
      </c>
      <c r="E262" s="66">
        <v>25</v>
      </c>
      <c r="F262" s="67"/>
      <c r="G262" s="65">
        <f t="shared" si="44"/>
        <v>-12</v>
      </c>
      <c r="H262" s="66">
        <f t="shared" si="45"/>
        <v>-18</v>
      </c>
      <c r="I262" s="20">
        <f t="shared" si="46"/>
        <v>-0.63157894736842102</v>
      </c>
      <c r="J262" s="21">
        <f t="shared" si="47"/>
        <v>-0.72</v>
      </c>
    </row>
    <row r="263" spans="1:10" x14ac:dyDescent="0.25">
      <c r="A263" s="158" t="s">
        <v>449</v>
      </c>
      <c r="B263" s="65">
        <v>29</v>
      </c>
      <c r="C263" s="66">
        <v>41</v>
      </c>
      <c r="D263" s="65">
        <v>35</v>
      </c>
      <c r="E263" s="66">
        <v>58</v>
      </c>
      <c r="F263" s="67"/>
      <c r="G263" s="65">
        <f t="shared" si="44"/>
        <v>-12</v>
      </c>
      <c r="H263" s="66">
        <f t="shared" si="45"/>
        <v>-23</v>
      </c>
      <c r="I263" s="20">
        <f t="shared" si="46"/>
        <v>-0.29268292682926828</v>
      </c>
      <c r="J263" s="21">
        <f t="shared" si="47"/>
        <v>-0.39655172413793105</v>
      </c>
    </row>
    <row r="264" spans="1:10" x14ac:dyDescent="0.25">
      <c r="A264" s="158" t="s">
        <v>450</v>
      </c>
      <c r="B264" s="65">
        <v>6</v>
      </c>
      <c r="C264" s="66">
        <v>6</v>
      </c>
      <c r="D264" s="65">
        <v>6</v>
      </c>
      <c r="E264" s="66">
        <v>9</v>
      </c>
      <c r="F264" s="67"/>
      <c r="G264" s="65">
        <f t="shared" si="44"/>
        <v>0</v>
      </c>
      <c r="H264" s="66">
        <f t="shared" si="45"/>
        <v>-3</v>
      </c>
      <c r="I264" s="20">
        <f t="shared" si="46"/>
        <v>0</v>
      </c>
      <c r="J264" s="21">
        <f t="shared" si="47"/>
        <v>-0.33333333333333331</v>
      </c>
    </row>
    <row r="265" spans="1:10" s="160" customFormat="1" x14ac:dyDescent="0.25">
      <c r="A265" s="178" t="s">
        <v>650</v>
      </c>
      <c r="B265" s="71">
        <v>68</v>
      </c>
      <c r="C265" s="72">
        <v>112</v>
      </c>
      <c r="D265" s="71">
        <v>103</v>
      </c>
      <c r="E265" s="72">
        <v>201</v>
      </c>
      <c r="F265" s="73"/>
      <c r="G265" s="71">
        <f t="shared" si="44"/>
        <v>-44</v>
      </c>
      <c r="H265" s="72">
        <f t="shared" si="45"/>
        <v>-98</v>
      </c>
      <c r="I265" s="37">
        <f t="shared" si="46"/>
        <v>-0.39285714285714285</v>
      </c>
      <c r="J265" s="38">
        <f t="shared" si="47"/>
        <v>-0.48756218905472637</v>
      </c>
    </row>
    <row r="266" spans="1:10" x14ac:dyDescent="0.25">
      <c r="A266" s="177"/>
      <c r="B266" s="143"/>
      <c r="C266" s="144"/>
      <c r="D266" s="143"/>
      <c r="E266" s="144"/>
      <c r="F266" s="145"/>
      <c r="G266" s="143"/>
      <c r="H266" s="144"/>
      <c r="I266" s="151"/>
      <c r="J266" s="152"/>
    </row>
    <row r="267" spans="1:10" s="139" customFormat="1" x14ac:dyDescent="0.25">
      <c r="A267" s="159" t="s">
        <v>65</v>
      </c>
      <c r="B267" s="65"/>
      <c r="C267" s="66"/>
      <c r="D267" s="65"/>
      <c r="E267" s="66"/>
      <c r="F267" s="67"/>
      <c r="G267" s="65"/>
      <c r="H267" s="66"/>
      <c r="I267" s="20"/>
      <c r="J267" s="21"/>
    </row>
    <row r="268" spans="1:10" x14ac:dyDescent="0.25">
      <c r="A268" s="158" t="s">
        <v>423</v>
      </c>
      <c r="B268" s="65">
        <v>65</v>
      </c>
      <c r="C268" s="66">
        <v>116</v>
      </c>
      <c r="D268" s="65">
        <v>185</v>
      </c>
      <c r="E268" s="66">
        <v>263</v>
      </c>
      <c r="F268" s="67"/>
      <c r="G268" s="65">
        <f t="shared" ref="G268:G277" si="48">B268-C268</f>
        <v>-51</v>
      </c>
      <c r="H268" s="66">
        <f t="shared" ref="H268:H277" si="49">D268-E268</f>
        <v>-78</v>
      </c>
      <c r="I268" s="20">
        <f t="shared" ref="I268:I277" si="50">IF(C268=0, "-", IF(G268/C268&lt;10, G268/C268, "&gt;999%"))</f>
        <v>-0.43965517241379309</v>
      </c>
      <c r="J268" s="21">
        <f t="shared" ref="J268:J277" si="51">IF(E268=0, "-", IF(H268/E268&lt;10, H268/E268, "&gt;999%"))</f>
        <v>-0.29657794676806082</v>
      </c>
    </row>
    <row r="269" spans="1:10" x14ac:dyDescent="0.25">
      <c r="A269" s="158" t="s">
        <v>526</v>
      </c>
      <c r="B269" s="65">
        <v>89</v>
      </c>
      <c r="C269" s="66">
        <v>90</v>
      </c>
      <c r="D269" s="65">
        <v>240</v>
      </c>
      <c r="E269" s="66">
        <v>131</v>
      </c>
      <c r="F269" s="67"/>
      <c r="G269" s="65">
        <f t="shared" si="48"/>
        <v>-1</v>
      </c>
      <c r="H269" s="66">
        <f t="shared" si="49"/>
        <v>109</v>
      </c>
      <c r="I269" s="20">
        <f t="shared" si="50"/>
        <v>-1.1111111111111112E-2</v>
      </c>
      <c r="J269" s="21">
        <f t="shared" si="51"/>
        <v>0.83206106870229013</v>
      </c>
    </row>
    <row r="270" spans="1:10" x14ac:dyDescent="0.25">
      <c r="A270" s="158" t="s">
        <v>472</v>
      </c>
      <c r="B270" s="65">
        <v>2</v>
      </c>
      <c r="C270" s="66">
        <v>7</v>
      </c>
      <c r="D270" s="65">
        <v>12</v>
      </c>
      <c r="E270" s="66">
        <v>13</v>
      </c>
      <c r="F270" s="67"/>
      <c r="G270" s="65">
        <f t="shared" si="48"/>
        <v>-5</v>
      </c>
      <c r="H270" s="66">
        <f t="shared" si="49"/>
        <v>-1</v>
      </c>
      <c r="I270" s="20">
        <f t="shared" si="50"/>
        <v>-0.7142857142857143</v>
      </c>
      <c r="J270" s="21">
        <f t="shared" si="51"/>
        <v>-7.6923076923076927E-2</v>
      </c>
    </row>
    <row r="271" spans="1:10" x14ac:dyDescent="0.25">
      <c r="A271" s="158" t="s">
        <v>286</v>
      </c>
      <c r="B271" s="65">
        <v>0</v>
      </c>
      <c r="C271" s="66">
        <v>16</v>
      </c>
      <c r="D271" s="65">
        <v>0</v>
      </c>
      <c r="E271" s="66">
        <v>39</v>
      </c>
      <c r="F271" s="67"/>
      <c r="G271" s="65">
        <f t="shared" si="48"/>
        <v>-16</v>
      </c>
      <c r="H271" s="66">
        <f t="shared" si="49"/>
        <v>-39</v>
      </c>
      <c r="I271" s="20">
        <f t="shared" si="50"/>
        <v>-1</v>
      </c>
      <c r="J271" s="21">
        <f t="shared" si="51"/>
        <v>-1</v>
      </c>
    </row>
    <row r="272" spans="1:10" x14ac:dyDescent="0.25">
      <c r="A272" s="158" t="s">
        <v>483</v>
      </c>
      <c r="B272" s="65">
        <v>69</v>
      </c>
      <c r="C272" s="66">
        <v>48</v>
      </c>
      <c r="D272" s="65">
        <v>173</v>
      </c>
      <c r="E272" s="66">
        <v>134</v>
      </c>
      <c r="F272" s="67"/>
      <c r="G272" s="65">
        <f t="shared" si="48"/>
        <v>21</v>
      </c>
      <c r="H272" s="66">
        <f t="shared" si="49"/>
        <v>39</v>
      </c>
      <c r="I272" s="20">
        <f t="shared" si="50"/>
        <v>0.4375</v>
      </c>
      <c r="J272" s="21">
        <f t="shared" si="51"/>
        <v>0.29104477611940299</v>
      </c>
    </row>
    <row r="273" spans="1:10" x14ac:dyDescent="0.25">
      <c r="A273" s="158" t="s">
        <v>287</v>
      </c>
      <c r="B273" s="65">
        <v>0</v>
      </c>
      <c r="C273" s="66">
        <v>0</v>
      </c>
      <c r="D273" s="65">
        <v>18</v>
      </c>
      <c r="E273" s="66">
        <v>0</v>
      </c>
      <c r="F273" s="67"/>
      <c r="G273" s="65">
        <f t="shared" si="48"/>
        <v>0</v>
      </c>
      <c r="H273" s="66">
        <f t="shared" si="49"/>
        <v>18</v>
      </c>
      <c r="I273" s="20" t="str">
        <f t="shared" si="50"/>
        <v>-</v>
      </c>
      <c r="J273" s="21" t="str">
        <f t="shared" si="51"/>
        <v>-</v>
      </c>
    </row>
    <row r="274" spans="1:10" x14ac:dyDescent="0.25">
      <c r="A274" s="158" t="s">
        <v>495</v>
      </c>
      <c r="B274" s="65">
        <v>1</v>
      </c>
      <c r="C274" s="66">
        <v>0</v>
      </c>
      <c r="D274" s="65">
        <v>1</v>
      </c>
      <c r="E274" s="66">
        <v>0</v>
      </c>
      <c r="F274" s="67"/>
      <c r="G274" s="65">
        <f t="shared" si="48"/>
        <v>1</v>
      </c>
      <c r="H274" s="66">
        <f t="shared" si="49"/>
        <v>1</v>
      </c>
      <c r="I274" s="20" t="str">
        <f t="shared" si="50"/>
        <v>-</v>
      </c>
      <c r="J274" s="21" t="str">
        <f t="shared" si="51"/>
        <v>-</v>
      </c>
    </row>
    <row r="275" spans="1:10" x14ac:dyDescent="0.25">
      <c r="A275" s="158" t="s">
        <v>504</v>
      </c>
      <c r="B275" s="65">
        <v>231</v>
      </c>
      <c r="C275" s="66">
        <v>79</v>
      </c>
      <c r="D275" s="65">
        <v>557</v>
      </c>
      <c r="E275" s="66">
        <v>222</v>
      </c>
      <c r="F275" s="67"/>
      <c r="G275" s="65">
        <f t="shared" si="48"/>
        <v>152</v>
      </c>
      <c r="H275" s="66">
        <f t="shared" si="49"/>
        <v>335</v>
      </c>
      <c r="I275" s="20">
        <f t="shared" si="50"/>
        <v>1.9240506329113924</v>
      </c>
      <c r="J275" s="21">
        <f t="shared" si="51"/>
        <v>1.5090090090090089</v>
      </c>
    </row>
    <row r="276" spans="1:10" x14ac:dyDescent="0.25">
      <c r="A276" s="158" t="s">
        <v>484</v>
      </c>
      <c r="B276" s="65">
        <v>20</v>
      </c>
      <c r="C276" s="66">
        <v>3</v>
      </c>
      <c r="D276" s="65">
        <v>54</v>
      </c>
      <c r="E276" s="66">
        <v>19</v>
      </c>
      <c r="F276" s="67"/>
      <c r="G276" s="65">
        <f t="shared" si="48"/>
        <v>17</v>
      </c>
      <c r="H276" s="66">
        <f t="shared" si="49"/>
        <v>35</v>
      </c>
      <c r="I276" s="20">
        <f t="shared" si="50"/>
        <v>5.666666666666667</v>
      </c>
      <c r="J276" s="21">
        <f t="shared" si="51"/>
        <v>1.8421052631578947</v>
      </c>
    </row>
    <row r="277" spans="1:10" s="160" customFormat="1" x14ac:dyDescent="0.25">
      <c r="A277" s="178" t="s">
        <v>651</v>
      </c>
      <c r="B277" s="71">
        <v>477</v>
      </c>
      <c r="C277" s="72">
        <v>359</v>
      </c>
      <c r="D277" s="71">
        <v>1240</v>
      </c>
      <c r="E277" s="72">
        <v>821</v>
      </c>
      <c r="F277" s="73"/>
      <c r="G277" s="71">
        <f t="shared" si="48"/>
        <v>118</v>
      </c>
      <c r="H277" s="72">
        <f t="shared" si="49"/>
        <v>419</v>
      </c>
      <c r="I277" s="37">
        <f t="shared" si="50"/>
        <v>0.32869080779944287</v>
      </c>
      <c r="J277" s="38">
        <f t="shared" si="51"/>
        <v>0.510353227771011</v>
      </c>
    </row>
    <row r="278" spans="1:10" x14ac:dyDescent="0.25">
      <c r="A278" s="177"/>
      <c r="B278" s="143"/>
      <c r="C278" s="144"/>
      <c r="D278" s="143"/>
      <c r="E278" s="144"/>
      <c r="F278" s="145"/>
      <c r="G278" s="143"/>
      <c r="H278" s="144"/>
      <c r="I278" s="151"/>
      <c r="J278" s="152"/>
    </row>
    <row r="279" spans="1:10" s="139" customFormat="1" x14ac:dyDescent="0.25">
      <c r="A279" s="159" t="s">
        <v>66</v>
      </c>
      <c r="B279" s="65"/>
      <c r="C279" s="66"/>
      <c r="D279" s="65"/>
      <c r="E279" s="66"/>
      <c r="F279" s="67"/>
      <c r="G279" s="65"/>
      <c r="H279" s="66"/>
      <c r="I279" s="20"/>
      <c r="J279" s="21"/>
    </row>
    <row r="280" spans="1:10" x14ac:dyDescent="0.25">
      <c r="A280" s="158" t="s">
        <v>251</v>
      </c>
      <c r="B280" s="65">
        <v>23</v>
      </c>
      <c r="C280" s="66">
        <v>15</v>
      </c>
      <c r="D280" s="65">
        <v>52</v>
      </c>
      <c r="E280" s="66">
        <v>51</v>
      </c>
      <c r="F280" s="67"/>
      <c r="G280" s="65">
        <f t="shared" ref="G280:G289" si="52">B280-C280</f>
        <v>8</v>
      </c>
      <c r="H280" s="66">
        <f t="shared" ref="H280:H289" si="53">D280-E280</f>
        <v>1</v>
      </c>
      <c r="I280" s="20">
        <f t="shared" ref="I280:I289" si="54">IF(C280=0, "-", IF(G280/C280&lt;10, G280/C280, "&gt;999%"))</f>
        <v>0.53333333333333333</v>
      </c>
      <c r="J280" s="21">
        <f t="shared" ref="J280:J289" si="55">IF(E280=0, "-", IF(H280/E280&lt;10, H280/E280, "&gt;999%"))</f>
        <v>1.9607843137254902E-2</v>
      </c>
    </row>
    <row r="281" spans="1:10" x14ac:dyDescent="0.25">
      <c r="A281" s="158" t="s">
        <v>252</v>
      </c>
      <c r="B281" s="65">
        <v>0</v>
      </c>
      <c r="C281" s="66">
        <v>0</v>
      </c>
      <c r="D281" s="65">
        <v>0</v>
      </c>
      <c r="E281" s="66">
        <v>1</v>
      </c>
      <c r="F281" s="67"/>
      <c r="G281" s="65">
        <f t="shared" si="52"/>
        <v>0</v>
      </c>
      <c r="H281" s="66">
        <f t="shared" si="53"/>
        <v>-1</v>
      </c>
      <c r="I281" s="20" t="str">
        <f t="shared" si="54"/>
        <v>-</v>
      </c>
      <c r="J281" s="21">
        <f t="shared" si="55"/>
        <v>-1</v>
      </c>
    </row>
    <row r="282" spans="1:10" x14ac:dyDescent="0.25">
      <c r="A282" s="158" t="s">
        <v>312</v>
      </c>
      <c r="B282" s="65">
        <v>0</v>
      </c>
      <c r="C282" s="66">
        <v>0</v>
      </c>
      <c r="D282" s="65">
        <v>1</v>
      </c>
      <c r="E282" s="66">
        <v>2</v>
      </c>
      <c r="F282" s="67"/>
      <c r="G282" s="65">
        <f t="shared" si="52"/>
        <v>0</v>
      </c>
      <c r="H282" s="66">
        <f t="shared" si="53"/>
        <v>-1</v>
      </c>
      <c r="I282" s="20" t="str">
        <f t="shared" si="54"/>
        <v>-</v>
      </c>
      <c r="J282" s="21">
        <f t="shared" si="55"/>
        <v>-0.5</v>
      </c>
    </row>
    <row r="283" spans="1:10" x14ac:dyDescent="0.25">
      <c r="A283" s="158" t="s">
        <v>279</v>
      </c>
      <c r="B283" s="65">
        <v>1</v>
      </c>
      <c r="C283" s="66">
        <v>0</v>
      </c>
      <c r="D283" s="65">
        <v>1</v>
      </c>
      <c r="E283" s="66">
        <v>0</v>
      </c>
      <c r="F283" s="67"/>
      <c r="G283" s="65">
        <f t="shared" si="52"/>
        <v>1</v>
      </c>
      <c r="H283" s="66">
        <f t="shared" si="53"/>
        <v>1</v>
      </c>
      <c r="I283" s="20" t="str">
        <f t="shared" si="54"/>
        <v>-</v>
      </c>
      <c r="J283" s="21" t="str">
        <f t="shared" si="55"/>
        <v>-</v>
      </c>
    </row>
    <row r="284" spans="1:10" x14ac:dyDescent="0.25">
      <c r="A284" s="158" t="s">
        <v>467</v>
      </c>
      <c r="B284" s="65">
        <v>9</v>
      </c>
      <c r="C284" s="66">
        <v>0</v>
      </c>
      <c r="D284" s="65">
        <v>57</v>
      </c>
      <c r="E284" s="66">
        <v>1</v>
      </c>
      <c r="F284" s="67"/>
      <c r="G284" s="65">
        <f t="shared" si="52"/>
        <v>9</v>
      </c>
      <c r="H284" s="66">
        <f t="shared" si="53"/>
        <v>56</v>
      </c>
      <c r="I284" s="20" t="str">
        <f t="shared" si="54"/>
        <v>-</v>
      </c>
      <c r="J284" s="21" t="str">
        <f t="shared" si="55"/>
        <v>&gt;999%</v>
      </c>
    </row>
    <row r="285" spans="1:10" x14ac:dyDescent="0.25">
      <c r="A285" s="158" t="s">
        <v>406</v>
      </c>
      <c r="B285" s="65">
        <v>113</v>
      </c>
      <c r="C285" s="66">
        <v>60</v>
      </c>
      <c r="D285" s="65">
        <v>197</v>
      </c>
      <c r="E285" s="66">
        <v>177</v>
      </c>
      <c r="F285" s="67"/>
      <c r="G285" s="65">
        <f t="shared" si="52"/>
        <v>53</v>
      </c>
      <c r="H285" s="66">
        <f t="shared" si="53"/>
        <v>20</v>
      </c>
      <c r="I285" s="20">
        <f t="shared" si="54"/>
        <v>0.8833333333333333</v>
      </c>
      <c r="J285" s="21">
        <f t="shared" si="55"/>
        <v>0.11299435028248588</v>
      </c>
    </row>
    <row r="286" spans="1:10" x14ac:dyDescent="0.25">
      <c r="A286" s="158" t="s">
        <v>313</v>
      </c>
      <c r="B286" s="65">
        <v>0</v>
      </c>
      <c r="C286" s="66">
        <v>0</v>
      </c>
      <c r="D286" s="65">
        <v>0</v>
      </c>
      <c r="E286" s="66">
        <v>1</v>
      </c>
      <c r="F286" s="67"/>
      <c r="G286" s="65">
        <f t="shared" si="52"/>
        <v>0</v>
      </c>
      <c r="H286" s="66">
        <f t="shared" si="53"/>
        <v>-1</v>
      </c>
      <c r="I286" s="20" t="str">
        <f t="shared" si="54"/>
        <v>-</v>
      </c>
      <c r="J286" s="21">
        <f t="shared" si="55"/>
        <v>-1</v>
      </c>
    </row>
    <row r="287" spans="1:10" x14ac:dyDescent="0.25">
      <c r="A287" s="158" t="s">
        <v>451</v>
      </c>
      <c r="B287" s="65">
        <v>55</v>
      </c>
      <c r="C287" s="66">
        <v>29</v>
      </c>
      <c r="D287" s="65">
        <v>96</v>
      </c>
      <c r="E287" s="66">
        <v>72</v>
      </c>
      <c r="F287" s="67"/>
      <c r="G287" s="65">
        <f t="shared" si="52"/>
        <v>26</v>
      </c>
      <c r="H287" s="66">
        <f t="shared" si="53"/>
        <v>24</v>
      </c>
      <c r="I287" s="20">
        <f t="shared" si="54"/>
        <v>0.89655172413793105</v>
      </c>
      <c r="J287" s="21">
        <f t="shared" si="55"/>
        <v>0.33333333333333331</v>
      </c>
    </row>
    <row r="288" spans="1:10" x14ac:dyDescent="0.25">
      <c r="A288" s="158" t="s">
        <v>369</v>
      </c>
      <c r="B288" s="65">
        <v>30</v>
      </c>
      <c r="C288" s="66">
        <v>15</v>
      </c>
      <c r="D288" s="65">
        <v>58</v>
      </c>
      <c r="E288" s="66">
        <v>52</v>
      </c>
      <c r="F288" s="67"/>
      <c r="G288" s="65">
        <f t="shared" si="52"/>
        <v>15</v>
      </c>
      <c r="H288" s="66">
        <f t="shared" si="53"/>
        <v>6</v>
      </c>
      <c r="I288" s="20">
        <f t="shared" si="54"/>
        <v>1</v>
      </c>
      <c r="J288" s="21">
        <f t="shared" si="55"/>
        <v>0.11538461538461539</v>
      </c>
    </row>
    <row r="289" spans="1:10" s="160" customFormat="1" x14ac:dyDescent="0.25">
      <c r="A289" s="178" t="s">
        <v>652</v>
      </c>
      <c r="B289" s="71">
        <v>231</v>
      </c>
      <c r="C289" s="72">
        <v>119</v>
      </c>
      <c r="D289" s="71">
        <v>462</v>
      </c>
      <c r="E289" s="72">
        <v>357</v>
      </c>
      <c r="F289" s="73"/>
      <c r="G289" s="71">
        <f t="shared" si="52"/>
        <v>112</v>
      </c>
      <c r="H289" s="72">
        <f t="shared" si="53"/>
        <v>105</v>
      </c>
      <c r="I289" s="37">
        <f t="shared" si="54"/>
        <v>0.94117647058823528</v>
      </c>
      <c r="J289" s="38">
        <f t="shared" si="55"/>
        <v>0.29411764705882354</v>
      </c>
    </row>
    <row r="290" spans="1:10" x14ac:dyDescent="0.25">
      <c r="A290" s="177"/>
      <c r="B290" s="143"/>
      <c r="C290" s="144"/>
      <c r="D290" s="143"/>
      <c r="E290" s="144"/>
      <c r="F290" s="145"/>
      <c r="G290" s="143"/>
      <c r="H290" s="144"/>
      <c r="I290" s="151"/>
      <c r="J290" s="152"/>
    </row>
    <row r="291" spans="1:10" s="139" customFormat="1" x14ac:dyDescent="0.25">
      <c r="A291" s="159" t="s">
        <v>67</v>
      </c>
      <c r="B291" s="65"/>
      <c r="C291" s="66"/>
      <c r="D291" s="65"/>
      <c r="E291" s="66"/>
      <c r="F291" s="67"/>
      <c r="G291" s="65"/>
      <c r="H291" s="66"/>
      <c r="I291" s="20"/>
      <c r="J291" s="21"/>
    </row>
    <row r="292" spans="1:10" x14ac:dyDescent="0.25">
      <c r="A292" s="158" t="s">
        <v>314</v>
      </c>
      <c r="B292" s="65">
        <v>0</v>
      </c>
      <c r="C292" s="66">
        <v>0</v>
      </c>
      <c r="D292" s="65">
        <v>0</v>
      </c>
      <c r="E292" s="66">
        <v>6</v>
      </c>
      <c r="F292" s="67"/>
      <c r="G292" s="65">
        <f>B292-C292</f>
        <v>0</v>
      </c>
      <c r="H292" s="66">
        <f>D292-E292</f>
        <v>-6</v>
      </c>
      <c r="I292" s="20" t="str">
        <f>IF(C292=0, "-", IF(G292/C292&lt;10, G292/C292, "&gt;999%"))</f>
        <v>-</v>
      </c>
      <c r="J292" s="21">
        <f>IF(E292=0, "-", IF(H292/E292&lt;10, H292/E292, "&gt;999%"))</f>
        <v>-1</v>
      </c>
    </row>
    <row r="293" spans="1:10" x14ac:dyDescent="0.25">
      <c r="A293" s="158" t="s">
        <v>315</v>
      </c>
      <c r="B293" s="65">
        <v>0</v>
      </c>
      <c r="C293" s="66">
        <v>0</v>
      </c>
      <c r="D293" s="65">
        <v>4</v>
      </c>
      <c r="E293" s="66">
        <v>0</v>
      </c>
      <c r="F293" s="67"/>
      <c r="G293" s="65">
        <f>B293-C293</f>
        <v>0</v>
      </c>
      <c r="H293" s="66">
        <f>D293-E293</f>
        <v>4</v>
      </c>
      <c r="I293" s="20" t="str">
        <f>IF(C293=0, "-", IF(G293/C293&lt;10, G293/C293, "&gt;999%"))</f>
        <v>-</v>
      </c>
      <c r="J293" s="21" t="str">
        <f>IF(E293=0, "-", IF(H293/E293&lt;10, H293/E293, "&gt;999%"))</f>
        <v>-</v>
      </c>
    </row>
    <row r="294" spans="1:10" x14ac:dyDescent="0.25">
      <c r="A294" s="158" t="s">
        <v>316</v>
      </c>
      <c r="B294" s="65">
        <v>0</v>
      </c>
      <c r="C294" s="66">
        <v>5</v>
      </c>
      <c r="D294" s="65">
        <v>0</v>
      </c>
      <c r="E294" s="66">
        <v>12</v>
      </c>
      <c r="F294" s="67"/>
      <c r="G294" s="65">
        <f>B294-C294</f>
        <v>-5</v>
      </c>
      <c r="H294" s="66">
        <f>D294-E294</f>
        <v>-12</v>
      </c>
      <c r="I294" s="20">
        <f>IF(C294=0, "-", IF(G294/C294&lt;10, G294/C294, "&gt;999%"))</f>
        <v>-1</v>
      </c>
      <c r="J294" s="21">
        <f>IF(E294=0, "-", IF(H294/E294&lt;10, H294/E294, "&gt;999%"))</f>
        <v>-1</v>
      </c>
    </row>
    <row r="295" spans="1:10" s="160" customFormat="1" x14ac:dyDescent="0.25">
      <c r="A295" s="178" t="s">
        <v>653</v>
      </c>
      <c r="B295" s="71">
        <v>0</v>
      </c>
      <c r="C295" s="72">
        <v>5</v>
      </c>
      <c r="D295" s="71">
        <v>4</v>
      </c>
      <c r="E295" s="72">
        <v>18</v>
      </c>
      <c r="F295" s="73"/>
      <c r="G295" s="71">
        <f>B295-C295</f>
        <v>-5</v>
      </c>
      <c r="H295" s="72">
        <f>D295-E295</f>
        <v>-14</v>
      </c>
      <c r="I295" s="37">
        <f>IF(C295=0, "-", IF(G295/C295&lt;10, G295/C295, "&gt;999%"))</f>
        <v>-1</v>
      </c>
      <c r="J295" s="38">
        <f>IF(E295=0, "-", IF(H295/E295&lt;10, H295/E295, "&gt;999%"))</f>
        <v>-0.77777777777777779</v>
      </c>
    </row>
    <row r="296" spans="1:10" x14ac:dyDescent="0.25">
      <c r="A296" s="177"/>
      <c r="B296" s="143"/>
      <c r="C296" s="144"/>
      <c r="D296" s="143"/>
      <c r="E296" s="144"/>
      <c r="F296" s="145"/>
      <c r="G296" s="143"/>
      <c r="H296" s="144"/>
      <c r="I296" s="151"/>
      <c r="J296" s="152"/>
    </row>
    <row r="297" spans="1:10" s="139" customFormat="1" x14ac:dyDescent="0.25">
      <c r="A297" s="159" t="s">
        <v>68</v>
      </c>
      <c r="B297" s="65"/>
      <c r="C297" s="66"/>
      <c r="D297" s="65"/>
      <c r="E297" s="66"/>
      <c r="F297" s="67"/>
      <c r="G297" s="65"/>
      <c r="H297" s="66"/>
      <c r="I297" s="20"/>
      <c r="J297" s="21"/>
    </row>
    <row r="298" spans="1:10" x14ac:dyDescent="0.25">
      <c r="A298" s="158" t="s">
        <v>552</v>
      </c>
      <c r="B298" s="65">
        <v>23</v>
      </c>
      <c r="C298" s="66">
        <v>24</v>
      </c>
      <c r="D298" s="65">
        <v>51</v>
      </c>
      <c r="E298" s="66">
        <v>56</v>
      </c>
      <c r="F298" s="67"/>
      <c r="G298" s="65">
        <f>B298-C298</f>
        <v>-1</v>
      </c>
      <c r="H298" s="66">
        <f>D298-E298</f>
        <v>-5</v>
      </c>
      <c r="I298" s="20">
        <f>IF(C298=0, "-", IF(G298/C298&lt;10, G298/C298, "&gt;999%"))</f>
        <v>-4.1666666666666664E-2</v>
      </c>
      <c r="J298" s="21">
        <f>IF(E298=0, "-", IF(H298/E298&lt;10, H298/E298, "&gt;999%"))</f>
        <v>-8.9285714285714288E-2</v>
      </c>
    </row>
    <row r="299" spans="1:10" s="160" customFormat="1" x14ac:dyDescent="0.25">
      <c r="A299" s="178" t="s">
        <v>654</v>
      </c>
      <c r="B299" s="71">
        <v>23</v>
      </c>
      <c r="C299" s="72">
        <v>24</v>
      </c>
      <c r="D299" s="71">
        <v>51</v>
      </c>
      <c r="E299" s="72">
        <v>56</v>
      </c>
      <c r="F299" s="73"/>
      <c r="G299" s="71">
        <f>B299-C299</f>
        <v>-1</v>
      </c>
      <c r="H299" s="72">
        <f>D299-E299</f>
        <v>-5</v>
      </c>
      <c r="I299" s="37">
        <f>IF(C299=0, "-", IF(G299/C299&lt;10, G299/C299, "&gt;999%"))</f>
        <v>-4.1666666666666664E-2</v>
      </c>
      <c r="J299" s="38">
        <f>IF(E299=0, "-", IF(H299/E299&lt;10, H299/E299, "&gt;999%"))</f>
        <v>-8.9285714285714288E-2</v>
      </c>
    </row>
    <row r="300" spans="1:10" x14ac:dyDescent="0.25">
      <c r="A300" s="177"/>
      <c r="B300" s="143"/>
      <c r="C300" s="144"/>
      <c r="D300" s="143"/>
      <c r="E300" s="144"/>
      <c r="F300" s="145"/>
      <c r="G300" s="143"/>
      <c r="H300" s="144"/>
      <c r="I300" s="151"/>
      <c r="J300" s="152"/>
    </row>
    <row r="301" spans="1:10" s="139" customFormat="1" x14ac:dyDescent="0.25">
      <c r="A301" s="159" t="s">
        <v>69</v>
      </c>
      <c r="B301" s="65"/>
      <c r="C301" s="66"/>
      <c r="D301" s="65"/>
      <c r="E301" s="66"/>
      <c r="F301" s="67"/>
      <c r="G301" s="65"/>
      <c r="H301" s="66"/>
      <c r="I301" s="20"/>
      <c r="J301" s="21"/>
    </row>
    <row r="302" spans="1:10" x14ac:dyDescent="0.25">
      <c r="A302" s="158" t="s">
        <v>553</v>
      </c>
      <c r="B302" s="65">
        <v>6</v>
      </c>
      <c r="C302" s="66">
        <v>6</v>
      </c>
      <c r="D302" s="65">
        <v>21</v>
      </c>
      <c r="E302" s="66">
        <v>12</v>
      </c>
      <c r="F302" s="67"/>
      <c r="G302" s="65">
        <f>B302-C302</f>
        <v>0</v>
      </c>
      <c r="H302" s="66">
        <f>D302-E302</f>
        <v>9</v>
      </c>
      <c r="I302" s="20">
        <f>IF(C302=0, "-", IF(G302/C302&lt;10, G302/C302, "&gt;999%"))</f>
        <v>0</v>
      </c>
      <c r="J302" s="21">
        <f>IF(E302=0, "-", IF(H302/E302&lt;10, H302/E302, "&gt;999%"))</f>
        <v>0.75</v>
      </c>
    </row>
    <row r="303" spans="1:10" x14ac:dyDescent="0.25">
      <c r="A303" s="158" t="s">
        <v>539</v>
      </c>
      <c r="B303" s="65">
        <v>1</v>
      </c>
      <c r="C303" s="66">
        <v>0</v>
      </c>
      <c r="D303" s="65">
        <v>1</v>
      </c>
      <c r="E303" s="66">
        <v>0</v>
      </c>
      <c r="F303" s="67"/>
      <c r="G303" s="65">
        <f>B303-C303</f>
        <v>1</v>
      </c>
      <c r="H303" s="66">
        <f>D303-E303</f>
        <v>1</v>
      </c>
      <c r="I303" s="20" t="str">
        <f>IF(C303=0, "-", IF(G303/C303&lt;10, G303/C303, "&gt;999%"))</f>
        <v>-</v>
      </c>
      <c r="J303" s="21" t="str">
        <f>IF(E303=0, "-", IF(H303/E303&lt;10, H303/E303, "&gt;999%"))</f>
        <v>-</v>
      </c>
    </row>
    <row r="304" spans="1:10" s="160" customFormat="1" x14ac:dyDescent="0.25">
      <c r="A304" s="178" t="s">
        <v>655</v>
      </c>
      <c r="B304" s="71">
        <v>7</v>
      </c>
      <c r="C304" s="72">
        <v>6</v>
      </c>
      <c r="D304" s="71">
        <v>22</v>
      </c>
      <c r="E304" s="72">
        <v>12</v>
      </c>
      <c r="F304" s="73"/>
      <c r="G304" s="71">
        <f>B304-C304</f>
        <v>1</v>
      </c>
      <c r="H304" s="72">
        <f>D304-E304</f>
        <v>10</v>
      </c>
      <c r="I304" s="37">
        <f>IF(C304=0, "-", IF(G304/C304&lt;10, G304/C304, "&gt;999%"))</f>
        <v>0.16666666666666666</v>
      </c>
      <c r="J304" s="38">
        <f>IF(E304=0, "-", IF(H304/E304&lt;10, H304/E304, "&gt;999%"))</f>
        <v>0.83333333333333337</v>
      </c>
    </row>
    <row r="305" spans="1:10" x14ac:dyDescent="0.25">
      <c r="A305" s="177"/>
      <c r="B305" s="143"/>
      <c r="C305" s="144"/>
      <c r="D305" s="143"/>
      <c r="E305" s="144"/>
      <c r="F305" s="145"/>
      <c r="G305" s="143"/>
      <c r="H305" s="144"/>
      <c r="I305" s="151"/>
      <c r="J305" s="152"/>
    </row>
    <row r="306" spans="1:10" s="139" customFormat="1" x14ac:dyDescent="0.25">
      <c r="A306" s="159" t="s">
        <v>70</v>
      </c>
      <c r="B306" s="65"/>
      <c r="C306" s="66"/>
      <c r="D306" s="65"/>
      <c r="E306" s="66"/>
      <c r="F306" s="67"/>
      <c r="G306" s="65"/>
      <c r="H306" s="66"/>
      <c r="I306" s="20"/>
      <c r="J306" s="21"/>
    </row>
    <row r="307" spans="1:10" x14ac:dyDescent="0.25">
      <c r="A307" s="158" t="s">
        <v>327</v>
      </c>
      <c r="B307" s="65">
        <v>0</v>
      </c>
      <c r="C307" s="66">
        <v>0</v>
      </c>
      <c r="D307" s="65">
        <v>2</v>
      </c>
      <c r="E307" s="66">
        <v>0</v>
      </c>
      <c r="F307" s="67"/>
      <c r="G307" s="65">
        <f>B307-C307</f>
        <v>0</v>
      </c>
      <c r="H307" s="66">
        <f>D307-E307</f>
        <v>2</v>
      </c>
      <c r="I307" s="20" t="str">
        <f>IF(C307=0, "-", IF(G307/C307&lt;10, G307/C307, "&gt;999%"))</f>
        <v>-</v>
      </c>
      <c r="J307" s="21" t="str">
        <f>IF(E307=0, "-", IF(H307/E307&lt;10, H307/E307, "&gt;999%"))</f>
        <v>-</v>
      </c>
    </row>
    <row r="308" spans="1:10" x14ac:dyDescent="0.25">
      <c r="A308" s="158" t="s">
        <v>269</v>
      </c>
      <c r="B308" s="65">
        <v>0</v>
      </c>
      <c r="C308" s="66">
        <v>2</v>
      </c>
      <c r="D308" s="65">
        <v>0</v>
      </c>
      <c r="E308" s="66">
        <v>6</v>
      </c>
      <c r="F308" s="67"/>
      <c r="G308" s="65">
        <f>B308-C308</f>
        <v>-2</v>
      </c>
      <c r="H308" s="66">
        <f>D308-E308</f>
        <v>-6</v>
      </c>
      <c r="I308" s="20">
        <f>IF(C308=0, "-", IF(G308/C308&lt;10, G308/C308, "&gt;999%"))</f>
        <v>-1</v>
      </c>
      <c r="J308" s="21">
        <f>IF(E308=0, "-", IF(H308/E308&lt;10, H308/E308, "&gt;999%"))</f>
        <v>-1</v>
      </c>
    </row>
    <row r="309" spans="1:10" x14ac:dyDescent="0.25">
      <c r="A309" s="158" t="s">
        <v>407</v>
      </c>
      <c r="B309" s="65">
        <v>10</v>
      </c>
      <c r="C309" s="66">
        <v>0</v>
      </c>
      <c r="D309" s="65">
        <v>10</v>
      </c>
      <c r="E309" s="66">
        <v>0</v>
      </c>
      <c r="F309" s="67"/>
      <c r="G309" s="65">
        <f>B309-C309</f>
        <v>10</v>
      </c>
      <c r="H309" s="66">
        <f>D309-E309</f>
        <v>10</v>
      </c>
      <c r="I309" s="20" t="str">
        <f>IF(C309=0, "-", IF(G309/C309&lt;10, G309/C309, "&gt;999%"))</f>
        <v>-</v>
      </c>
      <c r="J309" s="21" t="str">
        <f>IF(E309=0, "-", IF(H309/E309&lt;10, H309/E309, "&gt;999%"))</f>
        <v>-</v>
      </c>
    </row>
    <row r="310" spans="1:10" x14ac:dyDescent="0.25">
      <c r="A310" s="158" t="s">
        <v>452</v>
      </c>
      <c r="B310" s="65">
        <v>0</v>
      </c>
      <c r="C310" s="66">
        <v>4</v>
      </c>
      <c r="D310" s="65">
        <v>3</v>
      </c>
      <c r="E310" s="66">
        <v>20</v>
      </c>
      <c r="F310" s="67"/>
      <c r="G310" s="65">
        <f>B310-C310</f>
        <v>-4</v>
      </c>
      <c r="H310" s="66">
        <f>D310-E310</f>
        <v>-17</v>
      </c>
      <c r="I310" s="20">
        <f>IF(C310=0, "-", IF(G310/C310&lt;10, G310/C310, "&gt;999%"))</f>
        <v>-1</v>
      </c>
      <c r="J310" s="21">
        <f>IF(E310=0, "-", IF(H310/E310&lt;10, H310/E310, "&gt;999%"))</f>
        <v>-0.85</v>
      </c>
    </row>
    <row r="311" spans="1:10" s="160" customFormat="1" x14ac:dyDescent="0.25">
      <c r="A311" s="178" t="s">
        <v>656</v>
      </c>
      <c r="B311" s="71">
        <v>10</v>
      </c>
      <c r="C311" s="72">
        <v>6</v>
      </c>
      <c r="D311" s="71">
        <v>15</v>
      </c>
      <c r="E311" s="72">
        <v>26</v>
      </c>
      <c r="F311" s="73"/>
      <c r="G311" s="71">
        <f>B311-C311</f>
        <v>4</v>
      </c>
      <c r="H311" s="72">
        <f>D311-E311</f>
        <v>-11</v>
      </c>
      <c r="I311" s="37">
        <f>IF(C311=0, "-", IF(G311/C311&lt;10, G311/C311, "&gt;999%"))</f>
        <v>0.66666666666666663</v>
      </c>
      <c r="J311" s="38">
        <f>IF(E311=0, "-", IF(H311/E311&lt;10, H311/E311, "&gt;999%"))</f>
        <v>-0.42307692307692307</v>
      </c>
    </row>
    <row r="312" spans="1:10" x14ac:dyDescent="0.25">
      <c r="A312" s="177"/>
      <c r="B312" s="143"/>
      <c r="C312" s="144"/>
      <c r="D312" s="143"/>
      <c r="E312" s="144"/>
      <c r="F312" s="145"/>
      <c r="G312" s="143"/>
      <c r="H312" s="144"/>
      <c r="I312" s="151"/>
      <c r="J312" s="152"/>
    </row>
    <row r="313" spans="1:10" s="139" customFormat="1" x14ac:dyDescent="0.25">
      <c r="A313" s="159" t="s">
        <v>71</v>
      </c>
      <c r="B313" s="65"/>
      <c r="C313" s="66"/>
      <c r="D313" s="65"/>
      <c r="E313" s="66"/>
      <c r="F313" s="67"/>
      <c r="G313" s="65"/>
      <c r="H313" s="66"/>
      <c r="I313" s="20"/>
      <c r="J313" s="21"/>
    </row>
    <row r="314" spans="1:10" x14ac:dyDescent="0.25">
      <c r="A314" s="158" t="s">
        <v>496</v>
      </c>
      <c r="B314" s="65">
        <v>66</v>
      </c>
      <c r="C314" s="66">
        <v>123</v>
      </c>
      <c r="D314" s="65">
        <v>139</v>
      </c>
      <c r="E314" s="66">
        <v>286</v>
      </c>
      <c r="F314" s="67"/>
      <c r="G314" s="65">
        <f t="shared" ref="G314:G326" si="56">B314-C314</f>
        <v>-57</v>
      </c>
      <c r="H314" s="66">
        <f t="shared" ref="H314:H326" si="57">D314-E314</f>
        <v>-147</v>
      </c>
      <c r="I314" s="20">
        <f t="shared" ref="I314:I326" si="58">IF(C314=0, "-", IF(G314/C314&lt;10, G314/C314, "&gt;999%"))</f>
        <v>-0.46341463414634149</v>
      </c>
      <c r="J314" s="21">
        <f t="shared" ref="J314:J326" si="59">IF(E314=0, "-", IF(H314/E314&lt;10, H314/E314, "&gt;999%"))</f>
        <v>-0.51398601398601396</v>
      </c>
    </row>
    <row r="315" spans="1:10" x14ac:dyDescent="0.25">
      <c r="A315" s="158" t="s">
        <v>505</v>
      </c>
      <c r="B315" s="65">
        <v>481</v>
      </c>
      <c r="C315" s="66">
        <v>384</v>
      </c>
      <c r="D315" s="65">
        <v>1332</v>
      </c>
      <c r="E315" s="66">
        <v>1232</v>
      </c>
      <c r="F315" s="67"/>
      <c r="G315" s="65">
        <f t="shared" si="56"/>
        <v>97</v>
      </c>
      <c r="H315" s="66">
        <f t="shared" si="57"/>
        <v>100</v>
      </c>
      <c r="I315" s="20">
        <f t="shared" si="58"/>
        <v>0.25260416666666669</v>
      </c>
      <c r="J315" s="21">
        <f t="shared" si="59"/>
        <v>8.1168831168831168E-2</v>
      </c>
    </row>
    <row r="316" spans="1:10" x14ac:dyDescent="0.25">
      <c r="A316" s="158" t="s">
        <v>333</v>
      </c>
      <c r="B316" s="65">
        <v>250</v>
      </c>
      <c r="C316" s="66">
        <v>202</v>
      </c>
      <c r="D316" s="65">
        <v>809</v>
      </c>
      <c r="E316" s="66">
        <v>686</v>
      </c>
      <c r="F316" s="67"/>
      <c r="G316" s="65">
        <f t="shared" si="56"/>
        <v>48</v>
      </c>
      <c r="H316" s="66">
        <f t="shared" si="57"/>
        <v>123</v>
      </c>
      <c r="I316" s="20">
        <f t="shared" si="58"/>
        <v>0.23762376237623761</v>
      </c>
      <c r="J316" s="21">
        <f t="shared" si="59"/>
        <v>0.17930029154518951</v>
      </c>
    </row>
    <row r="317" spans="1:10" x14ac:dyDescent="0.25">
      <c r="A317" s="158" t="s">
        <v>347</v>
      </c>
      <c r="B317" s="65">
        <v>359</v>
      </c>
      <c r="C317" s="66">
        <v>369</v>
      </c>
      <c r="D317" s="65">
        <v>601</v>
      </c>
      <c r="E317" s="66">
        <v>1070</v>
      </c>
      <c r="F317" s="67"/>
      <c r="G317" s="65">
        <f t="shared" si="56"/>
        <v>-10</v>
      </c>
      <c r="H317" s="66">
        <f t="shared" si="57"/>
        <v>-469</v>
      </c>
      <c r="I317" s="20">
        <f t="shared" si="58"/>
        <v>-2.7100271002710029E-2</v>
      </c>
      <c r="J317" s="21">
        <f t="shared" si="59"/>
        <v>-0.43831775700934578</v>
      </c>
    </row>
    <row r="318" spans="1:10" x14ac:dyDescent="0.25">
      <c r="A318" s="158" t="s">
        <v>385</v>
      </c>
      <c r="B318" s="65">
        <v>445</v>
      </c>
      <c r="C318" s="66">
        <v>706</v>
      </c>
      <c r="D318" s="65">
        <v>1344</v>
      </c>
      <c r="E318" s="66">
        <v>1576</v>
      </c>
      <c r="F318" s="67"/>
      <c r="G318" s="65">
        <f t="shared" si="56"/>
        <v>-261</v>
      </c>
      <c r="H318" s="66">
        <f t="shared" si="57"/>
        <v>-232</v>
      </c>
      <c r="I318" s="20">
        <f t="shared" si="58"/>
        <v>-0.36968838526912179</v>
      </c>
      <c r="J318" s="21">
        <f t="shared" si="59"/>
        <v>-0.14720812182741116</v>
      </c>
    </row>
    <row r="319" spans="1:10" x14ac:dyDescent="0.25">
      <c r="A319" s="158" t="s">
        <v>424</v>
      </c>
      <c r="B319" s="65">
        <v>72</v>
      </c>
      <c r="C319" s="66">
        <v>103</v>
      </c>
      <c r="D319" s="65">
        <v>269</v>
      </c>
      <c r="E319" s="66">
        <v>253</v>
      </c>
      <c r="F319" s="67"/>
      <c r="G319" s="65">
        <f t="shared" si="56"/>
        <v>-31</v>
      </c>
      <c r="H319" s="66">
        <f t="shared" si="57"/>
        <v>16</v>
      </c>
      <c r="I319" s="20">
        <f t="shared" si="58"/>
        <v>-0.30097087378640774</v>
      </c>
      <c r="J319" s="21">
        <f t="shared" si="59"/>
        <v>6.3241106719367585E-2</v>
      </c>
    </row>
    <row r="320" spans="1:10" x14ac:dyDescent="0.25">
      <c r="A320" s="158" t="s">
        <v>425</v>
      </c>
      <c r="B320" s="65">
        <v>111</v>
      </c>
      <c r="C320" s="66">
        <v>115</v>
      </c>
      <c r="D320" s="65">
        <v>226</v>
      </c>
      <c r="E320" s="66">
        <v>272</v>
      </c>
      <c r="F320" s="67"/>
      <c r="G320" s="65">
        <f t="shared" si="56"/>
        <v>-4</v>
      </c>
      <c r="H320" s="66">
        <f t="shared" si="57"/>
        <v>-46</v>
      </c>
      <c r="I320" s="20">
        <f t="shared" si="58"/>
        <v>-3.4782608695652174E-2</v>
      </c>
      <c r="J320" s="21">
        <f t="shared" si="59"/>
        <v>-0.16911764705882354</v>
      </c>
    </row>
    <row r="321" spans="1:10" x14ac:dyDescent="0.25">
      <c r="A321" s="158" t="s">
        <v>348</v>
      </c>
      <c r="B321" s="65">
        <v>24</v>
      </c>
      <c r="C321" s="66">
        <v>5</v>
      </c>
      <c r="D321" s="65">
        <v>74</v>
      </c>
      <c r="E321" s="66">
        <v>28</v>
      </c>
      <c r="F321" s="67"/>
      <c r="G321" s="65">
        <f t="shared" si="56"/>
        <v>19</v>
      </c>
      <c r="H321" s="66">
        <f t="shared" si="57"/>
        <v>46</v>
      </c>
      <c r="I321" s="20">
        <f t="shared" si="58"/>
        <v>3.8</v>
      </c>
      <c r="J321" s="21">
        <f t="shared" si="59"/>
        <v>1.6428571428571428</v>
      </c>
    </row>
    <row r="322" spans="1:10" x14ac:dyDescent="0.25">
      <c r="A322" s="158" t="s">
        <v>299</v>
      </c>
      <c r="B322" s="65">
        <v>11</v>
      </c>
      <c r="C322" s="66">
        <v>7</v>
      </c>
      <c r="D322" s="65">
        <v>30</v>
      </c>
      <c r="E322" s="66">
        <v>26</v>
      </c>
      <c r="F322" s="67"/>
      <c r="G322" s="65">
        <f t="shared" si="56"/>
        <v>4</v>
      </c>
      <c r="H322" s="66">
        <f t="shared" si="57"/>
        <v>4</v>
      </c>
      <c r="I322" s="20">
        <f t="shared" si="58"/>
        <v>0.5714285714285714</v>
      </c>
      <c r="J322" s="21">
        <f t="shared" si="59"/>
        <v>0.15384615384615385</v>
      </c>
    </row>
    <row r="323" spans="1:10" x14ac:dyDescent="0.25">
      <c r="A323" s="158" t="s">
        <v>204</v>
      </c>
      <c r="B323" s="65">
        <v>91</v>
      </c>
      <c r="C323" s="66">
        <v>90</v>
      </c>
      <c r="D323" s="65">
        <v>364</v>
      </c>
      <c r="E323" s="66">
        <v>285</v>
      </c>
      <c r="F323" s="67"/>
      <c r="G323" s="65">
        <f t="shared" si="56"/>
        <v>1</v>
      </c>
      <c r="H323" s="66">
        <f t="shared" si="57"/>
        <v>79</v>
      </c>
      <c r="I323" s="20">
        <f t="shared" si="58"/>
        <v>1.1111111111111112E-2</v>
      </c>
      <c r="J323" s="21">
        <f t="shared" si="59"/>
        <v>0.27719298245614032</v>
      </c>
    </row>
    <row r="324" spans="1:10" x14ac:dyDescent="0.25">
      <c r="A324" s="158" t="s">
        <v>217</v>
      </c>
      <c r="B324" s="65">
        <v>208</v>
      </c>
      <c r="C324" s="66">
        <v>232</v>
      </c>
      <c r="D324" s="65">
        <v>456</v>
      </c>
      <c r="E324" s="66">
        <v>732</v>
      </c>
      <c r="F324" s="67"/>
      <c r="G324" s="65">
        <f t="shared" si="56"/>
        <v>-24</v>
      </c>
      <c r="H324" s="66">
        <f t="shared" si="57"/>
        <v>-276</v>
      </c>
      <c r="I324" s="20">
        <f t="shared" si="58"/>
        <v>-0.10344827586206896</v>
      </c>
      <c r="J324" s="21">
        <f t="shared" si="59"/>
        <v>-0.37704918032786883</v>
      </c>
    </row>
    <row r="325" spans="1:10" x14ac:dyDescent="0.25">
      <c r="A325" s="158" t="s">
        <v>238</v>
      </c>
      <c r="B325" s="65">
        <v>36</v>
      </c>
      <c r="C325" s="66">
        <v>21</v>
      </c>
      <c r="D325" s="65">
        <v>95</v>
      </c>
      <c r="E325" s="66">
        <v>68</v>
      </c>
      <c r="F325" s="67"/>
      <c r="G325" s="65">
        <f t="shared" si="56"/>
        <v>15</v>
      </c>
      <c r="H325" s="66">
        <f t="shared" si="57"/>
        <v>27</v>
      </c>
      <c r="I325" s="20">
        <f t="shared" si="58"/>
        <v>0.7142857142857143</v>
      </c>
      <c r="J325" s="21">
        <f t="shared" si="59"/>
        <v>0.39705882352941174</v>
      </c>
    </row>
    <row r="326" spans="1:10" s="160" customFormat="1" x14ac:dyDescent="0.25">
      <c r="A326" s="178" t="s">
        <v>657</v>
      </c>
      <c r="B326" s="71">
        <v>2154</v>
      </c>
      <c r="C326" s="72">
        <v>2357</v>
      </c>
      <c r="D326" s="71">
        <v>5739</v>
      </c>
      <c r="E326" s="72">
        <v>6514</v>
      </c>
      <c r="F326" s="73"/>
      <c r="G326" s="71">
        <f t="shared" si="56"/>
        <v>-203</v>
      </c>
      <c r="H326" s="72">
        <f t="shared" si="57"/>
        <v>-775</v>
      </c>
      <c r="I326" s="37">
        <f t="shared" si="58"/>
        <v>-8.612643190496394E-2</v>
      </c>
      <c r="J326" s="38">
        <f t="shared" si="59"/>
        <v>-0.11897451642615904</v>
      </c>
    </row>
    <row r="327" spans="1:10" x14ac:dyDescent="0.25">
      <c r="A327" s="177"/>
      <c r="B327" s="143"/>
      <c r="C327" s="144"/>
      <c r="D327" s="143"/>
      <c r="E327" s="144"/>
      <c r="F327" s="145"/>
      <c r="G327" s="143"/>
      <c r="H327" s="144"/>
      <c r="I327" s="151"/>
      <c r="J327" s="152"/>
    </row>
    <row r="328" spans="1:10" s="139" customFormat="1" x14ac:dyDescent="0.25">
      <c r="A328" s="159" t="s">
        <v>72</v>
      </c>
      <c r="B328" s="65"/>
      <c r="C328" s="66"/>
      <c r="D328" s="65"/>
      <c r="E328" s="66"/>
      <c r="F328" s="67"/>
      <c r="G328" s="65"/>
      <c r="H328" s="66"/>
      <c r="I328" s="20"/>
      <c r="J328" s="21"/>
    </row>
    <row r="329" spans="1:10" x14ac:dyDescent="0.25">
      <c r="A329" s="158" t="s">
        <v>328</v>
      </c>
      <c r="B329" s="65">
        <v>1</v>
      </c>
      <c r="C329" s="66">
        <v>1</v>
      </c>
      <c r="D329" s="65">
        <v>3</v>
      </c>
      <c r="E329" s="66">
        <v>2</v>
      </c>
      <c r="F329" s="67"/>
      <c r="G329" s="65">
        <f>B329-C329</f>
        <v>0</v>
      </c>
      <c r="H329" s="66">
        <f>D329-E329</f>
        <v>1</v>
      </c>
      <c r="I329" s="20">
        <f>IF(C329=0, "-", IF(G329/C329&lt;10, G329/C329, "&gt;999%"))</f>
        <v>0</v>
      </c>
      <c r="J329" s="21">
        <f>IF(E329=0, "-", IF(H329/E329&lt;10, H329/E329, "&gt;999%"))</f>
        <v>0.5</v>
      </c>
    </row>
    <row r="330" spans="1:10" s="160" customFormat="1" x14ac:dyDescent="0.25">
      <c r="A330" s="178" t="s">
        <v>658</v>
      </c>
      <c r="B330" s="71">
        <v>1</v>
      </c>
      <c r="C330" s="72">
        <v>1</v>
      </c>
      <c r="D330" s="71">
        <v>3</v>
      </c>
      <c r="E330" s="72">
        <v>2</v>
      </c>
      <c r="F330" s="73"/>
      <c r="G330" s="71">
        <f>B330-C330</f>
        <v>0</v>
      </c>
      <c r="H330" s="72">
        <f>D330-E330</f>
        <v>1</v>
      </c>
      <c r="I330" s="37">
        <f>IF(C330=0, "-", IF(G330/C330&lt;10, G330/C330, "&gt;999%"))</f>
        <v>0</v>
      </c>
      <c r="J330" s="38">
        <f>IF(E330=0, "-", IF(H330/E330&lt;10, H330/E330, "&gt;999%"))</f>
        <v>0.5</v>
      </c>
    </row>
    <row r="331" spans="1:10" x14ac:dyDescent="0.25">
      <c r="A331" s="177"/>
      <c r="B331" s="143"/>
      <c r="C331" s="144"/>
      <c r="D331" s="143"/>
      <c r="E331" s="144"/>
      <c r="F331" s="145"/>
      <c r="G331" s="143"/>
      <c r="H331" s="144"/>
      <c r="I331" s="151"/>
      <c r="J331" s="152"/>
    </row>
    <row r="332" spans="1:10" s="139" customFormat="1" x14ac:dyDescent="0.25">
      <c r="A332" s="159" t="s">
        <v>73</v>
      </c>
      <c r="B332" s="65"/>
      <c r="C332" s="66"/>
      <c r="D332" s="65"/>
      <c r="E332" s="66"/>
      <c r="F332" s="67"/>
      <c r="G332" s="65"/>
      <c r="H332" s="66"/>
      <c r="I332" s="20"/>
      <c r="J332" s="21"/>
    </row>
    <row r="333" spans="1:10" x14ac:dyDescent="0.25">
      <c r="A333" s="158" t="s">
        <v>228</v>
      </c>
      <c r="B333" s="65">
        <v>62</v>
      </c>
      <c r="C333" s="66">
        <v>52</v>
      </c>
      <c r="D333" s="65">
        <v>108</v>
      </c>
      <c r="E333" s="66">
        <v>113</v>
      </c>
      <c r="F333" s="67"/>
      <c r="G333" s="65">
        <f t="shared" ref="G333:G354" si="60">B333-C333</f>
        <v>10</v>
      </c>
      <c r="H333" s="66">
        <f t="shared" ref="H333:H354" si="61">D333-E333</f>
        <v>-5</v>
      </c>
      <c r="I333" s="20">
        <f t="shared" ref="I333:I354" si="62">IF(C333=0, "-", IF(G333/C333&lt;10, G333/C333, "&gt;999%"))</f>
        <v>0.19230769230769232</v>
      </c>
      <c r="J333" s="21">
        <f t="shared" ref="J333:J354" si="63">IF(E333=0, "-", IF(H333/E333&lt;10, H333/E333, "&gt;999%"))</f>
        <v>-4.4247787610619468E-2</v>
      </c>
    </row>
    <row r="334" spans="1:10" x14ac:dyDescent="0.25">
      <c r="A334" s="158" t="s">
        <v>229</v>
      </c>
      <c r="B334" s="65">
        <v>5</v>
      </c>
      <c r="C334" s="66">
        <v>6</v>
      </c>
      <c r="D334" s="65">
        <v>7</v>
      </c>
      <c r="E334" s="66">
        <v>11</v>
      </c>
      <c r="F334" s="67"/>
      <c r="G334" s="65">
        <f t="shared" si="60"/>
        <v>-1</v>
      </c>
      <c r="H334" s="66">
        <f t="shared" si="61"/>
        <v>-4</v>
      </c>
      <c r="I334" s="20">
        <f t="shared" si="62"/>
        <v>-0.16666666666666666</v>
      </c>
      <c r="J334" s="21">
        <f t="shared" si="63"/>
        <v>-0.36363636363636365</v>
      </c>
    </row>
    <row r="335" spans="1:10" x14ac:dyDescent="0.25">
      <c r="A335" s="158" t="s">
        <v>253</v>
      </c>
      <c r="B335" s="65">
        <v>36</v>
      </c>
      <c r="C335" s="66">
        <v>24</v>
      </c>
      <c r="D335" s="65">
        <v>171</v>
      </c>
      <c r="E335" s="66">
        <v>61</v>
      </c>
      <c r="F335" s="67"/>
      <c r="G335" s="65">
        <f t="shared" si="60"/>
        <v>12</v>
      </c>
      <c r="H335" s="66">
        <f t="shared" si="61"/>
        <v>110</v>
      </c>
      <c r="I335" s="20">
        <f t="shared" si="62"/>
        <v>0.5</v>
      </c>
      <c r="J335" s="21">
        <f t="shared" si="63"/>
        <v>1.8032786885245902</v>
      </c>
    </row>
    <row r="336" spans="1:10" x14ac:dyDescent="0.25">
      <c r="A336" s="158" t="s">
        <v>317</v>
      </c>
      <c r="B336" s="65">
        <v>8</v>
      </c>
      <c r="C336" s="66">
        <v>13</v>
      </c>
      <c r="D336" s="65">
        <v>24</v>
      </c>
      <c r="E336" s="66">
        <v>35</v>
      </c>
      <c r="F336" s="67"/>
      <c r="G336" s="65">
        <f t="shared" si="60"/>
        <v>-5</v>
      </c>
      <c r="H336" s="66">
        <f t="shared" si="61"/>
        <v>-11</v>
      </c>
      <c r="I336" s="20">
        <f t="shared" si="62"/>
        <v>-0.38461538461538464</v>
      </c>
      <c r="J336" s="21">
        <f t="shared" si="63"/>
        <v>-0.31428571428571428</v>
      </c>
    </row>
    <row r="337" spans="1:10" x14ac:dyDescent="0.25">
      <c r="A337" s="158" t="s">
        <v>254</v>
      </c>
      <c r="B337" s="65">
        <v>21</v>
      </c>
      <c r="C337" s="66">
        <v>29</v>
      </c>
      <c r="D337" s="65">
        <v>42</v>
      </c>
      <c r="E337" s="66">
        <v>69</v>
      </c>
      <c r="F337" s="67"/>
      <c r="G337" s="65">
        <f t="shared" si="60"/>
        <v>-8</v>
      </c>
      <c r="H337" s="66">
        <f t="shared" si="61"/>
        <v>-27</v>
      </c>
      <c r="I337" s="20">
        <f t="shared" si="62"/>
        <v>-0.27586206896551724</v>
      </c>
      <c r="J337" s="21">
        <f t="shared" si="63"/>
        <v>-0.39130434782608697</v>
      </c>
    </row>
    <row r="338" spans="1:10" x14ac:dyDescent="0.25">
      <c r="A338" s="158" t="s">
        <v>270</v>
      </c>
      <c r="B338" s="65">
        <v>0</v>
      </c>
      <c r="C338" s="66">
        <v>0</v>
      </c>
      <c r="D338" s="65">
        <v>2</v>
      </c>
      <c r="E338" s="66">
        <v>2</v>
      </c>
      <c r="F338" s="67"/>
      <c r="G338" s="65">
        <f t="shared" si="60"/>
        <v>0</v>
      </c>
      <c r="H338" s="66">
        <f t="shared" si="61"/>
        <v>0</v>
      </c>
      <c r="I338" s="20" t="str">
        <f t="shared" si="62"/>
        <v>-</v>
      </c>
      <c r="J338" s="21">
        <f t="shared" si="63"/>
        <v>0</v>
      </c>
    </row>
    <row r="339" spans="1:10" x14ac:dyDescent="0.25">
      <c r="A339" s="158" t="s">
        <v>271</v>
      </c>
      <c r="B339" s="65">
        <v>6</v>
      </c>
      <c r="C339" s="66">
        <v>8</v>
      </c>
      <c r="D339" s="65">
        <v>9</v>
      </c>
      <c r="E339" s="66">
        <v>15</v>
      </c>
      <c r="F339" s="67"/>
      <c r="G339" s="65">
        <f t="shared" si="60"/>
        <v>-2</v>
      </c>
      <c r="H339" s="66">
        <f t="shared" si="61"/>
        <v>-6</v>
      </c>
      <c r="I339" s="20">
        <f t="shared" si="62"/>
        <v>-0.25</v>
      </c>
      <c r="J339" s="21">
        <f t="shared" si="63"/>
        <v>-0.4</v>
      </c>
    </row>
    <row r="340" spans="1:10" x14ac:dyDescent="0.25">
      <c r="A340" s="158" t="s">
        <v>318</v>
      </c>
      <c r="B340" s="65">
        <v>3</v>
      </c>
      <c r="C340" s="66">
        <v>2</v>
      </c>
      <c r="D340" s="65">
        <v>6</v>
      </c>
      <c r="E340" s="66">
        <v>8</v>
      </c>
      <c r="F340" s="67"/>
      <c r="G340" s="65">
        <f t="shared" si="60"/>
        <v>1</v>
      </c>
      <c r="H340" s="66">
        <f t="shared" si="61"/>
        <v>-2</v>
      </c>
      <c r="I340" s="20">
        <f t="shared" si="62"/>
        <v>0.5</v>
      </c>
      <c r="J340" s="21">
        <f t="shared" si="63"/>
        <v>-0.25</v>
      </c>
    </row>
    <row r="341" spans="1:10" x14ac:dyDescent="0.25">
      <c r="A341" s="158" t="s">
        <v>370</v>
      </c>
      <c r="B341" s="65">
        <v>7</v>
      </c>
      <c r="C341" s="66">
        <v>24</v>
      </c>
      <c r="D341" s="65">
        <v>11</v>
      </c>
      <c r="E341" s="66">
        <v>70</v>
      </c>
      <c r="F341" s="67"/>
      <c r="G341" s="65">
        <f t="shared" si="60"/>
        <v>-17</v>
      </c>
      <c r="H341" s="66">
        <f t="shared" si="61"/>
        <v>-59</v>
      </c>
      <c r="I341" s="20">
        <f t="shared" si="62"/>
        <v>-0.70833333333333337</v>
      </c>
      <c r="J341" s="21">
        <f t="shared" si="63"/>
        <v>-0.84285714285714286</v>
      </c>
    </row>
    <row r="342" spans="1:10" x14ac:dyDescent="0.25">
      <c r="A342" s="158" t="s">
        <v>408</v>
      </c>
      <c r="B342" s="65">
        <v>18</v>
      </c>
      <c r="C342" s="66">
        <v>0</v>
      </c>
      <c r="D342" s="65">
        <v>22</v>
      </c>
      <c r="E342" s="66">
        <v>0</v>
      </c>
      <c r="F342" s="67"/>
      <c r="G342" s="65">
        <f t="shared" si="60"/>
        <v>18</v>
      </c>
      <c r="H342" s="66">
        <f t="shared" si="61"/>
        <v>22</v>
      </c>
      <c r="I342" s="20" t="str">
        <f t="shared" si="62"/>
        <v>-</v>
      </c>
      <c r="J342" s="21" t="str">
        <f t="shared" si="63"/>
        <v>-</v>
      </c>
    </row>
    <row r="343" spans="1:10" x14ac:dyDescent="0.25">
      <c r="A343" s="158" t="s">
        <v>409</v>
      </c>
      <c r="B343" s="65">
        <v>4</v>
      </c>
      <c r="C343" s="66">
        <v>12</v>
      </c>
      <c r="D343" s="65">
        <v>12</v>
      </c>
      <c r="E343" s="66">
        <v>26</v>
      </c>
      <c r="F343" s="67"/>
      <c r="G343" s="65">
        <f t="shared" si="60"/>
        <v>-8</v>
      </c>
      <c r="H343" s="66">
        <f t="shared" si="61"/>
        <v>-14</v>
      </c>
      <c r="I343" s="20">
        <f t="shared" si="62"/>
        <v>-0.66666666666666663</v>
      </c>
      <c r="J343" s="21">
        <f t="shared" si="63"/>
        <v>-0.53846153846153844</v>
      </c>
    </row>
    <row r="344" spans="1:10" x14ac:dyDescent="0.25">
      <c r="A344" s="158" t="s">
        <v>272</v>
      </c>
      <c r="B344" s="65">
        <v>12</v>
      </c>
      <c r="C344" s="66">
        <v>0</v>
      </c>
      <c r="D344" s="65">
        <v>15</v>
      </c>
      <c r="E344" s="66">
        <v>0</v>
      </c>
      <c r="F344" s="67"/>
      <c r="G344" s="65">
        <f t="shared" si="60"/>
        <v>12</v>
      </c>
      <c r="H344" s="66">
        <f t="shared" si="61"/>
        <v>15</v>
      </c>
      <c r="I344" s="20" t="str">
        <f t="shared" si="62"/>
        <v>-</v>
      </c>
      <c r="J344" s="21" t="str">
        <f t="shared" si="63"/>
        <v>-</v>
      </c>
    </row>
    <row r="345" spans="1:10" x14ac:dyDescent="0.25">
      <c r="A345" s="158" t="s">
        <v>468</v>
      </c>
      <c r="B345" s="65">
        <v>0</v>
      </c>
      <c r="C345" s="66">
        <v>5</v>
      </c>
      <c r="D345" s="65">
        <v>0</v>
      </c>
      <c r="E345" s="66">
        <v>6</v>
      </c>
      <c r="F345" s="67"/>
      <c r="G345" s="65">
        <f t="shared" si="60"/>
        <v>-5</v>
      </c>
      <c r="H345" s="66">
        <f t="shared" si="61"/>
        <v>-6</v>
      </c>
      <c r="I345" s="20">
        <f t="shared" si="62"/>
        <v>-1</v>
      </c>
      <c r="J345" s="21">
        <f t="shared" si="63"/>
        <v>-1</v>
      </c>
    </row>
    <row r="346" spans="1:10" x14ac:dyDescent="0.25">
      <c r="A346" s="158" t="s">
        <v>371</v>
      </c>
      <c r="B346" s="65">
        <v>49</v>
      </c>
      <c r="C346" s="66">
        <v>53</v>
      </c>
      <c r="D346" s="65">
        <v>72</v>
      </c>
      <c r="E346" s="66">
        <v>109</v>
      </c>
      <c r="F346" s="67"/>
      <c r="G346" s="65">
        <f t="shared" si="60"/>
        <v>-4</v>
      </c>
      <c r="H346" s="66">
        <f t="shared" si="61"/>
        <v>-37</v>
      </c>
      <c r="I346" s="20">
        <f t="shared" si="62"/>
        <v>-7.5471698113207544E-2</v>
      </c>
      <c r="J346" s="21">
        <f t="shared" si="63"/>
        <v>-0.33944954128440369</v>
      </c>
    </row>
    <row r="347" spans="1:10" x14ac:dyDescent="0.25">
      <c r="A347" s="158" t="s">
        <v>410</v>
      </c>
      <c r="B347" s="65">
        <v>17</v>
      </c>
      <c r="C347" s="66">
        <v>8</v>
      </c>
      <c r="D347" s="65">
        <v>60</v>
      </c>
      <c r="E347" s="66">
        <v>52</v>
      </c>
      <c r="F347" s="67"/>
      <c r="G347" s="65">
        <f t="shared" si="60"/>
        <v>9</v>
      </c>
      <c r="H347" s="66">
        <f t="shared" si="61"/>
        <v>8</v>
      </c>
      <c r="I347" s="20">
        <f t="shared" si="62"/>
        <v>1.125</v>
      </c>
      <c r="J347" s="21">
        <f t="shared" si="63"/>
        <v>0.15384615384615385</v>
      </c>
    </row>
    <row r="348" spans="1:10" x14ac:dyDescent="0.25">
      <c r="A348" s="158" t="s">
        <v>411</v>
      </c>
      <c r="B348" s="65">
        <v>36</v>
      </c>
      <c r="C348" s="66">
        <v>37</v>
      </c>
      <c r="D348" s="65">
        <v>59</v>
      </c>
      <c r="E348" s="66">
        <v>78</v>
      </c>
      <c r="F348" s="67"/>
      <c r="G348" s="65">
        <f t="shared" si="60"/>
        <v>-1</v>
      </c>
      <c r="H348" s="66">
        <f t="shared" si="61"/>
        <v>-19</v>
      </c>
      <c r="I348" s="20">
        <f t="shared" si="62"/>
        <v>-2.7027027027027029E-2</v>
      </c>
      <c r="J348" s="21">
        <f t="shared" si="63"/>
        <v>-0.24358974358974358</v>
      </c>
    </row>
    <row r="349" spans="1:10" x14ac:dyDescent="0.25">
      <c r="A349" s="158" t="s">
        <v>412</v>
      </c>
      <c r="B349" s="65">
        <v>45</v>
      </c>
      <c r="C349" s="66">
        <v>65</v>
      </c>
      <c r="D349" s="65">
        <v>100</v>
      </c>
      <c r="E349" s="66">
        <v>149</v>
      </c>
      <c r="F349" s="67"/>
      <c r="G349" s="65">
        <f t="shared" si="60"/>
        <v>-20</v>
      </c>
      <c r="H349" s="66">
        <f t="shared" si="61"/>
        <v>-49</v>
      </c>
      <c r="I349" s="20">
        <f t="shared" si="62"/>
        <v>-0.30769230769230771</v>
      </c>
      <c r="J349" s="21">
        <f t="shared" si="63"/>
        <v>-0.32885906040268459</v>
      </c>
    </row>
    <row r="350" spans="1:10" x14ac:dyDescent="0.25">
      <c r="A350" s="158" t="s">
        <v>453</v>
      </c>
      <c r="B350" s="65">
        <v>12</v>
      </c>
      <c r="C350" s="66">
        <v>5</v>
      </c>
      <c r="D350" s="65">
        <v>39</v>
      </c>
      <c r="E350" s="66">
        <v>9</v>
      </c>
      <c r="F350" s="67"/>
      <c r="G350" s="65">
        <f t="shared" si="60"/>
        <v>7</v>
      </c>
      <c r="H350" s="66">
        <f t="shared" si="61"/>
        <v>30</v>
      </c>
      <c r="I350" s="20">
        <f t="shared" si="62"/>
        <v>1.4</v>
      </c>
      <c r="J350" s="21">
        <f t="shared" si="63"/>
        <v>3.3333333333333335</v>
      </c>
    </row>
    <row r="351" spans="1:10" x14ac:dyDescent="0.25">
      <c r="A351" s="158" t="s">
        <v>454</v>
      </c>
      <c r="B351" s="65">
        <v>28</v>
      </c>
      <c r="C351" s="66">
        <v>21</v>
      </c>
      <c r="D351" s="65">
        <v>125</v>
      </c>
      <c r="E351" s="66">
        <v>85</v>
      </c>
      <c r="F351" s="67"/>
      <c r="G351" s="65">
        <f t="shared" si="60"/>
        <v>7</v>
      </c>
      <c r="H351" s="66">
        <f t="shared" si="61"/>
        <v>40</v>
      </c>
      <c r="I351" s="20">
        <f t="shared" si="62"/>
        <v>0.33333333333333331</v>
      </c>
      <c r="J351" s="21">
        <f t="shared" si="63"/>
        <v>0.47058823529411764</v>
      </c>
    </row>
    <row r="352" spans="1:10" x14ac:dyDescent="0.25">
      <c r="A352" s="158" t="s">
        <v>469</v>
      </c>
      <c r="B352" s="65">
        <v>9</v>
      </c>
      <c r="C352" s="66">
        <v>6</v>
      </c>
      <c r="D352" s="65">
        <v>17</v>
      </c>
      <c r="E352" s="66">
        <v>19</v>
      </c>
      <c r="F352" s="67"/>
      <c r="G352" s="65">
        <f t="shared" si="60"/>
        <v>3</v>
      </c>
      <c r="H352" s="66">
        <f t="shared" si="61"/>
        <v>-2</v>
      </c>
      <c r="I352" s="20">
        <f t="shared" si="62"/>
        <v>0.5</v>
      </c>
      <c r="J352" s="21">
        <f t="shared" si="63"/>
        <v>-0.10526315789473684</v>
      </c>
    </row>
    <row r="353" spans="1:10" x14ac:dyDescent="0.25">
      <c r="A353" s="158" t="s">
        <v>280</v>
      </c>
      <c r="B353" s="65">
        <v>2</v>
      </c>
      <c r="C353" s="66">
        <v>4</v>
      </c>
      <c r="D353" s="65">
        <v>5</v>
      </c>
      <c r="E353" s="66">
        <v>7</v>
      </c>
      <c r="F353" s="67"/>
      <c r="G353" s="65">
        <f t="shared" si="60"/>
        <v>-2</v>
      </c>
      <c r="H353" s="66">
        <f t="shared" si="61"/>
        <v>-2</v>
      </c>
      <c r="I353" s="20">
        <f t="shared" si="62"/>
        <v>-0.5</v>
      </c>
      <c r="J353" s="21">
        <f t="shared" si="63"/>
        <v>-0.2857142857142857</v>
      </c>
    </row>
    <row r="354" spans="1:10" s="160" customFormat="1" x14ac:dyDescent="0.25">
      <c r="A354" s="178" t="s">
        <v>659</v>
      </c>
      <c r="B354" s="71">
        <v>380</v>
      </c>
      <c r="C354" s="72">
        <v>374</v>
      </c>
      <c r="D354" s="71">
        <v>906</v>
      </c>
      <c r="E354" s="72">
        <v>924</v>
      </c>
      <c r="F354" s="73"/>
      <c r="G354" s="71">
        <f t="shared" si="60"/>
        <v>6</v>
      </c>
      <c r="H354" s="72">
        <f t="shared" si="61"/>
        <v>-18</v>
      </c>
      <c r="I354" s="37">
        <f t="shared" si="62"/>
        <v>1.6042780748663103E-2</v>
      </c>
      <c r="J354" s="38">
        <f t="shared" si="63"/>
        <v>-1.948051948051948E-2</v>
      </c>
    </row>
    <row r="355" spans="1:10" x14ac:dyDescent="0.25">
      <c r="A355" s="177"/>
      <c r="B355" s="143"/>
      <c r="C355" s="144"/>
      <c r="D355" s="143"/>
      <c r="E355" s="144"/>
      <c r="F355" s="145"/>
      <c r="G355" s="143"/>
      <c r="H355" s="144"/>
      <c r="I355" s="151"/>
      <c r="J355" s="152"/>
    </row>
    <row r="356" spans="1:10" s="139" customFormat="1" x14ac:dyDescent="0.25">
      <c r="A356" s="159" t="s">
        <v>74</v>
      </c>
      <c r="B356" s="65"/>
      <c r="C356" s="66"/>
      <c r="D356" s="65"/>
      <c r="E356" s="66"/>
      <c r="F356" s="67"/>
      <c r="G356" s="65"/>
      <c r="H356" s="66"/>
      <c r="I356" s="20"/>
      <c r="J356" s="21"/>
    </row>
    <row r="357" spans="1:10" x14ac:dyDescent="0.25">
      <c r="A357" s="158" t="s">
        <v>554</v>
      </c>
      <c r="B357" s="65">
        <v>12</v>
      </c>
      <c r="C357" s="66">
        <v>18</v>
      </c>
      <c r="D357" s="65">
        <v>37</v>
      </c>
      <c r="E357" s="66">
        <v>53</v>
      </c>
      <c r="F357" s="67"/>
      <c r="G357" s="65">
        <f>B357-C357</f>
        <v>-6</v>
      </c>
      <c r="H357" s="66">
        <f>D357-E357</f>
        <v>-16</v>
      </c>
      <c r="I357" s="20">
        <f>IF(C357=0, "-", IF(G357/C357&lt;10, G357/C357, "&gt;999%"))</f>
        <v>-0.33333333333333331</v>
      </c>
      <c r="J357" s="21">
        <f>IF(E357=0, "-", IF(H357/E357&lt;10, H357/E357, "&gt;999%"))</f>
        <v>-0.30188679245283018</v>
      </c>
    </row>
    <row r="358" spans="1:10" x14ac:dyDescent="0.25">
      <c r="A358" s="158" t="s">
        <v>540</v>
      </c>
      <c r="B358" s="65">
        <v>2</v>
      </c>
      <c r="C358" s="66">
        <v>0</v>
      </c>
      <c r="D358" s="65">
        <v>3</v>
      </c>
      <c r="E358" s="66">
        <v>2</v>
      </c>
      <c r="F358" s="67"/>
      <c r="G358" s="65">
        <f>B358-C358</f>
        <v>2</v>
      </c>
      <c r="H358" s="66">
        <f>D358-E358</f>
        <v>1</v>
      </c>
      <c r="I358" s="20" t="str">
        <f>IF(C358=0, "-", IF(G358/C358&lt;10, G358/C358, "&gt;999%"))</f>
        <v>-</v>
      </c>
      <c r="J358" s="21">
        <f>IF(E358=0, "-", IF(H358/E358&lt;10, H358/E358, "&gt;999%"))</f>
        <v>0.5</v>
      </c>
    </row>
    <row r="359" spans="1:10" s="160" customFormat="1" x14ac:dyDescent="0.25">
      <c r="A359" s="178" t="s">
        <v>660</v>
      </c>
      <c r="B359" s="71">
        <v>14</v>
      </c>
      <c r="C359" s="72">
        <v>18</v>
      </c>
      <c r="D359" s="71">
        <v>40</v>
      </c>
      <c r="E359" s="72">
        <v>55</v>
      </c>
      <c r="F359" s="73"/>
      <c r="G359" s="71">
        <f>B359-C359</f>
        <v>-4</v>
      </c>
      <c r="H359" s="72">
        <f>D359-E359</f>
        <v>-15</v>
      </c>
      <c r="I359" s="37">
        <f>IF(C359=0, "-", IF(G359/C359&lt;10, G359/C359, "&gt;999%"))</f>
        <v>-0.22222222222222221</v>
      </c>
      <c r="J359" s="38">
        <f>IF(E359=0, "-", IF(H359/E359&lt;10, H359/E359, "&gt;999%"))</f>
        <v>-0.27272727272727271</v>
      </c>
    </row>
    <row r="360" spans="1:10" x14ac:dyDescent="0.25">
      <c r="A360" s="177"/>
      <c r="B360" s="143"/>
      <c r="C360" s="144"/>
      <c r="D360" s="143"/>
      <c r="E360" s="144"/>
      <c r="F360" s="145"/>
      <c r="G360" s="143"/>
      <c r="H360" s="144"/>
      <c r="I360" s="151"/>
      <c r="J360" s="152"/>
    </row>
    <row r="361" spans="1:10" s="139" customFormat="1" x14ac:dyDescent="0.25">
      <c r="A361" s="159" t="s">
        <v>75</v>
      </c>
      <c r="B361" s="65"/>
      <c r="C361" s="66"/>
      <c r="D361" s="65"/>
      <c r="E361" s="66"/>
      <c r="F361" s="67"/>
      <c r="G361" s="65"/>
      <c r="H361" s="66"/>
      <c r="I361" s="20"/>
      <c r="J361" s="21"/>
    </row>
    <row r="362" spans="1:10" x14ac:dyDescent="0.25">
      <c r="A362" s="158" t="s">
        <v>291</v>
      </c>
      <c r="B362" s="65">
        <v>0</v>
      </c>
      <c r="C362" s="66">
        <v>1</v>
      </c>
      <c r="D362" s="65">
        <v>0</v>
      </c>
      <c r="E362" s="66">
        <v>1</v>
      </c>
      <c r="F362" s="67"/>
      <c r="G362" s="65">
        <f t="shared" ref="G362:G369" si="64">B362-C362</f>
        <v>-1</v>
      </c>
      <c r="H362" s="66">
        <f t="shared" ref="H362:H369" si="65">D362-E362</f>
        <v>-1</v>
      </c>
      <c r="I362" s="20">
        <f t="shared" ref="I362:I369" si="66">IF(C362=0, "-", IF(G362/C362&lt;10, G362/C362, "&gt;999%"))</f>
        <v>-1</v>
      </c>
      <c r="J362" s="21">
        <f t="shared" ref="J362:J369" si="67">IF(E362=0, "-", IF(H362/E362&lt;10, H362/E362, "&gt;999%"))</f>
        <v>-1</v>
      </c>
    </row>
    <row r="363" spans="1:10" x14ac:dyDescent="0.25">
      <c r="A363" s="158" t="s">
        <v>527</v>
      </c>
      <c r="B363" s="65">
        <v>57</v>
      </c>
      <c r="C363" s="66">
        <v>44</v>
      </c>
      <c r="D363" s="65">
        <v>140</v>
      </c>
      <c r="E363" s="66">
        <v>139</v>
      </c>
      <c r="F363" s="67"/>
      <c r="G363" s="65">
        <f t="shared" si="64"/>
        <v>13</v>
      </c>
      <c r="H363" s="66">
        <f t="shared" si="65"/>
        <v>1</v>
      </c>
      <c r="I363" s="20">
        <f t="shared" si="66"/>
        <v>0.29545454545454547</v>
      </c>
      <c r="J363" s="21">
        <f t="shared" si="67"/>
        <v>7.1942446043165471E-3</v>
      </c>
    </row>
    <row r="364" spans="1:10" x14ac:dyDescent="0.25">
      <c r="A364" s="158" t="s">
        <v>473</v>
      </c>
      <c r="B364" s="65">
        <v>0</v>
      </c>
      <c r="C364" s="66">
        <v>2</v>
      </c>
      <c r="D364" s="65">
        <v>1</v>
      </c>
      <c r="E364" s="66">
        <v>3</v>
      </c>
      <c r="F364" s="67"/>
      <c r="G364" s="65">
        <f t="shared" si="64"/>
        <v>-2</v>
      </c>
      <c r="H364" s="66">
        <f t="shared" si="65"/>
        <v>-2</v>
      </c>
      <c r="I364" s="20">
        <f t="shared" si="66"/>
        <v>-1</v>
      </c>
      <c r="J364" s="21">
        <f t="shared" si="67"/>
        <v>-0.66666666666666663</v>
      </c>
    </row>
    <row r="365" spans="1:10" x14ac:dyDescent="0.25">
      <c r="A365" s="158" t="s">
        <v>292</v>
      </c>
      <c r="B365" s="65">
        <v>0</v>
      </c>
      <c r="C365" s="66">
        <v>2</v>
      </c>
      <c r="D365" s="65">
        <v>0</v>
      </c>
      <c r="E365" s="66">
        <v>11</v>
      </c>
      <c r="F365" s="67"/>
      <c r="G365" s="65">
        <f t="shared" si="64"/>
        <v>-2</v>
      </c>
      <c r="H365" s="66">
        <f t="shared" si="65"/>
        <v>-11</v>
      </c>
      <c r="I365" s="20">
        <f t="shared" si="66"/>
        <v>-1</v>
      </c>
      <c r="J365" s="21">
        <f t="shared" si="67"/>
        <v>-1</v>
      </c>
    </row>
    <row r="366" spans="1:10" x14ac:dyDescent="0.25">
      <c r="A366" s="158" t="s">
        <v>293</v>
      </c>
      <c r="B366" s="65">
        <v>6</v>
      </c>
      <c r="C366" s="66">
        <v>13</v>
      </c>
      <c r="D366" s="65">
        <v>14</v>
      </c>
      <c r="E366" s="66">
        <v>26</v>
      </c>
      <c r="F366" s="67"/>
      <c r="G366" s="65">
        <f t="shared" si="64"/>
        <v>-7</v>
      </c>
      <c r="H366" s="66">
        <f t="shared" si="65"/>
        <v>-12</v>
      </c>
      <c r="I366" s="20">
        <f t="shared" si="66"/>
        <v>-0.53846153846153844</v>
      </c>
      <c r="J366" s="21">
        <f t="shared" si="67"/>
        <v>-0.46153846153846156</v>
      </c>
    </row>
    <row r="367" spans="1:10" x14ac:dyDescent="0.25">
      <c r="A367" s="158" t="s">
        <v>294</v>
      </c>
      <c r="B367" s="65">
        <v>3</v>
      </c>
      <c r="C367" s="66">
        <v>0</v>
      </c>
      <c r="D367" s="65">
        <v>4</v>
      </c>
      <c r="E367" s="66">
        <v>0</v>
      </c>
      <c r="F367" s="67"/>
      <c r="G367" s="65">
        <f t="shared" si="64"/>
        <v>3</v>
      </c>
      <c r="H367" s="66">
        <f t="shared" si="65"/>
        <v>4</v>
      </c>
      <c r="I367" s="20" t="str">
        <f t="shared" si="66"/>
        <v>-</v>
      </c>
      <c r="J367" s="21" t="str">
        <f t="shared" si="67"/>
        <v>-</v>
      </c>
    </row>
    <row r="368" spans="1:10" x14ac:dyDescent="0.25">
      <c r="A368" s="158" t="s">
        <v>485</v>
      </c>
      <c r="B368" s="65">
        <v>15</v>
      </c>
      <c r="C368" s="66">
        <v>10</v>
      </c>
      <c r="D368" s="65">
        <v>29</v>
      </c>
      <c r="E368" s="66">
        <v>28</v>
      </c>
      <c r="F368" s="67"/>
      <c r="G368" s="65">
        <f t="shared" si="64"/>
        <v>5</v>
      </c>
      <c r="H368" s="66">
        <f t="shared" si="65"/>
        <v>1</v>
      </c>
      <c r="I368" s="20">
        <f t="shared" si="66"/>
        <v>0.5</v>
      </c>
      <c r="J368" s="21">
        <f t="shared" si="67"/>
        <v>3.5714285714285712E-2</v>
      </c>
    </row>
    <row r="369" spans="1:10" s="160" customFormat="1" x14ac:dyDescent="0.25">
      <c r="A369" s="178" t="s">
        <v>661</v>
      </c>
      <c r="B369" s="71">
        <v>81</v>
      </c>
      <c r="C369" s="72">
        <v>72</v>
      </c>
      <c r="D369" s="71">
        <v>188</v>
      </c>
      <c r="E369" s="72">
        <v>208</v>
      </c>
      <c r="F369" s="73"/>
      <c r="G369" s="71">
        <f t="shared" si="64"/>
        <v>9</v>
      </c>
      <c r="H369" s="72">
        <f t="shared" si="65"/>
        <v>-20</v>
      </c>
      <c r="I369" s="37">
        <f t="shared" si="66"/>
        <v>0.125</v>
      </c>
      <c r="J369" s="38">
        <f t="shared" si="67"/>
        <v>-9.6153846153846159E-2</v>
      </c>
    </row>
    <row r="370" spans="1:10" x14ac:dyDescent="0.25">
      <c r="A370" s="177"/>
      <c r="B370" s="143"/>
      <c r="C370" s="144"/>
      <c r="D370" s="143"/>
      <c r="E370" s="144"/>
      <c r="F370" s="145"/>
      <c r="G370" s="143"/>
      <c r="H370" s="144"/>
      <c r="I370" s="151"/>
      <c r="J370" s="152"/>
    </row>
    <row r="371" spans="1:10" s="139" customFormat="1" x14ac:dyDescent="0.25">
      <c r="A371" s="159" t="s">
        <v>76</v>
      </c>
      <c r="B371" s="65"/>
      <c r="C371" s="66"/>
      <c r="D371" s="65"/>
      <c r="E371" s="66"/>
      <c r="F371" s="67"/>
      <c r="G371" s="65"/>
      <c r="H371" s="66"/>
      <c r="I371" s="20"/>
      <c r="J371" s="21"/>
    </row>
    <row r="372" spans="1:10" x14ac:dyDescent="0.25">
      <c r="A372" s="158" t="s">
        <v>386</v>
      </c>
      <c r="B372" s="65">
        <v>145</v>
      </c>
      <c r="C372" s="66">
        <v>202</v>
      </c>
      <c r="D372" s="65">
        <v>433</v>
      </c>
      <c r="E372" s="66">
        <v>412</v>
      </c>
      <c r="F372" s="67"/>
      <c r="G372" s="65">
        <f>B372-C372</f>
        <v>-57</v>
      </c>
      <c r="H372" s="66">
        <f>D372-E372</f>
        <v>21</v>
      </c>
      <c r="I372" s="20">
        <f>IF(C372=0, "-", IF(G372/C372&lt;10, G372/C372, "&gt;999%"))</f>
        <v>-0.28217821782178215</v>
      </c>
      <c r="J372" s="21">
        <f>IF(E372=0, "-", IF(H372/E372&lt;10, H372/E372, "&gt;999%"))</f>
        <v>5.0970873786407765E-2</v>
      </c>
    </row>
    <row r="373" spans="1:10" x14ac:dyDescent="0.25">
      <c r="A373" s="158" t="s">
        <v>205</v>
      </c>
      <c r="B373" s="65">
        <v>323</v>
      </c>
      <c r="C373" s="66">
        <v>315</v>
      </c>
      <c r="D373" s="65">
        <v>1085</v>
      </c>
      <c r="E373" s="66">
        <v>1066</v>
      </c>
      <c r="F373" s="67"/>
      <c r="G373" s="65">
        <f>B373-C373</f>
        <v>8</v>
      </c>
      <c r="H373" s="66">
        <f>D373-E373</f>
        <v>19</v>
      </c>
      <c r="I373" s="20">
        <f>IF(C373=0, "-", IF(G373/C373&lt;10, G373/C373, "&gt;999%"))</f>
        <v>2.5396825396825397E-2</v>
      </c>
      <c r="J373" s="21">
        <f>IF(E373=0, "-", IF(H373/E373&lt;10, H373/E373, "&gt;999%"))</f>
        <v>1.7823639774859287E-2</v>
      </c>
    </row>
    <row r="374" spans="1:10" x14ac:dyDescent="0.25">
      <c r="A374" s="158" t="s">
        <v>349</v>
      </c>
      <c r="B374" s="65">
        <v>377</v>
      </c>
      <c r="C374" s="66">
        <v>619</v>
      </c>
      <c r="D374" s="65">
        <v>1340</v>
      </c>
      <c r="E374" s="66">
        <v>1528</v>
      </c>
      <c r="F374" s="67"/>
      <c r="G374" s="65">
        <f>B374-C374</f>
        <v>-242</v>
      </c>
      <c r="H374" s="66">
        <f>D374-E374</f>
        <v>-188</v>
      </c>
      <c r="I374" s="20">
        <f>IF(C374=0, "-", IF(G374/C374&lt;10, G374/C374, "&gt;999%"))</f>
        <v>-0.39095315024232635</v>
      </c>
      <c r="J374" s="21">
        <f>IF(E374=0, "-", IF(H374/E374&lt;10, H374/E374, "&gt;999%"))</f>
        <v>-0.12303664921465969</v>
      </c>
    </row>
    <row r="375" spans="1:10" s="160" customFormat="1" x14ac:dyDescent="0.25">
      <c r="A375" s="178" t="s">
        <v>662</v>
      </c>
      <c r="B375" s="71">
        <v>845</v>
      </c>
      <c r="C375" s="72">
        <v>1136</v>
      </c>
      <c r="D375" s="71">
        <v>2858</v>
      </c>
      <c r="E375" s="72">
        <v>3006</v>
      </c>
      <c r="F375" s="73"/>
      <c r="G375" s="71">
        <f>B375-C375</f>
        <v>-291</v>
      </c>
      <c r="H375" s="72">
        <f>D375-E375</f>
        <v>-148</v>
      </c>
      <c r="I375" s="37">
        <f>IF(C375=0, "-", IF(G375/C375&lt;10, G375/C375, "&gt;999%"))</f>
        <v>-0.25616197183098594</v>
      </c>
      <c r="J375" s="38">
        <f>IF(E375=0, "-", IF(H375/E375&lt;10, H375/E375, "&gt;999%"))</f>
        <v>-4.9234863606121095E-2</v>
      </c>
    </row>
    <row r="376" spans="1:10" x14ac:dyDescent="0.25">
      <c r="A376" s="177"/>
      <c r="B376" s="143"/>
      <c r="C376" s="144"/>
      <c r="D376" s="143"/>
      <c r="E376" s="144"/>
      <c r="F376" s="145"/>
      <c r="G376" s="143"/>
      <c r="H376" s="144"/>
      <c r="I376" s="151"/>
      <c r="J376" s="152"/>
    </row>
    <row r="377" spans="1:10" s="139" customFormat="1" x14ac:dyDescent="0.25">
      <c r="A377" s="159" t="s">
        <v>77</v>
      </c>
      <c r="B377" s="65"/>
      <c r="C377" s="66"/>
      <c r="D377" s="65"/>
      <c r="E377" s="66"/>
      <c r="F377" s="67"/>
      <c r="G377" s="65"/>
      <c r="H377" s="66"/>
      <c r="I377" s="20"/>
      <c r="J377" s="21"/>
    </row>
    <row r="378" spans="1:10" x14ac:dyDescent="0.25">
      <c r="A378" s="158" t="s">
        <v>300</v>
      </c>
      <c r="B378" s="65">
        <v>8</v>
      </c>
      <c r="C378" s="66">
        <v>5</v>
      </c>
      <c r="D378" s="65">
        <v>9</v>
      </c>
      <c r="E378" s="66">
        <v>18</v>
      </c>
      <c r="F378" s="67"/>
      <c r="G378" s="65">
        <f>B378-C378</f>
        <v>3</v>
      </c>
      <c r="H378" s="66">
        <f>D378-E378</f>
        <v>-9</v>
      </c>
      <c r="I378" s="20">
        <f>IF(C378=0, "-", IF(G378/C378&lt;10, G378/C378, "&gt;999%"))</f>
        <v>0.6</v>
      </c>
      <c r="J378" s="21">
        <f>IF(E378=0, "-", IF(H378/E378&lt;10, H378/E378, "&gt;999%"))</f>
        <v>-0.5</v>
      </c>
    </row>
    <row r="379" spans="1:10" x14ac:dyDescent="0.25">
      <c r="A379" s="158" t="s">
        <v>230</v>
      </c>
      <c r="B379" s="65">
        <v>1</v>
      </c>
      <c r="C379" s="66">
        <v>5</v>
      </c>
      <c r="D379" s="65">
        <v>1</v>
      </c>
      <c r="E379" s="66">
        <v>15</v>
      </c>
      <c r="F379" s="67"/>
      <c r="G379" s="65">
        <f>B379-C379</f>
        <v>-4</v>
      </c>
      <c r="H379" s="66">
        <f>D379-E379</f>
        <v>-14</v>
      </c>
      <c r="I379" s="20">
        <f>IF(C379=0, "-", IF(G379/C379&lt;10, G379/C379, "&gt;999%"))</f>
        <v>-0.8</v>
      </c>
      <c r="J379" s="21">
        <f>IF(E379=0, "-", IF(H379/E379&lt;10, H379/E379, "&gt;999%"))</f>
        <v>-0.93333333333333335</v>
      </c>
    </row>
    <row r="380" spans="1:10" x14ac:dyDescent="0.25">
      <c r="A380" s="158" t="s">
        <v>372</v>
      </c>
      <c r="B380" s="65">
        <v>84</v>
      </c>
      <c r="C380" s="66">
        <v>19</v>
      </c>
      <c r="D380" s="65">
        <v>90</v>
      </c>
      <c r="E380" s="66">
        <v>60</v>
      </c>
      <c r="F380" s="67"/>
      <c r="G380" s="65">
        <f>B380-C380</f>
        <v>65</v>
      </c>
      <c r="H380" s="66">
        <f>D380-E380</f>
        <v>30</v>
      </c>
      <c r="I380" s="20">
        <f>IF(C380=0, "-", IF(G380/C380&lt;10, G380/C380, "&gt;999%"))</f>
        <v>3.4210526315789473</v>
      </c>
      <c r="J380" s="21">
        <f>IF(E380=0, "-", IF(H380/E380&lt;10, H380/E380, "&gt;999%"))</f>
        <v>0.5</v>
      </c>
    </row>
    <row r="381" spans="1:10" x14ac:dyDescent="0.25">
      <c r="A381" s="158" t="s">
        <v>212</v>
      </c>
      <c r="B381" s="65">
        <v>22</v>
      </c>
      <c r="C381" s="66">
        <v>11</v>
      </c>
      <c r="D381" s="65">
        <v>91</v>
      </c>
      <c r="E381" s="66">
        <v>63</v>
      </c>
      <c r="F381" s="67"/>
      <c r="G381" s="65">
        <f>B381-C381</f>
        <v>11</v>
      </c>
      <c r="H381" s="66">
        <f>D381-E381</f>
        <v>28</v>
      </c>
      <c r="I381" s="20">
        <f>IF(C381=0, "-", IF(G381/C381&lt;10, G381/C381, "&gt;999%"))</f>
        <v>1</v>
      </c>
      <c r="J381" s="21">
        <f>IF(E381=0, "-", IF(H381/E381&lt;10, H381/E381, "&gt;999%"))</f>
        <v>0.44444444444444442</v>
      </c>
    </row>
    <row r="382" spans="1:10" s="160" customFormat="1" x14ac:dyDescent="0.25">
      <c r="A382" s="178" t="s">
        <v>663</v>
      </c>
      <c r="B382" s="71">
        <v>115</v>
      </c>
      <c r="C382" s="72">
        <v>40</v>
      </c>
      <c r="D382" s="71">
        <v>191</v>
      </c>
      <c r="E382" s="72">
        <v>156</v>
      </c>
      <c r="F382" s="73"/>
      <c r="G382" s="71">
        <f>B382-C382</f>
        <v>75</v>
      </c>
      <c r="H382" s="72">
        <f>D382-E382</f>
        <v>35</v>
      </c>
      <c r="I382" s="37">
        <f>IF(C382=0, "-", IF(G382/C382&lt;10, G382/C382, "&gt;999%"))</f>
        <v>1.875</v>
      </c>
      <c r="J382" s="38">
        <f>IF(E382=0, "-", IF(H382/E382&lt;10, H382/E382, "&gt;999%"))</f>
        <v>0.22435897435897437</v>
      </c>
    </row>
    <row r="383" spans="1:10" x14ac:dyDescent="0.25">
      <c r="A383" s="177"/>
      <c r="B383" s="143"/>
      <c r="C383" s="144"/>
      <c r="D383" s="143"/>
      <c r="E383" s="144"/>
      <c r="F383" s="145"/>
      <c r="G383" s="143"/>
      <c r="H383" s="144"/>
      <c r="I383" s="151"/>
      <c r="J383" s="152"/>
    </row>
    <row r="384" spans="1:10" s="139" customFormat="1" x14ac:dyDescent="0.25">
      <c r="A384" s="159" t="s">
        <v>78</v>
      </c>
      <c r="B384" s="65"/>
      <c r="C384" s="66"/>
      <c r="D384" s="65"/>
      <c r="E384" s="66"/>
      <c r="F384" s="67"/>
      <c r="G384" s="65"/>
      <c r="H384" s="66"/>
      <c r="I384" s="20"/>
      <c r="J384" s="21"/>
    </row>
    <row r="385" spans="1:10" x14ac:dyDescent="0.25">
      <c r="A385" s="158" t="s">
        <v>350</v>
      </c>
      <c r="B385" s="65">
        <v>179</v>
      </c>
      <c r="C385" s="66">
        <v>139</v>
      </c>
      <c r="D385" s="65">
        <v>679</v>
      </c>
      <c r="E385" s="66">
        <v>510</v>
      </c>
      <c r="F385" s="67"/>
      <c r="G385" s="65">
        <f t="shared" ref="G385:G394" si="68">B385-C385</f>
        <v>40</v>
      </c>
      <c r="H385" s="66">
        <f t="shared" ref="H385:H394" si="69">D385-E385</f>
        <v>169</v>
      </c>
      <c r="I385" s="20">
        <f t="shared" ref="I385:I394" si="70">IF(C385=0, "-", IF(G385/C385&lt;10, G385/C385, "&gt;999%"))</f>
        <v>0.28776978417266186</v>
      </c>
      <c r="J385" s="21">
        <f t="shared" ref="J385:J394" si="71">IF(E385=0, "-", IF(H385/E385&lt;10, H385/E385, "&gt;999%"))</f>
        <v>0.33137254901960783</v>
      </c>
    </row>
    <row r="386" spans="1:10" x14ac:dyDescent="0.25">
      <c r="A386" s="158" t="s">
        <v>351</v>
      </c>
      <c r="B386" s="65">
        <v>143</v>
      </c>
      <c r="C386" s="66">
        <v>139</v>
      </c>
      <c r="D386" s="65">
        <v>504</v>
      </c>
      <c r="E386" s="66">
        <v>499</v>
      </c>
      <c r="F386" s="67"/>
      <c r="G386" s="65">
        <f t="shared" si="68"/>
        <v>4</v>
      </c>
      <c r="H386" s="66">
        <f t="shared" si="69"/>
        <v>5</v>
      </c>
      <c r="I386" s="20">
        <f t="shared" si="70"/>
        <v>2.8776978417266189E-2</v>
      </c>
      <c r="J386" s="21">
        <f t="shared" si="71"/>
        <v>1.002004008016032E-2</v>
      </c>
    </row>
    <row r="387" spans="1:10" x14ac:dyDescent="0.25">
      <c r="A387" s="158" t="s">
        <v>486</v>
      </c>
      <c r="B387" s="65">
        <v>1</v>
      </c>
      <c r="C387" s="66">
        <v>40</v>
      </c>
      <c r="D387" s="65">
        <v>3</v>
      </c>
      <c r="E387" s="66">
        <v>152</v>
      </c>
      <c r="F387" s="67"/>
      <c r="G387" s="65">
        <f t="shared" si="68"/>
        <v>-39</v>
      </c>
      <c r="H387" s="66">
        <f t="shared" si="69"/>
        <v>-149</v>
      </c>
      <c r="I387" s="20">
        <f t="shared" si="70"/>
        <v>-0.97499999999999998</v>
      </c>
      <c r="J387" s="21">
        <f t="shared" si="71"/>
        <v>-0.98026315789473684</v>
      </c>
    </row>
    <row r="388" spans="1:10" x14ac:dyDescent="0.25">
      <c r="A388" s="158" t="s">
        <v>200</v>
      </c>
      <c r="B388" s="65">
        <v>0</v>
      </c>
      <c r="C388" s="66">
        <v>34</v>
      </c>
      <c r="D388" s="65">
        <v>0</v>
      </c>
      <c r="E388" s="66">
        <v>132</v>
      </c>
      <c r="F388" s="67"/>
      <c r="G388" s="65">
        <f t="shared" si="68"/>
        <v>-34</v>
      </c>
      <c r="H388" s="66">
        <f t="shared" si="69"/>
        <v>-132</v>
      </c>
      <c r="I388" s="20">
        <f t="shared" si="70"/>
        <v>-1</v>
      </c>
      <c r="J388" s="21">
        <f t="shared" si="71"/>
        <v>-1</v>
      </c>
    </row>
    <row r="389" spans="1:10" x14ac:dyDescent="0.25">
      <c r="A389" s="158" t="s">
        <v>387</v>
      </c>
      <c r="B389" s="65">
        <v>462</v>
      </c>
      <c r="C389" s="66">
        <v>313</v>
      </c>
      <c r="D389" s="65">
        <v>1292</v>
      </c>
      <c r="E389" s="66">
        <v>999</v>
      </c>
      <c r="F389" s="67"/>
      <c r="G389" s="65">
        <f t="shared" si="68"/>
        <v>149</v>
      </c>
      <c r="H389" s="66">
        <f t="shared" si="69"/>
        <v>293</v>
      </c>
      <c r="I389" s="20">
        <f t="shared" si="70"/>
        <v>0.47603833865814699</v>
      </c>
      <c r="J389" s="21">
        <f t="shared" si="71"/>
        <v>0.29329329329329329</v>
      </c>
    </row>
    <row r="390" spans="1:10" x14ac:dyDescent="0.25">
      <c r="A390" s="158" t="s">
        <v>426</v>
      </c>
      <c r="B390" s="65">
        <v>0</v>
      </c>
      <c r="C390" s="66">
        <v>1</v>
      </c>
      <c r="D390" s="65">
        <v>0</v>
      </c>
      <c r="E390" s="66">
        <v>2</v>
      </c>
      <c r="F390" s="67"/>
      <c r="G390" s="65">
        <f t="shared" si="68"/>
        <v>-1</v>
      </c>
      <c r="H390" s="66">
        <f t="shared" si="69"/>
        <v>-2</v>
      </c>
      <c r="I390" s="20">
        <f t="shared" si="70"/>
        <v>-1</v>
      </c>
      <c r="J390" s="21">
        <f t="shared" si="71"/>
        <v>-1</v>
      </c>
    </row>
    <row r="391" spans="1:10" x14ac:dyDescent="0.25">
      <c r="A391" s="158" t="s">
        <v>427</v>
      </c>
      <c r="B391" s="65">
        <v>114</v>
      </c>
      <c r="C391" s="66">
        <v>492</v>
      </c>
      <c r="D391" s="65">
        <v>356</v>
      </c>
      <c r="E391" s="66">
        <v>678</v>
      </c>
      <c r="F391" s="67"/>
      <c r="G391" s="65">
        <f t="shared" si="68"/>
        <v>-378</v>
      </c>
      <c r="H391" s="66">
        <f t="shared" si="69"/>
        <v>-322</v>
      </c>
      <c r="I391" s="20">
        <f t="shared" si="70"/>
        <v>-0.76829268292682928</v>
      </c>
      <c r="J391" s="21">
        <f t="shared" si="71"/>
        <v>-0.47492625368731561</v>
      </c>
    </row>
    <row r="392" spans="1:10" x14ac:dyDescent="0.25">
      <c r="A392" s="158" t="s">
        <v>497</v>
      </c>
      <c r="B392" s="65">
        <v>65</v>
      </c>
      <c r="C392" s="66">
        <v>66</v>
      </c>
      <c r="D392" s="65">
        <v>165</v>
      </c>
      <c r="E392" s="66">
        <v>197</v>
      </c>
      <c r="F392" s="67"/>
      <c r="G392" s="65">
        <f t="shared" si="68"/>
        <v>-1</v>
      </c>
      <c r="H392" s="66">
        <f t="shared" si="69"/>
        <v>-32</v>
      </c>
      <c r="I392" s="20">
        <f t="shared" si="70"/>
        <v>-1.5151515151515152E-2</v>
      </c>
      <c r="J392" s="21">
        <f t="shared" si="71"/>
        <v>-0.16243654822335024</v>
      </c>
    </row>
    <row r="393" spans="1:10" x14ac:dyDescent="0.25">
      <c r="A393" s="158" t="s">
        <v>506</v>
      </c>
      <c r="B393" s="65">
        <v>417</v>
      </c>
      <c r="C393" s="66">
        <v>937</v>
      </c>
      <c r="D393" s="65">
        <v>1135</v>
      </c>
      <c r="E393" s="66">
        <v>2608</v>
      </c>
      <c r="F393" s="67"/>
      <c r="G393" s="65">
        <f t="shared" si="68"/>
        <v>-520</v>
      </c>
      <c r="H393" s="66">
        <f t="shared" si="69"/>
        <v>-1473</v>
      </c>
      <c r="I393" s="20">
        <f t="shared" si="70"/>
        <v>-0.55496264674493068</v>
      </c>
      <c r="J393" s="21">
        <f t="shared" si="71"/>
        <v>-0.56480061349693256</v>
      </c>
    </row>
    <row r="394" spans="1:10" s="160" customFormat="1" x14ac:dyDescent="0.25">
      <c r="A394" s="178" t="s">
        <v>664</v>
      </c>
      <c r="B394" s="71">
        <v>1381</v>
      </c>
      <c r="C394" s="72">
        <v>2161</v>
      </c>
      <c r="D394" s="71">
        <v>4134</v>
      </c>
      <c r="E394" s="72">
        <v>5777</v>
      </c>
      <c r="F394" s="73"/>
      <c r="G394" s="71">
        <f t="shared" si="68"/>
        <v>-780</v>
      </c>
      <c r="H394" s="72">
        <f t="shared" si="69"/>
        <v>-1643</v>
      </c>
      <c r="I394" s="37">
        <f t="shared" si="70"/>
        <v>-0.36094400740397964</v>
      </c>
      <c r="J394" s="38">
        <f t="shared" si="71"/>
        <v>-0.28440366972477066</v>
      </c>
    </row>
    <row r="395" spans="1:10" x14ac:dyDescent="0.25">
      <c r="A395" s="177"/>
      <c r="B395" s="143"/>
      <c r="C395" s="144"/>
      <c r="D395" s="143"/>
      <c r="E395" s="144"/>
      <c r="F395" s="145"/>
      <c r="G395" s="143"/>
      <c r="H395" s="144"/>
      <c r="I395" s="151"/>
      <c r="J395" s="152"/>
    </row>
    <row r="396" spans="1:10" s="139" customFormat="1" x14ac:dyDescent="0.25">
      <c r="A396" s="159" t="s">
        <v>79</v>
      </c>
      <c r="B396" s="65"/>
      <c r="C396" s="66"/>
      <c r="D396" s="65"/>
      <c r="E396" s="66"/>
      <c r="F396" s="67"/>
      <c r="G396" s="65"/>
      <c r="H396" s="66"/>
      <c r="I396" s="20"/>
      <c r="J396" s="21"/>
    </row>
    <row r="397" spans="1:10" x14ac:dyDescent="0.25">
      <c r="A397" s="158" t="s">
        <v>301</v>
      </c>
      <c r="B397" s="65">
        <v>0</v>
      </c>
      <c r="C397" s="66">
        <v>1</v>
      </c>
      <c r="D397" s="65">
        <v>0</v>
      </c>
      <c r="E397" s="66">
        <v>2</v>
      </c>
      <c r="F397" s="67"/>
      <c r="G397" s="65">
        <f t="shared" ref="G397:G407" si="72">B397-C397</f>
        <v>-1</v>
      </c>
      <c r="H397" s="66">
        <f t="shared" ref="H397:H407" si="73">D397-E397</f>
        <v>-2</v>
      </c>
      <c r="I397" s="20">
        <f t="shared" ref="I397:I407" si="74">IF(C397=0, "-", IF(G397/C397&lt;10, G397/C397, "&gt;999%"))</f>
        <v>-1</v>
      </c>
      <c r="J397" s="21">
        <f t="shared" ref="J397:J407" si="75">IF(E397=0, "-", IF(H397/E397&lt;10, H397/E397, "&gt;999%"))</f>
        <v>-1</v>
      </c>
    </row>
    <row r="398" spans="1:10" x14ac:dyDescent="0.25">
      <c r="A398" s="158" t="s">
        <v>334</v>
      </c>
      <c r="B398" s="65">
        <v>22</v>
      </c>
      <c r="C398" s="66">
        <v>25</v>
      </c>
      <c r="D398" s="65">
        <v>78</v>
      </c>
      <c r="E398" s="66">
        <v>66</v>
      </c>
      <c r="F398" s="67"/>
      <c r="G398" s="65">
        <f t="shared" si="72"/>
        <v>-3</v>
      </c>
      <c r="H398" s="66">
        <f t="shared" si="73"/>
        <v>12</v>
      </c>
      <c r="I398" s="20">
        <f t="shared" si="74"/>
        <v>-0.12</v>
      </c>
      <c r="J398" s="21">
        <f t="shared" si="75"/>
        <v>0.18181818181818182</v>
      </c>
    </row>
    <row r="399" spans="1:10" x14ac:dyDescent="0.25">
      <c r="A399" s="158" t="s">
        <v>231</v>
      </c>
      <c r="B399" s="65">
        <v>11</v>
      </c>
      <c r="C399" s="66">
        <v>12</v>
      </c>
      <c r="D399" s="65">
        <v>29</v>
      </c>
      <c r="E399" s="66">
        <v>21</v>
      </c>
      <c r="F399" s="67"/>
      <c r="G399" s="65">
        <f t="shared" si="72"/>
        <v>-1</v>
      </c>
      <c r="H399" s="66">
        <f t="shared" si="73"/>
        <v>8</v>
      </c>
      <c r="I399" s="20">
        <f t="shared" si="74"/>
        <v>-8.3333333333333329E-2</v>
      </c>
      <c r="J399" s="21">
        <f t="shared" si="75"/>
        <v>0.38095238095238093</v>
      </c>
    </row>
    <row r="400" spans="1:10" x14ac:dyDescent="0.25">
      <c r="A400" s="158" t="s">
        <v>498</v>
      </c>
      <c r="B400" s="65">
        <v>5</v>
      </c>
      <c r="C400" s="66">
        <v>37</v>
      </c>
      <c r="D400" s="65">
        <v>7</v>
      </c>
      <c r="E400" s="66">
        <v>110</v>
      </c>
      <c r="F400" s="67"/>
      <c r="G400" s="65">
        <f t="shared" si="72"/>
        <v>-32</v>
      </c>
      <c r="H400" s="66">
        <f t="shared" si="73"/>
        <v>-103</v>
      </c>
      <c r="I400" s="20">
        <f t="shared" si="74"/>
        <v>-0.86486486486486491</v>
      </c>
      <c r="J400" s="21">
        <f t="shared" si="75"/>
        <v>-0.9363636363636364</v>
      </c>
    </row>
    <row r="401" spans="1:10" x14ac:dyDescent="0.25">
      <c r="A401" s="158" t="s">
        <v>507</v>
      </c>
      <c r="B401" s="65">
        <v>225</v>
      </c>
      <c r="C401" s="66">
        <v>349</v>
      </c>
      <c r="D401" s="65">
        <v>468</v>
      </c>
      <c r="E401" s="66">
        <v>882</v>
      </c>
      <c r="F401" s="67"/>
      <c r="G401" s="65">
        <f t="shared" si="72"/>
        <v>-124</v>
      </c>
      <c r="H401" s="66">
        <f t="shared" si="73"/>
        <v>-414</v>
      </c>
      <c r="I401" s="20">
        <f t="shared" si="74"/>
        <v>-0.35530085959885388</v>
      </c>
      <c r="J401" s="21">
        <f t="shared" si="75"/>
        <v>-0.46938775510204084</v>
      </c>
    </row>
    <row r="402" spans="1:10" x14ac:dyDescent="0.25">
      <c r="A402" s="158" t="s">
        <v>428</v>
      </c>
      <c r="B402" s="65">
        <v>33</v>
      </c>
      <c r="C402" s="66">
        <v>0</v>
      </c>
      <c r="D402" s="65">
        <v>51</v>
      </c>
      <c r="E402" s="66">
        <v>0</v>
      </c>
      <c r="F402" s="67"/>
      <c r="G402" s="65">
        <f t="shared" si="72"/>
        <v>33</v>
      </c>
      <c r="H402" s="66">
        <f t="shared" si="73"/>
        <v>51</v>
      </c>
      <c r="I402" s="20" t="str">
        <f t="shared" si="74"/>
        <v>-</v>
      </c>
      <c r="J402" s="21" t="str">
        <f t="shared" si="75"/>
        <v>-</v>
      </c>
    </row>
    <row r="403" spans="1:10" x14ac:dyDescent="0.25">
      <c r="A403" s="158" t="s">
        <v>460</v>
      </c>
      <c r="B403" s="65">
        <v>134</v>
      </c>
      <c r="C403" s="66">
        <v>165</v>
      </c>
      <c r="D403" s="65">
        <v>319</v>
      </c>
      <c r="E403" s="66">
        <v>447</v>
      </c>
      <c r="F403" s="67"/>
      <c r="G403" s="65">
        <f t="shared" si="72"/>
        <v>-31</v>
      </c>
      <c r="H403" s="66">
        <f t="shared" si="73"/>
        <v>-128</v>
      </c>
      <c r="I403" s="20">
        <f t="shared" si="74"/>
        <v>-0.18787878787878787</v>
      </c>
      <c r="J403" s="21">
        <f t="shared" si="75"/>
        <v>-0.28635346756152125</v>
      </c>
    </row>
    <row r="404" spans="1:10" x14ac:dyDescent="0.25">
      <c r="A404" s="158" t="s">
        <v>352</v>
      </c>
      <c r="B404" s="65">
        <v>105</v>
      </c>
      <c r="C404" s="66">
        <v>0</v>
      </c>
      <c r="D404" s="65">
        <v>356</v>
      </c>
      <c r="E404" s="66">
        <v>0</v>
      </c>
      <c r="F404" s="67"/>
      <c r="G404" s="65">
        <f t="shared" si="72"/>
        <v>105</v>
      </c>
      <c r="H404" s="66">
        <f t="shared" si="73"/>
        <v>356</v>
      </c>
      <c r="I404" s="20" t="str">
        <f t="shared" si="74"/>
        <v>-</v>
      </c>
      <c r="J404" s="21" t="str">
        <f t="shared" si="75"/>
        <v>-</v>
      </c>
    </row>
    <row r="405" spans="1:10" x14ac:dyDescent="0.25">
      <c r="A405" s="158" t="s">
        <v>388</v>
      </c>
      <c r="B405" s="65">
        <v>210</v>
      </c>
      <c r="C405" s="66">
        <v>82</v>
      </c>
      <c r="D405" s="65">
        <v>533</v>
      </c>
      <c r="E405" s="66">
        <v>315</v>
      </c>
      <c r="F405" s="67"/>
      <c r="G405" s="65">
        <f t="shared" si="72"/>
        <v>128</v>
      </c>
      <c r="H405" s="66">
        <f t="shared" si="73"/>
        <v>218</v>
      </c>
      <c r="I405" s="20">
        <f t="shared" si="74"/>
        <v>1.5609756097560976</v>
      </c>
      <c r="J405" s="21">
        <f t="shared" si="75"/>
        <v>0.69206349206349205</v>
      </c>
    </row>
    <row r="406" spans="1:10" x14ac:dyDescent="0.25">
      <c r="A406" s="158" t="s">
        <v>302</v>
      </c>
      <c r="B406" s="65">
        <v>3</v>
      </c>
      <c r="C406" s="66">
        <v>0</v>
      </c>
      <c r="D406" s="65">
        <v>19</v>
      </c>
      <c r="E406" s="66">
        <v>0</v>
      </c>
      <c r="F406" s="67"/>
      <c r="G406" s="65">
        <f t="shared" si="72"/>
        <v>3</v>
      </c>
      <c r="H406" s="66">
        <f t="shared" si="73"/>
        <v>19</v>
      </c>
      <c r="I406" s="20" t="str">
        <f t="shared" si="74"/>
        <v>-</v>
      </c>
      <c r="J406" s="21" t="str">
        <f t="shared" si="75"/>
        <v>-</v>
      </c>
    </row>
    <row r="407" spans="1:10" s="160" customFormat="1" x14ac:dyDescent="0.25">
      <c r="A407" s="178" t="s">
        <v>665</v>
      </c>
      <c r="B407" s="71">
        <v>748</v>
      </c>
      <c r="C407" s="72">
        <v>671</v>
      </c>
      <c r="D407" s="71">
        <v>1860</v>
      </c>
      <c r="E407" s="72">
        <v>1843</v>
      </c>
      <c r="F407" s="73"/>
      <c r="G407" s="71">
        <f t="shared" si="72"/>
        <v>77</v>
      </c>
      <c r="H407" s="72">
        <f t="shared" si="73"/>
        <v>17</v>
      </c>
      <c r="I407" s="37">
        <f t="shared" si="74"/>
        <v>0.11475409836065574</v>
      </c>
      <c r="J407" s="38">
        <f t="shared" si="75"/>
        <v>9.2240911557243625E-3</v>
      </c>
    </row>
    <row r="408" spans="1:10" x14ac:dyDescent="0.25">
      <c r="A408" s="177"/>
      <c r="B408" s="143"/>
      <c r="C408" s="144"/>
      <c r="D408" s="143"/>
      <c r="E408" s="144"/>
      <c r="F408" s="145"/>
      <c r="G408" s="143"/>
      <c r="H408" s="144"/>
      <c r="I408" s="151"/>
      <c r="J408" s="152"/>
    </row>
    <row r="409" spans="1:10" s="139" customFormat="1" x14ac:dyDescent="0.25">
      <c r="A409" s="159" t="s">
        <v>80</v>
      </c>
      <c r="B409" s="65"/>
      <c r="C409" s="66"/>
      <c r="D409" s="65"/>
      <c r="E409" s="66"/>
      <c r="F409" s="67"/>
      <c r="G409" s="65"/>
      <c r="H409" s="66"/>
      <c r="I409" s="20"/>
      <c r="J409" s="21"/>
    </row>
    <row r="410" spans="1:10" x14ac:dyDescent="0.25">
      <c r="A410" s="158" t="s">
        <v>353</v>
      </c>
      <c r="B410" s="65">
        <v>3</v>
      </c>
      <c r="C410" s="66">
        <v>5</v>
      </c>
      <c r="D410" s="65">
        <v>5</v>
      </c>
      <c r="E410" s="66">
        <v>13</v>
      </c>
      <c r="F410" s="67"/>
      <c r="G410" s="65">
        <f t="shared" ref="G410:G418" si="76">B410-C410</f>
        <v>-2</v>
      </c>
      <c r="H410" s="66">
        <f t="shared" ref="H410:H418" si="77">D410-E410</f>
        <v>-8</v>
      </c>
      <c r="I410" s="20">
        <f t="shared" ref="I410:I418" si="78">IF(C410=0, "-", IF(G410/C410&lt;10, G410/C410, "&gt;999%"))</f>
        <v>-0.4</v>
      </c>
      <c r="J410" s="21">
        <f t="shared" ref="J410:J418" si="79">IF(E410=0, "-", IF(H410/E410&lt;10, H410/E410, "&gt;999%"))</f>
        <v>-0.61538461538461542</v>
      </c>
    </row>
    <row r="411" spans="1:10" x14ac:dyDescent="0.25">
      <c r="A411" s="158" t="s">
        <v>389</v>
      </c>
      <c r="B411" s="65">
        <v>3</v>
      </c>
      <c r="C411" s="66">
        <v>11</v>
      </c>
      <c r="D411" s="65">
        <v>11</v>
      </c>
      <c r="E411" s="66">
        <v>36</v>
      </c>
      <c r="F411" s="67"/>
      <c r="G411" s="65">
        <f t="shared" si="76"/>
        <v>-8</v>
      </c>
      <c r="H411" s="66">
        <f t="shared" si="77"/>
        <v>-25</v>
      </c>
      <c r="I411" s="20">
        <f t="shared" si="78"/>
        <v>-0.72727272727272729</v>
      </c>
      <c r="J411" s="21">
        <f t="shared" si="79"/>
        <v>-0.69444444444444442</v>
      </c>
    </row>
    <row r="412" spans="1:10" x14ac:dyDescent="0.25">
      <c r="A412" s="158" t="s">
        <v>232</v>
      </c>
      <c r="B412" s="65">
        <v>1</v>
      </c>
      <c r="C412" s="66">
        <v>0</v>
      </c>
      <c r="D412" s="65">
        <v>3</v>
      </c>
      <c r="E412" s="66">
        <v>0</v>
      </c>
      <c r="F412" s="67"/>
      <c r="G412" s="65">
        <f t="shared" si="76"/>
        <v>1</v>
      </c>
      <c r="H412" s="66">
        <f t="shared" si="77"/>
        <v>3</v>
      </c>
      <c r="I412" s="20" t="str">
        <f t="shared" si="78"/>
        <v>-</v>
      </c>
      <c r="J412" s="21" t="str">
        <f t="shared" si="79"/>
        <v>-</v>
      </c>
    </row>
    <row r="413" spans="1:10" x14ac:dyDescent="0.25">
      <c r="A413" s="158" t="s">
        <v>390</v>
      </c>
      <c r="B413" s="65">
        <v>1</v>
      </c>
      <c r="C413" s="66">
        <v>2</v>
      </c>
      <c r="D413" s="65">
        <v>3</v>
      </c>
      <c r="E413" s="66">
        <v>3</v>
      </c>
      <c r="F413" s="67"/>
      <c r="G413" s="65">
        <f t="shared" si="76"/>
        <v>-1</v>
      </c>
      <c r="H413" s="66">
        <f t="shared" si="77"/>
        <v>0</v>
      </c>
      <c r="I413" s="20">
        <f t="shared" si="78"/>
        <v>-0.5</v>
      </c>
      <c r="J413" s="21">
        <f t="shared" si="79"/>
        <v>0</v>
      </c>
    </row>
    <row r="414" spans="1:10" x14ac:dyDescent="0.25">
      <c r="A414" s="158" t="s">
        <v>255</v>
      </c>
      <c r="B414" s="65">
        <v>1</v>
      </c>
      <c r="C414" s="66">
        <v>1</v>
      </c>
      <c r="D414" s="65">
        <v>1</v>
      </c>
      <c r="E414" s="66">
        <v>2</v>
      </c>
      <c r="F414" s="67"/>
      <c r="G414" s="65">
        <f t="shared" si="76"/>
        <v>0</v>
      </c>
      <c r="H414" s="66">
        <f t="shared" si="77"/>
        <v>-1</v>
      </c>
      <c r="I414" s="20">
        <f t="shared" si="78"/>
        <v>0</v>
      </c>
      <c r="J414" s="21">
        <f t="shared" si="79"/>
        <v>-0.5</v>
      </c>
    </row>
    <row r="415" spans="1:10" x14ac:dyDescent="0.25">
      <c r="A415" s="158" t="s">
        <v>528</v>
      </c>
      <c r="B415" s="65">
        <v>1</v>
      </c>
      <c r="C415" s="66">
        <v>0</v>
      </c>
      <c r="D415" s="65">
        <v>1</v>
      </c>
      <c r="E415" s="66">
        <v>0</v>
      </c>
      <c r="F415" s="67"/>
      <c r="G415" s="65">
        <f t="shared" si="76"/>
        <v>1</v>
      </c>
      <c r="H415" s="66">
        <f t="shared" si="77"/>
        <v>1</v>
      </c>
      <c r="I415" s="20" t="str">
        <f t="shared" si="78"/>
        <v>-</v>
      </c>
      <c r="J415" s="21" t="str">
        <f t="shared" si="79"/>
        <v>-</v>
      </c>
    </row>
    <row r="416" spans="1:10" x14ac:dyDescent="0.25">
      <c r="A416" s="158" t="s">
        <v>487</v>
      </c>
      <c r="B416" s="65">
        <v>2</v>
      </c>
      <c r="C416" s="66">
        <v>4</v>
      </c>
      <c r="D416" s="65">
        <v>6</v>
      </c>
      <c r="E416" s="66">
        <v>11</v>
      </c>
      <c r="F416" s="67"/>
      <c r="G416" s="65">
        <f t="shared" si="76"/>
        <v>-2</v>
      </c>
      <c r="H416" s="66">
        <f t="shared" si="77"/>
        <v>-5</v>
      </c>
      <c r="I416" s="20">
        <f t="shared" si="78"/>
        <v>-0.5</v>
      </c>
      <c r="J416" s="21">
        <f t="shared" si="79"/>
        <v>-0.45454545454545453</v>
      </c>
    </row>
    <row r="417" spans="1:10" x14ac:dyDescent="0.25">
      <c r="A417" s="158" t="s">
        <v>478</v>
      </c>
      <c r="B417" s="65">
        <v>0</v>
      </c>
      <c r="C417" s="66">
        <v>1</v>
      </c>
      <c r="D417" s="65">
        <v>0</v>
      </c>
      <c r="E417" s="66">
        <v>3</v>
      </c>
      <c r="F417" s="67"/>
      <c r="G417" s="65">
        <f t="shared" si="76"/>
        <v>-1</v>
      </c>
      <c r="H417" s="66">
        <f t="shared" si="77"/>
        <v>-3</v>
      </c>
      <c r="I417" s="20">
        <f t="shared" si="78"/>
        <v>-1</v>
      </c>
      <c r="J417" s="21">
        <f t="shared" si="79"/>
        <v>-1</v>
      </c>
    </row>
    <row r="418" spans="1:10" s="160" customFormat="1" x14ac:dyDescent="0.25">
      <c r="A418" s="178" t="s">
        <v>666</v>
      </c>
      <c r="B418" s="71">
        <v>12</v>
      </c>
      <c r="C418" s="72">
        <v>24</v>
      </c>
      <c r="D418" s="71">
        <v>30</v>
      </c>
      <c r="E418" s="72">
        <v>68</v>
      </c>
      <c r="F418" s="73"/>
      <c r="G418" s="71">
        <f t="shared" si="76"/>
        <v>-12</v>
      </c>
      <c r="H418" s="72">
        <f t="shared" si="77"/>
        <v>-38</v>
      </c>
      <c r="I418" s="37">
        <f t="shared" si="78"/>
        <v>-0.5</v>
      </c>
      <c r="J418" s="38">
        <f t="shared" si="79"/>
        <v>-0.55882352941176472</v>
      </c>
    </row>
    <row r="419" spans="1:10" x14ac:dyDescent="0.25">
      <c r="A419" s="177"/>
      <c r="B419" s="143"/>
      <c r="C419" s="144"/>
      <c r="D419" s="143"/>
      <c r="E419" s="144"/>
      <c r="F419" s="145"/>
      <c r="G419" s="143"/>
      <c r="H419" s="144"/>
      <c r="I419" s="151"/>
      <c r="J419" s="152"/>
    </row>
    <row r="420" spans="1:10" s="139" customFormat="1" x14ac:dyDescent="0.25">
      <c r="A420" s="159" t="s">
        <v>81</v>
      </c>
      <c r="B420" s="65"/>
      <c r="C420" s="66"/>
      <c r="D420" s="65"/>
      <c r="E420" s="66"/>
      <c r="F420" s="67"/>
      <c r="G420" s="65"/>
      <c r="H420" s="66"/>
      <c r="I420" s="20"/>
      <c r="J420" s="21"/>
    </row>
    <row r="421" spans="1:10" x14ac:dyDescent="0.25">
      <c r="A421" s="158" t="s">
        <v>256</v>
      </c>
      <c r="B421" s="65">
        <v>20</v>
      </c>
      <c r="C421" s="66">
        <v>10</v>
      </c>
      <c r="D421" s="65">
        <v>57</v>
      </c>
      <c r="E421" s="66">
        <v>10</v>
      </c>
      <c r="F421" s="67"/>
      <c r="G421" s="65">
        <f>B421-C421</f>
        <v>10</v>
      </c>
      <c r="H421" s="66">
        <f>D421-E421</f>
        <v>47</v>
      </c>
      <c r="I421" s="20">
        <f>IF(C421=0, "-", IF(G421/C421&lt;10, G421/C421, "&gt;999%"))</f>
        <v>1</v>
      </c>
      <c r="J421" s="21">
        <f>IF(E421=0, "-", IF(H421/E421&lt;10, H421/E421, "&gt;999%"))</f>
        <v>4.7</v>
      </c>
    </row>
    <row r="422" spans="1:10" s="160" customFormat="1" x14ac:dyDescent="0.25">
      <c r="A422" s="178" t="s">
        <v>667</v>
      </c>
      <c r="B422" s="71">
        <v>20</v>
      </c>
      <c r="C422" s="72">
        <v>10</v>
      </c>
      <c r="D422" s="71">
        <v>57</v>
      </c>
      <c r="E422" s="72">
        <v>10</v>
      </c>
      <c r="F422" s="73"/>
      <c r="G422" s="71">
        <f>B422-C422</f>
        <v>10</v>
      </c>
      <c r="H422" s="72">
        <f>D422-E422</f>
        <v>47</v>
      </c>
      <c r="I422" s="37">
        <f>IF(C422=0, "-", IF(G422/C422&lt;10, G422/C422, "&gt;999%"))</f>
        <v>1</v>
      </c>
      <c r="J422" s="38">
        <f>IF(E422=0, "-", IF(H422/E422&lt;10, H422/E422, "&gt;999%"))</f>
        <v>4.7</v>
      </c>
    </row>
    <row r="423" spans="1:10" x14ac:dyDescent="0.25">
      <c r="A423" s="177"/>
      <c r="B423" s="143"/>
      <c r="C423" s="144"/>
      <c r="D423" s="143"/>
      <c r="E423" s="144"/>
      <c r="F423" s="145"/>
      <c r="G423" s="143"/>
      <c r="H423" s="144"/>
      <c r="I423" s="151"/>
      <c r="J423" s="152"/>
    </row>
    <row r="424" spans="1:10" s="139" customFormat="1" x14ac:dyDescent="0.25">
      <c r="A424" s="159" t="s">
        <v>82</v>
      </c>
      <c r="B424" s="65"/>
      <c r="C424" s="66"/>
      <c r="D424" s="65"/>
      <c r="E424" s="66"/>
      <c r="F424" s="67"/>
      <c r="G424" s="65"/>
      <c r="H424" s="66"/>
      <c r="I424" s="20"/>
      <c r="J424" s="21"/>
    </row>
    <row r="425" spans="1:10" x14ac:dyDescent="0.25">
      <c r="A425" s="158" t="s">
        <v>329</v>
      </c>
      <c r="B425" s="65">
        <v>6</v>
      </c>
      <c r="C425" s="66">
        <v>9</v>
      </c>
      <c r="D425" s="65">
        <v>19</v>
      </c>
      <c r="E425" s="66">
        <v>22</v>
      </c>
      <c r="F425" s="67"/>
      <c r="G425" s="65">
        <f t="shared" ref="G425:G433" si="80">B425-C425</f>
        <v>-3</v>
      </c>
      <c r="H425" s="66">
        <f t="shared" ref="H425:H433" si="81">D425-E425</f>
        <v>-3</v>
      </c>
      <c r="I425" s="20">
        <f t="shared" ref="I425:I433" si="82">IF(C425=0, "-", IF(G425/C425&lt;10, G425/C425, "&gt;999%"))</f>
        <v>-0.33333333333333331</v>
      </c>
      <c r="J425" s="21">
        <f t="shared" ref="J425:J433" si="83">IF(E425=0, "-", IF(H425/E425&lt;10, H425/E425, "&gt;999%"))</f>
        <v>-0.13636363636363635</v>
      </c>
    </row>
    <row r="426" spans="1:10" x14ac:dyDescent="0.25">
      <c r="A426" s="158" t="s">
        <v>319</v>
      </c>
      <c r="B426" s="65">
        <v>0</v>
      </c>
      <c r="C426" s="66">
        <v>2</v>
      </c>
      <c r="D426" s="65">
        <v>3</v>
      </c>
      <c r="E426" s="66">
        <v>4</v>
      </c>
      <c r="F426" s="67"/>
      <c r="G426" s="65">
        <f t="shared" si="80"/>
        <v>-2</v>
      </c>
      <c r="H426" s="66">
        <f t="shared" si="81"/>
        <v>-1</v>
      </c>
      <c r="I426" s="20">
        <f t="shared" si="82"/>
        <v>-1</v>
      </c>
      <c r="J426" s="21">
        <f t="shared" si="83"/>
        <v>-0.25</v>
      </c>
    </row>
    <row r="427" spans="1:10" x14ac:dyDescent="0.25">
      <c r="A427" s="158" t="s">
        <v>455</v>
      </c>
      <c r="B427" s="65">
        <v>11</v>
      </c>
      <c r="C427" s="66">
        <v>11</v>
      </c>
      <c r="D427" s="65">
        <v>33</v>
      </c>
      <c r="E427" s="66">
        <v>28</v>
      </c>
      <c r="F427" s="67"/>
      <c r="G427" s="65">
        <f t="shared" si="80"/>
        <v>0</v>
      </c>
      <c r="H427" s="66">
        <f t="shared" si="81"/>
        <v>5</v>
      </c>
      <c r="I427" s="20">
        <f t="shared" si="82"/>
        <v>0</v>
      </c>
      <c r="J427" s="21">
        <f t="shared" si="83"/>
        <v>0.17857142857142858</v>
      </c>
    </row>
    <row r="428" spans="1:10" x14ac:dyDescent="0.25">
      <c r="A428" s="158" t="s">
        <v>456</v>
      </c>
      <c r="B428" s="65">
        <v>9</v>
      </c>
      <c r="C428" s="66">
        <v>18</v>
      </c>
      <c r="D428" s="65">
        <v>39</v>
      </c>
      <c r="E428" s="66">
        <v>27</v>
      </c>
      <c r="F428" s="67"/>
      <c r="G428" s="65">
        <f t="shared" si="80"/>
        <v>-9</v>
      </c>
      <c r="H428" s="66">
        <f t="shared" si="81"/>
        <v>12</v>
      </c>
      <c r="I428" s="20">
        <f t="shared" si="82"/>
        <v>-0.5</v>
      </c>
      <c r="J428" s="21">
        <f t="shared" si="83"/>
        <v>0.44444444444444442</v>
      </c>
    </row>
    <row r="429" spans="1:10" x14ac:dyDescent="0.25">
      <c r="A429" s="158" t="s">
        <v>320</v>
      </c>
      <c r="B429" s="65">
        <v>0</v>
      </c>
      <c r="C429" s="66">
        <v>3</v>
      </c>
      <c r="D429" s="65">
        <v>10</v>
      </c>
      <c r="E429" s="66">
        <v>6</v>
      </c>
      <c r="F429" s="67"/>
      <c r="G429" s="65">
        <f t="shared" si="80"/>
        <v>-3</v>
      </c>
      <c r="H429" s="66">
        <f t="shared" si="81"/>
        <v>4</v>
      </c>
      <c r="I429" s="20">
        <f t="shared" si="82"/>
        <v>-1</v>
      </c>
      <c r="J429" s="21">
        <f t="shared" si="83"/>
        <v>0.66666666666666663</v>
      </c>
    </row>
    <row r="430" spans="1:10" x14ac:dyDescent="0.25">
      <c r="A430" s="158" t="s">
        <v>413</v>
      </c>
      <c r="B430" s="65">
        <v>26</v>
      </c>
      <c r="C430" s="66">
        <v>51</v>
      </c>
      <c r="D430" s="65">
        <v>112</v>
      </c>
      <c r="E430" s="66">
        <v>123</v>
      </c>
      <c r="F430" s="67"/>
      <c r="G430" s="65">
        <f t="shared" si="80"/>
        <v>-25</v>
      </c>
      <c r="H430" s="66">
        <f t="shared" si="81"/>
        <v>-11</v>
      </c>
      <c r="I430" s="20">
        <f t="shared" si="82"/>
        <v>-0.49019607843137253</v>
      </c>
      <c r="J430" s="21">
        <f t="shared" si="83"/>
        <v>-8.943089430894309E-2</v>
      </c>
    </row>
    <row r="431" spans="1:10" x14ac:dyDescent="0.25">
      <c r="A431" s="158" t="s">
        <v>281</v>
      </c>
      <c r="B431" s="65">
        <v>1</v>
      </c>
      <c r="C431" s="66">
        <v>2</v>
      </c>
      <c r="D431" s="65">
        <v>2</v>
      </c>
      <c r="E431" s="66">
        <v>2</v>
      </c>
      <c r="F431" s="67"/>
      <c r="G431" s="65">
        <f t="shared" si="80"/>
        <v>-1</v>
      </c>
      <c r="H431" s="66">
        <f t="shared" si="81"/>
        <v>0</v>
      </c>
      <c r="I431" s="20">
        <f t="shared" si="82"/>
        <v>-0.5</v>
      </c>
      <c r="J431" s="21">
        <f t="shared" si="83"/>
        <v>0</v>
      </c>
    </row>
    <row r="432" spans="1:10" x14ac:dyDescent="0.25">
      <c r="A432" s="158" t="s">
        <v>273</v>
      </c>
      <c r="B432" s="65">
        <v>3</v>
      </c>
      <c r="C432" s="66">
        <v>10</v>
      </c>
      <c r="D432" s="65">
        <v>14</v>
      </c>
      <c r="E432" s="66">
        <v>23</v>
      </c>
      <c r="F432" s="67"/>
      <c r="G432" s="65">
        <f t="shared" si="80"/>
        <v>-7</v>
      </c>
      <c r="H432" s="66">
        <f t="shared" si="81"/>
        <v>-9</v>
      </c>
      <c r="I432" s="20">
        <f t="shared" si="82"/>
        <v>-0.7</v>
      </c>
      <c r="J432" s="21">
        <f t="shared" si="83"/>
        <v>-0.39130434782608697</v>
      </c>
    </row>
    <row r="433" spans="1:10" s="160" customFormat="1" x14ac:dyDescent="0.25">
      <c r="A433" s="178" t="s">
        <v>668</v>
      </c>
      <c r="B433" s="71">
        <v>56</v>
      </c>
      <c r="C433" s="72">
        <v>106</v>
      </c>
      <c r="D433" s="71">
        <v>232</v>
      </c>
      <c r="E433" s="72">
        <v>235</v>
      </c>
      <c r="F433" s="73"/>
      <c r="G433" s="71">
        <f t="shared" si="80"/>
        <v>-50</v>
      </c>
      <c r="H433" s="72">
        <f t="shared" si="81"/>
        <v>-3</v>
      </c>
      <c r="I433" s="37">
        <f t="shared" si="82"/>
        <v>-0.47169811320754718</v>
      </c>
      <c r="J433" s="38">
        <f t="shared" si="83"/>
        <v>-1.276595744680851E-2</v>
      </c>
    </row>
    <row r="434" spans="1:10" x14ac:dyDescent="0.25">
      <c r="A434" s="177"/>
      <c r="B434" s="143"/>
      <c r="C434" s="144"/>
      <c r="D434" s="143"/>
      <c r="E434" s="144"/>
      <c r="F434" s="145"/>
      <c r="G434" s="143"/>
      <c r="H434" s="144"/>
      <c r="I434" s="151"/>
      <c r="J434" s="152"/>
    </row>
    <row r="435" spans="1:10" s="139" customFormat="1" x14ac:dyDescent="0.25">
      <c r="A435" s="159" t="s">
        <v>83</v>
      </c>
      <c r="B435" s="65"/>
      <c r="C435" s="66"/>
      <c r="D435" s="65"/>
      <c r="E435" s="66"/>
      <c r="F435" s="67"/>
      <c r="G435" s="65"/>
      <c r="H435" s="66"/>
      <c r="I435" s="20"/>
      <c r="J435" s="21"/>
    </row>
    <row r="436" spans="1:10" x14ac:dyDescent="0.25">
      <c r="A436" s="158" t="s">
        <v>514</v>
      </c>
      <c r="B436" s="65">
        <v>168</v>
      </c>
      <c r="C436" s="66">
        <v>91</v>
      </c>
      <c r="D436" s="65">
        <v>423</v>
      </c>
      <c r="E436" s="66">
        <v>215</v>
      </c>
      <c r="F436" s="67"/>
      <c r="G436" s="65">
        <f>B436-C436</f>
        <v>77</v>
      </c>
      <c r="H436" s="66">
        <f>D436-E436</f>
        <v>208</v>
      </c>
      <c r="I436" s="20">
        <f>IF(C436=0, "-", IF(G436/C436&lt;10, G436/C436, "&gt;999%"))</f>
        <v>0.84615384615384615</v>
      </c>
      <c r="J436" s="21">
        <f>IF(E436=0, "-", IF(H436/E436&lt;10, H436/E436, "&gt;999%"))</f>
        <v>0.96744186046511627</v>
      </c>
    </row>
    <row r="437" spans="1:10" x14ac:dyDescent="0.25">
      <c r="A437" s="158" t="s">
        <v>515</v>
      </c>
      <c r="B437" s="65">
        <v>22</v>
      </c>
      <c r="C437" s="66">
        <v>17</v>
      </c>
      <c r="D437" s="65">
        <v>30</v>
      </c>
      <c r="E437" s="66">
        <v>37</v>
      </c>
      <c r="F437" s="67"/>
      <c r="G437" s="65">
        <f>B437-C437</f>
        <v>5</v>
      </c>
      <c r="H437" s="66">
        <f>D437-E437</f>
        <v>-7</v>
      </c>
      <c r="I437" s="20">
        <f>IF(C437=0, "-", IF(G437/C437&lt;10, G437/C437, "&gt;999%"))</f>
        <v>0.29411764705882354</v>
      </c>
      <c r="J437" s="21">
        <f>IF(E437=0, "-", IF(H437/E437&lt;10, H437/E437, "&gt;999%"))</f>
        <v>-0.1891891891891892</v>
      </c>
    </row>
    <row r="438" spans="1:10" x14ac:dyDescent="0.25">
      <c r="A438" s="158" t="s">
        <v>516</v>
      </c>
      <c r="B438" s="65">
        <v>0</v>
      </c>
      <c r="C438" s="66">
        <v>1</v>
      </c>
      <c r="D438" s="65">
        <v>0</v>
      </c>
      <c r="E438" s="66">
        <v>4</v>
      </c>
      <c r="F438" s="67"/>
      <c r="G438" s="65">
        <f>B438-C438</f>
        <v>-1</v>
      </c>
      <c r="H438" s="66">
        <f>D438-E438</f>
        <v>-4</v>
      </c>
      <c r="I438" s="20">
        <f>IF(C438=0, "-", IF(G438/C438&lt;10, G438/C438, "&gt;999%"))</f>
        <v>-1</v>
      </c>
      <c r="J438" s="21">
        <f>IF(E438=0, "-", IF(H438/E438&lt;10, H438/E438, "&gt;999%"))</f>
        <v>-1</v>
      </c>
    </row>
    <row r="439" spans="1:10" s="160" customFormat="1" x14ac:dyDescent="0.25">
      <c r="A439" s="178" t="s">
        <v>669</v>
      </c>
      <c r="B439" s="71">
        <v>190</v>
      </c>
      <c r="C439" s="72">
        <v>109</v>
      </c>
      <c r="D439" s="71">
        <v>453</v>
      </c>
      <c r="E439" s="72">
        <v>256</v>
      </c>
      <c r="F439" s="73"/>
      <c r="G439" s="71">
        <f>B439-C439</f>
        <v>81</v>
      </c>
      <c r="H439" s="72">
        <f>D439-E439</f>
        <v>197</v>
      </c>
      <c r="I439" s="37">
        <f>IF(C439=0, "-", IF(G439/C439&lt;10, G439/C439, "&gt;999%"))</f>
        <v>0.74311926605504586</v>
      </c>
      <c r="J439" s="38">
        <f>IF(E439=0, "-", IF(H439/E439&lt;10, H439/E439, "&gt;999%"))</f>
        <v>0.76953125</v>
      </c>
    </row>
    <row r="440" spans="1:10" x14ac:dyDescent="0.25">
      <c r="A440" s="177"/>
      <c r="B440" s="143"/>
      <c r="C440" s="144"/>
      <c r="D440" s="143"/>
      <c r="E440" s="144"/>
      <c r="F440" s="145"/>
      <c r="G440" s="143"/>
      <c r="H440" s="144"/>
      <c r="I440" s="151"/>
      <c r="J440" s="152"/>
    </row>
    <row r="441" spans="1:10" s="139" customFormat="1" x14ac:dyDescent="0.25">
      <c r="A441" s="159" t="s">
        <v>84</v>
      </c>
      <c r="B441" s="65"/>
      <c r="C441" s="66"/>
      <c r="D441" s="65"/>
      <c r="E441" s="66"/>
      <c r="F441" s="67"/>
      <c r="G441" s="65"/>
      <c r="H441" s="66"/>
      <c r="I441" s="20"/>
      <c r="J441" s="21"/>
    </row>
    <row r="442" spans="1:10" x14ac:dyDescent="0.25">
      <c r="A442" s="158" t="s">
        <v>354</v>
      </c>
      <c r="B442" s="65">
        <v>18</v>
      </c>
      <c r="C442" s="66">
        <v>4</v>
      </c>
      <c r="D442" s="65">
        <v>52</v>
      </c>
      <c r="E442" s="66">
        <v>42</v>
      </c>
      <c r="F442" s="67"/>
      <c r="G442" s="65">
        <f t="shared" ref="G442:G450" si="84">B442-C442</f>
        <v>14</v>
      </c>
      <c r="H442" s="66">
        <f t="shared" ref="H442:H450" si="85">D442-E442</f>
        <v>10</v>
      </c>
      <c r="I442" s="20">
        <f t="shared" ref="I442:I450" si="86">IF(C442=0, "-", IF(G442/C442&lt;10, G442/C442, "&gt;999%"))</f>
        <v>3.5</v>
      </c>
      <c r="J442" s="21">
        <f t="shared" ref="J442:J450" si="87">IF(E442=0, "-", IF(H442/E442&lt;10, H442/E442, "&gt;999%"))</f>
        <v>0.23809523809523808</v>
      </c>
    </row>
    <row r="443" spans="1:10" x14ac:dyDescent="0.25">
      <c r="A443" s="158" t="s">
        <v>335</v>
      </c>
      <c r="B443" s="65">
        <v>9</v>
      </c>
      <c r="C443" s="66">
        <v>40</v>
      </c>
      <c r="D443" s="65">
        <v>20</v>
      </c>
      <c r="E443" s="66">
        <v>74</v>
      </c>
      <c r="F443" s="67"/>
      <c r="G443" s="65">
        <f t="shared" si="84"/>
        <v>-31</v>
      </c>
      <c r="H443" s="66">
        <f t="shared" si="85"/>
        <v>-54</v>
      </c>
      <c r="I443" s="20">
        <f t="shared" si="86"/>
        <v>-0.77500000000000002</v>
      </c>
      <c r="J443" s="21">
        <f t="shared" si="87"/>
        <v>-0.72972972972972971</v>
      </c>
    </row>
    <row r="444" spans="1:10" x14ac:dyDescent="0.25">
      <c r="A444" s="158" t="s">
        <v>479</v>
      </c>
      <c r="B444" s="65">
        <v>2</v>
      </c>
      <c r="C444" s="66">
        <v>29</v>
      </c>
      <c r="D444" s="65">
        <v>2</v>
      </c>
      <c r="E444" s="66">
        <v>40</v>
      </c>
      <c r="F444" s="67"/>
      <c r="G444" s="65">
        <f t="shared" si="84"/>
        <v>-27</v>
      </c>
      <c r="H444" s="66">
        <f t="shared" si="85"/>
        <v>-38</v>
      </c>
      <c r="I444" s="20">
        <f t="shared" si="86"/>
        <v>-0.93103448275862066</v>
      </c>
      <c r="J444" s="21">
        <f t="shared" si="87"/>
        <v>-0.95</v>
      </c>
    </row>
    <row r="445" spans="1:10" x14ac:dyDescent="0.25">
      <c r="A445" s="158" t="s">
        <v>391</v>
      </c>
      <c r="B445" s="65">
        <v>128</v>
      </c>
      <c r="C445" s="66">
        <v>52</v>
      </c>
      <c r="D445" s="65">
        <v>392</v>
      </c>
      <c r="E445" s="66">
        <v>285</v>
      </c>
      <c r="F445" s="67"/>
      <c r="G445" s="65">
        <f t="shared" si="84"/>
        <v>76</v>
      </c>
      <c r="H445" s="66">
        <f t="shared" si="85"/>
        <v>107</v>
      </c>
      <c r="I445" s="20">
        <f t="shared" si="86"/>
        <v>1.4615384615384615</v>
      </c>
      <c r="J445" s="21">
        <f t="shared" si="87"/>
        <v>0.37543859649122807</v>
      </c>
    </row>
    <row r="446" spans="1:10" x14ac:dyDescent="0.25">
      <c r="A446" s="158" t="s">
        <v>529</v>
      </c>
      <c r="B446" s="65">
        <v>8</v>
      </c>
      <c r="C446" s="66">
        <v>24</v>
      </c>
      <c r="D446" s="65">
        <v>58</v>
      </c>
      <c r="E446" s="66">
        <v>73</v>
      </c>
      <c r="F446" s="67"/>
      <c r="G446" s="65">
        <f t="shared" si="84"/>
        <v>-16</v>
      </c>
      <c r="H446" s="66">
        <f t="shared" si="85"/>
        <v>-15</v>
      </c>
      <c r="I446" s="20">
        <f t="shared" si="86"/>
        <v>-0.66666666666666663</v>
      </c>
      <c r="J446" s="21">
        <f t="shared" si="87"/>
        <v>-0.20547945205479451</v>
      </c>
    </row>
    <row r="447" spans="1:10" x14ac:dyDescent="0.25">
      <c r="A447" s="158" t="s">
        <v>474</v>
      </c>
      <c r="B447" s="65">
        <v>0</v>
      </c>
      <c r="C447" s="66">
        <v>1</v>
      </c>
      <c r="D447" s="65">
        <v>0</v>
      </c>
      <c r="E447" s="66">
        <v>2</v>
      </c>
      <c r="F447" s="67"/>
      <c r="G447" s="65">
        <f t="shared" si="84"/>
        <v>-1</v>
      </c>
      <c r="H447" s="66">
        <f t="shared" si="85"/>
        <v>-2</v>
      </c>
      <c r="I447" s="20">
        <f t="shared" si="86"/>
        <v>-1</v>
      </c>
      <c r="J447" s="21">
        <f t="shared" si="87"/>
        <v>-1</v>
      </c>
    </row>
    <row r="448" spans="1:10" x14ac:dyDescent="0.25">
      <c r="A448" s="158" t="s">
        <v>233</v>
      </c>
      <c r="B448" s="65">
        <v>0</v>
      </c>
      <c r="C448" s="66">
        <v>3</v>
      </c>
      <c r="D448" s="65">
        <v>0</v>
      </c>
      <c r="E448" s="66">
        <v>7</v>
      </c>
      <c r="F448" s="67"/>
      <c r="G448" s="65">
        <f t="shared" si="84"/>
        <v>-3</v>
      </c>
      <c r="H448" s="66">
        <f t="shared" si="85"/>
        <v>-7</v>
      </c>
      <c r="I448" s="20">
        <f t="shared" si="86"/>
        <v>-1</v>
      </c>
      <c r="J448" s="21">
        <f t="shared" si="87"/>
        <v>-1</v>
      </c>
    </row>
    <row r="449" spans="1:10" x14ac:dyDescent="0.25">
      <c r="A449" s="158" t="s">
        <v>488</v>
      </c>
      <c r="B449" s="65">
        <v>11</v>
      </c>
      <c r="C449" s="66">
        <v>16</v>
      </c>
      <c r="D449" s="65">
        <v>13</v>
      </c>
      <c r="E449" s="66">
        <v>67</v>
      </c>
      <c r="F449" s="67"/>
      <c r="G449" s="65">
        <f t="shared" si="84"/>
        <v>-5</v>
      </c>
      <c r="H449" s="66">
        <f t="shared" si="85"/>
        <v>-54</v>
      </c>
      <c r="I449" s="20">
        <f t="shared" si="86"/>
        <v>-0.3125</v>
      </c>
      <c r="J449" s="21">
        <f t="shared" si="87"/>
        <v>-0.80597014925373134</v>
      </c>
    </row>
    <row r="450" spans="1:10" s="160" customFormat="1" x14ac:dyDescent="0.25">
      <c r="A450" s="178" t="s">
        <v>670</v>
      </c>
      <c r="B450" s="71">
        <v>176</v>
      </c>
      <c r="C450" s="72">
        <v>169</v>
      </c>
      <c r="D450" s="71">
        <v>537</v>
      </c>
      <c r="E450" s="72">
        <v>590</v>
      </c>
      <c r="F450" s="73"/>
      <c r="G450" s="71">
        <f t="shared" si="84"/>
        <v>7</v>
      </c>
      <c r="H450" s="72">
        <f t="shared" si="85"/>
        <v>-53</v>
      </c>
      <c r="I450" s="37">
        <f t="shared" si="86"/>
        <v>4.142011834319527E-2</v>
      </c>
      <c r="J450" s="38">
        <f t="shared" si="87"/>
        <v>-8.9830508474576271E-2</v>
      </c>
    </row>
    <row r="451" spans="1:10" x14ac:dyDescent="0.25">
      <c r="A451" s="177"/>
      <c r="B451" s="143"/>
      <c r="C451" s="144"/>
      <c r="D451" s="143"/>
      <c r="E451" s="144"/>
      <c r="F451" s="145"/>
      <c r="G451" s="143"/>
      <c r="H451" s="144"/>
      <c r="I451" s="151"/>
      <c r="J451" s="152"/>
    </row>
    <row r="452" spans="1:10" s="139" customFormat="1" x14ac:dyDescent="0.25">
      <c r="A452" s="159" t="s">
        <v>85</v>
      </c>
      <c r="B452" s="65"/>
      <c r="C452" s="66"/>
      <c r="D452" s="65"/>
      <c r="E452" s="66"/>
      <c r="F452" s="67"/>
      <c r="G452" s="65"/>
      <c r="H452" s="66"/>
      <c r="I452" s="20"/>
      <c r="J452" s="21"/>
    </row>
    <row r="453" spans="1:10" x14ac:dyDescent="0.25">
      <c r="A453" s="158" t="s">
        <v>470</v>
      </c>
      <c r="B453" s="65">
        <v>0</v>
      </c>
      <c r="C453" s="66">
        <v>0</v>
      </c>
      <c r="D453" s="65">
        <v>0</v>
      </c>
      <c r="E453" s="66">
        <v>2</v>
      </c>
      <c r="F453" s="67"/>
      <c r="G453" s="65">
        <f>B453-C453</f>
        <v>0</v>
      </c>
      <c r="H453" s="66">
        <f>D453-E453</f>
        <v>-2</v>
      </c>
      <c r="I453" s="20" t="str">
        <f>IF(C453=0, "-", IF(G453/C453&lt;10, G453/C453, "&gt;999%"))</f>
        <v>-</v>
      </c>
      <c r="J453" s="21">
        <f>IF(E453=0, "-", IF(H453/E453&lt;10, H453/E453, "&gt;999%"))</f>
        <v>-1</v>
      </c>
    </row>
    <row r="454" spans="1:10" x14ac:dyDescent="0.25">
      <c r="A454" s="158" t="s">
        <v>282</v>
      </c>
      <c r="B454" s="65">
        <v>0</v>
      </c>
      <c r="C454" s="66">
        <v>0</v>
      </c>
      <c r="D454" s="65">
        <v>1</v>
      </c>
      <c r="E454" s="66">
        <v>0</v>
      </c>
      <c r="F454" s="67"/>
      <c r="G454" s="65">
        <f>B454-C454</f>
        <v>0</v>
      </c>
      <c r="H454" s="66">
        <f>D454-E454</f>
        <v>1</v>
      </c>
      <c r="I454" s="20" t="str">
        <f>IF(C454=0, "-", IF(G454/C454&lt;10, G454/C454, "&gt;999%"))</f>
        <v>-</v>
      </c>
      <c r="J454" s="21" t="str">
        <f>IF(E454=0, "-", IF(H454/E454&lt;10, H454/E454, "&gt;999%"))</f>
        <v>-</v>
      </c>
    </row>
    <row r="455" spans="1:10" s="160" customFormat="1" x14ac:dyDescent="0.25">
      <c r="A455" s="178" t="s">
        <v>671</v>
      </c>
      <c r="B455" s="71">
        <v>0</v>
      </c>
      <c r="C455" s="72">
        <v>0</v>
      </c>
      <c r="D455" s="71">
        <v>1</v>
      </c>
      <c r="E455" s="72">
        <v>2</v>
      </c>
      <c r="F455" s="73"/>
      <c r="G455" s="71">
        <f>B455-C455</f>
        <v>0</v>
      </c>
      <c r="H455" s="72">
        <f>D455-E455</f>
        <v>-1</v>
      </c>
      <c r="I455" s="37" t="str">
        <f>IF(C455=0, "-", IF(G455/C455&lt;10, G455/C455, "&gt;999%"))</f>
        <v>-</v>
      </c>
      <c r="J455" s="38">
        <f>IF(E455=0, "-", IF(H455/E455&lt;10, H455/E455, "&gt;999%"))</f>
        <v>-0.5</v>
      </c>
    </row>
    <row r="456" spans="1:10" x14ac:dyDescent="0.25">
      <c r="A456" s="177"/>
      <c r="B456" s="143"/>
      <c r="C456" s="144"/>
      <c r="D456" s="143"/>
      <c r="E456" s="144"/>
      <c r="F456" s="145"/>
      <c r="G456" s="143"/>
      <c r="H456" s="144"/>
      <c r="I456" s="151"/>
      <c r="J456" s="152"/>
    </row>
    <row r="457" spans="1:10" s="139" customFormat="1" x14ac:dyDescent="0.25">
      <c r="A457" s="159" t="s">
        <v>86</v>
      </c>
      <c r="B457" s="65"/>
      <c r="C457" s="66"/>
      <c r="D457" s="65"/>
      <c r="E457" s="66"/>
      <c r="F457" s="67"/>
      <c r="G457" s="65"/>
      <c r="H457" s="66"/>
      <c r="I457" s="20"/>
      <c r="J457" s="21"/>
    </row>
    <row r="458" spans="1:10" x14ac:dyDescent="0.25">
      <c r="A458" s="158" t="s">
        <v>555</v>
      </c>
      <c r="B458" s="65">
        <v>14</v>
      </c>
      <c r="C458" s="66">
        <v>5</v>
      </c>
      <c r="D458" s="65">
        <v>33</v>
      </c>
      <c r="E458" s="66">
        <v>20</v>
      </c>
      <c r="F458" s="67"/>
      <c r="G458" s="65">
        <f>B458-C458</f>
        <v>9</v>
      </c>
      <c r="H458" s="66">
        <f>D458-E458</f>
        <v>13</v>
      </c>
      <c r="I458" s="20">
        <f>IF(C458=0, "-", IF(G458/C458&lt;10, G458/C458, "&gt;999%"))</f>
        <v>1.8</v>
      </c>
      <c r="J458" s="21">
        <f>IF(E458=0, "-", IF(H458/E458&lt;10, H458/E458, "&gt;999%"))</f>
        <v>0.65</v>
      </c>
    </row>
    <row r="459" spans="1:10" s="160" customFormat="1" x14ac:dyDescent="0.25">
      <c r="A459" s="178" t="s">
        <v>672</v>
      </c>
      <c r="B459" s="71">
        <v>14</v>
      </c>
      <c r="C459" s="72">
        <v>5</v>
      </c>
      <c r="D459" s="71">
        <v>33</v>
      </c>
      <c r="E459" s="72">
        <v>20</v>
      </c>
      <c r="F459" s="73"/>
      <c r="G459" s="71">
        <f>B459-C459</f>
        <v>9</v>
      </c>
      <c r="H459" s="72">
        <f>D459-E459</f>
        <v>13</v>
      </c>
      <c r="I459" s="37">
        <f>IF(C459=0, "-", IF(G459/C459&lt;10, G459/C459, "&gt;999%"))</f>
        <v>1.8</v>
      </c>
      <c r="J459" s="38">
        <f>IF(E459=0, "-", IF(H459/E459&lt;10, H459/E459, "&gt;999%"))</f>
        <v>0.65</v>
      </c>
    </row>
    <row r="460" spans="1:10" x14ac:dyDescent="0.25">
      <c r="A460" s="177"/>
      <c r="B460" s="143"/>
      <c r="C460" s="144"/>
      <c r="D460" s="143"/>
      <c r="E460" s="144"/>
      <c r="F460" s="145"/>
      <c r="G460" s="143"/>
      <c r="H460" s="144"/>
      <c r="I460" s="151"/>
      <c r="J460" s="152"/>
    </row>
    <row r="461" spans="1:10" s="139" customFormat="1" x14ac:dyDescent="0.25">
      <c r="A461" s="159" t="s">
        <v>87</v>
      </c>
      <c r="B461" s="65"/>
      <c r="C461" s="66"/>
      <c r="D461" s="65"/>
      <c r="E461" s="66"/>
      <c r="F461" s="67"/>
      <c r="G461" s="65"/>
      <c r="H461" s="66"/>
      <c r="I461" s="20"/>
      <c r="J461" s="21"/>
    </row>
    <row r="462" spans="1:10" x14ac:dyDescent="0.25">
      <c r="A462" s="158" t="s">
        <v>541</v>
      </c>
      <c r="B462" s="65">
        <v>0</v>
      </c>
      <c r="C462" s="66">
        <v>1</v>
      </c>
      <c r="D462" s="65">
        <v>1</v>
      </c>
      <c r="E462" s="66">
        <v>1</v>
      </c>
      <c r="F462" s="67"/>
      <c r="G462" s="65">
        <f>B462-C462</f>
        <v>-1</v>
      </c>
      <c r="H462" s="66">
        <f>D462-E462</f>
        <v>0</v>
      </c>
      <c r="I462" s="20">
        <f>IF(C462=0, "-", IF(G462/C462&lt;10, G462/C462, "&gt;999%"))</f>
        <v>-1</v>
      </c>
      <c r="J462" s="21">
        <f>IF(E462=0, "-", IF(H462/E462&lt;10, H462/E462, "&gt;999%"))</f>
        <v>0</v>
      </c>
    </row>
    <row r="463" spans="1:10" s="160" customFormat="1" x14ac:dyDescent="0.25">
      <c r="A463" s="178" t="s">
        <v>673</v>
      </c>
      <c r="B463" s="71">
        <v>0</v>
      </c>
      <c r="C463" s="72">
        <v>1</v>
      </c>
      <c r="D463" s="71">
        <v>1</v>
      </c>
      <c r="E463" s="72">
        <v>1</v>
      </c>
      <c r="F463" s="73"/>
      <c r="G463" s="71">
        <f>B463-C463</f>
        <v>-1</v>
      </c>
      <c r="H463" s="72">
        <f>D463-E463</f>
        <v>0</v>
      </c>
      <c r="I463" s="37">
        <f>IF(C463=0, "-", IF(G463/C463&lt;10, G463/C463, "&gt;999%"))</f>
        <v>-1</v>
      </c>
      <c r="J463" s="38">
        <f>IF(E463=0, "-", IF(H463/E463&lt;10, H463/E463, "&gt;999%"))</f>
        <v>0</v>
      </c>
    </row>
    <row r="464" spans="1:10" x14ac:dyDescent="0.25">
      <c r="A464" s="177"/>
      <c r="B464" s="143"/>
      <c r="C464" s="144"/>
      <c r="D464" s="143"/>
      <c r="E464" s="144"/>
      <c r="F464" s="145"/>
      <c r="G464" s="143"/>
      <c r="H464" s="144"/>
      <c r="I464" s="151"/>
      <c r="J464" s="152"/>
    </row>
    <row r="465" spans="1:10" s="139" customFormat="1" x14ac:dyDescent="0.25">
      <c r="A465" s="159" t="s">
        <v>88</v>
      </c>
      <c r="B465" s="65"/>
      <c r="C465" s="66"/>
      <c r="D465" s="65"/>
      <c r="E465" s="66"/>
      <c r="F465" s="67"/>
      <c r="G465" s="65"/>
      <c r="H465" s="66"/>
      <c r="I465" s="20"/>
      <c r="J465" s="21"/>
    </row>
    <row r="466" spans="1:10" x14ac:dyDescent="0.25">
      <c r="A466" s="158" t="s">
        <v>213</v>
      </c>
      <c r="B466" s="65">
        <v>4</v>
      </c>
      <c r="C466" s="66">
        <v>0</v>
      </c>
      <c r="D466" s="65">
        <v>23</v>
      </c>
      <c r="E466" s="66">
        <v>2</v>
      </c>
      <c r="F466" s="67"/>
      <c r="G466" s="65">
        <f t="shared" ref="G466:G473" si="88">B466-C466</f>
        <v>4</v>
      </c>
      <c r="H466" s="66">
        <f t="shared" ref="H466:H473" si="89">D466-E466</f>
        <v>21</v>
      </c>
      <c r="I466" s="20" t="str">
        <f t="shared" ref="I466:I473" si="90">IF(C466=0, "-", IF(G466/C466&lt;10, G466/C466, "&gt;999%"))</f>
        <v>-</v>
      </c>
      <c r="J466" s="21" t="str">
        <f t="shared" ref="J466:J473" si="91">IF(E466=0, "-", IF(H466/E466&lt;10, H466/E466, "&gt;999%"))</f>
        <v>&gt;999%</v>
      </c>
    </row>
    <row r="467" spans="1:10" x14ac:dyDescent="0.25">
      <c r="A467" s="158" t="s">
        <v>355</v>
      </c>
      <c r="B467" s="65">
        <v>27</v>
      </c>
      <c r="C467" s="66">
        <v>19</v>
      </c>
      <c r="D467" s="65">
        <v>78</v>
      </c>
      <c r="E467" s="66">
        <v>57</v>
      </c>
      <c r="F467" s="67"/>
      <c r="G467" s="65">
        <f t="shared" si="88"/>
        <v>8</v>
      </c>
      <c r="H467" s="66">
        <f t="shared" si="89"/>
        <v>21</v>
      </c>
      <c r="I467" s="20">
        <f t="shared" si="90"/>
        <v>0.42105263157894735</v>
      </c>
      <c r="J467" s="21">
        <f t="shared" si="91"/>
        <v>0.36842105263157893</v>
      </c>
    </row>
    <row r="468" spans="1:10" x14ac:dyDescent="0.25">
      <c r="A468" s="158" t="s">
        <v>392</v>
      </c>
      <c r="B468" s="65">
        <v>20</v>
      </c>
      <c r="C468" s="66">
        <v>7</v>
      </c>
      <c r="D468" s="65">
        <v>60</v>
      </c>
      <c r="E468" s="66">
        <v>33</v>
      </c>
      <c r="F468" s="67"/>
      <c r="G468" s="65">
        <f t="shared" si="88"/>
        <v>13</v>
      </c>
      <c r="H468" s="66">
        <f t="shared" si="89"/>
        <v>27</v>
      </c>
      <c r="I468" s="20">
        <f t="shared" si="90"/>
        <v>1.8571428571428572</v>
      </c>
      <c r="J468" s="21">
        <f t="shared" si="91"/>
        <v>0.81818181818181823</v>
      </c>
    </row>
    <row r="469" spans="1:10" x14ac:dyDescent="0.25">
      <c r="A469" s="158" t="s">
        <v>429</v>
      </c>
      <c r="B469" s="65">
        <v>24</v>
      </c>
      <c r="C469" s="66">
        <v>22</v>
      </c>
      <c r="D469" s="65">
        <v>50</v>
      </c>
      <c r="E469" s="66">
        <v>42</v>
      </c>
      <c r="F469" s="67"/>
      <c r="G469" s="65">
        <f t="shared" si="88"/>
        <v>2</v>
      </c>
      <c r="H469" s="66">
        <f t="shared" si="89"/>
        <v>8</v>
      </c>
      <c r="I469" s="20">
        <f t="shared" si="90"/>
        <v>9.0909090909090912E-2</v>
      </c>
      <c r="J469" s="21">
        <f t="shared" si="91"/>
        <v>0.19047619047619047</v>
      </c>
    </row>
    <row r="470" spans="1:10" x14ac:dyDescent="0.25">
      <c r="A470" s="158" t="s">
        <v>239</v>
      </c>
      <c r="B470" s="65">
        <v>18</v>
      </c>
      <c r="C470" s="66">
        <v>28</v>
      </c>
      <c r="D470" s="65">
        <v>45</v>
      </c>
      <c r="E470" s="66">
        <v>64</v>
      </c>
      <c r="F470" s="67"/>
      <c r="G470" s="65">
        <f t="shared" si="88"/>
        <v>-10</v>
      </c>
      <c r="H470" s="66">
        <f t="shared" si="89"/>
        <v>-19</v>
      </c>
      <c r="I470" s="20">
        <f t="shared" si="90"/>
        <v>-0.35714285714285715</v>
      </c>
      <c r="J470" s="21">
        <f t="shared" si="91"/>
        <v>-0.296875</v>
      </c>
    </row>
    <row r="471" spans="1:10" x14ac:dyDescent="0.25">
      <c r="A471" s="158" t="s">
        <v>218</v>
      </c>
      <c r="B471" s="65">
        <v>11</v>
      </c>
      <c r="C471" s="66">
        <v>2</v>
      </c>
      <c r="D471" s="65">
        <v>24</v>
      </c>
      <c r="E471" s="66">
        <v>14</v>
      </c>
      <c r="F471" s="67"/>
      <c r="G471" s="65">
        <f t="shared" si="88"/>
        <v>9</v>
      </c>
      <c r="H471" s="66">
        <f t="shared" si="89"/>
        <v>10</v>
      </c>
      <c r="I471" s="20">
        <f t="shared" si="90"/>
        <v>4.5</v>
      </c>
      <c r="J471" s="21">
        <f t="shared" si="91"/>
        <v>0.7142857142857143</v>
      </c>
    </row>
    <row r="472" spans="1:10" x14ac:dyDescent="0.25">
      <c r="A472" s="158" t="s">
        <v>263</v>
      </c>
      <c r="B472" s="65">
        <v>2</v>
      </c>
      <c r="C472" s="66">
        <v>11</v>
      </c>
      <c r="D472" s="65">
        <v>9</v>
      </c>
      <c r="E472" s="66">
        <v>24</v>
      </c>
      <c r="F472" s="67"/>
      <c r="G472" s="65">
        <f t="shared" si="88"/>
        <v>-9</v>
      </c>
      <c r="H472" s="66">
        <f t="shared" si="89"/>
        <v>-15</v>
      </c>
      <c r="I472" s="20">
        <f t="shared" si="90"/>
        <v>-0.81818181818181823</v>
      </c>
      <c r="J472" s="21">
        <f t="shared" si="91"/>
        <v>-0.625</v>
      </c>
    </row>
    <row r="473" spans="1:10" s="160" customFormat="1" x14ac:dyDescent="0.25">
      <c r="A473" s="178" t="s">
        <v>674</v>
      </c>
      <c r="B473" s="71">
        <v>106</v>
      </c>
      <c r="C473" s="72">
        <v>89</v>
      </c>
      <c r="D473" s="71">
        <v>289</v>
      </c>
      <c r="E473" s="72">
        <v>236</v>
      </c>
      <c r="F473" s="73"/>
      <c r="G473" s="71">
        <f t="shared" si="88"/>
        <v>17</v>
      </c>
      <c r="H473" s="72">
        <f t="shared" si="89"/>
        <v>53</v>
      </c>
      <c r="I473" s="37">
        <f t="shared" si="90"/>
        <v>0.19101123595505617</v>
      </c>
      <c r="J473" s="38">
        <f t="shared" si="91"/>
        <v>0.22457627118644069</v>
      </c>
    </row>
    <row r="474" spans="1:10" x14ac:dyDescent="0.25">
      <c r="A474" s="177"/>
      <c r="B474" s="143"/>
      <c r="C474" s="144"/>
      <c r="D474" s="143"/>
      <c r="E474" s="144"/>
      <c r="F474" s="145"/>
      <c r="G474" s="143"/>
      <c r="H474" s="144"/>
      <c r="I474" s="151"/>
      <c r="J474" s="152"/>
    </row>
    <row r="475" spans="1:10" s="139" customFormat="1" x14ac:dyDescent="0.25">
      <c r="A475" s="159" t="s">
        <v>89</v>
      </c>
      <c r="B475" s="65"/>
      <c r="C475" s="66"/>
      <c r="D475" s="65"/>
      <c r="E475" s="66"/>
      <c r="F475" s="67"/>
      <c r="G475" s="65"/>
      <c r="H475" s="66"/>
      <c r="I475" s="20"/>
      <c r="J475" s="21"/>
    </row>
    <row r="476" spans="1:10" x14ac:dyDescent="0.25">
      <c r="A476" s="158" t="s">
        <v>393</v>
      </c>
      <c r="B476" s="65">
        <v>23</v>
      </c>
      <c r="C476" s="66">
        <v>24</v>
      </c>
      <c r="D476" s="65">
        <v>51</v>
      </c>
      <c r="E476" s="66">
        <v>41</v>
      </c>
      <c r="F476" s="67"/>
      <c r="G476" s="65">
        <f>B476-C476</f>
        <v>-1</v>
      </c>
      <c r="H476" s="66">
        <f>D476-E476</f>
        <v>10</v>
      </c>
      <c r="I476" s="20">
        <f>IF(C476=0, "-", IF(G476/C476&lt;10, G476/C476, "&gt;999%"))</f>
        <v>-4.1666666666666664E-2</v>
      </c>
      <c r="J476" s="21">
        <f>IF(E476=0, "-", IF(H476/E476&lt;10, H476/E476, "&gt;999%"))</f>
        <v>0.24390243902439024</v>
      </c>
    </row>
    <row r="477" spans="1:10" x14ac:dyDescent="0.25">
      <c r="A477" s="158" t="s">
        <v>508</v>
      </c>
      <c r="B477" s="65">
        <v>92</v>
      </c>
      <c r="C477" s="66">
        <v>9</v>
      </c>
      <c r="D477" s="65">
        <v>301</v>
      </c>
      <c r="E477" s="66">
        <v>105</v>
      </c>
      <c r="F477" s="67"/>
      <c r="G477" s="65">
        <f>B477-C477</f>
        <v>83</v>
      </c>
      <c r="H477" s="66">
        <f>D477-E477</f>
        <v>196</v>
      </c>
      <c r="I477" s="20">
        <f>IF(C477=0, "-", IF(G477/C477&lt;10, G477/C477, "&gt;999%"))</f>
        <v>9.2222222222222214</v>
      </c>
      <c r="J477" s="21">
        <f>IF(E477=0, "-", IF(H477/E477&lt;10, H477/E477, "&gt;999%"))</f>
        <v>1.8666666666666667</v>
      </c>
    </row>
    <row r="478" spans="1:10" x14ac:dyDescent="0.25">
      <c r="A478" s="158" t="s">
        <v>430</v>
      </c>
      <c r="B478" s="65">
        <v>54</v>
      </c>
      <c r="C478" s="66">
        <v>29</v>
      </c>
      <c r="D478" s="65">
        <v>117</v>
      </c>
      <c r="E478" s="66">
        <v>73</v>
      </c>
      <c r="F478" s="67"/>
      <c r="G478" s="65">
        <f>B478-C478</f>
        <v>25</v>
      </c>
      <c r="H478" s="66">
        <f>D478-E478</f>
        <v>44</v>
      </c>
      <c r="I478" s="20">
        <f>IF(C478=0, "-", IF(G478/C478&lt;10, G478/C478, "&gt;999%"))</f>
        <v>0.86206896551724133</v>
      </c>
      <c r="J478" s="21">
        <f>IF(E478=0, "-", IF(H478/E478&lt;10, H478/E478, "&gt;999%"))</f>
        <v>0.60273972602739723</v>
      </c>
    </row>
    <row r="479" spans="1:10" s="160" customFormat="1" x14ac:dyDescent="0.25">
      <c r="A479" s="178" t="s">
        <v>675</v>
      </c>
      <c r="B479" s="71">
        <v>169</v>
      </c>
      <c r="C479" s="72">
        <v>62</v>
      </c>
      <c r="D479" s="71">
        <v>469</v>
      </c>
      <c r="E479" s="72">
        <v>219</v>
      </c>
      <c r="F479" s="73"/>
      <c r="G479" s="71">
        <f>B479-C479</f>
        <v>107</v>
      </c>
      <c r="H479" s="72">
        <f>D479-E479</f>
        <v>250</v>
      </c>
      <c r="I479" s="37">
        <f>IF(C479=0, "-", IF(G479/C479&lt;10, G479/C479, "&gt;999%"))</f>
        <v>1.7258064516129032</v>
      </c>
      <c r="J479" s="38">
        <f>IF(E479=0, "-", IF(H479/E479&lt;10, H479/E479, "&gt;999%"))</f>
        <v>1.1415525114155252</v>
      </c>
    </row>
    <row r="480" spans="1:10" x14ac:dyDescent="0.25">
      <c r="A480" s="177"/>
      <c r="B480" s="143"/>
      <c r="C480" s="144"/>
      <c r="D480" s="143"/>
      <c r="E480" s="144"/>
      <c r="F480" s="145"/>
      <c r="G480" s="143"/>
      <c r="H480" s="144"/>
      <c r="I480" s="151"/>
      <c r="J480" s="152"/>
    </row>
    <row r="481" spans="1:10" s="139" customFormat="1" x14ac:dyDescent="0.25">
      <c r="A481" s="159" t="s">
        <v>90</v>
      </c>
      <c r="B481" s="65"/>
      <c r="C481" s="66"/>
      <c r="D481" s="65"/>
      <c r="E481" s="66"/>
      <c r="F481" s="67"/>
      <c r="G481" s="65"/>
      <c r="H481" s="66"/>
      <c r="I481" s="20"/>
      <c r="J481" s="21"/>
    </row>
    <row r="482" spans="1:10" x14ac:dyDescent="0.25">
      <c r="A482" s="158" t="s">
        <v>303</v>
      </c>
      <c r="B482" s="65">
        <v>50</v>
      </c>
      <c r="C482" s="66">
        <v>9</v>
      </c>
      <c r="D482" s="65">
        <v>98</v>
      </c>
      <c r="E482" s="66">
        <v>57</v>
      </c>
      <c r="F482" s="67"/>
      <c r="G482" s="65">
        <f t="shared" ref="G482:G488" si="92">B482-C482</f>
        <v>41</v>
      </c>
      <c r="H482" s="66">
        <f t="shared" ref="H482:H488" si="93">D482-E482</f>
        <v>41</v>
      </c>
      <c r="I482" s="20">
        <f t="shared" ref="I482:I488" si="94">IF(C482=0, "-", IF(G482/C482&lt;10, G482/C482, "&gt;999%"))</f>
        <v>4.5555555555555554</v>
      </c>
      <c r="J482" s="21">
        <f t="shared" ref="J482:J488" si="95">IF(E482=0, "-", IF(H482/E482&lt;10, H482/E482, "&gt;999%"))</f>
        <v>0.7192982456140351</v>
      </c>
    </row>
    <row r="483" spans="1:10" x14ac:dyDescent="0.25">
      <c r="A483" s="158" t="s">
        <v>394</v>
      </c>
      <c r="B483" s="65">
        <v>301</v>
      </c>
      <c r="C483" s="66">
        <v>150</v>
      </c>
      <c r="D483" s="65">
        <v>760</v>
      </c>
      <c r="E483" s="66">
        <v>672</v>
      </c>
      <c r="F483" s="67"/>
      <c r="G483" s="65">
        <f t="shared" si="92"/>
        <v>151</v>
      </c>
      <c r="H483" s="66">
        <f t="shared" si="93"/>
        <v>88</v>
      </c>
      <c r="I483" s="20">
        <f t="shared" si="94"/>
        <v>1.0066666666666666</v>
      </c>
      <c r="J483" s="21">
        <f t="shared" si="95"/>
        <v>0.13095238095238096</v>
      </c>
    </row>
    <row r="484" spans="1:10" x14ac:dyDescent="0.25">
      <c r="A484" s="158" t="s">
        <v>219</v>
      </c>
      <c r="B484" s="65">
        <v>71</v>
      </c>
      <c r="C484" s="66">
        <v>21</v>
      </c>
      <c r="D484" s="65">
        <v>144</v>
      </c>
      <c r="E484" s="66">
        <v>131</v>
      </c>
      <c r="F484" s="67"/>
      <c r="G484" s="65">
        <f t="shared" si="92"/>
        <v>50</v>
      </c>
      <c r="H484" s="66">
        <f t="shared" si="93"/>
        <v>13</v>
      </c>
      <c r="I484" s="20">
        <f t="shared" si="94"/>
        <v>2.3809523809523809</v>
      </c>
      <c r="J484" s="21">
        <f t="shared" si="95"/>
        <v>9.9236641221374045E-2</v>
      </c>
    </row>
    <row r="485" spans="1:10" x14ac:dyDescent="0.25">
      <c r="A485" s="158" t="s">
        <v>431</v>
      </c>
      <c r="B485" s="65">
        <v>192</v>
      </c>
      <c r="C485" s="66">
        <v>204</v>
      </c>
      <c r="D485" s="65">
        <v>479</v>
      </c>
      <c r="E485" s="66">
        <v>384</v>
      </c>
      <c r="F485" s="67"/>
      <c r="G485" s="65">
        <f t="shared" si="92"/>
        <v>-12</v>
      </c>
      <c r="H485" s="66">
        <f t="shared" si="93"/>
        <v>95</v>
      </c>
      <c r="I485" s="20">
        <f t="shared" si="94"/>
        <v>-5.8823529411764705E-2</v>
      </c>
      <c r="J485" s="21">
        <f t="shared" si="95"/>
        <v>0.24739583333333334</v>
      </c>
    </row>
    <row r="486" spans="1:10" x14ac:dyDescent="0.25">
      <c r="A486" s="158" t="s">
        <v>234</v>
      </c>
      <c r="B486" s="65">
        <v>37</v>
      </c>
      <c r="C486" s="66">
        <v>1</v>
      </c>
      <c r="D486" s="65">
        <v>148</v>
      </c>
      <c r="E486" s="66">
        <v>1</v>
      </c>
      <c r="F486" s="67"/>
      <c r="G486" s="65">
        <f t="shared" si="92"/>
        <v>36</v>
      </c>
      <c r="H486" s="66">
        <f t="shared" si="93"/>
        <v>147</v>
      </c>
      <c r="I486" s="20" t="str">
        <f t="shared" si="94"/>
        <v>&gt;999%</v>
      </c>
      <c r="J486" s="21" t="str">
        <f t="shared" si="95"/>
        <v>&gt;999%</v>
      </c>
    </row>
    <row r="487" spans="1:10" x14ac:dyDescent="0.25">
      <c r="A487" s="158" t="s">
        <v>356</v>
      </c>
      <c r="B487" s="65">
        <v>31</v>
      </c>
      <c r="C487" s="66">
        <v>39</v>
      </c>
      <c r="D487" s="65">
        <v>230</v>
      </c>
      <c r="E487" s="66">
        <v>378</v>
      </c>
      <c r="F487" s="67"/>
      <c r="G487" s="65">
        <f t="shared" si="92"/>
        <v>-8</v>
      </c>
      <c r="H487" s="66">
        <f t="shared" si="93"/>
        <v>-148</v>
      </c>
      <c r="I487" s="20">
        <f t="shared" si="94"/>
        <v>-0.20512820512820512</v>
      </c>
      <c r="J487" s="21">
        <f t="shared" si="95"/>
        <v>-0.39153439153439151</v>
      </c>
    </row>
    <row r="488" spans="1:10" s="160" customFormat="1" x14ac:dyDescent="0.25">
      <c r="A488" s="178" t="s">
        <v>676</v>
      </c>
      <c r="B488" s="71">
        <v>682</v>
      </c>
      <c r="C488" s="72">
        <v>424</v>
      </c>
      <c r="D488" s="71">
        <v>1859</v>
      </c>
      <c r="E488" s="72">
        <v>1623</v>
      </c>
      <c r="F488" s="73"/>
      <c r="G488" s="71">
        <f t="shared" si="92"/>
        <v>258</v>
      </c>
      <c r="H488" s="72">
        <f t="shared" si="93"/>
        <v>236</v>
      </c>
      <c r="I488" s="37">
        <f t="shared" si="94"/>
        <v>0.60849056603773588</v>
      </c>
      <c r="J488" s="38">
        <f t="shared" si="95"/>
        <v>0.14540973505853358</v>
      </c>
    </row>
    <row r="489" spans="1:10" x14ac:dyDescent="0.25">
      <c r="A489" s="177"/>
      <c r="B489" s="143"/>
      <c r="C489" s="144"/>
      <c r="D489" s="143"/>
      <c r="E489" s="144"/>
      <c r="F489" s="145"/>
      <c r="G489" s="143"/>
      <c r="H489" s="144"/>
      <c r="I489" s="151"/>
      <c r="J489" s="152"/>
    </row>
    <row r="490" spans="1:10" s="139" customFormat="1" x14ac:dyDescent="0.25">
      <c r="A490" s="159" t="s">
        <v>91</v>
      </c>
      <c r="B490" s="65"/>
      <c r="C490" s="66"/>
      <c r="D490" s="65"/>
      <c r="E490" s="66"/>
      <c r="F490" s="67"/>
      <c r="G490" s="65"/>
      <c r="H490" s="66"/>
      <c r="I490" s="20"/>
      <c r="J490" s="21"/>
    </row>
    <row r="491" spans="1:10" x14ac:dyDescent="0.25">
      <c r="A491" s="158" t="s">
        <v>206</v>
      </c>
      <c r="B491" s="65">
        <v>2</v>
      </c>
      <c r="C491" s="66">
        <v>44</v>
      </c>
      <c r="D491" s="65">
        <v>2</v>
      </c>
      <c r="E491" s="66">
        <v>77</v>
      </c>
      <c r="F491" s="67"/>
      <c r="G491" s="65">
        <f t="shared" ref="G491:G497" si="96">B491-C491</f>
        <v>-42</v>
      </c>
      <c r="H491" s="66">
        <f t="shared" ref="H491:H497" si="97">D491-E491</f>
        <v>-75</v>
      </c>
      <c r="I491" s="20">
        <f t="shared" ref="I491:I497" si="98">IF(C491=0, "-", IF(G491/C491&lt;10, G491/C491, "&gt;999%"))</f>
        <v>-0.95454545454545459</v>
      </c>
      <c r="J491" s="21">
        <f t="shared" ref="J491:J497" si="99">IF(E491=0, "-", IF(H491/E491&lt;10, H491/E491, "&gt;999%"))</f>
        <v>-0.97402597402597402</v>
      </c>
    </row>
    <row r="492" spans="1:10" x14ac:dyDescent="0.25">
      <c r="A492" s="158" t="s">
        <v>336</v>
      </c>
      <c r="B492" s="65">
        <v>57</v>
      </c>
      <c r="C492" s="66">
        <v>37</v>
      </c>
      <c r="D492" s="65">
        <v>159</v>
      </c>
      <c r="E492" s="66">
        <v>110</v>
      </c>
      <c r="F492" s="67"/>
      <c r="G492" s="65">
        <f t="shared" si="96"/>
        <v>20</v>
      </c>
      <c r="H492" s="66">
        <f t="shared" si="97"/>
        <v>49</v>
      </c>
      <c r="I492" s="20">
        <f t="shared" si="98"/>
        <v>0.54054054054054057</v>
      </c>
      <c r="J492" s="21">
        <f t="shared" si="99"/>
        <v>0.44545454545454544</v>
      </c>
    </row>
    <row r="493" spans="1:10" x14ac:dyDescent="0.25">
      <c r="A493" s="158" t="s">
        <v>337</v>
      </c>
      <c r="B493" s="65">
        <v>146</v>
      </c>
      <c r="C493" s="66">
        <v>46</v>
      </c>
      <c r="D493" s="65">
        <v>477</v>
      </c>
      <c r="E493" s="66">
        <v>86</v>
      </c>
      <c r="F493" s="67"/>
      <c r="G493" s="65">
        <f t="shared" si="96"/>
        <v>100</v>
      </c>
      <c r="H493" s="66">
        <f t="shared" si="97"/>
        <v>391</v>
      </c>
      <c r="I493" s="20">
        <f t="shared" si="98"/>
        <v>2.1739130434782608</v>
      </c>
      <c r="J493" s="21">
        <f t="shared" si="99"/>
        <v>4.5465116279069768</v>
      </c>
    </row>
    <row r="494" spans="1:10" x14ac:dyDescent="0.25">
      <c r="A494" s="158" t="s">
        <v>357</v>
      </c>
      <c r="B494" s="65">
        <v>6</v>
      </c>
      <c r="C494" s="66">
        <v>4</v>
      </c>
      <c r="D494" s="65">
        <v>7</v>
      </c>
      <c r="E494" s="66">
        <v>9</v>
      </c>
      <c r="F494" s="67"/>
      <c r="G494" s="65">
        <f t="shared" si="96"/>
        <v>2</v>
      </c>
      <c r="H494" s="66">
        <f t="shared" si="97"/>
        <v>-2</v>
      </c>
      <c r="I494" s="20">
        <f t="shared" si="98"/>
        <v>0.5</v>
      </c>
      <c r="J494" s="21">
        <f t="shared" si="99"/>
        <v>-0.22222222222222221</v>
      </c>
    </row>
    <row r="495" spans="1:10" x14ac:dyDescent="0.25">
      <c r="A495" s="158" t="s">
        <v>207</v>
      </c>
      <c r="B495" s="65">
        <v>148</v>
      </c>
      <c r="C495" s="66">
        <v>104</v>
      </c>
      <c r="D495" s="65">
        <v>331</v>
      </c>
      <c r="E495" s="66">
        <v>232</v>
      </c>
      <c r="F495" s="67"/>
      <c r="G495" s="65">
        <f t="shared" si="96"/>
        <v>44</v>
      </c>
      <c r="H495" s="66">
        <f t="shared" si="97"/>
        <v>99</v>
      </c>
      <c r="I495" s="20">
        <f t="shared" si="98"/>
        <v>0.42307692307692307</v>
      </c>
      <c r="J495" s="21">
        <f t="shared" si="99"/>
        <v>0.42672413793103448</v>
      </c>
    </row>
    <row r="496" spans="1:10" x14ac:dyDescent="0.25">
      <c r="A496" s="158" t="s">
        <v>358</v>
      </c>
      <c r="B496" s="65">
        <v>45</v>
      </c>
      <c r="C496" s="66">
        <v>25</v>
      </c>
      <c r="D496" s="65">
        <v>107</v>
      </c>
      <c r="E496" s="66">
        <v>83</v>
      </c>
      <c r="F496" s="67"/>
      <c r="G496" s="65">
        <f t="shared" si="96"/>
        <v>20</v>
      </c>
      <c r="H496" s="66">
        <f t="shared" si="97"/>
        <v>24</v>
      </c>
      <c r="I496" s="20">
        <f t="shared" si="98"/>
        <v>0.8</v>
      </c>
      <c r="J496" s="21">
        <f t="shared" si="99"/>
        <v>0.28915662650602408</v>
      </c>
    </row>
    <row r="497" spans="1:10" s="160" customFormat="1" x14ac:dyDescent="0.25">
      <c r="A497" s="178" t="s">
        <v>677</v>
      </c>
      <c r="B497" s="71">
        <v>404</v>
      </c>
      <c r="C497" s="72">
        <v>260</v>
      </c>
      <c r="D497" s="71">
        <v>1083</v>
      </c>
      <c r="E497" s="72">
        <v>597</v>
      </c>
      <c r="F497" s="73"/>
      <c r="G497" s="71">
        <f t="shared" si="96"/>
        <v>144</v>
      </c>
      <c r="H497" s="72">
        <f t="shared" si="97"/>
        <v>486</v>
      </c>
      <c r="I497" s="37">
        <f t="shared" si="98"/>
        <v>0.55384615384615388</v>
      </c>
      <c r="J497" s="38">
        <f t="shared" si="99"/>
        <v>0.81407035175879394</v>
      </c>
    </row>
    <row r="498" spans="1:10" x14ac:dyDescent="0.25">
      <c r="A498" s="177"/>
      <c r="B498" s="143"/>
      <c r="C498" s="144"/>
      <c r="D498" s="143"/>
      <c r="E498" s="144"/>
      <c r="F498" s="145"/>
      <c r="G498" s="143"/>
      <c r="H498" s="144"/>
      <c r="I498" s="151"/>
      <c r="J498" s="152"/>
    </row>
    <row r="499" spans="1:10" s="139" customFormat="1" x14ac:dyDescent="0.25">
      <c r="A499" s="159" t="s">
        <v>92</v>
      </c>
      <c r="B499" s="65"/>
      <c r="C499" s="66"/>
      <c r="D499" s="65"/>
      <c r="E499" s="66"/>
      <c r="F499" s="67"/>
      <c r="G499" s="65"/>
      <c r="H499" s="66"/>
      <c r="I499" s="20"/>
      <c r="J499" s="21"/>
    </row>
    <row r="500" spans="1:10" x14ac:dyDescent="0.25">
      <c r="A500" s="158" t="s">
        <v>257</v>
      </c>
      <c r="B500" s="65">
        <v>526</v>
      </c>
      <c r="C500" s="66">
        <v>889</v>
      </c>
      <c r="D500" s="65">
        <v>1800</v>
      </c>
      <c r="E500" s="66">
        <v>889</v>
      </c>
      <c r="F500" s="67"/>
      <c r="G500" s="65">
        <f>B500-C500</f>
        <v>-363</v>
      </c>
      <c r="H500" s="66">
        <f>D500-E500</f>
        <v>911</v>
      </c>
      <c r="I500" s="20">
        <f>IF(C500=0, "-", IF(G500/C500&lt;10, G500/C500, "&gt;999%"))</f>
        <v>-0.40832395950506184</v>
      </c>
      <c r="J500" s="21">
        <f>IF(E500=0, "-", IF(H500/E500&lt;10, H500/E500, "&gt;999%"))</f>
        <v>1.0247469066366703</v>
      </c>
    </row>
    <row r="501" spans="1:10" x14ac:dyDescent="0.25">
      <c r="A501" s="158" t="s">
        <v>414</v>
      </c>
      <c r="B501" s="65">
        <v>434</v>
      </c>
      <c r="C501" s="66">
        <v>0</v>
      </c>
      <c r="D501" s="65">
        <v>698</v>
      </c>
      <c r="E501" s="66">
        <v>0</v>
      </c>
      <c r="F501" s="67"/>
      <c r="G501" s="65">
        <f>B501-C501</f>
        <v>434</v>
      </c>
      <c r="H501" s="66">
        <f>D501-E501</f>
        <v>698</v>
      </c>
      <c r="I501" s="20" t="str">
        <f>IF(C501=0, "-", IF(G501/C501&lt;10, G501/C501, "&gt;999%"))</f>
        <v>-</v>
      </c>
      <c r="J501" s="21" t="str">
        <f>IF(E501=0, "-", IF(H501/E501&lt;10, H501/E501, "&gt;999%"))</f>
        <v>-</v>
      </c>
    </row>
    <row r="502" spans="1:10" s="160" customFormat="1" x14ac:dyDescent="0.25">
      <c r="A502" s="178" t="s">
        <v>678</v>
      </c>
      <c r="B502" s="71">
        <v>960</v>
      </c>
      <c r="C502" s="72">
        <v>889</v>
      </c>
      <c r="D502" s="71">
        <v>2498</v>
      </c>
      <c r="E502" s="72">
        <v>889</v>
      </c>
      <c r="F502" s="73"/>
      <c r="G502" s="71">
        <f>B502-C502</f>
        <v>71</v>
      </c>
      <c r="H502" s="72">
        <f>D502-E502</f>
        <v>1609</v>
      </c>
      <c r="I502" s="37">
        <f>IF(C502=0, "-", IF(G502/C502&lt;10, G502/C502, "&gt;999%"))</f>
        <v>7.9865016872890895E-2</v>
      </c>
      <c r="J502" s="38">
        <f>IF(E502=0, "-", IF(H502/E502&lt;10, H502/E502, "&gt;999%"))</f>
        <v>1.8098987626546681</v>
      </c>
    </row>
    <row r="503" spans="1:10" x14ac:dyDescent="0.25">
      <c r="A503" s="177"/>
      <c r="B503" s="143"/>
      <c r="C503" s="144"/>
      <c r="D503" s="143"/>
      <c r="E503" s="144"/>
      <c r="F503" s="145"/>
      <c r="G503" s="143"/>
      <c r="H503" s="144"/>
      <c r="I503" s="151"/>
      <c r="J503" s="152"/>
    </row>
    <row r="504" spans="1:10" s="139" customFormat="1" x14ac:dyDescent="0.25">
      <c r="A504" s="159" t="s">
        <v>93</v>
      </c>
      <c r="B504" s="65"/>
      <c r="C504" s="66"/>
      <c r="D504" s="65"/>
      <c r="E504" s="66"/>
      <c r="F504" s="67"/>
      <c r="G504" s="65"/>
      <c r="H504" s="66"/>
      <c r="I504" s="20"/>
      <c r="J504" s="21"/>
    </row>
    <row r="505" spans="1:10" x14ac:dyDescent="0.25">
      <c r="A505" s="158" t="s">
        <v>240</v>
      </c>
      <c r="B505" s="65">
        <v>169</v>
      </c>
      <c r="C505" s="66">
        <v>151</v>
      </c>
      <c r="D505" s="65">
        <v>346</v>
      </c>
      <c r="E505" s="66">
        <v>603</v>
      </c>
      <c r="F505" s="67"/>
      <c r="G505" s="65">
        <f t="shared" ref="G505:G526" si="100">B505-C505</f>
        <v>18</v>
      </c>
      <c r="H505" s="66">
        <f t="shared" ref="H505:H526" si="101">D505-E505</f>
        <v>-257</v>
      </c>
      <c r="I505" s="20">
        <f t="shared" ref="I505:I526" si="102">IF(C505=0, "-", IF(G505/C505&lt;10, G505/C505, "&gt;999%"))</f>
        <v>0.11920529801324503</v>
      </c>
      <c r="J505" s="21">
        <f t="shared" ref="J505:J526" si="103">IF(E505=0, "-", IF(H505/E505&lt;10, H505/E505, "&gt;999%"))</f>
        <v>-0.42620232172470979</v>
      </c>
    </row>
    <row r="506" spans="1:10" x14ac:dyDescent="0.25">
      <c r="A506" s="158" t="s">
        <v>359</v>
      </c>
      <c r="B506" s="65">
        <v>71</v>
      </c>
      <c r="C506" s="66">
        <v>130</v>
      </c>
      <c r="D506" s="65">
        <v>297</v>
      </c>
      <c r="E506" s="66">
        <v>429</v>
      </c>
      <c r="F506" s="67"/>
      <c r="G506" s="65">
        <f t="shared" si="100"/>
        <v>-59</v>
      </c>
      <c r="H506" s="66">
        <f t="shared" si="101"/>
        <v>-132</v>
      </c>
      <c r="I506" s="20">
        <f t="shared" si="102"/>
        <v>-0.45384615384615384</v>
      </c>
      <c r="J506" s="21">
        <f t="shared" si="103"/>
        <v>-0.30769230769230771</v>
      </c>
    </row>
    <row r="507" spans="1:10" x14ac:dyDescent="0.25">
      <c r="A507" s="158" t="s">
        <v>477</v>
      </c>
      <c r="B507" s="65">
        <v>16</v>
      </c>
      <c r="C507" s="66">
        <v>7</v>
      </c>
      <c r="D507" s="65">
        <v>30</v>
      </c>
      <c r="E507" s="66">
        <v>17</v>
      </c>
      <c r="F507" s="67"/>
      <c r="G507" s="65">
        <f t="shared" si="100"/>
        <v>9</v>
      </c>
      <c r="H507" s="66">
        <f t="shared" si="101"/>
        <v>13</v>
      </c>
      <c r="I507" s="20">
        <f t="shared" si="102"/>
        <v>1.2857142857142858</v>
      </c>
      <c r="J507" s="21">
        <f t="shared" si="103"/>
        <v>0.76470588235294112</v>
      </c>
    </row>
    <row r="508" spans="1:10" x14ac:dyDescent="0.25">
      <c r="A508" s="158" t="s">
        <v>220</v>
      </c>
      <c r="B508" s="65">
        <v>186</v>
      </c>
      <c r="C508" s="66">
        <v>372</v>
      </c>
      <c r="D508" s="65">
        <v>722</v>
      </c>
      <c r="E508" s="66">
        <v>1063</v>
      </c>
      <c r="F508" s="67"/>
      <c r="G508" s="65">
        <f t="shared" si="100"/>
        <v>-186</v>
      </c>
      <c r="H508" s="66">
        <f t="shared" si="101"/>
        <v>-341</v>
      </c>
      <c r="I508" s="20">
        <f t="shared" si="102"/>
        <v>-0.5</v>
      </c>
      <c r="J508" s="21">
        <f t="shared" si="103"/>
        <v>-0.32079021636876764</v>
      </c>
    </row>
    <row r="509" spans="1:10" x14ac:dyDescent="0.25">
      <c r="A509" s="158" t="s">
        <v>360</v>
      </c>
      <c r="B509" s="65">
        <v>105</v>
      </c>
      <c r="C509" s="66">
        <v>0</v>
      </c>
      <c r="D509" s="65">
        <v>349</v>
      </c>
      <c r="E509" s="66">
        <v>0</v>
      </c>
      <c r="F509" s="67"/>
      <c r="G509" s="65">
        <f t="shared" si="100"/>
        <v>105</v>
      </c>
      <c r="H509" s="66">
        <f t="shared" si="101"/>
        <v>349</v>
      </c>
      <c r="I509" s="20" t="str">
        <f t="shared" si="102"/>
        <v>-</v>
      </c>
      <c r="J509" s="21" t="str">
        <f t="shared" si="103"/>
        <v>-</v>
      </c>
    </row>
    <row r="510" spans="1:10" x14ac:dyDescent="0.25">
      <c r="A510" s="158" t="s">
        <v>432</v>
      </c>
      <c r="B510" s="65">
        <v>84</v>
      </c>
      <c r="C510" s="66">
        <v>159</v>
      </c>
      <c r="D510" s="65">
        <v>162</v>
      </c>
      <c r="E510" s="66">
        <v>341</v>
      </c>
      <c r="F510" s="67"/>
      <c r="G510" s="65">
        <f t="shared" si="100"/>
        <v>-75</v>
      </c>
      <c r="H510" s="66">
        <f t="shared" si="101"/>
        <v>-179</v>
      </c>
      <c r="I510" s="20">
        <f t="shared" si="102"/>
        <v>-0.47169811320754718</v>
      </c>
      <c r="J510" s="21">
        <f t="shared" si="103"/>
        <v>-0.52492668621700878</v>
      </c>
    </row>
    <row r="511" spans="1:10" x14ac:dyDescent="0.25">
      <c r="A511" s="158" t="s">
        <v>304</v>
      </c>
      <c r="B511" s="65">
        <v>10</v>
      </c>
      <c r="C511" s="66">
        <v>0</v>
      </c>
      <c r="D511" s="65">
        <v>23</v>
      </c>
      <c r="E511" s="66">
        <v>0</v>
      </c>
      <c r="F511" s="67"/>
      <c r="G511" s="65">
        <f t="shared" si="100"/>
        <v>10</v>
      </c>
      <c r="H511" s="66">
        <f t="shared" si="101"/>
        <v>23</v>
      </c>
      <c r="I511" s="20" t="str">
        <f t="shared" si="102"/>
        <v>-</v>
      </c>
      <c r="J511" s="21" t="str">
        <f t="shared" si="103"/>
        <v>-</v>
      </c>
    </row>
    <row r="512" spans="1:10" x14ac:dyDescent="0.25">
      <c r="A512" s="158" t="s">
        <v>295</v>
      </c>
      <c r="B512" s="65">
        <v>1</v>
      </c>
      <c r="C512" s="66">
        <v>0</v>
      </c>
      <c r="D512" s="65">
        <v>6</v>
      </c>
      <c r="E512" s="66">
        <v>2</v>
      </c>
      <c r="F512" s="67"/>
      <c r="G512" s="65">
        <f t="shared" si="100"/>
        <v>1</v>
      </c>
      <c r="H512" s="66">
        <f t="shared" si="101"/>
        <v>4</v>
      </c>
      <c r="I512" s="20" t="str">
        <f t="shared" si="102"/>
        <v>-</v>
      </c>
      <c r="J512" s="21">
        <f t="shared" si="103"/>
        <v>2</v>
      </c>
    </row>
    <row r="513" spans="1:10" x14ac:dyDescent="0.25">
      <c r="A513" s="158" t="s">
        <v>475</v>
      </c>
      <c r="B513" s="65">
        <v>55</v>
      </c>
      <c r="C513" s="66">
        <v>77</v>
      </c>
      <c r="D513" s="65">
        <v>123</v>
      </c>
      <c r="E513" s="66">
        <v>218</v>
      </c>
      <c r="F513" s="67"/>
      <c r="G513" s="65">
        <f t="shared" si="100"/>
        <v>-22</v>
      </c>
      <c r="H513" s="66">
        <f t="shared" si="101"/>
        <v>-95</v>
      </c>
      <c r="I513" s="20">
        <f t="shared" si="102"/>
        <v>-0.2857142857142857</v>
      </c>
      <c r="J513" s="21">
        <f t="shared" si="103"/>
        <v>-0.43577981651376146</v>
      </c>
    </row>
    <row r="514" spans="1:10" x14ac:dyDescent="0.25">
      <c r="A514" s="158" t="s">
        <v>489</v>
      </c>
      <c r="B514" s="65">
        <v>88</v>
      </c>
      <c r="C514" s="66">
        <v>87</v>
      </c>
      <c r="D514" s="65">
        <v>216</v>
      </c>
      <c r="E514" s="66">
        <v>371</v>
      </c>
      <c r="F514" s="67"/>
      <c r="G514" s="65">
        <f t="shared" si="100"/>
        <v>1</v>
      </c>
      <c r="H514" s="66">
        <f t="shared" si="101"/>
        <v>-155</v>
      </c>
      <c r="I514" s="20">
        <f t="shared" si="102"/>
        <v>1.1494252873563218E-2</v>
      </c>
      <c r="J514" s="21">
        <f t="shared" si="103"/>
        <v>-0.41778975741239893</v>
      </c>
    </row>
    <row r="515" spans="1:10" x14ac:dyDescent="0.25">
      <c r="A515" s="158" t="s">
        <v>499</v>
      </c>
      <c r="B515" s="65">
        <v>252</v>
      </c>
      <c r="C515" s="66">
        <v>368</v>
      </c>
      <c r="D515" s="65">
        <v>833</v>
      </c>
      <c r="E515" s="66">
        <v>1039</v>
      </c>
      <c r="F515" s="67"/>
      <c r="G515" s="65">
        <f t="shared" si="100"/>
        <v>-116</v>
      </c>
      <c r="H515" s="66">
        <f t="shared" si="101"/>
        <v>-206</v>
      </c>
      <c r="I515" s="20">
        <f t="shared" si="102"/>
        <v>-0.31521739130434784</v>
      </c>
      <c r="J515" s="21">
        <f t="shared" si="103"/>
        <v>-0.19826756496631376</v>
      </c>
    </row>
    <row r="516" spans="1:10" x14ac:dyDescent="0.25">
      <c r="A516" s="158" t="s">
        <v>509</v>
      </c>
      <c r="B516" s="65">
        <v>930</v>
      </c>
      <c r="C516" s="66">
        <v>1191</v>
      </c>
      <c r="D516" s="65">
        <v>2502</v>
      </c>
      <c r="E516" s="66">
        <v>2924</v>
      </c>
      <c r="F516" s="67"/>
      <c r="G516" s="65">
        <f t="shared" si="100"/>
        <v>-261</v>
      </c>
      <c r="H516" s="66">
        <f t="shared" si="101"/>
        <v>-422</v>
      </c>
      <c r="I516" s="20">
        <f t="shared" si="102"/>
        <v>-0.21914357682619648</v>
      </c>
      <c r="J516" s="21">
        <f t="shared" si="103"/>
        <v>-0.14432284541723667</v>
      </c>
    </row>
    <row r="517" spans="1:10" x14ac:dyDescent="0.25">
      <c r="A517" s="158" t="s">
        <v>433</v>
      </c>
      <c r="B517" s="65">
        <v>35</v>
      </c>
      <c r="C517" s="66">
        <v>119</v>
      </c>
      <c r="D517" s="65">
        <v>171</v>
      </c>
      <c r="E517" s="66">
        <v>217</v>
      </c>
      <c r="F517" s="67"/>
      <c r="G517" s="65">
        <f t="shared" si="100"/>
        <v>-84</v>
      </c>
      <c r="H517" s="66">
        <f t="shared" si="101"/>
        <v>-46</v>
      </c>
      <c r="I517" s="20">
        <f t="shared" si="102"/>
        <v>-0.70588235294117652</v>
      </c>
      <c r="J517" s="21">
        <f t="shared" si="103"/>
        <v>-0.2119815668202765</v>
      </c>
    </row>
    <row r="518" spans="1:10" x14ac:dyDescent="0.25">
      <c r="A518" s="158" t="s">
        <v>510</v>
      </c>
      <c r="B518" s="65">
        <v>260</v>
      </c>
      <c r="C518" s="66">
        <v>296</v>
      </c>
      <c r="D518" s="65">
        <v>712</v>
      </c>
      <c r="E518" s="66">
        <v>730</v>
      </c>
      <c r="F518" s="67"/>
      <c r="G518" s="65">
        <f t="shared" si="100"/>
        <v>-36</v>
      </c>
      <c r="H518" s="66">
        <f t="shared" si="101"/>
        <v>-18</v>
      </c>
      <c r="I518" s="20">
        <f t="shared" si="102"/>
        <v>-0.12162162162162163</v>
      </c>
      <c r="J518" s="21">
        <f t="shared" si="103"/>
        <v>-2.4657534246575342E-2</v>
      </c>
    </row>
    <row r="519" spans="1:10" x14ac:dyDescent="0.25">
      <c r="A519" s="158" t="s">
        <v>461</v>
      </c>
      <c r="B519" s="65">
        <v>199</v>
      </c>
      <c r="C519" s="66">
        <v>151</v>
      </c>
      <c r="D519" s="65">
        <v>642</v>
      </c>
      <c r="E519" s="66">
        <v>434</v>
      </c>
      <c r="F519" s="67"/>
      <c r="G519" s="65">
        <f t="shared" si="100"/>
        <v>48</v>
      </c>
      <c r="H519" s="66">
        <f t="shared" si="101"/>
        <v>208</v>
      </c>
      <c r="I519" s="20">
        <f t="shared" si="102"/>
        <v>0.31788079470198677</v>
      </c>
      <c r="J519" s="21">
        <f t="shared" si="103"/>
        <v>0.47926267281105989</v>
      </c>
    </row>
    <row r="520" spans="1:10" x14ac:dyDescent="0.25">
      <c r="A520" s="158" t="s">
        <v>434</v>
      </c>
      <c r="B520" s="65">
        <v>297</v>
      </c>
      <c r="C520" s="66">
        <v>597</v>
      </c>
      <c r="D520" s="65">
        <v>919</v>
      </c>
      <c r="E520" s="66">
        <v>1995</v>
      </c>
      <c r="F520" s="67"/>
      <c r="G520" s="65">
        <f t="shared" si="100"/>
        <v>-300</v>
      </c>
      <c r="H520" s="66">
        <f t="shared" si="101"/>
        <v>-1076</v>
      </c>
      <c r="I520" s="20">
        <f t="shared" si="102"/>
        <v>-0.50251256281407031</v>
      </c>
      <c r="J520" s="21">
        <f t="shared" si="103"/>
        <v>-0.53934837092731824</v>
      </c>
    </row>
    <row r="521" spans="1:10" x14ac:dyDescent="0.25">
      <c r="A521" s="158" t="s">
        <v>221</v>
      </c>
      <c r="B521" s="65">
        <v>1</v>
      </c>
      <c r="C521" s="66">
        <v>0</v>
      </c>
      <c r="D521" s="65">
        <v>1</v>
      </c>
      <c r="E521" s="66">
        <v>2</v>
      </c>
      <c r="F521" s="67"/>
      <c r="G521" s="65">
        <f t="shared" si="100"/>
        <v>1</v>
      </c>
      <c r="H521" s="66">
        <f t="shared" si="101"/>
        <v>-1</v>
      </c>
      <c r="I521" s="20" t="str">
        <f t="shared" si="102"/>
        <v>-</v>
      </c>
      <c r="J521" s="21">
        <f t="shared" si="103"/>
        <v>-0.5</v>
      </c>
    </row>
    <row r="522" spans="1:10" x14ac:dyDescent="0.25">
      <c r="A522" s="158" t="s">
        <v>395</v>
      </c>
      <c r="B522" s="65">
        <v>421</v>
      </c>
      <c r="C522" s="66">
        <v>761</v>
      </c>
      <c r="D522" s="65">
        <v>1229</v>
      </c>
      <c r="E522" s="66">
        <v>1922</v>
      </c>
      <c r="F522" s="67"/>
      <c r="G522" s="65">
        <f t="shared" si="100"/>
        <v>-340</v>
      </c>
      <c r="H522" s="66">
        <f t="shared" si="101"/>
        <v>-693</v>
      </c>
      <c r="I522" s="20">
        <f t="shared" si="102"/>
        <v>-0.44678055190538762</v>
      </c>
      <c r="J522" s="21">
        <f t="shared" si="103"/>
        <v>-0.36056191467221643</v>
      </c>
    </row>
    <row r="523" spans="1:10" x14ac:dyDescent="0.25">
      <c r="A523" s="158" t="s">
        <v>321</v>
      </c>
      <c r="B523" s="65">
        <v>3</v>
      </c>
      <c r="C523" s="66">
        <v>1</v>
      </c>
      <c r="D523" s="65">
        <v>3</v>
      </c>
      <c r="E523" s="66">
        <v>3</v>
      </c>
      <c r="F523" s="67"/>
      <c r="G523" s="65">
        <f t="shared" si="100"/>
        <v>2</v>
      </c>
      <c r="H523" s="66">
        <f t="shared" si="101"/>
        <v>0</v>
      </c>
      <c r="I523" s="20">
        <f t="shared" si="102"/>
        <v>2</v>
      </c>
      <c r="J523" s="21">
        <f t="shared" si="103"/>
        <v>0</v>
      </c>
    </row>
    <row r="524" spans="1:10" x14ac:dyDescent="0.25">
      <c r="A524" s="158" t="s">
        <v>208</v>
      </c>
      <c r="B524" s="65">
        <v>27</v>
      </c>
      <c r="C524" s="66">
        <v>74</v>
      </c>
      <c r="D524" s="65">
        <v>130</v>
      </c>
      <c r="E524" s="66">
        <v>202</v>
      </c>
      <c r="F524" s="67"/>
      <c r="G524" s="65">
        <f t="shared" si="100"/>
        <v>-47</v>
      </c>
      <c r="H524" s="66">
        <f t="shared" si="101"/>
        <v>-72</v>
      </c>
      <c r="I524" s="20">
        <f t="shared" si="102"/>
        <v>-0.63513513513513509</v>
      </c>
      <c r="J524" s="21">
        <f t="shared" si="103"/>
        <v>-0.35643564356435642</v>
      </c>
    </row>
    <row r="525" spans="1:10" x14ac:dyDescent="0.25">
      <c r="A525" s="158" t="s">
        <v>338</v>
      </c>
      <c r="B525" s="65">
        <v>75</v>
      </c>
      <c r="C525" s="66">
        <v>136</v>
      </c>
      <c r="D525" s="65">
        <v>368</v>
      </c>
      <c r="E525" s="66">
        <v>554</v>
      </c>
      <c r="F525" s="67"/>
      <c r="G525" s="65">
        <f t="shared" si="100"/>
        <v>-61</v>
      </c>
      <c r="H525" s="66">
        <f t="shared" si="101"/>
        <v>-186</v>
      </c>
      <c r="I525" s="20">
        <f t="shared" si="102"/>
        <v>-0.4485294117647059</v>
      </c>
      <c r="J525" s="21">
        <f t="shared" si="103"/>
        <v>-0.33574007220216606</v>
      </c>
    </row>
    <row r="526" spans="1:10" s="160" customFormat="1" x14ac:dyDescent="0.25">
      <c r="A526" s="178" t="s">
        <v>679</v>
      </c>
      <c r="B526" s="71">
        <v>3285</v>
      </c>
      <c r="C526" s="72">
        <v>4677</v>
      </c>
      <c r="D526" s="71">
        <v>9784</v>
      </c>
      <c r="E526" s="72">
        <v>13066</v>
      </c>
      <c r="F526" s="73"/>
      <c r="G526" s="71">
        <f t="shared" si="100"/>
        <v>-1392</v>
      </c>
      <c r="H526" s="72">
        <f t="shared" si="101"/>
        <v>-3282</v>
      </c>
      <c r="I526" s="37">
        <f t="shared" si="102"/>
        <v>-0.29762668377164847</v>
      </c>
      <c r="J526" s="38">
        <f t="shared" si="103"/>
        <v>-0.25118628501454154</v>
      </c>
    </row>
    <row r="527" spans="1:10" x14ac:dyDescent="0.25">
      <c r="A527" s="177"/>
      <c r="B527" s="143"/>
      <c r="C527" s="144"/>
      <c r="D527" s="143"/>
      <c r="E527" s="144"/>
      <c r="F527" s="145"/>
      <c r="G527" s="143"/>
      <c r="H527" s="144"/>
      <c r="I527" s="151"/>
      <c r="J527" s="152"/>
    </row>
    <row r="528" spans="1:10" s="139" customFormat="1" x14ac:dyDescent="0.25">
      <c r="A528" s="159" t="s">
        <v>94</v>
      </c>
      <c r="B528" s="65"/>
      <c r="C528" s="66"/>
      <c r="D528" s="65"/>
      <c r="E528" s="66"/>
      <c r="F528" s="67"/>
      <c r="G528" s="65"/>
      <c r="H528" s="66"/>
      <c r="I528" s="20"/>
      <c r="J528" s="21"/>
    </row>
    <row r="529" spans="1:10" x14ac:dyDescent="0.25">
      <c r="A529" s="158" t="s">
        <v>556</v>
      </c>
      <c r="B529" s="65">
        <v>22</v>
      </c>
      <c r="C529" s="66">
        <v>13</v>
      </c>
      <c r="D529" s="65">
        <v>55</v>
      </c>
      <c r="E529" s="66">
        <v>33</v>
      </c>
      <c r="F529" s="67"/>
      <c r="G529" s="65">
        <f>B529-C529</f>
        <v>9</v>
      </c>
      <c r="H529" s="66">
        <f>D529-E529</f>
        <v>22</v>
      </c>
      <c r="I529" s="20">
        <f>IF(C529=0, "-", IF(G529/C529&lt;10, G529/C529, "&gt;999%"))</f>
        <v>0.69230769230769229</v>
      </c>
      <c r="J529" s="21">
        <f>IF(E529=0, "-", IF(H529/E529&lt;10, H529/E529, "&gt;999%"))</f>
        <v>0.66666666666666663</v>
      </c>
    </row>
    <row r="530" spans="1:10" x14ac:dyDescent="0.25">
      <c r="A530" s="158" t="s">
        <v>542</v>
      </c>
      <c r="B530" s="65">
        <v>4</v>
      </c>
      <c r="C530" s="66">
        <v>7</v>
      </c>
      <c r="D530" s="65">
        <v>15</v>
      </c>
      <c r="E530" s="66">
        <v>7</v>
      </c>
      <c r="F530" s="67"/>
      <c r="G530" s="65">
        <f>B530-C530</f>
        <v>-3</v>
      </c>
      <c r="H530" s="66">
        <f>D530-E530</f>
        <v>8</v>
      </c>
      <c r="I530" s="20">
        <f>IF(C530=0, "-", IF(G530/C530&lt;10, G530/C530, "&gt;999%"))</f>
        <v>-0.42857142857142855</v>
      </c>
      <c r="J530" s="21">
        <f>IF(E530=0, "-", IF(H530/E530&lt;10, H530/E530, "&gt;999%"))</f>
        <v>1.1428571428571428</v>
      </c>
    </row>
    <row r="531" spans="1:10" s="160" customFormat="1" x14ac:dyDescent="0.25">
      <c r="A531" s="178" t="s">
        <v>680</v>
      </c>
      <c r="B531" s="71">
        <v>26</v>
      </c>
      <c r="C531" s="72">
        <v>20</v>
      </c>
      <c r="D531" s="71">
        <v>70</v>
      </c>
      <c r="E531" s="72">
        <v>40</v>
      </c>
      <c r="F531" s="73"/>
      <c r="G531" s="71">
        <f>B531-C531</f>
        <v>6</v>
      </c>
      <c r="H531" s="72">
        <f>D531-E531</f>
        <v>30</v>
      </c>
      <c r="I531" s="37">
        <f>IF(C531=0, "-", IF(G531/C531&lt;10, G531/C531, "&gt;999%"))</f>
        <v>0.3</v>
      </c>
      <c r="J531" s="38">
        <f>IF(E531=0, "-", IF(H531/E531&lt;10, H531/E531, "&gt;999%"))</f>
        <v>0.75</v>
      </c>
    </row>
    <row r="532" spans="1:10" x14ac:dyDescent="0.25">
      <c r="A532" s="177"/>
      <c r="B532" s="143"/>
      <c r="C532" s="144"/>
      <c r="D532" s="143"/>
      <c r="E532" s="144"/>
      <c r="F532" s="145"/>
      <c r="G532" s="143"/>
      <c r="H532" s="144"/>
      <c r="I532" s="151"/>
      <c r="J532" s="152"/>
    </row>
    <row r="533" spans="1:10" s="139" customFormat="1" x14ac:dyDescent="0.25">
      <c r="A533" s="159" t="s">
        <v>95</v>
      </c>
      <c r="B533" s="65"/>
      <c r="C533" s="66"/>
      <c r="D533" s="65"/>
      <c r="E533" s="66"/>
      <c r="F533" s="67"/>
      <c r="G533" s="65"/>
      <c r="H533" s="66"/>
      <c r="I533" s="20"/>
      <c r="J533" s="21"/>
    </row>
    <row r="534" spans="1:10" x14ac:dyDescent="0.25">
      <c r="A534" s="158" t="s">
        <v>511</v>
      </c>
      <c r="B534" s="65">
        <v>42</v>
      </c>
      <c r="C534" s="66">
        <v>106</v>
      </c>
      <c r="D534" s="65">
        <v>127</v>
      </c>
      <c r="E534" s="66">
        <v>270</v>
      </c>
      <c r="F534" s="67"/>
      <c r="G534" s="65">
        <f t="shared" ref="G534:G553" si="104">B534-C534</f>
        <v>-64</v>
      </c>
      <c r="H534" s="66">
        <f t="shared" ref="H534:H553" si="105">D534-E534</f>
        <v>-143</v>
      </c>
      <c r="I534" s="20">
        <f t="shared" ref="I534:I553" si="106">IF(C534=0, "-", IF(G534/C534&lt;10, G534/C534, "&gt;999%"))</f>
        <v>-0.60377358490566035</v>
      </c>
      <c r="J534" s="21">
        <f t="shared" ref="J534:J553" si="107">IF(E534=0, "-", IF(H534/E534&lt;10, H534/E534, "&gt;999%"))</f>
        <v>-0.52962962962962967</v>
      </c>
    </row>
    <row r="535" spans="1:10" x14ac:dyDescent="0.25">
      <c r="A535" s="158" t="s">
        <v>258</v>
      </c>
      <c r="B535" s="65">
        <v>8</v>
      </c>
      <c r="C535" s="66">
        <v>8</v>
      </c>
      <c r="D535" s="65">
        <v>28</v>
      </c>
      <c r="E535" s="66">
        <v>13</v>
      </c>
      <c r="F535" s="67"/>
      <c r="G535" s="65">
        <f t="shared" si="104"/>
        <v>0</v>
      </c>
      <c r="H535" s="66">
        <f t="shared" si="105"/>
        <v>15</v>
      </c>
      <c r="I535" s="20">
        <f t="shared" si="106"/>
        <v>0</v>
      </c>
      <c r="J535" s="21">
        <f t="shared" si="107"/>
        <v>1.1538461538461537</v>
      </c>
    </row>
    <row r="536" spans="1:10" x14ac:dyDescent="0.25">
      <c r="A536" s="158" t="s">
        <v>288</v>
      </c>
      <c r="B536" s="65">
        <v>0</v>
      </c>
      <c r="C536" s="66">
        <v>0</v>
      </c>
      <c r="D536" s="65">
        <v>2</v>
      </c>
      <c r="E536" s="66">
        <v>2</v>
      </c>
      <c r="F536" s="67"/>
      <c r="G536" s="65">
        <f t="shared" si="104"/>
        <v>0</v>
      </c>
      <c r="H536" s="66">
        <f t="shared" si="105"/>
        <v>0</v>
      </c>
      <c r="I536" s="20" t="str">
        <f t="shared" si="106"/>
        <v>-</v>
      </c>
      <c r="J536" s="21">
        <f t="shared" si="107"/>
        <v>0</v>
      </c>
    </row>
    <row r="537" spans="1:10" x14ac:dyDescent="0.25">
      <c r="A537" s="158" t="s">
        <v>480</v>
      </c>
      <c r="B537" s="65">
        <v>8</v>
      </c>
      <c r="C537" s="66">
        <v>14</v>
      </c>
      <c r="D537" s="65">
        <v>15</v>
      </c>
      <c r="E537" s="66">
        <v>23</v>
      </c>
      <c r="F537" s="67"/>
      <c r="G537" s="65">
        <f t="shared" si="104"/>
        <v>-6</v>
      </c>
      <c r="H537" s="66">
        <f t="shared" si="105"/>
        <v>-8</v>
      </c>
      <c r="I537" s="20">
        <f t="shared" si="106"/>
        <v>-0.42857142857142855</v>
      </c>
      <c r="J537" s="21">
        <f t="shared" si="107"/>
        <v>-0.34782608695652173</v>
      </c>
    </row>
    <row r="538" spans="1:10" x14ac:dyDescent="0.25">
      <c r="A538" s="158" t="s">
        <v>296</v>
      </c>
      <c r="B538" s="65">
        <v>1</v>
      </c>
      <c r="C538" s="66">
        <v>3</v>
      </c>
      <c r="D538" s="65">
        <v>7</v>
      </c>
      <c r="E538" s="66">
        <v>3</v>
      </c>
      <c r="F538" s="67"/>
      <c r="G538" s="65">
        <f t="shared" si="104"/>
        <v>-2</v>
      </c>
      <c r="H538" s="66">
        <f t="shared" si="105"/>
        <v>4</v>
      </c>
      <c r="I538" s="20">
        <f t="shared" si="106"/>
        <v>-0.66666666666666663</v>
      </c>
      <c r="J538" s="21">
        <f t="shared" si="107"/>
        <v>1.3333333333333333</v>
      </c>
    </row>
    <row r="539" spans="1:10" x14ac:dyDescent="0.25">
      <c r="A539" s="158" t="s">
        <v>289</v>
      </c>
      <c r="B539" s="65">
        <v>2</v>
      </c>
      <c r="C539" s="66">
        <v>0</v>
      </c>
      <c r="D539" s="65">
        <v>2</v>
      </c>
      <c r="E539" s="66">
        <v>0</v>
      </c>
      <c r="F539" s="67"/>
      <c r="G539" s="65">
        <f t="shared" si="104"/>
        <v>2</v>
      </c>
      <c r="H539" s="66">
        <f t="shared" si="105"/>
        <v>2</v>
      </c>
      <c r="I539" s="20" t="str">
        <f t="shared" si="106"/>
        <v>-</v>
      </c>
      <c r="J539" s="21" t="str">
        <f t="shared" si="107"/>
        <v>-</v>
      </c>
    </row>
    <row r="540" spans="1:10" x14ac:dyDescent="0.25">
      <c r="A540" s="158" t="s">
        <v>530</v>
      </c>
      <c r="B540" s="65">
        <v>36</v>
      </c>
      <c r="C540" s="66">
        <v>11</v>
      </c>
      <c r="D540" s="65">
        <v>79</v>
      </c>
      <c r="E540" s="66">
        <v>27</v>
      </c>
      <c r="F540" s="67"/>
      <c r="G540" s="65">
        <f t="shared" si="104"/>
        <v>25</v>
      </c>
      <c r="H540" s="66">
        <f t="shared" si="105"/>
        <v>52</v>
      </c>
      <c r="I540" s="20">
        <f t="shared" si="106"/>
        <v>2.2727272727272729</v>
      </c>
      <c r="J540" s="21">
        <f t="shared" si="107"/>
        <v>1.9259259259259258</v>
      </c>
    </row>
    <row r="541" spans="1:10" x14ac:dyDescent="0.25">
      <c r="A541" s="158" t="s">
        <v>476</v>
      </c>
      <c r="B541" s="65">
        <v>0</v>
      </c>
      <c r="C541" s="66">
        <v>9</v>
      </c>
      <c r="D541" s="65">
        <v>0</v>
      </c>
      <c r="E541" s="66">
        <v>13</v>
      </c>
      <c r="F541" s="67"/>
      <c r="G541" s="65">
        <f t="shared" si="104"/>
        <v>-9</v>
      </c>
      <c r="H541" s="66">
        <f t="shared" si="105"/>
        <v>-13</v>
      </c>
      <c r="I541" s="20">
        <f t="shared" si="106"/>
        <v>-1</v>
      </c>
      <c r="J541" s="21">
        <f t="shared" si="107"/>
        <v>-1</v>
      </c>
    </row>
    <row r="542" spans="1:10" x14ac:dyDescent="0.25">
      <c r="A542" s="158" t="s">
        <v>235</v>
      </c>
      <c r="B542" s="65">
        <v>31</v>
      </c>
      <c r="C542" s="66">
        <v>29</v>
      </c>
      <c r="D542" s="65">
        <v>125</v>
      </c>
      <c r="E542" s="66">
        <v>54</v>
      </c>
      <c r="F542" s="67"/>
      <c r="G542" s="65">
        <f t="shared" si="104"/>
        <v>2</v>
      </c>
      <c r="H542" s="66">
        <f t="shared" si="105"/>
        <v>71</v>
      </c>
      <c r="I542" s="20">
        <f t="shared" si="106"/>
        <v>6.8965517241379309E-2</v>
      </c>
      <c r="J542" s="21">
        <f t="shared" si="107"/>
        <v>1.3148148148148149</v>
      </c>
    </row>
    <row r="543" spans="1:10" x14ac:dyDescent="0.25">
      <c r="A543" s="158" t="s">
        <v>290</v>
      </c>
      <c r="B543" s="65">
        <v>15</v>
      </c>
      <c r="C543" s="66">
        <v>3</v>
      </c>
      <c r="D543" s="65">
        <v>29</v>
      </c>
      <c r="E543" s="66">
        <v>6</v>
      </c>
      <c r="F543" s="67"/>
      <c r="G543" s="65">
        <f t="shared" si="104"/>
        <v>12</v>
      </c>
      <c r="H543" s="66">
        <f t="shared" si="105"/>
        <v>23</v>
      </c>
      <c r="I543" s="20">
        <f t="shared" si="106"/>
        <v>4</v>
      </c>
      <c r="J543" s="21">
        <f t="shared" si="107"/>
        <v>3.8333333333333335</v>
      </c>
    </row>
    <row r="544" spans="1:10" x14ac:dyDescent="0.25">
      <c r="A544" s="158" t="s">
        <v>241</v>
      </c>
      <c r="B544" s="65">
        <v>3</v>
      </c>
      <c r="C544" s="66">
        <v>8</v>
      </c>
      <c r="D544" s="65">
        <v>6</v>
      </c>
      <c r="E544" s="66">
        <v>24</v>
      </c>
      <c r="F544" s="67"/>
      <c r="G544" s="65">
        <f t="shared" si="104"/>
        <v>-5</v>
      </c>
      <c r="H544" s="66">
        <f t="shared" si="105"/>
        <v>-18</v>
      </c>
      <c r="I544" s="20">
        <f t="shared" si="106"/>
        <v>-0.625</v>
      </c>
      <c r="J544" s="21">
        <f t="shared" si="107"/>
        <v>-0.75</v>
      </c>
    </row>
    <row r="545" spans="1:10" x14ac:dyDescent="0.25">
      <c r="A545" s="158" t="s">
        <v>435</v>
      </c>
      <c r="B545" s="65">
        <v>3</v>
      </c>
      <c r="C545" s="66">
        <v>0</v>
      </c>
      <c r="D545" s="65">
        <v>6</v>
      </c>
      <c r="E545" s="66">
        <v>1</v>
      </c>
      <c r="F545" s="67"/>
      <c r="G545" s="65">
        <f t="shared" si="104"/>
        <v>3</v>
      </c>
      <c r="H545" s="66">
        <f t="shared" si="105"/>
        <v>5</v>
      </c>
      <c r="I545" s="20" t="str">
        <f t="shared" si="106"/>
        <v>-</v>
      </c>
      <c r="J545" s="21">
        <f t="shared" si="107"/>
        <v>5</v>
      </c>
    </row>
    <row r="546" spans="1:10" x14ac:dyDescent="0.25">
      <c r="A546" s="158" t="s">
        <v>209</v>
      </c>
      <c r="B546" s="65">
        <v>3</v>
      </c>
      <c r="C546" s="66">
        <v>18</v>
      </c>
      <c r="D546" s="65">
        <v>7</v>
      </c>
      <c r="E546" s="66">
        <v>130</v>
      </c>
      <c r="F546" s="67"/>
      <c r="G546" s="65">
        <f t="shared" si="104"/>
        <v>-15</v>
      </c>
      <c r="H546" s="66">
        <f t="shared" si="105"/>
        <v>-123</v>
      </c>
      <c r="I546" s="20">
        <f t="shared" si="106"/>
        <v>-0.83333333333333337</v>
      </c>
      <c r="J546" s="21">
        <f t="shared" si="107"/>
        <v>-0.94615384615384612</v>
      </c>
    </row>
    <row r="547" spans="1:10" x14ac:dyDescent="0.25">
      <c r="A547" s="158" t="s">
        <v>339</v>
      </c>
      <c r="B547" s="65">
        <v>110</v>
      </c>
      <c r="C547" s="66">
        <v>89</v>
      </c>
      <c r="D547" s="65">
        <v>193</v>
      </c>
      <c r="E547" s="66">
        <v>229</v>
      </c>
      <c r="F547" s="67"/>
      <c r="G547" s="65">
        <f t="shared" si="104"/>
        <v>21</v>
      </c>
      <c r="H547" s="66">
        <f t="shared" si="105"/>
        <v>-36</v>
      </c>
      <c r="I547" s="20">
        <f t="shared" si="106"/>
        <v>0.23595505617977527</v>
      </c>
      <c r="J547" s="21">
        <f t="shared" si="107"/>
        <v>-0.15720524017467249</v>
      </c>
    </row>
    <row r="548" spans="1:10" x14ac:dyDescent="0.25">
      <c r="A548" s="158" t="s">
        <v>396</v>
      </c>
      <c r="B548" s="65">
        <v>90</v>
      </c>
      <c r="C548" s="66">
        <v>32</v>
      </c>
      <c r="D548" s="65">
        <v>184</v>
      </c>
      <c r="E548" s="66">
        <v>40</v>
      </c>
      <c r="F548" s="67"/>
      <c r="G548" s="65">
        <f t="shared" si="104"/>
        <v>58</v>
      </c>
      <c r="H548" s="66">
        <f t="shared" si="105"/>
        <v>144</v>
      </c>
      <c r="I548" s="20">
        <f t="shared" si="106"/>
        <v>1.8125</v>
      </c>
      <c r="J548" s="21">
        <f t="shared" si="107"/>
        <v>3.6</v>
      </c>
    </row>
    <row r="549" spans="1:10" x14ac:dyDescent="0.25">
      <c r="A549" s="158" t="s">
        <v>436</v>
      </c>
      <c r="B549" s="65">
        <v>61</v>
      </c>
      <c r="C549" s="66">
        <v>0</v>
      </c>
      <c r="D549" s="65">
        <v>178</v>
      </c>
      <c r="E549" s="66">
        <v>10</v>
      </c>
      <c r="F549" s="67"/>
      <c r="G549" s="65">
        <f t="shared" si="104"/>
        <v>61</v>
      </c>
      <c r="H549" s="66">
        <f t="shared" si="105"/>
        <v>168</v>
      </c>
      <c r="I549" s="20" t="str">
        <f t="shared" si="106"/>
        <v>-</v>
      </c>
      <c r="J549" s="21" t="str">
        <f t="shared" si="107"/>
        <v>&gt;999%</v>
      </c>
    </row>
    <row r="550" spans="1:10" x14ac:dyDescent="0.25">
      <c r="A550" s="158" t="s">
        <v>457</v>
      </c>
      <c r="B550" s="65">
        <v>17</v>
      </c>
      <c r="C550" s="66">
        <v>5</v>
      </c>
      <c r="D550" s="65">
        <v>38</v>
      </c>
      <c r="E550" s="66">
        <v>12</v>
      </c>
      <c r="F550" s="67"/>
      <c r="G550" s="65">
        <f t="shared" si="104"/>
        <v>12</v>
      </c>
      <c r="H550" s="66">
        <f t="shared" si="105"/>
        <v>26</v>
      </c>
      <c r="I550" s="20">
        <f t="shared" si="106"/>
        <v>2.4</v>
      </c>
      <c r="J550" s="21">
        <f t="shared" si="107"/>
        <v>2.1666666666666665</v>
      </c>
    </row>
    <row r="551" spans="1:10" x14ac:dyDescent="0.25">
      <c r="A551" s="158" t="s">
        <v>490</v>
      </c>
      <c r="B551" s="65">
        <v>13</v>
      </c>
      <c r="C551" s="66">
        <v>20</v>
      </c>
      <c r="D551" s="65">
        <v>41</v>
      </c>
      <c r="E551" s="66">
        <v>39</v>
      </c>
      <c r="F551" s="67"/>
      <c r="G551" s="65">
        <f t="shared" si="104"/>
        <v>-7</v>
      </c>
      <c r="H551" s="66">
        <f t="shared" si="105"/>
        <v>2</v>
      </c>
      <c r="I551" s="20">
        <f t="shared" si="106"/>
        <v>-0.35</v>
      </c>
      <c r="J551" s="21">
        <f t="shared" si="107"/>
        <v>5.128205128205128E-2</v>
      </c>
    </row>
    <row r="552" spans="1:10" x14ac:dyDescent="0.25">
      <c r="A552" s="158" t="s">
        <v>361</v>
      </c>
      <c r="B552" s="65">
        <v>206</v>
      </c>
      <c r="C552" s="66">
        <v>155</v>
      </c>
      <c r="D552" s="65">
        <v>297</v>
      </c>
      <c r="E552" s="66">
        <v>196</v>
      </c>
      <c r="F552" s="67"/>
      <c r="G552" s="65">
        <f t="shared" si="104"/>
        <v>51</v>
      </c>
      <c r="H552" s="66">
        <f t="shared" si="105"/>
        <v>101</v>
      </c>
      <c r="I552" s="20">
        <f t="shared" si="106"/>
        <v>0.32903225806451614</v>
      </c>
      <c r="J552" s="21">
        <f t="shared" si="107"/>
        <v>0.51530612244897955</v>
      </c>
    </row>
    <row r="553" spans="1:10" s="160" customFormat="1" x14ac:dyDescent="0.25">
      <c r="A553" s="178" t="s">
        <v>681</v>
      </c>
      <c r="B553" s="71">
        <v>649</v>
      </c>
      <c r="C553" s="72">
        <v>510</v>
      </c>
      <c r="D553" s="71">
        <v>1364</v>
      </c>
      <c r="E553" s="72">
        <v>1092</v>
      </c>
      <c r="F553" s="73"/>
      <c r="G553" s="71">
        <f t="shared" si="104"/>
        <v>139</v>
      </c>
      <c r="H553" s="72">
        <f t="shared" si="105"/>
        <v>272</v>
      </c>
      <c r="I553" s="37">
        <f t="shared" si="106"/>
        <v>0.27254901960784311</v>
      </c>
      <c r="J553" s="38">
        <f t="shared" si="107"/>
        <v>0.24908424908424909</v>
      </c>
    </row>
    <row r="554" spans="1:10" x14ac:dyDescent="0.25">
      <c r="A554" s="177"/>
      <c r="B554" s="143"/>
      <c r="C554" s="144"/>
      <c r="D554" s="143"/>
      <c r="E554" s="144"/>
      <c r="F554" s="145"/>
      <c r="G554" s="143"/>
      <c r="H554" s="144"/>
      <c r="I554" s="151"/>
      <c r="J554" s="152"/>
    </row>
    <row r="555" spans="1:10" s="139" customFormat="1" x14ac:dyDescent="0.25">
      <c r="A555" s="159" t="s">
        <v>96</v>
      </c>
      <c r="B555" s="65"/>
      <c r="C555" s="66"/>
      <c r="D555" s="65"/>
      <c r="E555" s="66"/>
      <c r="F555" s="67"/>
      <c r="G555" s="65"/>
      <c r="H555" s="66"/>
      <c r="I555" s="20"/>
      <c r="J555" s="21"/>
    </row>
    <row r="556" spans="1:10" x14ac:dyDescent="0.25">
      <c r="A556" s="158" t="s">
        <v>373</v>
      </c>
      <c r="B556" s="65">
        <v>5</v>
      </c>
      <c r="C556" s="66">
        <v>0</v>
      </c>
      <c r="D556" s="65">
        <v>45</v>
      </c>
      <c r="E556" s="66">
        <v>0</v>
      </c>
      <c r="F556" s="67"/>
      <c r="G556" s="65">
        <f t="shared" ref="G556:G562" si="108">B556-C556</f>
        <v>5</v>
      </c>
      <c r="H556" s="66">
        <f t="shared" ref="H556:H562" si="109">D556-E556</f>
        <v>45</v>
      </c>
      <c r="I556" s="20" t="str">
        <f t="shared" ref="I556:I562" si="110">IF(C556=0, "-", IF(G556/C556&lt;10, G556/C556, "&gt;999%"))</f>
        <v>-</v>
      </c>
      <c r="J556" s="21" t="str">
        <f t="shared" ref="J556:J562" si="111">IF(E556=0, "-", IF(H556/E556&lt;10, H556/E556, "&gt;999%"))</f>
        <v>-</v>
      </c>
    </row>
    <row r="557" spans="1:10" x14ac:dyDescent="0.25">
      <c r="A557" s="158" t="s">
        <v>259</v>
      </c>
      <c r="B557" s="65">
        <v>4</v>
      </c>
      <c r="C557" s="66">
        <v>1</v>
      </c>
      <c r="D557" s="65">
        <v>10</v>
      </c>
      <c r="E557" s="66">
        <v>10</v>
      </c>
      <c r="F557" s="67"/>
      <c r="G557" s="65">
        <f t="shared" si="108"/>
        <v>3</v>
      </c>
      <c r="H557" s="66">
        <f t="shared" si="109"/>
        <v>0</v>
      </c>
      <c r="I557" s="20">
        <f t="shared" si="110"/>
        <v>3</v>
      </c>
      <c r="J557" s="21">
        <f t="shared" si="111"/>
        <v>0</v>
      </c>
    </row>
    <row r="558" spans="1:10" x14ac:dyDescent="0.25">
      <c r="A558" s="158" t="s">
        <v>260</v>
      </c>
      <c r="B558" s="65">
        <v>0</v>
      </c>
      <c r="C558" s="66">
        <v>3</v>
      </c>
      <c r="D558" s="65">
        <v>0</v>
      </c>
      <c r="E558" s="66">
        <v>6</v>
      </c>
      <c r="F558" s="67"/>
      <c r="G558" s="65">
        <f t="shared" si="108"/>
        <v>-3</v>
      </c>
      <c r="H558" s="66">
        <f t="shared" si="109"/>
        <v>-6</v>
      </c>
      <c r="I558" s="20">
        <f t="shared" si="110"/>
        <v>-1</v>
      </c>
      <c r="J558" s="21">
        <f t="shared" si="111"/>
        <v>-1</v>
      </c>
    </row>
    <row r="559" spans="1:10" x14ac:dyDescent="0.25">
      <c r="A559" s="158" t="s">
        <v>374</v>
      </c>
      <c r="B559" s="65">
        <v>129</v>
      </c>
      <c r="C559" s="66">
        <v>81</v>
      </c>
      <c r="D559" s="65">
        <v>305</v>
      </c>
      <c r="E559" s="66">
        <v>224</v>
      </c>
      <c r="F559" s="67"/>
      <c r="G559" s="65">
        <f t="shared" si="108"/>
        <v>48</v>
      </c>
      <c r="H559" s="66">
        <f t="shared" si="109"/>
        <v>81</v>
      </c>
      <c r="I559" s="20">
        <f t="shared" si="110"/>
        <v>0.59259259259259256</v>
      </c>
      <c r="J559" s="21">
        <f t="shared" si="111"/>
        <v>0.36160714285714285</v>
      </c>
    </row>
    <row r="560" spans="1:10" x14ac:dyDescent="0.25">
      <c r="A560" s="158" t="s">
        <v>415</v>
      </c>
      <c r="B560" s="65">
        <v>34</v>
      </c>
      <c r="C560" s="66">
        <v>73</v>
      </c>
      <c r="D560" s="65">
        <v>93</v>
      </c>
      <c r="E560" s="66">
        <v>161</v>
      </c>
      <c r="F560" s="67"/>
      <c r="G560" s="65">
        <f t="shared" si="108"/>
        <v>-39</v>
      </c>
      <c r="H560" s="66">
        <f t="shared" si="109"/>
        <v>-68</v>
      </c>
      <c r="I560" s="20">
        <f t="shared" si="110"/>
        <v>-0.53424657534246578</v>
      </c>
      <c r="J560" s="21">
        <f t="shared" si="111"/>
        <v>-0.42236024844720499</v>
      </c>
    </row>
    <row r="561" spans="1:10" x14ac:dyDescent="0.25">
      <c r="A561" s="158" t="s">
        <v>458</v>
      </c>
      <c r="B561" s="65">
        <v>21</v>
      </c>
      <c r="C561" s="66">
        <v>12</v>
      </c>
      <c r="D561" s="65">
        <v>43</v>
      </c>
      <c r="E561" s="66">
        <v>29</v>
      </c>
      <c r="F561" s="67"/>
      <c r="G561" s="65">
        <f t="shared" si="108"/>
        <v>9</v>
      </c>
      <c r="H561" s="66">
        <f t="shared" si="109"/>
        <v>14</v>
      </c>
      <c r="I561" s="20">
        <f t="shared" si="110"/>
        <v>0.75</v>
      </c>
      <c r="J561" s="21">
        <f t="shared" si="111"/>
        <v>0.48275862068965519</v>
      </c>
    </row>
    <row r="562" spans="1:10" s="160" customFormat="1" x14ac:dyDescent="0.25">
      <c r="A562" s="178" t="s">
        <v>682</v>
      </c>
      <c r="B562" s="71">
        <v>193</v>
      </c>
      <c r="C562" s="72">
        <v>170</v>
      </c>
      <c r="D562" s="71">
        <v>496</v>
      </c>
      <c r="E562" s="72">
        <v>430</v>
      </c>
      <c r="F562" s="73"/>
      <c r="G562" s="71">
        <f t="shared" si="108"/>
        <v>23</v>
      </c>
      <c r="H562" s="72">
        <f t="shared" si="109"/>
        <v>66</v>
      </c>
      <c r="I562" s="37">
        <f t="shared" si="110"/>
        <v>0.13529411764705881</v>
      </c>
      <c r="J562" s="38">
        <f t="shared" si="111"/>
        <v>0.15348837209302327</v>
      </c>
    </row>
    <row r="563" spans="1:10" x14ac:dyDescent="0.25">
      <c r="A563" s="177"/>
      <c r="B563" s="143"/>
      <c r="C563" s="144"/>
      <c r="D563" s="143"/>
      <c r="E563" s="144"/>
      <c r="F563" s="145"/>
      <c r="G563" s="143"/>
      <c r="H563" s="144"/>
      <c r="I563" s="151"/>
      <c r="J563" s="152"/>
    </row>
    <row r="564" spans="1:10" s="139" customFormat="1" x14ac:dyDescent="0.25">
      <c r="A564" s="159" t="s">
        <v>97</v>
      </c>
      <c r="B564" s="65"/>
      <c r="C564" s="66"/>
      <c r="D564" s="65"/>
      <c r="E564" s="66"/>
      <c r="F564" s="67"/>
      <c r="G564" s="65"/>
      <c r="H564" s="66"/>
      <c r="I564" s="20"/>
      <c r="J564" s="21"/>
    </row>
    <row r="565" spans="1:10" x14ac:dyDescent="0.25">
      <c r="A565" s="158" t="s">
        <v>557</v>
      </c>
      <c r="B565" s="65">
        <v>78</v>
      </c>
      <c r="C565" s="66">
        <v>47</v>
      </c>
      <c r="D565" s="65">
        <v>182</v>
      </c>
      <c r="E565" s="66">
        <v>90</v>
      </c>
      <c r="F565" s="67"/>
      <c r="G565" s="65">
        <f>B565-C565</f>
        <v>31</v>
      </c>
      <c r="H565" s="66">
        <f>D565-E565</f>
        <v>92</v>
      </c>
      <c r="I565" s="20">
        <f>IF(C565=0, "-", IF(G565/C565&lt;10, G565/C565, "&gt;999%"))</f>
        <v>0.65957446808510634</v>
      </c>
      <c r="J565" s="21">
        <f>IF(E565=0, "-", IF(H565/E565&lt;10, H565/E565, "&gt;999%"))</f>
        <v>1.0222222222222221</v>
      </c>
    </row>
    <row r="566" spans="1:10" x14ac:dyDescent="0.25">
      <c r="A566" s="158" t="s">
        <v>543</v>
      </c>
      <c r="B566" s="65">
        <v>1</v>
      </c>
      <c r="C566" s="66">
        <v>2</v>
      </c>
      <c r="D566" s="65">
        <v>1</v>
      </c>
      <c r="E566" s="66">
        <v>7</v>
      </c>
      <c r="F566" s="67"/>
      <c r="G566" s="65">
        <f>B566-C566</f>
        <v>-1</v>
      </c>
      <c r="H566" s="66">
        <f>D566-E566</f>
        <v>-6</v>
      </c>
      <c r="I566" s="20">
        <f>IF(C566=0, "-", IF(G566/C566&lt;10, G566/C566, "&gt;999%"))</f>
        <v>-0.5</v>
      </c>
      <c r="J566" s="21">
        <f>IF(E566=0, "-", IF(H566/E566&lt;10, H566/E566, "&gt;999%"))</f>
        <v>-0.8571428571428571</v>
      </c>
    </row>
    <row r="567" spans="1:10" s="160" customFormat="1" x14ac:dyDescent="0.25">
      <c r="A567" s="178" t="s">
        <v>683</v>
      </c>
      <c r="B567" s="71">
        <v>79</v>
      </c>
      <c r="C567" s="72">
        <v>49</v>
      </c>
      <c r="D567" s="71">
        <v>183</v>
      </c>
      <c r="E567" s="72">
        <v>97</v>
      </c>
      <c r="F567" s="73"/>
      <c r="G567" s="71">
        <f>B567-C567</f>
        <v>30</v>
      </c>
      <c r="H567" s="72">
        <f>D567-E567</f>
        <v>86</v>
      </c>
      <c r="I567" s="37">
        <f>IF(C567=0, "-", IF(G567/C567&lt;10, G567/C567, "&gt;999%"))</f>
        <v>0.61224489795918369</v>
      </c>
      <c r="J567" s="38">
        <f>IF(E567=0, "-", IF(H567/E567&lt;10, H567/E567, "&gt;999%"))</f>
        <v>0.88659793814432986</v>
      </c>
    </row>
    <row r="568" spans="1:10" x14ac:dyDescent="0.25">
      <c r="A568" s="177"/>
      <c r="B568" s="143"/>
      <c r="C568" s="144"/>
      <c r="D568" s="143"/>
      <c r="E568" s="144"/>
      <c r="F568" s="145"/>
      <c r="G568" s="143"/>
      <c r="H568" s="144"/>
      <c r="I568" s="151"/>
      <c r="J568" s="152"/>
    </row>
    <row r="569" spans="1:10" s="139" customFormat="1" x14ac:dyDescent="0.25">
      <c r="A569" s="159" t="s">
        <v>98</v>
      </c>
      <c r="B569" s="65"/>
      <c r="C569" s="66"/>
      <c r="D569" s="65"/>
      <c r="E569" s="66"/>
      <c r="F569" s="67"/>
      <c r="G569" s="65"/>
      <c r="H569" s="66"/>
      <c r="I569" s="20"/>
      <c r="J569" s="21"/>
    </row>
    <row r="570" spans="1:10" x14ac:dyDescent="0.25">
      <c r="A570" s="158" t="s">
        <v>558</v>
      </c>
      <c r="B570" s="65">
        <v>7</v>
      </c>
      <c r="C570" s="66">
        <v>10</v>
      </c>
      <c r="D570" s="65">
        <v>19</v>
      </c>
      <c r="E570" s="66">
        <v>29</v>
      </c>
      <c r="F570" s="67"/>
      <c r="G570" s="65">
        <f>B570-C570</f>
        <v>-3</v>
      </c>
      <c r="H570" s="66">
        <f>D570-E570</f>
        <v>-10</v>
      </c>
      <c r="I570" s="20">
        <f>IF(C570=0, "-", IF(G570/C570&lt;10, G570/C570, "&gt;999%"))</f>
        <v>-0.3</v>
      </c>
      <c r="J570" s="21">
        <f>IF(E570=0, "-", IF(H570/E570&lt;10, H570/E570, "&gt;999%"))</f>
        <v>-0.34482758620689657</v>
      </c>
    </row>
    <row r="571" spans="1:10" s="160" customFormat="1" x14ac:dyDescent="0.25">
      <c r="A571" s="165" t="s">
        <v>684</v>
      </c>
      <c r="B571" s="166">
        <v>7</v>
      </c>
      <c r="C571" s="167">
        <v>10</v>
      </c>
      <c r="D571" s="166">
        <v>19</v>
      </c>
      <c r="E571" s="167">
        <v>29</v>
      </c>
      <c r="F571" s="168"/>
      <c r="G571" s="166">
        <f>B571-C571</f>
        <v>-3</v>
      </c>
      <c r="H571" s="167">
        <f>D571-E571</f>
        <v>-10</v>
      </c>
      <c r="I571" s="169">
        <f>IF(C571=0, "-", IF(G571/C571&lt;10, G571/C571, "&gt;999%"))</f>
        <v>-0.3</v>
      </c>
      <c r="J571" s="170">
        <f>IF(E571=0, "-", IF(H571/E571&lt;10, H571/E571, "&gt;999%"))</f>
        <v>-0.34482758620689657</v>
      </c>
    </row>
    <row r="572" spans="1:10" x14ac:dyDescent="0.25">
      <c r="A572" s="171"/>
      <c r="B572" s="172"/>
      <c r="C572" s="173"/>
      <c r="D572" s="172"/>
      <c r="E572" s="173"/>
      <c r="F572" s="174"/>
      <c r="G572" s="172"/>
      <c r="H572" s="173"/>
      <c r="I572" s="175"/>
      <c r="J572" s="176"/>
    </row>
    <row r="573" spans="1:10" x14ac:dyDescent="0.25">
      <c r="A573" s="27" t="s">
        <v>16</v>
      </c>
      <c r="B573" s="71">
        <f>SUM(B7:B572)/2</f>
        <v>22244</v>
      </c>
      <c r="C573" s="77">
        <f>SUM(C7:C572)/2</f>
        <v>21214</v>
      </c>
      <c r="D573" s="71">
        <f>SUM(D7:D572)/2</f>
        <v>59437</v>
      </c>
      <c r="E573" s="77">
        <f>SUM(E7:E572)/2</f>
        <v>56599</v>
      </c>
      <c r="F573" s="73"/>
      <c r="G573" s="71">
        <f>B573-C573</f>
        <v>1030</v>
      </c>
      <c r="H573" s="72">
        <f>D573-E573</f>
        <v>2838</v>
      </c>
      <c r="I573" s="37">
        <f>IF(C573=0, 0, G573/C573)</f>
        <v>4.8552842462524747E-2</v>
      </c>
      <c r="J573" s="38">
        <f>IF(E573=0, 0, H573/E573)</f>
        <v>5.0142228661283768E-2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3" max="16383" man="1"/>
    <brk id="103" max="16383" man="1"/>
    <brk id="164" max="16383" man="1"/>
    <brk id="224" max="16383" man="1"/>
    <brk id="277" max="16383" man="1"/>
    <brk id="330" max="16383" man="1"/>
    <brk id="382" max="16383" man="1"/>
    <brk id="439" max="16383" man="1"/>
    <brk id="497" max="16383" man="1"/>
    <brk id="55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8"/>
  <sheetViews>
    <sheetView tabSelected="1" zoomScaleNormal="100" workbookViewId="0">
      <selection activeCell="M1" sqref="M1"/>
    </sheetView>
  </sheetViews>
  <sheetFormatPr defaultRowHeight="13.2" x14ac:dyDescent="0.25"/>
  <cols>
    <col min="1" max="1" width="21.5546875" bestFit="1" customWidth="1"/>
    <col min="6" max="6" width="1.77734375" customWidth="1"/>
  </cols>
  <sheetData>
    <row r="1" spans="1:10" s="52" customFormat="1" ht="20.399999999999999" x14ac:dyDescent="0.35">
      <c r="A1" s="4" t="s">
        <v>10</v>
      </c>
      <c r="B1" s="198" t="s">
        <v>11</v>
      </c>
      <c r="C1" s="199"/>
      <c r="D1" s="199"/>
      <c r="E1" s="199"/>
      <c r="F1" s="199"/>
      <c r="G1" s="199"/>
      <c r="H1" s="199"/>
      <c r="I1" s="199"/>
      <c r="J1" s="199"/>
    </row>
    <row r="2" spans="1:10" s="52" customFormat="1" ht="20.399999999999999" x14ac:dyDescent="0.35">
      <c r="A2" s="4" t="s">
        <v>109</v>
      </c>
      <c r="B2" s="202" t="s">
        <v>100</v>
      </c>
      <c r="C2" s="203"/>
      <c r="D2" s="203"/>
      <c r="E2" s="203"/>
      <c r="F2" s="203"/>
      <c r="G2" s="203"/>
      <c r="H2" s="203"/>
      <c r="I2" s="203"/>
      <c r="J2" s="203"/>
    </row>
    <row r="3" spans="1:10" ht="12.75" customHeight="1" x14ac:dyDescent="0.35">
      <c r="A3" s="4"/>
      <c r="B3" s="25"/>
      <c r="C3" s="26"/>
      <c r="D3" s="26"/>
      <c r="E3" s="26"/>
      <c r="F3" s="26"/>
      <c r="G3" s="26"/>
      <c r="H3" s="26"/>
      <c r="I3" s="26"/>
      <c r="J3" s="26"/>
    </row>
    <row r="4" spans="1:10" x14ac:dyDescent="0.25">
      <c r="E4" s="201" t="s">
        <v>7</v>
      </c>
      <c r="F4" s="201"/>
      <c r="G4" s="201"/>
    </row>
    <row r="5" spans="1:10" x14ac:dyDescent="0.25">
      <c r="A5" s="3"/>
      <c r="B5" s="196" t="s">
        <v>1</v>
      </c>
      <c r="C5" s="197"/>
      <c r="D5" s="196" t="s">
        <v>2</v>
      </c>
      <c r="E5" s="197"/>
      <c r="F5" s="59"/>
      <c r="G5" s="196" t="s">
        <v>3</v>
      </c>
      <c r="H5" s="200"/>
      <c r="I5" s="200"/>
      <c r="J5" s="197"/>
    </row>
    <row r="6" spans="1:10" x14ac:dyDescent="0.25">
      <c r="A6" s="27"/>
      <c r="B6" s="57">
        <f>VALUE(RIGHT(B2, 4))</f>
        <v>2023</v>
      </c>
      <c r="C6" s="58">
        <f>B6-1</f>
        <v>2022</v>
      </c>
      <c r="D6" s="57">
        <f>B6</f>
        <v>2023</v>
      </c>
      <c r="E6" s="58">
        <f>C6</f>
        <v>2022</v>
      </c>
      <c r="F6" s="64"/>
      <c r="G6" s="57" t="s">
        <v>4</v>
      </c>
      <c r="H6" s="58" t="s">
        <v>2</v>
      </c>
      <c r="I6" s="57" t="s">
        <v>4</v>
      </c>
      <c r="J6" s="58" t="s">
        <v>2</v>
      </c>
    </row>
    <row r="7" spans="1:10" x14ac:dyDescent="0.25">
      <c r="A7" s="7" t="s">
        <v>110</v>
      </c>
      <c r="B7" s="65">
        <v>3674</v>
      </c>
      <c r="C7" s="66">
        <v>4194</v>
      </c>
      <c r="D7" s="65">
        <v>10294</v>
      </c>
      <c r="E7" s="66">
        <v>10536</v>
      </c>
      <c r="F7" s="67"/>
      <c r="G7" s="65">
        <f>B7-C7</f>
        <v>-520</v>
      </c>
      <c r="H7" s="66">
        <f>D7-E7</f>
        <v>-242</v>
      </c>
      <c r="I7" s="28">
        <f>IF(C7=0, "-", IF(G7/C7&lt;10, G7/C7*100, "&gt;999"))</f>
        <v>-12.398664759179781</v>
      </c>
      <c r="J7" s="29">
        <f>IF(E7=0, "-", IF(H7/E7&lt;10, H7/E7*100, "&gt;999"))</f>
        <v>-2.2968868640850419</v>
      </c>
    </row>
    <row r="8" spans="1:10" x14ac:dyDescent="0.25">
      <c r="A8" s="7" t="s">
        <v>119</v>
      </c>
      <c r="B8" s="65">
        <v>11483</v>
      </c>
      <c r="C8" s="66">
        <v>10187</v>
      </c>
      <c r="D8" s="65">
        <v>30565</v>
      </c>
      <c r="E8" s="66">
        <v>27808</v>
      </c>
      <c r="F8" s="67"/>
      <c r="G8" s="65">
        <f>B8-C8</f>
        <v>1296</v>
      </c>
      <c r="H8" s="66">
        <f>D8-E8</f>
        <v>2757</v>
      </c>
      <c r="I8" s="28">
        <f>IF(C8=0, "-", IF(G8/C8&lt;10, G8/C8*100, "&gt;999"))</f>
        <v>12.722096790026505</v>
      </c>
      <c r="J8" s="29">
        <f>IF(E8=0, "-", IF(H8/E8&lt;10, H8/E8*100, "&gt;999"))</f>
        <v>9.9144131185270421</v>
      </c>
    </row>
    <row r="9" spans="1:10" x14ac:dyDescent="0.25">
      <c r="A9" s="7" t="s">
        <v>125</v>
      </c>
      <c r="B9" s="65">
        <v>5966</v>
      </c>
      <c r="C9" s="66">
        <v>5845</v>
      </c>
      <c r="D9" s="65">
        <v>15749</v>
      </c>
      <c r="E9" s="66">
        <v>16080</v>
      </c>
      <c r="F9" s="67"/>
      <c r="G9" s="65">
        <f>B9-C9</f>
        <v>121</v>
      </c>
      <c r="H9" s="66">
        <f>D9-E9</f>
        <v>-331</v>
      </c>
      <c r="I9" s="28">
        <f>IF(C9=0, "-", IF(G9/C9&lt;10, G9/C9*100, "&gt;999"))</f>
        <v>2.0701454234388366</v>
      </c>
      <c r="J9" s="29">
        <f>IF(E9=0, "-", IF(H9/E9&lt;10, H9/E9*100, "&gt;999"))</f>
        <v>-2.0584577114427858</v>
      </c>
    </row>
    <row r="10" spans="1:10" x14ac:dyDescent="0.25">
      <c r="A10" s="7" t="s">
        <v>126</v>
      </c>
      <c r="B10" s="65">
        <v>1121</v>
      </c>
      <c r="C10" s="66">
        <v>988</v>
      </c>
      <c r="D10" s="65">
        <v>2829</v>
      </c>
      <c r="E10" s="66">
        <v>2175</v>
      </c>
      <c r="F10" s="67"/>
      <c r="G10" s="65">
        <f>B10-C10</f>
        <v>133</v>
      </c>
      <c r="H10" s="66">
        <f>D10-E10</f>
        <v>654</v>
      </c>
      <c r="I10" s="28">
        <f>IF(C10=0, "-", IF(G10/C10&lt;10, G10/C10*100, "&gt;999"))</f>
        <v>13.461538461538462</v>
      </c>
      <c r="J10" s="29">
        <f>IF(E10=0, "-", IF(H10/E10&lt;10, H10/E10*100, "&gt;999"))</f>
        <v>30.068965517241381</v>
      </c>
    </row>
    <row r="11" spans="1:10" s="43" customFormat="1" x14ac:dyDescent="0.25">
      <c r="A11" s="27" t="s">
        <v>0</v>
      </c>
      <c r="B11" s="71">
        <f>SUM(B7:B10)</f>
        <v>22244</v>
      </c>
      <c r="C11" s="72">
        <f>SUM(C7:C10)</f>
        <v>21214</v>
      </c>
      <c r="D11" s="71">
        <f>SUM(D7:D10)</f>
        <v>59437</v>
      </c>
      <c r="E11" s="72">
        <f>SUM(E7:E10)</f>
        <v>56599</v>
      </c>
      <c r="F11" s="73"/>
      <c r="G11" s="71">
        <f>B11-C11</f>
        <v>1030</v>
      </c>
      <c r="H11" s="72">
        <f>D11-E11</f>
        <v>2838</v>
      </c>
      <c r="I11" s="44">
        <f>IF(C11=0, 0, G11/C11*100)</f>
        <v>4.8552842462524746</v>
      </c>
      <c r="J11" s="45">
        <f>IF(E11=0, 0, H11/E11*100)</f>
        <v>5.0142228661283772</v>
      </c>
    </row>
    <row r="13" spans="1:10" x14ac:dyDescent="0.25">
      <c r="A13" s="3"/>
      <c r="B13" s="196" t="s">
        <v>1</v>
      </c>
      <c r="C13" s="197"/>
      <c r="D13" s="196" t="s">
        <v>2</v>
      </c>
      <c r="E13" s="197"/>
      <c r="F13" s="59"/>
      <c r="G13" s="196" t="s">
        <v>3</v>
      </c>
      <c r="H13" s="200"/>
      <c r="I13" s="200"/>
      <c r="J13" s="197"/>
    </row>
    <row r="14" spans="1:10" x14ac:dyDescent="0.25">
      <c r="A14" s="7" t="s">
        <v>111</v>
      </c>
      <c r="B14" s="65">
        <v>96</v>
      </c>
      <c r="C14" s="66">
        <v>103</v>
      </c>
      <c r="D14" s="65">
        <v>267</v>
      </c>
      <c r="E14" s="66">
        <v>382</v>
      </c>
      <c r="F14" s="67"/>
      <c r="G14" s="65">
        <f t="shared" ref="G14:G35" si="0">B14-C14</f>
        <v>-7</v>
      </c>
      <c r="H14" s="66">
        <f t="shared" ref="H14:H35" si="1">D14-E14</f>
        <v>-115</v>
      </c>
      <c r="I14" s="28">
        <f t="shared" ref="I14:I34" si="2">IF(C14=0, "-", IF(G14/C14&lt;10, G14/C14*100, "&gt;999"))</f>
        <v>-6.7961165048543686</v>
      </c>
      <c r="J14" s="29">
        <f t="shared" ref="J14:J34" si="3">IF(E14=0, "-", IF(H14/E14&lt;10, H14/E14*100, "&gt;999"))</f>
        <v>-30.104712041884817</v>
      </c>
    </row>
    <row r="15" spans="1:10" x14ac:dyDescent="0.25">
      <c r="A15" s="7" t="s">
        <v>112</v>
      </c>
      <c r="B15" s="65">
        <v>833</v>
      </c>
      <c r="C15" s="66">
        <v>731</v>
      </c>
      <c r="D15" s="65">
        <v>2487</v>
      </c>
      <c r="E15" s="66">
        <v>2378</v>
      </c>
      <c r="F15" s="67"/>
      <c r="G15" s="65">
        <f t="shared" si="0"/>
        <v>102</v>
      </c>
      <c r="H15" s="66">
        <f t="shared" si="1"/>
        <v>109</v>
      </c>
      <c r="I15" s="28">
        <f t="shared" si="2"/>
        <v>13.953488372093023</v>
      </c>
      <c r="J15" s="29">
        <f t="shared" si="3"/>
        <v>4.5836837678721611</v>
      </c>
    </row>
    <row r="16" spans="1:10" x14ac:dyDescent="0.25">
      <c r="A16" s="7" t="s">
        <v>113</v>
      </c>
      <c r="B16" s="65">
        <v>1283</v>
      </c>
      <c r="C16" s="66">
        <v>1637</v>
      </c>
      <c r="D16" s="65">
        <v>3295</v>
      </c>
      <c r="E16" s="66">
        <v>4409</v>
      </c>
      <c r="F16" s="67"/>
      <c r="G16" s="65">
        <f t="shared" si="0"/>
        <v>-354</v>
      </c>
      <c r="H16" s="66">
        <f t="shared" si="1"/>
        <v>-1114</v>
      </c>
      <c r="I16" s="28">
        <f t="shared" si="2"/>
        <v>-21.624923640806355</v>
      </c>
      <c r="J16" s="29">
        <f t="shared" si="3"/>
        <v>-25.266500340213199</v>
      </c>
    </row>
    <row r="17" spans="1:10" x14ac:dyDescent="0.25">
      <c r="A17" s="7" t="s">
        <v>114</v>
      </c>
      <c r="B17" s="65">
        <v>957</v>
      </c>
      <c r="C17" s="66">
        <v>1270</v>
      </c>
      <c r="D17" s="65">
        <v>2825</v>
      </c>
      <c r="E17" s="66">
        <v>2101</v>
      </c>
      <c r="F17" s="67"/>
      <c r="G17" s="65">
        <f t="shared" si="0"/>
        <v>-313</v>
      </c>
      <c r="H17" s="66">
        <f t="shared" si="1"/>
        <v>724</v>
      </c>
      <c r="I17" s="28">
        <f t="shared" si="2"/>
        <v>-24.645669291338582</v>
      </c>
      <c r="J17" s="29">
        <f t="shared" si="3"/>
        <v>34.459781056639692</v>
      </c>
    </row>
    <row r="18" spans="1:10" x14ac:dyDescent="0.25">
      <c r="A18" s="7" t="s">
        <v>115</v>
      </c>
      <c r="B18" s="65">
        <v>115</v>
      </c>
      <c r="C18" s="66">
        <v>95</v>
      </c>
      <c r="D18" s="65">
        <v>248</v>
      </c>
      <c r="E18" s="66">
        <v>241</v>
      </c>
      <c r="F18" s="67"/>
      <c r="G18" s="65">
        <f t="shared" si="0"/>
        <v>20</v>
      </c>
      <c r="H18" s="66">
        <f t="shared" si="1"/>
        <v>7</v>
      </c>
      <c r="I18" s="28">
        <f t="shared" si="2"/>
        <v>21.052631578947366</v>
      </c>
      <c r="J18" s="29">
        <f t="shared" si="3"/>
        <v>2.904564315352697</v>
      </c>
    </row>
    <row r="19" spans="1:10" x14ac:dyDescent="0.25">
      <c r="A19" s="7" t="s">
        <v>116</v>
      </c>
      <c r="B19" s="65">
        <v>7</v>
      </c>
      <c r="C19" s="66">
        <v>11</v>
      </c>
      <c r="D19" s="65">
        <v>15</v>
      </c>
      <c r="E19" s="66">
        <v>21</v>
      </c>
      <c r="F19" s="67"/>
      <c r="G19" s="65">
        <f t="shared" si="0"/>
        <v>-4</v>
      </c>
      <c r="H19" s="66">
        <f t="shared" si="1"/>
        <v>-6</v>
      </c>
      <c r="I19" s="28">
        <f t="shared" si="2"/>
        <v>-36.363636363636367</v>
      </c>
      <c r="J19" s="29">
        <f t="shared" si="3"/>
        <v>-28.571428571428569</v>
      </c>
    </row>
    <row r="20" spans="1:10" x14ac:dyDescent="0.25">
      <c r="A20" s="7" t="s">
        <v>117</v>
      </c>
      <c r="B20" s="65">
        <v>192</v>
      </c>
      <c r="C20" s="66">
        <v>226</v>
      </c>
      <c r="D20" s="65">
        <v>689</v>
      </c>
      <c r="E20" s="66">
        <v>577</v>
      </c>
      <c r="F20" s="67"/>
      <c r="G20" s="65">
        <f t="shared" si="0"/>
        <v>-34</v>
      </c>
      <c r="H20" s="66">
        <f t="shared" si="1"/>
        <v>112</v>
      </c>
      <c r="I20" s="28">
        <f t="shared" si="2"/>
        <v>-15.044247787610621</v>
      </c>
      <c r="J20" s="29">
        <f t="shared" si="3"/>
        <v>19.410745233968804</v>
      </c>
    </row>
    <row r="21" spans="1:10" x14ac:dyDescent="0.25">
      <c r="A21" s="7" t="s">
        <v>118</v>
      </c>
      <c r="B21" s="65">
        <v>191</v>
      </c>
      <c r="C21" s="66">
        <v>121</v>
      </c>
      <c r="D21" s="65">
        <v>468</v>
      </c>
      <c r="E21" s="66">
        <v>427</v>
      </c>
      <c r="F21" s="67"/>
      <c r="G21" s="65">
        <f t="shared" si="0"/>
        <v>70</v>
      </c>
      <c r="H21" s="66">
        <f t="shared" si="1"/>
        <v>41</v>
      </c>
      <c r="I21" s="28">
        <f t="shared" si="2"/>
        <v>57.851239669421481</v>
      </c>
      <c r="J21" s="29">
        <f t="shared" si="3"/>
        <v>9.6018735362997649</v>
      </c>
    </row>
    <row r="22" spans="1:10" x14ac:dyDescent="0.25">
      <c r="A22" s="142" t="s">
        <v>120</v>
      </c>
      <c r="B22" s="143">
        <v>889</v>
      </c>
      <c r="C22" s="144">
        <v>914</v>
      </c>
      <c r="D22" s="143">
        <v>3013</v>
      </c>
      <c r="E22" s="144">
        <v>2699</v>
      </c>
      <c r="F22" s="145"/>
      <c r="G22" s="143">
        <f t="shared" si="0"/>
        <v>-25</v>
      </c>
      <c r="H22" s="144">
        <f t="shared" si="1"/>
        <v>314</v>
      </c>
      <c r="I22" s="146">
        <f t="shared" si="2"/>
        <v>-2.7352297592997812</v>
      </c>
      <c r="J22" s="147">
        <f t="shared" si="3"/>
        <v>11.633938495739162</v>
      </c>
    </row>
    <row r="23" spans="1:10" x14ac:dyDescent="0.25">
      <c r="A23" s="7" t="s">
        <v>121</v>
      </c>
      <c r="B23" s="65">
        <v>2896</v>
      </c>
      <c r="C23" s="66">
        <v>2735</v>
      </c>
      <c r="D23" s="65">
        <v>7730</v>
      </c>
      <c r="E23" s="66">
        <v>7739</v>
      </c>
      <c r="F23" s="67"/>
      <c r="G23" s="65">
        <f t="shared" si="0"/>
        <v>161</v>
      </c>
      <c r="H23" s="66">
        <f t="shared" si="1"/>
        <v>-9</v>
      </c>
      <c r="I23" s="28">
        <f t="shared" si="2"/>
        <v>5.8866544789762338</v>
      </c>
      <c r="J23" s="29">
        <f t="shared" si="3"/>
        <v>-0.11629409484429512</v>
      </c>
    </row>
    <row r="24" spans="1:10" x14ac:dyDescent="0.25">
      <c r="A24" s="7" t="s">
        <v>122</v>
      </c>
      <c r="B24" s="65">
        <v>4577</v>
      </c>
      <c r="C24" s="66">
        <v>3325</v>
      </c>
      <c r="D24" s="65">
        <v>11873</v>
      </c>
      <c r="E24" s="66">
        <v>9362</v>
      </c>
      <c r="F24" s="67"/>
      <c r="G24" s="65">
        <f t="shared" si="0"/>
        <v>1252</v>
      </c>
      <c r="H24" s="66">
        <f t="shared" si="1"/>
        <v>2511</v>
      </c>
      <c r="I24" s="28">
        <f t="shared" si="2"/>
        <v>37.65413533834586</v>
      </c>
      <c r="J24" s="29">
        <f t="shared" si="3"/>
        <v>26.82119205298013</v>
      </c>
    </row>
    <row r="25" spans="1:10" x14ac:dyDescent="0.25">
      <c r="A25" s="7" t="s">
        <v>123</v>
      </c>
      <c r="B25" s="65">
        <v>2731</v>
      </c>
      <c r="C25" s="66">
        <v>2864</v>
      </c>
      <c r="D25" s="65">
        <v>6830</v>
      </c>
      <c r="E25" s="66">
        <v>7039</v>
      </c>
      <c r="F25" s="67"/>
      <c r="G25" s="65">
        <f t="shared" si="0"/>
        <v>-133</v>
      </c>
      <c r="H25" s="66">
        <f t="shared" si="1"/>
        <v>-209</v>
      </c>
      <c r="I25" s="28">
        <f t="shared" si="2"/>
        <v>-4.6438547486033519</v>
      </c>
      <c r="J25" s="29">
        <f t="shared" si="3"/>
        <v>-2.9691717573518965</v>
      </c>
    </row>
    <row r="26" spans="1:10" x14ac:dyDescent="0.25">
      <c r="A26" s="7" t="s">
        <v>124</v>
      </c>
      <c r="B26" s="65">
        <v>390</v>
      </c>
      <c r="C26" s="66">
        <v>349</v>
      </c>
      <c r="D26" s="65">
        <v>1119</v>
      </c>
      <c r="E26" s="66">
        <v>969</v>
      </c>
      <c r="F26" s="67"/>
      <c r="G26" s="65">
        <f t="shared" si="0"/>
        <v>41</v>
      </c>
      <c r="H26" s="66">
        <f t="shared" si="1"/>
        <v>150</v>
      </c>
      <c r="I26" s="28">
        <f t="shared" si="2"/>
        <v>11.74785100286533</v>
      </c>
      <c r="J26" s="29">
        <f t="shared" si="3"/>
        <v>15.479876160990713</v>
      </c>
    </row>
    <row r="27" spans="1:10" x14ac:dyDescent="0.25">
      <c r="A27" s="142" t="s">
        <v>127</v>
      </c>
      <c r="B27" s="143">
        <v>57</v>
      </c>
      <c r="C27" s="144">
        <v>98</v>
      </c>
      <c r="D27" s="143">
        <v>136</v>
      </c>
      <c r="E27" s="144">
        <v>251</v>
      </c>
      <c r="F27" s="145"/>
      <c r="G27" s="143">
        <f t="shared" si="0"/>
        <v>-41</v>
      </c>
      <c r="H27" s="144">
        <f t="shared" si="1"/>
        <v>-115</v>
      </c>
      <c r="I27" s="146">
        <f t="shared" si="2"/>
        <v>-41.836734693877553</v>
      </c>
      <c r="J27" s="147">
        <f t="shared" si="3"/>
        <v>-45.816733067729082</v>
      </c>
    </row>
    <row r="28" spans="1:10" x14ac:dyDescent="0.25">
      <c r="A28" s="7" t="s">
        <v>128</v>
      </c>
      <c r="B28" s="65">
        <v>16</v>
      </c>
      <c r="C28" s="66">
        <v>7</v>
      </c>
      <c r="D28" s="65">
        <v>30</v>
      </c>
      <c r="E28" s="66">
        <v>17</v>
      </c>
      <c r="F28" s="67"/>
      <c r="G28" s="65">
        <f t="shared" si="0"/>
        <v>9</v>
      </c>
      <c r="H28" s="66">
        <f t="shared" si="1"/>
        <v>13</v>
      </c>
      <c r="I28" s="28">
        <f t="shared" si="2"/>
        <v>128.57142857142858</v>
      </c>
      <c r="J28" s="29">
        <f t="shared" si="3"/>
        <v>76.470588235294116</v>
      </c>
    </row>
    <row r="29" spans="1:10" x14ac:dyDescent="0.25">
      <c r="A29" s="7" t="s">
        <v>129</v>
      </c>
      <c r="B29" s="65">
        <v>10</v>
      </c>
      <c r="C29" s="66">
        <v>44</v>
      </c>
      <c r="D29" s="65">
        <v>17</v>
      </c>
      <c r="E29" s="66">
        <v>66</v>
      </c>
      <c r="F29" s="67"/>
      <c r="G29" s="65">
        <f t="shared" si="0"/>
        <v>-34</v>
      </c>
      <c r="H29" s="66">
        <f t="shared" si="1"/>
        <v>-49</v>
      </c>
      <c r="I29" s="28">
        <f t="shared" si="2"/>
        <v>-77.272727272727266</v>
      </c>
      <c r="J29" s="29">
        <f t="shared" si="3"/>
        <v>-74.242424242424249</v>
      </c>
    </row>
    <row r="30" spans="1:10" x14ac:dyDescent="0.25">
      <c r="A30" s="7" t="s">
        <v>130</v>
      </c>
      <c r="B30" s="65">
        <v>329</v>
      </c>
      <c r="C30" s="66">
        <v>332</v>
      </c>
      <c r="D30" s="65">
        <v>777</v>
      </c>
      <c r="E30" s="66">
        <v>1028</v>
      </c>
      <c r="F30" s="67"/>
      <c r="G30" s="65">
        <f t="shared" si="0"/>
        <v>-3</v>
      </c>
      <c r="H30" s="66">
        <f t="shared" si="1"/>
        <v>-251</v>
      </c>
      <c r="I30" s="28">
        <f t="shared" si="2"/>
        <v>-0.90361445783132521</v>
      </c>
      <c r="J30" s="29">
        <f t="shared" si="3"/>
        <v>-24.41634241245136</v>
      </c>
    </row>
    <row r="31" spans="1:10" x14ac:dyDescent="0.25">
      <c r="A31" s="7" t="s">
        <v>131</v>
      </c>
      <c r="B31" s="65">
        <v>663</v>
      </c>
      <c r="C31" s="66">
        <v>862</v>
      </c>
      <c r="D31" s="65">
        <v>1808</v>
      </c>
      <c r="E31" s="66">
        <v>2201</v>
      </c>
      <c r="F31" s="67"/>
      <c r="G31" s="65">
        <f t="shared" si="0"/>
        <v>-199</v>
      </c>
      <c r="H31" s="66">
        <f t="shared" si="1"/>
        <v>-393</v>
      </c>
      <c r="I31" s="28">
        <f t="shared" si="2"/>
        <v>-23.085846867749421</v>
      </c>
      <c r="J31" s="29">
        <f t="shared" si="3"/>
        <v>-17.855520218082692</v>
      </c>
    </row>
    <row r="32" spans="1:10" x14ac:dyDescent="0.25">
      <c r="A32" s="7" t="s">
        <v>132</v>
      </c>
      <c r="B32" s="65">
        <v>4650</v>
      </c>
      <c r="C32" s="66">
        <v>4359</v>
      </c>
      <c r="D32" s="65">
        <v>12354</v>
      </c>
      <c r="E32" s="66">
        <v>12171</v>
      </c>
      <c r="F32" s="67"/>
      <c r="G32" s="65">
        <f t="shared" si="0"/>
        <v>291</v>
      </c>
      <c r="H32" s="66">
        <f t="shared" si="1"/>
        <v>183</v>
      </c>
      <c r="I32" s="28">
        <f t="shared" si="2"/>
        <v>6.6758430832759812</v>
      </c>
      <c r="J32" s="29">
        <f t="shared" si="3"/>
        <v>1.5035740695094897</v>
      </c>
    </row>
    <row r="33" spans="1:10" x14ac:dyDescent="0.25">
      <c r="A33" s="7" t="s">
        <v>133</v>
      </c>
      <c r="B33" s="65">
        <v>241</v>
      </c>
      <c r="C33" s="66">
        <v>143</v>
      </c>
      <c r="D33" s="65">
        <v>627</v>
      </c>
      <c r="E33" s="66">
        <v>346</v>
      </c>
      <c r="F33" s="67"/>
      <c r="G33" s="65">
        <f t="shared" si="0"/>
        <v>98</v>
      </c>
      <c r="H33" s="66">
        <f t="shared" si="1"/>
        <v>281</v>
      </c>
      <c r="I33" s="28">
        <f t="shared" si="2"/>
        <v>68.531468531468533</v>
      </c>
      <c r="J33" s="29">
        <f t="shared" si="3"/>
        <v>81.213872832369944</v>
      </c>
    </row>
    <row r="34" spans="1:10" x14ac:dyDescent="0.25">
      <c r="A34" s="142" t="s">
        <v>126</v>
      </c>
      <c r="B34" s="143">
        <v>1121</v>
      </c>
      <c r="C34" s="144">
        <v>988</v>
      </c>
      <c r="D34" s="143">
        <v>2829</v>
      </c>
      <c r="E34" s="144">
        <v>2175</v>
      </c>
      <c r="F34" s="145"/>
      <c r="G34" s="143">
        <f t="shared" si="0"/>
        <v>133</v>
      </c>
      <c r="H34" s="144">
        <f t="shared" si="1"/>
        <v>654</v>
      </c>
      <c r="I34" s="146">
        <f t="shared" si="2"/>
        <v>13.461538461538462</v>
      </c>
      <c r="J34" s="147">
        <f t="shared" si="3"/>
        <v>30.068965517241381</v>
      </c>
    </row>
    <row r="35" spans="1:10" s="43" customFormat="1" x14ac:dyDescent="0.25">
      <c r="A35" s="27" t="s">
        <v>0</v>
      </c>
      <c r="B35" s="71">
        <f>SUM(B14:B34)</f>
        <v>22244</v>
      </c>
      <c r="C35" s="72">
        <f>SUM(C14:C34)</f>
        <v>21214</v>
      </c>
      <c r="D35" s="71">
        <f>SUM(D14:D34)</f>
        <v>59437</v>
      </c>
      <c r="E35" s="72">
        <f>SUM(E14:E34)</f>
        <v>56599</v>
      </c>
      <c r="F35" s="73"/>
      <c r="G35" s="71">
        <f t="shared" si="0"/>
        <v>1030</v>
      </c>
      <c r="H35" s="72">
        <f t="shared" si="1"/>
        <v>2838</v>
      </c>
      <c r="I35" s="44">
        <f>IF(C35=0, 0, G35/C35*100)</f>
        <v>4.8552842462524746</v>
      </c>
      <c r="J35" s="45">
        <f>IF(E35=0, 0, H35/E35*100)</f>
        <v>5.0142228661283772</v>
      </c>
    </row>
    <row r="37" spans="1:10" x14ac:dyDescent="0.25">
      <c r="E37" s="201" t="s">
        <v>8</v>
      </c>
      <c r="F37" s="201"/>
      <c r="G37" s="201"/>
    </row>
    <row r="38" spans="1:10" x14ac:dyDescent="0.25">
      <c r="A38" s="3"/>
      <c r="B38" s="196" t="s">
        <v>1</v>
      </c>
      <c r="C38" s="197"/>
      <c r="D38" s="196" t="s">
        <v>2</v>
      </c>
      <c r="E38" s="197"/>
      <c r="F38" s="59"/>
      <c r="G38" s="196" t="s">
        <v>9</v>
      </c>
      <c r="H38" s="197"/>
    </row>
    <row r="39" spans="1:10" x14ac:dyDescent="0.25">
      <c r="A39" s="27"/>
      <c r="B39" s="57">
        <f>B6</f>
        <v>2023</v>
      </c>
      <c r="C39" s="58">
        <f>C6</f>
        <v>2022</v>
      </c>
      <c r="D39" s="57">
        <f>D6</f>
        <v>2023</v>
      </c>
      <c r="E39" s="58">
        <f>E6</f>
        <v>2022</v>
      </c>
      <c r="F39" s="64"/>
      <c r="G39" s="57" t="s">
        <v>4</v>
      </c>
      <c r="H39" s="58" t="s">
        <v>2</v>
      </c>
    </row>
    <row r="40" spans="1:10" x14ac:dyDescent="0.25">
      <c r="A40" s="7" t="s">
        <v>110</v>
      </c>
      <c r="B40" s="30">
        <f>$B$7/$B$11*100</f>
        <v>16.516813522747707</v>
      </c>
      <c r="C40" s="31">
        <f>$C$7/$C$11*100</f>
        <v>19.76996323182804</v>
      </c>
      <c r="D40" s="30">
        <f>$D$7/$D$11*100</f>
        <v>17.319178289617579</v>
      </c>
      <c r="E40" s="31">
        <f>$E$7/$E$11*100</f>
        <v>18.615169879326491</v>
      </c>
      <c r="F40" s="32"/>
      <c r="G40" s="30">
        <f>B40-C40</f>
        <v>-3.2531497090803327</v>
      </c>
      <c r="H40" s="31">
        <f>D40-E40</f>
        <v>-1.2959915897089118</v>
      </c>
    </row>
    <row r="41" spans="1:10" x14ac:dyDescent="0.25">
      <c r="A41" s="7" t="s">
        <v>119</v>
      </c>
      <c r="B41" s="30">
        <f>$B$8/$B$11*100</f>
        <v>51.622909548642326</v>
      </c>
      <c r="C41" s="31">
        <f>$C$8/$C$11*100</f>
        <v>48.020175355897052</v>
      </c>
      <c r="D41" s="30">
        <f>$D$8/$D$11*100</f>
        <v>51.424197048976225</v>
      </c>
      <c r="E41" s="31">
        <f>$E$8/$E$11*100</f>
        <v>49.131610099118362</v>
      </c>
      <c r="F41" s="32"/>
      <c r="G41" s="30">
        <f>B41-C41</f>
        <v>3.6027341927452738</v>
      </c>
      <c r="H41" s="31">
        <f>D41-E41</f>
        <v>2.2925869498578635</v>
      </c>
    </row>
    <row r="42" spans="1:10" x14ac:dyDescent="0.25">
      <c r="A42" s="7" t="s">
        <v>125</v>
      </c>
      <c r="B42" s="30">
        <f>$B$9/$B$11*100</f>
        <v>26.820715698615356</v>
      </c>
      <c r="C42" s="31">
        <f>$C$9/$C$11*100</f>
        <v>27.552559630432732</v>
      </c>
      <c r="D42" s="30">
        <f>$D$9/$D$11*100</f>
        <v>26.496963171088716</v>
      </c>
      <c r="E42" s="31">
        <f>$E$9/$E$11*100</f>
        <v>28.410395943391226</v>
      </c>
      <c r="F42" s="32"/>
      <c r="G42" s="30">
        <f>B42-C42</f>
        <v>-0.73184393181737661</v>
      </c>
      <c r="H42" s="31">
        <f>D42-E42</f>
        <v>-1.9134327723025102</v>
      </c>
    </row>
    <row r="43" spans="1:10" x14ac:dyDescent="0.25">
      <c r="A43" s="7" t="s">
        <v>126</v>
      </c>
      <c r="B43" s="30">
        <f>$B$10/$B$11*100</f>
        <v>5.0395612299946055</v>
      </c>
      <c r="C43" s="31">
        <f>$C$10/$C$11*100</f>
        <v>4.6573017818421798</v>
      </c>
      <c r="D43" s="30">
        <f>$D$10/$D$11*100</f>
        <v>4.7596614903174785</v>
      </c>
      <c r="E43" s="31">
        <f>$E$10/$E$11*100</f>
        <v>3.8428240781639249</v>
      </c>
      <c r="F43" s="32"/>
      <c r="G43" s="30">
        <f>B43-C43</f>
        <v>0.38225944815242574</v>
      </c>
      <c r="H43" s="31">
        <f>D43-E43</f>
        <v>0.91683741215355363</v>
      </c>
    </row>
    <row r="44" spans="1:10" s="43" customFormat="1" x14ac:dyDescent="0.25">
      <c r="A44" s="27" t="s">
        <v>0</v>
      </c>
      <c r="B44" s="46">
        <f>SUM(B40:B43)</f>
        <v>100</v>
      </c>
      <c r="C44" s="47">
        <f>SUM(C40:C43)</f>
        <v>100.00000000000001</v>
      </c>
      <c r="D44" s="46">
        <f>SUM(D40:D43)</f>
        <v>100</v>
      </c>
      <c r="E44" s="47">
        <f>SUM(E40:E43)</f>
        <v>100</v>
      </c>
      <c r="F44" s="48"/>
      <c r="G44" s="46">
        <f>B44-C44</f>
        <v>0</v>
      </c>
      <c r="H44" s="47">
        <f>D44-E44</f>
        <v>0</v>
      </c>
    </row>
    <row r="46" spans="1:10" x14ac:dyDescent="0.25">
      <c r="A46" s="3"/>
      <c r="B46" s="196" t="s">
        <v>1</v>
      </c>
      <c r="C46" s="197"/>
      <c r="D46" s="196" t="s">
        <v>2</v>
      </c>
      <c r="E46" s="197"/>
      <c r="F46" s="59"/>
      <c r="G46" s="196" t="s">
        <v>9</v>
      </c>
      <c r="H46" s="197"/>
    </row>
    <row r="47" spans="1:10" x14ac:dyDescent="0.25">
      <c r="A47" s="7" t="s">
        <v>111</v>
      </c>
      <c r="B47" s="30">
        <f>$B$14/$B$35*100</f>
        <v>0.43157705448660316</v>
      </c>
      <c r="C47" s="31">
        <f>$C$14/$C$35*100</f>
        <v>0.48552842462524748</v>
      </c>
      <c r="D47" s="30">
        <f>$D$14/$D$35*100</f>
        <v>0.44921513535339946</v>
      </c>
      <c r="E47" s="31">
        <f>$E$14/$E$35*100</f>
        <v>0.67492358522235374</v>
      </c>
      <c r="F47" s="32"/>
      <c r="G47" s="30">
        <f t="shared" ref="G47:G68" si="4">B47-C47</f>
        <v>-5.3951370138644317E-2</v>
      </c>
      <c r="H47" s="31">
        <f t="shared" ref="H47:H68" si="5">D47-E47</f>
        <v>-0.22570844986895428</v>
      </c>
    </row>
    <row r="48" spans="1:10" x14ac:dyDescent="0.25">
      <c r="A48" s="7" t="s">
        <v>112</v>
      </c>
      <c r="B48" s="30">
        <f>$B$15/$B$35*100</f>
        <v>3.7448300665347962</v>
      </c>
      <c r="C48" s="31">
        <f>$C$15/$C$35*100</f>
        <v>3.4458376543791838</v>
      </c>
      <c r="D48" s="30">
        <f>$D$15/$D$35*100</f>
        <v>4.1842623281794165</v>
      </c>
      <c r="E48" s="31">
        <f>$E$15/$E$35*100</f>
        <v>4.2014876587925585</v>
      </c>
      <c r="F48" s="32"/>
      <c r="G48" s="30">
        <f t="shared" si="4"/>
        <v>0.29899241215561245</v>
      </c>
      <c r="H48" s="31">
        <f t="shared" si="5"/>
        <v>-1.722533061314202E-2</v>
      </c>
    </row>
    <row r="49" spans="1:8" x14ac:dyDescent="0.25">
      <c r="A49" s="7" t="s">
        <v>113</v>
      </c>
      <c r="B49" s="30">
        <f>$B$16/$B$35*100</f>
        <v>5.767847509440748</v>
      </c>
      <c r="C49" s="31">
        <f>$C$16/$C$35*100</f>
        <v>7.7166022438012627</v>
      </c>
      <c r="D49" s="30">
        <f>$D$16/$D$35*100</f>
        <v>5.5436849100728507</v>
      </c>
      <c r="E49" s="31">
        <f>$E$16/$E$35*100</f>
        <v>7.7898902807470094</v>
      </c>
      <c r="F49" s="32"/>
      <c r="G49" s="30">
        <f t="shared" si="4"/>
        <v>-1.9487547343605147</v>
      </c>
      <c r="H49" s="31">
        <f t="shared" si="5"/>
        <v>-2.2462053706741587</v>
      </c>
    </row>
    <row r="50" spans="1:8" x14ac:dyDescent="0.25">
      <c r="A50" s="7" t="s">
        <v>114</v>
      </c>
      <c r="B50" s="30">
        <f>$B$17/$B$35*100</f>
        <v>4.3022837619133254</v>
      </c>
      <c r="C50" s="31">
        <f>$C$17/$C$35*100</f>
        <v>5.9866126143113041</v>
      </c>
      <c r="D50" s="30">
        <f>$D$17/$D$35*100</f>
        <v>4.7529316755556303</v>
      </c>
      <c r="E50" s="31">
        <f>$E$17/$E$35*100</f>
        <v>3.7120797187229457</v>
      </c>
      <c r="F50" s="32"/>
      <c r="G50" s="30">
        <f t="shared" si="4"/>
        <v>-1.6843288523979787</v>
      </c>
      <c r="H50" s="31">
        <f t="shared" si="5"/>
        <v>1.0408519568326846</v>
      </c>
    </row>
    <row r="51" spans="1:8" x14ac:dyDescent="0.25">
      <c r="A51" s="7" t="s">
        <v>115</v>
      </c>
      <c r="B51" s="30">
        <f>$B$18/$B$35*100</f>
        <v>0.51699334652040996</v>
      </c>
      <c r="C51" s="31">
        <f>$C$18/$C$35*100</f>
        <v>0.4478174790232865</v>
      </c>
      <c r="D51" s="30">
        <f>$D$18/$D$35*100</f>
        <v>0.4172485152346182</v>
      </c>
      <c r="E51" s="31">
        <f>$E$18/$E$35*100</f>
        <v>0.42580257601724408</v>
      </c>
      <c r="F51" s="32"/>
      <c r="G51" s="30">
        <f t="shared" si="4"/>
        <v>6.9175867497123456E-2</v>
      </c>
      <c r="H51" s="31">
        <f t="shared" si="5"/>
        <v>-8.554060782625883E-3</v>
      </c>
    </row>
    <row r="52" spans="1:8" x14ac:dyDescent="0.25">
      <c r="A52" s="7" t="s">
        <v>116</v>
      </c>
      <c r="B52" s="30">
        <f>$B$19/$B$35*100</f>
        <v>3.1469160222981477E-2</v>
      </c>
      <c r="C52" s="31">
        <f>$C$19/$C$35*100</f>
        <v>5.1852550202696336E-2</v>
      </c>
      <c r="D52" s="30">
        <f>$D$19/$D$35*100</f>
        <v>2.5236805356932551E-2</v>
      </c>
      <c r="E52" s="31">
        <f>$E$19/$E$35*100</f>
        <v>3.7103129030548243E-2</v>
      </c>
      <c r="F52" s="32"/>
      <c r="G52" s="30">
        <f t="shared" si="4"/>
        <v>-2.038338997971486E-2</v>
      </c>
      <c r="H52" s="31">
        <f t="shared" si="5"/>
        <v>-1.1866323673615693E-2</v>
      </c>
    </row>
    <row r="53" spans="1:8" x14ac:dyDescent="0.25">
      <c r="A53" s="7" t="s">
        <v>117</v>
      </c>
      <c r="B53" s="30">
        <f>$B$20/$B$35*100</f>
        <v>0.86315410897320632</v>
      </c>
      <c r="C53" s="31">
        <f>$C$20/$C$35*100</f>
        <v>1.0653342132553973</v>
      </c>
      <c r="D53" s="30">
        <f>$D$20/$D$35*100</f>
        <v>1.1592105927284351</v>
      </c>
      <c r="E53" s="31">
        <f>$E$20/$E$35*100</f>
        <v>1.019452640506016</v>
      </c>
      <c r="F53" s="32"/>
      <c r="G53" s="30">
        <f t="shared" si="4"/>
        <v>-0.20218010428219102</v>
      </c>
      <c r="H53" s="31">
        <f t="shared" si="5"/>
        <v>0.13975795222241905</v>
      </c>
    </row>
    <row r="54" spans="1:8" x14ac:dyDescent="0.25">
      <c r="A54" s="7" t="s">
        <v>118</v>
      </c>
      <c r="B54" s="30">
        <f>$B$21/$B$35*100</f>
        <v>0.85865851465563758</v>
      </c>
      <c r="C54" s="31">
        <f>$C$21/$C$35*100</f>
        <v>0.57037805222965965</v>
      </c>
      <c r="D54" s="30">
        <f>$D$21/$D$35*100</f>
        <v>0.78738832713629558</v>
      </c>
      <c r="E54" s="31">
        <f>$E$21/$E$35*100</f>
        <v>0.75443029028781428</v>
      </c>
      <c r="F54" s="32"/>
      <c r="G54" s="30">
        <f t="shared" si="4"/>
        <v>0.28828046242597793</v>
      </c>
      <c r="H54" s="31">
        <f t="shared" si="5"/>
        <v>3.2958036848481309E-2</v>
      </c>
    </row>
    <row r="55" spans="1:8" x14ac:dyDescent="0.25">
      <c r="A55" s="142" t="s">
        <v>120</v>
      </c>
      <c r="B55" s="148">
        <f>$B$22/$B$35*100</f>
        <v>3.9965833483186475</v>
      </c>
      <c r="C55" s="149">
        <f>$C$22/$C$35*100</f>
        <v>4.3084755350240407</v>
      </c>
      <c r="D55" s="148">
        <f>$D$22/$D$35*100</f>
        <v>5.0692329693625187</v>
      </c>
      <c r="E55" s="149">
        <f>$E$22/$E$35*100</f>
        <v>4.7686354882595099</v>
      </c>
      <c r="F55" s="150"/>
      <c r="G55" s="148">
        <f t="shared" si="4"/>
        <v>-0.3118921867053932</v>
      </c>
      <c r="H55" s="149">
        <f t="shared" si="5"/>
        <v>0.30059748110300877</v>
      </c>
    </row>
    <row r="56" spans="1:8" x14ac:dyDescent="0.25">
      <c r="A56" s="7" t="s">
        <v>121</v>
      </c>
      <c r="B56" s="30">
        <f>$B$23/$B$35*100</f>
        <v>13.019241143679194</v>
      </c>
      <c r="C56" s="31">
        <f>$C$23/$C$35*100</f>
        <v>12.892429527670407</v>
      </c>
      <c r="D56" s="30">
        <f>$D$23/$D$35*100</f>
        <v>13.005367027272573</v>
      </c>
      <c r="E56" s="31">
        <f>$E$23/$E$35*100</f>
        <v>13.673386455591089</v>
      </c>
      <c r="F56" s="32"/>
      <c r="G56" s="30">
        <f t="shared" si="4"/>
        <v>0.1268116160087871</v>
      </c>
      <c r="H56" s="31">
        <f t="shared" si="5"/>
        <v>-0.66801942831851591</v>
      </c>
    </row>
    <row r="57" spans="1:8" x14ac:dyDescent="0.25">
      <c r="A57" s="7" t="s">
        <v>122</v>
      </c>
      <c r="B57" s="30">
        <f>$B$24/$B$35*100</f>
        <v>20.576335191512317</v>
      </c>
      <c r="C57" s="31">
        <f>$C$24/$C$35*100</f>
        <v>15.673611765815027</v>
      </c>
      <c r="D57" s="30">
        <f>$D$24/$D$35*100</f>
        <v>19.975772666857345</v>
      </c>
      <c r="E57" s="31">
        <f>$E$24/$E$35*100</f>
        <v>16.540928284952031</v>
      </c>
      <c r="F57" s="32"/>
      <c r="G57" s="30">
        <f t="shared" si="4"/>
        <v>4.9027234256972907</v>
      </c>
      <c r="H57" s="31">
        <f t="shared" si="5"/>
        <v>3.4348443819053145</v>
      </c>
    </row>
    <row r="58" spans="1:8" x14ac:dyDescent="0.25">
      <c r="A58" s="7" t="s">
        <v>123</v>
      </c>
      <c r="B58" s="30">
        <f>$B$25/$B$35*100</f>
        <v>12.277468081280345</v>
      </c>
      <c r="C58" s="31">
        <f>$C$25/$C$35*100</f>
        <v>13.500518525502029</v>
      </c>
      <c r="D58" s="30">
        <f>$D$25/$D$35*100</f>
        <v>11.491158705856622</v>
      </c>
      <c r="E58" s="31">
        <f>$E$25/$E$35*100</f>
        <v>12.436615487906147</v>
      </c>
      <c r="F58" s="32"/>
      <c r="G58" s="30">
        <f t="shared" si="4"/>
        <v>-1.2230504442216841</v>
      </c>
      <c r="H58" s="31">
        <f t="shared" si="5"/>
        <v>-0.94545678204952566</v>
      </c>
    </row>
    <row r="59" spans="1:8" x14ac:dyDescent="0.25">
      <c r="A59" s="7" t="s">
        <v>124</v>
      </c>
      <c r="B59" s="30">
        <f>$B$26/$B$35*100</f>
        <v>1.7532817838518251</v>
      </c>
      <c r="C59" s="31">
        <f>$C$26/$C$35*100</f>
        <v>1.6451400018855473</v>
      </c>
      <c r="D59" s="30">
        <f>$D$26/$D$35*100</f>
        <v>1.8826656796271681</v>
      </c>
      <c r="E59" s="31">
        <f>$E$26/$E$35*100</f>
        <v>1.7120443824095832</v>
      </c>
      <c r="F59" s="32"/>
      <c r="G59" s="30">
        <f t="shared" si="4"/>
        <v>0.10814178196627777</v>
      </c>
      <c r="H59" s="31">
        <f t="shared" si="5"/>
        <v>0.1706212972175849</v>
      </c>
    </row>
    <row r="60" spans="1:8" x14ac:dyDescent="0.25">
      <c r="A60" s="142" t="s">
        <v>127</v>
      </c>
      <c r="B60" s="148">
        <f>$B$27/$B$35*100</f>
        <v>0.25624887610142061</v>
      </c>
      <c r="C60" s="149">
        <f>$C$27/$C$35*100</f>
        <v>0.46195908362402183</v>
      </c>
      <c r="D60" s="148">
        <f>$D$27/$D$35*100</f>
        <v>0.22881370190285513</v>
      </c>
      <c r="E60" s="149">
        <f>$E$27/$E$35*100</f>
        <v>0.4434707326984576</v>
      </c>
      <c r="F60" s="150"/>
      <c r="G60" s="148">
        <f t="shared" si="4"/>
        <v>-0.20571020752260122</v>
      </c>
      <c r="H60" s="149">
        <f t="shared" si="5"/>
        <v>-0.21465703079560247</v>
      </c>
    </row>
    <row r="61" spans="1:8" x14ac:dyDescent="0.25">
      <c r="A61" s="7" t="s">
        <v>128</v>
      </c>
      <c r="B61" s="30">
        <f>$B$28/$B$35*100</f>
        <v>7.1929509081100518E-2</v>
      </c>
      <c r="C61" s="31">
        <f>$C$28/$C$35*100</f>
        <v>3.2997077401715848E-2</v>
      </c>
      <c r="D61" s="30">
        <f>$D$28/$D$35*100</f>
        <v>5.0473610713865101E-2</v>
      </c>
      <c r="E61" s="31">
        <f>$E$28/$E$35*100</f>
        <v>3.0035866358062862E-2</v>
      </c>
      <c r="F61" s="32"/>
      <c r="G61" s="30">
        <f t="shared" si="4"/>
        <v>3.893243167938467E-2</v>
      </c>
      <c r="H61" s="31">
        <f t="shared" si="5"/>
        <v>2.0437744355802239E-2</v>
      </c>
    </row>
    <row r="62" spans="1:8" x14ac:dyDescent="0.25">
      <c r="A62" s="7" t="s">
        <v>129</v>
      </c>
      <c r="B62" s="30">
        <f>$B$29/$B$35*100</f>
        <v>4.4955943175687831E-2</v>
      </c>
      <c r="C62" s="31">
        <f>$C$29/$C$35*100</f>
        <v>0.20741020081078534</v>
      </c>
      <c r="D62" s="30">
        <f>$D$29/$D$35*100</f>
        <v>2.8601712737856892E-2</v>
      </c>
      <c r="E62" s="31">
        <f>$E$29/$E$35*100</f>
        <v>0.11660983409600877</v>
      </c>
      <c r="F62" s="32"/>
      <c r="G62" s="30">
        <f t="shared" si="4"/>
        <v>-0.16245425763509752</v>
      </c>
      <c r="H62" s="31">
        <f t="shared" si="5"/>
        <v>-8.8008121358151878E-2</v>
      </c>
    </row>
    <row r="63" spans="1:8" x14ac:dyDescent="0.25">
      <c r="A63" s="7" t="s">
        <v>130</v>
      </c>
      <c r="B63" s="30">
        <f>$B$30/$B$35*100</f>
        <v>1.4790505304801294</v>
      </c>
      <c r="C63" s="31">
        <f>$C$30/$C$35*100</f>
        <v>1.5650042424813801</v>
      </c>
      <c r="D63" s="30">
        <f>$D$30/$D$35*100</f>
        <v>1.3072665174891061</v>
      </c>
      <c r="E63" s="31">
        <f>$E$30/$E$35*100</f>
        <v>1.8162865068287424</v>
      </c>
      <c r="F63" s="32"/>
      <c r="G63" s="30">
        <f t="shared" si="4"/>
        <v>-8.5953712001250793E-2</v>
      </c>
      <c r="H63" s="31">
        <f t="shared" si="5"/>
        <v>-0.50901998933963633</v>
      </c>
    </row>
    <row r="64" spans="1:8" x14ac:dyDescent="0.25">
      <c r="A64" s="7" t="s">
        <v>131</v>
      </c>
      <c r="B64" s="30">
        <f>$B$31/$B$35*100</f>
        <v>2.980579032548103</v>
      </c>
      <c r="C64" s="31">
        <f>$C$31/$C$35*100</f>
        <v>4.0633543886112937</v>
      </c>
      <c r="D64" s="30">
        <f>$D$31/$D$35*100</f>
        <v>3.0418762723556032</v>
      </c>
      <c r="E64" s="31">
        <f>$E$31/$E$35*100</f>
        <v>3.8887612855350797</v>
      </c>
      <c r="F64" s="32"/>
      <c r="G64" s="30">
        <f t="shared" si="4"/>
        <v>-1.0827753560631908</v>
      </c>
      <c r="H64" s="31">
        <f t="shared" si="5"/>
        <v>-0.84688501317947651</v>
      </c>
    </row>
    <row r="65" spans="1:8" x14ac:dyDescent="0.25">
      <c r="A65" s="7" t="s">
        <v>132</v>
      </c>
      <c r="B65" s="30">
        <f>$B$32/$B$35*100</f>
        <v>20.904513576694839</v>
      </c>
      <c r="C65" s="31">
        <f>$C$32/$C$35*100</f>
        <v>20.547751484868485</v>
      </c>
      <c r="D65" s="30">
        <f>$D$32/$D$35*100</f>
        <v>20.785032891969649</v>
      </c>
      <c r="E65" s="31">
        <f>$E$32/$E$35*100</f>
        <v>21.503913496704889</v>
      </c>
      <c r="F65" s="32"/>
      <c r="G65" s="30">
        <f t="shared" si="4"/>
        <v>0.35676209182635432</v>
      </c>
      <c r="H65" s="31">
        <f t="shared" si="5"/>
        <v>-0.71888060473524007</v>
      </c>
    </row>
    <row r="66" spans="1:8" x14ac:dyDescent="0.25">
      <c r="A66" s="7" t="s">
        <v>133</v>
      </c>
      <c r="B66" s="30">
        <f>$B$33/$B$35*100</f>
        <v>1.0834382305340766</v>
      </c>
      <c r="C66" s="31">
        <f>$C$33/$C$35*100</f>
        <v>0.67408315263505236</v>
      </c>
      <c r="D66" s="30">
        <f>$D$33/$D$35*100</f>
        <v>1.0548984639197807</v>
      </c>
      <c r="E66" s="31">
        <f>$E$33/$E$35*100</f>
        <v>0.61131822116998524</v>
      </c>
      <c r="F66" s="32"/>
      <c r="G66" s="30">
        <f t="shared" si="4"/>
        <v>0.40935507789902426</v>
      </c>
      <c r="H66" s="31">
        <f t="shared" si="5"/>
        <v>0.44358024274979546</v>
      </c>
    </row>
    <row r="67" spans="1:8" x14ac:dyDescent="0.25">
      <c r="A67" s="142" t="s">
        <v>126</v>
      </c>
      <c r="B67" s="148">
        <f>$B$34/$B$35*100</f>
        <v>5.0395612299946055</v>
      </c>
      <c r="C67" s="149">
        <f>$C$34/$C$35*100</f>
        <v>4.6573017818421798</v>
      </c>
      <c r="D67" s="148">
        <f>$D$34/$D$35*100</f>
        <v>4.7596614903174785</v>
      </c>
      <c r="E67" s="149">
        <f>$E$34/$E$35*100</f>
        <v>3.8428240781639249</v>
      </c>
      <c r="F67" s="150"/>
      <c r="G67" s="148">
        <f t="shared" si="4"/>
        <v>0.38225944815242574</v>
      </c>
      <c r="H67" s="149">
        <f t="shared" si="5"/>
        <v>0.91683741215355363</v>
      </c>
    </row>
    <row r="68" spans="1:8" s="43" customFormat="1" x14ac:dyDescent="0.25">
      <c r="A68" s="27" t="s">
        <v>0</v>
      </c>
      <c r="B68" s="46">
        <f>SUM(B47:B67)</f>
        <v>100</v>
      </c>
      <c r="C68" s="47">
        <f>SUM(C47:C67)</f>
        <v>99.999999999999986</v>
      </c>
      <c r="D68" s="46">
        <f>SUM(D47:D67)</f>
        <v>100.00000000000001</v>
      </c>
      <c r="E68" s="47">
        <f>SUM(E47:E67)</f>
        <v>100.00000000000003</v>
      </c>
      <c r="F68" s="48"/>
      <c r="G68" s="46">
        <f t="shared" si="4"/>
        <v>0</v>
      </c>
      <c r="H68" s="47">
        <f t="shared" si="5"/>
        <v>0</v>
      </c>
    </row>
  </sheetData>
  <mergeCells count="16">
    <mergeCell ref="B46:C46"/>
    <mergeCell ref="D46:E46"/>
    <mergeCell ref="G46:H46"/>
    <mergeCell ref="B1:J1"/>
    <mergeCell ref="B5:C5"/>
    <mergeCell ref="D5:E5"/>
    <mergeCell ref="G5:J5"/>
    <mergeCell ref="E4:G4"/>
    <mergeCell ref="B2:J2"/>
    <mergeCell ref="G38:H38"/>
    <mergeCell ref="E37:G37"/>
    <mergeCell ref="B38:C38"/>
    <mergeCell ref="D38:E38"/>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9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5"/>
  <sheetViews>
    <sheetView tabSelected="1" zoomScaleNormal="100" workbookViewId="0">
      <selection activeCell="M1" sqref="M1"/>
    </sheetView>
  </sheetViews>
  <sheetFormatPr defaultRowHeight="13.2" x14ac:dyDescent="0.25"/>
  <cols>
    <col min="1" max="1" width="25.77734375" customWidth="1"/>
    <col min="6" max="6" width="1.77734375" customWidth="1"/>
  </cols>
  <sheetData>
    <row r="1" spans="1:10" s="52" customFormat="1" ht="20.399999999999999" x14ac:dyDescent="0.35">
      <c r="A1" s="4" t="s">
        <v>10</v>
      </c>
      <c r="B1" s="198" t="s">
        <v>18</v>
      </c>
      <c r="C1" s="199"/>
      <c r="D1" s="199"/>
      <c r="E1" s="199"/>
      <c r="F1" s="199"/>
      <c r="G1" s="199"/>
      <c r="H1" s="199"/>
      <c r="I1" s="199"/>
      <c r="J1" s="199"/>
    </row>
    <row r="2" spans="1:10" s="52" customFormat="1" ht="20.399999999999999" x14ac:dyDescent="0.35">
      <c r="A2" s="4" t="s">
        <v>109</v>
      </c>
      <c r="B2" s="202" t="s">
        <v>100</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2023</v>
      </c>
      <c r="C5" s="58">
        <f>B5-1</f>
        <v>2022</v>
      </c>
      <c r="D5" s="57">
        <f>B5</f>
        <v>2023</v>
      </c>
      <c r="E5" s="58">
        <f>C5</f>
        <v>2022</v>
      </c>
      <c r="F5" s="64"/>
      <c r="G5" s="57" t="s">
        <v>4</v>
      </c>
      <c r="H5" s="58" t="s">
        <v>2</v>
      </c>
      <c r="I5" s="57" t="s">
        <v>4</v>
      </c>
      <c r="J5" s="58" t="s">
        <v>2</v>
      </c>
    </row>
    <row r="6" spans="1:10" x14ac:dyDescent="0.25">
      <c r="A6" s="7" t="s">
        <v>31</v>
      </c>
      <c r="B6" s="65">
        <v>4</v>
      </c>
      <c r="C6" s="66">
        <v>1</v>
      </c>
      <c r="D6" s="65">
        <v>13</v>
      </c>
      <c r="E6" s="66">
        <v>11</v>
      </c>
      <c r="F6" s="67"/>
      <c r="G6" s="65">
        <f t="shared" ref="G6:G37" si="0">B6-C6</f>
        <v>3</v>
      </c>
      <c r="H6" s="66">
        <f t="shared" ref="H6:H37" si="1">D6-E6</f>
        <v>2</v>
      </c>
      <c r="I6" s="20">
        <f t="shared" ref="I6:I37" si="2">IF(C6=0, "-", IF(G6/C6&lt;10, G6/C6, "&gt;999%"))</f>
        <v>3</v>
      </c>
      <c r="J6" s="21">
        <f t="shared" ref="J6:J37" si="3">IF(E6=0, "-", IF(H6/E6&lt;10, H6/E6, "&gt;999%"))</f>
        <v>0.18181818181818182</v>
      </c>
    </row>
    <row r="7" spans="1:10" x14ac:dyDescent="0.25">
      <c r="A7" s="7" t="s">
        <v>32</v>
      </c>
      <c r="B7" s="65">
        <v>0</v>
      </c>
      <c r="C7" s="66">
        <v>0</v>
      </c>
      <c r="D7" s="65">
        <v>0</v>
      </c>
      <c r="E7" s="66">
        <v>1</v>
      </c>
      <c r="F7" s="67"/>
      <c r="G7" s="65">
        <f t="shared" si="0"/>
        <v>0</v>
      </c>
      <c r="H7" s="66">
        <f t="shared" si="1"/>
        <v>-1</v>
      </c>
      <c r="I7" s="20" t="str">
        <f t="shared" si="2"/>
        <v>-</v>
      </c>
      <c r="J7" s="21">
        <f t="shared" si="3"/>
        <v>-1</v>
      </c>
    </row>
    <row r="8" spans="1:10" x14ac:dyDescent="0.25">
      <c r="A8" s="7" t="s">
        <v>33</v>
      </c>
      <c r="B8" s="65">
        <v>6</v>
      </c>
      <c r="C8" s="66">
        <v>0</v>
      </c>
      <c r="D8" s="65">
        <v>9</v>
      </c>
      <c r="E8" s="66">
        <v>5</v>
      </c>
      <c r="F8" s="67"/>
      <c r="G8" s="65">
        <f t="shared" si="0"/>
        <v>6</v>
      </c>
      <c r="H8" s="66">
        <f t="shared" si="1"/>
        <v>4</v>
      </c>
      <c r="I8" s="20" t="str">
        <f t="shared" si="2"/>
        <v>-</v>
      </c>
      <c r="J8" s="21">
        <f t="shared" si="3"/>
        <v>0.8</v>
      </c>
    </row>
    <row r="9" spans="1:10" x14ac:dyDescent="0.25">
      <c r="A9" s="7" t="s">
        <v>34</v>
      </c>
      <c r="B9" s="65">
        <v>327</v>
      </c>
      <c r="C9" s="66">
        <v>208</v>
      </c>
      <c r="D9" s="65">
        <v>775</v>
      </c>
      <c r="E9" s="66">
        <v>398</v>
      </c>
      <c r="F9" s="67"/>
      <c r="G9" s="65">
        <f t="shared" si="0"/>
        <v>119</v>
      </c>
      <c r="H9" s="66">
        <f t="shared" si="1"/>
        <v>377</v>
      </c>
      <c r="I9" s="20">
        <f t="shared" si="2"/>
        <v>0.57211538461538458</v>
      </c>
      <c r="J9" s="21">
        <f t="shared" si="3"/>
        <v>0.94723618090452266</v>
      </c>
    </row>
    <row r="10" spans="1:10" x14ac:dyDescent="0.25">
      <c r="A10" s="7" t="s">
        <v>35</v>
      </c>
      <c r="B10" s="65">
        <v>2</v>
      </c>
      <c r="C10" s="66">
        <v>8</v>
      </c>
      <c r="D10" s="65">
        <v>14</v>
      </c>
      <c r="E10" s="66">
        <v>11</v>
      </c>
      <c r="F10" s="67"/>
      <c r="G10" s="65">
        <f t="shared" si="0"/>
        <v>-6</v>
      </c>
      <c r="H10" s="66">
        <f t="shared" si="1"/>
        <v>3</v>
      </c>
      <c r="I10" s="20">
        <f t="shared" si="2"/>
        <v>-0.75</v>
      </c>
      <c r="J10" s="21">
        <f t="shared" si="3"/>
        <v>0.27272727272727271</v>
      </c>
    </row>
    <row r="11" spans="1:10" x14ac:dyDescent="0.25">
      <c r="A11" s="7" t="s">
        <v>36</v>
      </c>
      <c r="B11" s="65">
        <v>423</v>
      </c>
      <c r="C11" s="66">
        <v>271</v>
      </c>
      <c r="D11" s="65">
        <v>705</v>
      </c>
      <c r="E11" s="66">
        <v>760</v>
      </c>
      <c r="F11" s="67"/>
      <c r="G11" s="65">
        <f t="shared" si="0"/>
        <v>152</v>
      </c>
      <c r="H11" s="66">
        <f t="shared" si="1"/>
        <v>-55</v>
      </c>
      <c r="I11" s="20">
        <f t="shared" si="2"/>
        <v>0.56088560885608851</v>
      </c>
      <c r="J11" s="21">
        <f t="shared" si="3"/>
        <v>-7.2368421052631582E-2</v>
      </c>
    </row>
    <row r="12" spans="1:10" x14ac:dyDescent="0.25">
      <c r="A12" s="7" t="s">
        <v>37</v>
      </c>
      <c r="B12" s="65">
        <v>45</v>
      </c>
      <c r="C12" s="66">
        <v>0</v>
      </c>
      <c r="D12" s="65">
        <v>503</v>
      </c>
      <c r="E12" s="66">
        <v>0</v>
      </c>
      <c r="F12" s="67"/>
      <c r="G12" s="65">
        <f t="shared" si="0"/>
        <v>45</v>
      </c>
      <c r="H12" s="66">
        <f t="shared" si="1"/>
        <v>503</v>
      </c>
      <c r="I12" s="20" t="str">
        <f t="shared" si="2"/>
        <v>-</v>
      </c>
      <c r="J12" s="21" t="str">
        <f t="shared" si="3"/>
        <v>-</v>
      </c>
    </row>
    <row r="13" spans="1:10" x14ac:dyDescent="0.25">
      <c r="A13" s="7" t="s">
        <v>38</v>
      </c>
      <c r="B13" s="65">
        <v>57</v>
      </c>
      <c r="C13" s="66">
        <v>34</v>
      </c>
      <c r="D13" s="65">
        <v>190</v>
      </c>
      <c r="E13" s="66">
        <v>105</v>
      </c>
      <c r="F13" s="67"/>
      <c r="G13" s="65">
        <f t="shared" si="0"/>
        <v>23</v>
      </c>
      <c r="H13" s="66">
        <f t="shared" si="1"/>
        <v>85</v>
      </c>
      <c r="I13" s="20">
        <f t="shared" si="2"/>
        <v>0.67647058823529416</v>
      </c>
      <c r="J13" s="21">
        <f t="shared" si="3"/>
        <v>0.80952380952380953</v>
      </c>
    </row>
    <row r="14" spans="1:10" x14ac:dyDescent="0.25">
      <c r="A14" s="7" t="s">
        <v>39</v>
      </c>
      <c r="B14" s="65">
        <v>0</v>
      </c>
      <c r="C14" s="66">
        <v>3</v>
      </c>
      <c r="D14" s="65">
        <v>0</v>
      </c>
      <c r="E14" s="66">
        <v>6</v>
      </c>
      <c r="F14" s="67"/>
      <c r="G14" s="65">
        <f t="shared" si="0"/>
        <v>-3</v>
      </c>
      <c r="H14" s="66">
        <f t="shared" si="1"/>
        <v>-6</v>
      </c>
      <c r="I14" s="20">
        <f t="shared" si="2"/>
        <v>-1</v>
      </c>
      <c r="J14" s="21">
        <f t="shared" si="3"/>
        <v>-1</v>
      </c>
    </row>
    <row r="15" spans="1:10" x14ac:dyDescent="0.25">
      <c r="A15" s="7" t="s">
        <v>40</v>
      </c>
      <c r="B15" s="65">
        <v>1</v>
      </c>
      <c r="C15" s="66">
        <v>1</v>
      </c>
      <c r="D15" s="65">
        <v>6</v>
      </c>
      <c r="E15" s="66">
        <v>6</v>
      </c>
      <c r="F15" s="67"/>
      <c r="G15" s="65">
        <f t="shared" si="0"/>
        <v>0</v>
      </c>
      <c r="H15" s="66">
        <f t="shared" si="1"/>
        <v>0</v>
      </c>
      <c r="I15" s="20">
        <f t="shared" si="2"/>
        <v>0</v>
      </c>
      <c r="J15" s="21">
        <f t="shared" si="3"/>
        <v>0</v>
      </c>
    </row>
    <row r="16" spans="1:10" x14ac:dyDescent="0.25">
      <c r="A16" s="7" t="s">
        <v>41</v>
      </c>
      <c r="B16" s="65">
        <v>32</v>
      </c>
      <c r="C16" s="66">
        <v>0</v>
      </c>
      <c r="D16" s="65">
        <v>82</v>
      </c>
      <c r="E16" s="66">
        <v>0</v>
      </c>
      <c r="F16" s="67"/>
      <c r="G16" s="65">
        <f t="shared" si="0"/>
        <v>32</v>
      </c>
      <c r="H16" s="66">
        <f t="shared" si="1"/>
        <v>82</v>
      </c>
      <c r="I16" s="20" t="str">
        <f t="shared" si="2"/>
        <v>-</v>
      </c>
      <c r="J16" s="21" t="str">
        <f t="shared" si="3"/>
        <v>-</v>
      </c>
    </row>
    <row r="17" spans="1:10" x14ac:dyDescent="0.25">
      <c r="A17" s="7" t="s">
        <v>44</v>
      </c>
      <c r="B17" s="65">
        <v>4</v>
      </c>
      <c r="C17" s="66">
        <v>6</v>
      </c>
      <c r="D17" s="65">
        <v>12</v>
      </c>
      <c r="E17" s="66">
        <v>14</v>
      </c>
      <c r="F17" s="67"/>
      <c r="G17" s="65">
        <f t="shared" si="0"/>
        <v>-2</v>
      </c>
      <c r="H17" s="66">
        <f t="shared" si="1"/>
        <v>-2</v>
      </c>
      <c r="I17" s="20">
        <f t="shared" si="2"/>
        <v>-0.33333333333333331</v>
      </c>
      <c r="J17" s="21">
        <f t="shared" si="3"/>
        <v>-0.14285714285714285</v>
      </c>
    </row>
    <row r="18" spans="1:10" x14ac:dyDescent="0.25">
      <c r="A18" s="7" t="s">
        <v>45</v>
      </c>
      <c r="B18" s="65">
        <v>10</v>
      </c>
      <c r="C18" s="66">
        <v>5</v>
      </c>
      <c r="D18" s="65">
        <v>33</v>
      </c>
      <c r="E18" s="66">
        <v>16</v>
      </c>
      <c r="F18" s="67"/>
      <c r="G18" s="65">
        <f t="shared" si="0"/>
        <v>5</v>
      </c>
      <c r="H18" s="66">
        <f t="shared" si="1"/>
        <v>17</v>
      </c>
      <c r="I18" s="20">
        <f t="shared" si="2"/>
        <v>1</v>
      </c>
      <c r="J18" s="21">
        <f t="shared" si="3"/>
        <v>1.0625</v>
      </c>
    </row>
    <row r="19" spans="1:10" x14ac:dyDescent="0.25">
      <c r="A19" s="7" t="s">
        <v>46</v>
      </c>
      <c r="B19" s="65">
        <v>19</v>
      </c>
      <c r="C19" s="66">
        <v>23</v>
      </c>
      <c r="D19" s="65">
        <v>51</v>
      </c>
      <c r="E19" s="66">
        <v>46</v>
      </c>
      <c r="F19" s="67"/>
      <c r="G19" s="65">
        <f t="shared" si="0"/>
        <v>-4</v>
      </c>
      <c r="H19" s="66">
        <f t="shared" si="1"/>
        <v>5</v>
      </c>
      <c r="I19" s="20">
        <f t="shared" si="2"/>
        <v>-0.17391304347826086</v>
      </c>
      <c r="J19" s="21">
        <f t="shared" si="3"/>
        <v>0.10869565217391304</v>
      </c>
    </row>
    <row r="20" spans="1:10" x14ac:dyDescent="0.25">
      <c r="A20" s="7" t="s">
        <v>47</v>
      </c>
      <c r="B20" s="65">
        <v>1327</v>
      </c>
      <c r="C20" s="66">
        <v>742</v>
      </c>
      <c r="D20" s="65">
        <v>4038</v>
      </c>
      <c r="E20" s="66">
        <v>2486</v>
      </c>
      <c r="F20" s="67"/>
      <c r="G20" s="65">
        <f t="shared" si="0"/>
        <v>585</v>
      </c>
      <c r="H20" s="66">
        <f t="shared" si="1"/>
        <v>1552</v>
      </c>
      <c r="I20" s="20">
        <f t="shared" si="2"/>
        <v>0.78840970350404316</v>
      </c>
      <c r="J20" s="21">
        <f t="shared" si="3"/>
        <v>0.62429605792437648</v>
      </c>
    </row>
    <row r="21" spans="1:10" x14ac:dyDescent="0.25">
      <c r="A21" s="7" t="s">
        <v>50</v>
      </c>
      <c r="B21" s="65">
        <v>24</v>
      </c>
      <c r="C21" s="66">
        <v>10</v>
      </c>
      <c r="D21" s="65">
        <v>55</v>
      </c>
      <c r="E21" s="66">
        <v>38</v>
      </c>
      <c r="F21" s="67"/>
      <c r="G21" s="65">
        <f t="shared" si="0"/>
        <v>14</v>
      </c>
      <c r="H21" s="66">
        <f t="shared" si="1"/>
        <v>17</v>
      </c>
      <c r="I21" s="20">
        <f t="shared" si="2"/>
        <v>1.4</v>
      </c>
      <c r="J21" s="21">
        <f t="shared" si="3"/>
        <v>0.44736842105263158</v>
      </c>
    </row>
    <row r="22" spans="1:10" x14ac:dyDescent="0.25">
      <c r="A22" s="7" t="s">
        <v>51</v>
      </c>
      <c r="B22" s="65">
        <v>1163</v>
      </c>
      <c r="C22" s="66">
        <v>300</v>
      </c>
      <c r="D22" s="65">
        <v>2745</v>
      </c>
      <c r="E22" s="66">
        <v>1038</v>
      </c>
      <c r="F22" s="67"/>
      <c r="G22" s="65">
        <f t="shared" si="0"/>
        <v>863</v>
      </c>
      <c r="H22" s="66">
        <f t="shared" si="1"/>
        <v>1707</v>
      </c>
      <c r="I22" s="20">
        <f t="shared" si="2"/>
        <v>2.8766666666666665</v>
      </c>
      <c r="J22" s="21">
        <f t="shared" si="3"/>
        <v>1.6445086705202312</v>
      </c>
    </row>
    <row r="23" spans="1:10" x14ac:dyDescent="0.25">
      <c r="A23" s="7" t="s">
        <v>53</v>
      </c>
      <c r="B23" s="65">
        <v>255</v>
      </c>
      <c r="C23" s="66">
        <v>197</v>
      </c>
      <c r="D23" s="65">
        <v>630</v>
      </c>
      <c r="E23" s="66">
        <v>612</v>
      </c>
      <c r="F23" s="67"/>
      <c r="G23" s="65">
        <f t="shared" si="0"/>
        <v>58</v>
      </c>
      <c r="H23" s="66">
        <f t="shared" si="1"/>
        <v>18</v>
      </c>
      <c r="I23" s="20">
        <f t="shared" si="2"/>
        <v>0.29441624365482233</v>
      </c>
      <c r="J23" s="21">
        <f t="shared" si="3"/>
        <v>2.9411764705882353E-2</v>
      </c>
    </row>
    <row r="24" spans="1:10" x14ac:dyDescent="0.25">
      <c r="A24" s="7" t="s">
        <v>54</v>
      </c>
      <c r="B24" s="65">
        <v>1301</v>
      </c>
      <c r="C24" s="66">
        <v>1380</v>
      </c>
      <c r="D24" s="65">
        <v>3667</v>
      </c>
      <c r="E24" s="66">
        <v>3787</v>
      </c>
      <c r="F24" s="67"/>
      <c r="G24" s="65">
        <f t="shared" si="0"/>
        <v>-79</v>
      </c>
      <c r="H24" s="66">
        <f t="shared" si="1"/>
        <v>-120</v>
      </c>
      <c r="I24" s="20">
        <f t="shared" si="2"/>
        <v>-5.7246376811594203E-2</v>
      </c>
      <c r="J24" s="21">
        <f t="shared" si="3"/>
        <v>-3.1687351465540005E-2</v>
      </c>
    </row>
    <row r="25" spans="1:10" x14ac:dyDescent="0.25">
      <c r="A25" s="7" t="s">
        <v>57</v>
      </c>
      <c r="B25" s="65">
        <v>1440</v>
      </c>
      <c r="C25" s="66">
        <v>924</v>
      </c>
      <c r="D25" s="65">
        <v>3009</v>
      </c>
      <c r="E25" s="66">
        <v>2423</v>
      </c>
      <c r="F25" s="67"/>
      <c r="G25" s="65">
        <f t="shared" si="0"/>
        <v>516</v>
      </c>
      <c r="H25" s="66">
        <f t="shared" si="1"/>
        <v>586</v>
      </c>
      <c r="I25" s="20">
        <f t="shared" si="2"/>
        <v>0.55844155844155841</v>
      </c>
      <c r="J25" s="21">
        <f t="shared" si="3"/>
        <v>0.24184894758563763</v>
      </c>
    </row>
    <row r="26" spans="1:10" x14ac:dyDescent="0.25">
      <c r="A26" s="7" t="s">
        <v>59</v>
      </c>
      <c r="B26" s="65">
        <v>14</v>
      </c>
      <c r="C26" s="66">
        <v>26</v>
      </c>
      <c r="D26" s="65">
        <v>23</v>
      </c>
      <c r="E26" s="66">
        <v>36</v>
      </c>
      <c r="F26" s="67"/>
      <c r="G26" s="65">
        <f t="shared" si="0"/>
        <v>-12</v>
      </c>
      <c r="H26" s="66">
        <f t="shared" si="1"/>
        <v>-13</v>
      </c>
      <c r="I26" s="20">
        <f t="shared" si="2"/>
        <v>-0.46153846153846156</v>
      </c>
      <c r="J26" s="21">
        <f t="shared" si="3"/>
        <v>-0.3611111111111111</v>
      </c>
    </row>
    <row r="27" spans="1:10" x14ac:dyDescent="0.25">
      <c r="A27" s="7" t="s">
        <v>60</v>
      </c>
      <c r="B27" s="65">
        <v>122</v>
      </c>
      <c r="C27" s="66">
        <v>158</v>
      </c>
      <c r="D27" s="65">
        <v>263</v>
      </c>
      <c r="E27" s="66">
        <v>431</v>
      </c>
      <c r="F27" s="67"/>
      <c r="G27" s="65">
        <f t="shared" si="0"/>
        <v>-36</v>
      </c>
      <c r="H27" s="66">
        <f t="shared" si="1"/>
        <v>-168</v>
      </c>
      <c r="I27" s="20">
        <f t="shared" si="2"/>
        <v>-0.22784810126582278</v>
      </c>
      <c r="J27" s="21">
        <f t="shared" si="3"/>
        <v>-0.38979118329466356</v>
      </c>
    </row>
    <row r="28" spans="1:10" x14ac:dyDescent="0.25">
      <c r="A28" s="7" t="s">
        <v>62</v>
      </c>
      <c r="B28" s="65">
        <v>1363</v>
      </c>
      <c r="C28" s="66">
        <v>1222</v>
      </c>
      <c r="D28" s="65">
        <v>3491</v>
      </c>
      <c r="E28" s="66">
        <v>3456</v>
      </c>
      <c r="F28" s="67"/>
      <c r="G28" s="65">
        <f t="shared" si="0"/>
        <v>141</v>
      </c>
      <c r="H28" s="66">
        <f t="shared" si="1"/>
        <v>35</v>
      </c>
      <c r="I28" s="20">
        <f t="shared" si="2"/>
        <v>0.11538461538461539</v>
      </c>
      <c r="J28" s="21">
        <f t="shared" si="3"/>
        <v>1.0127314814814815E-2</v>
      </c>
    </row>
    <row r="29" spans="1:10" x14ac:dyDescent="0.25">
      <c r="A29" s="7" t="s">
        <v>63</v>
      </c>
      <c r="B29" s="65">
        <v>1</v>
      </c>
      <c r="C29" s="66">
        <v>0</v>
      </c>
      <c r="D29" s="65">
        <v>9</v>
      </c>
      <c r="E29" s="66">
        <v>5</v>
      </c>
      <c r="F29" s="67"/>
      <c r="G29" s="65">
        <f t="shared" si="0"/>
        <v>1</v>
      </c>
      <c r="H29" s="66">
        <f t="shared" si="1"/>
        <v>4</v>
      </c>
      <c r="I29" s="20" t="str">
        <f t="shared" si="2"/>
        <v>-</v>
      </c>
      <c r="J29" s="21">
        <f t="shared" si="3"/>
        <v>0.8</v>
      </c>
    </row>
    <row r="30" spans="1:10" x14ac:dyDescent="0.25">
      <c r="A30" s="7" t="s">
        <v>64</v>
      </c>
      <c r="B30" s="65">
        <v>68</v>
      </c>
      <c r="C30" s="66">
        <v>112</v>
      </c>
      <c r="D30" s="65">
        <v>103</v>
      </c>
      <c r="E30" s="66">
        <v>201</v>
      </c>
      <c r="F30" s="67"/>
      <c r="G30" s="65">
        <f t="shared" si="0"/>
        <v>-44</v>
      </c>
      <c r="H30" s="66">
        <f t="shared" si="1"/>
        <v>-98</v>
      </c>
      <c r="I30" s="20">
        <f t="shared" si="2"/>
        <v>-0.39285714285714285</v>
      </c>
      <c r="J30" s="21">
        <f t="shared" si="3"/>
        <v>-0.48756218905472637</v>
      </c>
    </row>
    <row r="31" spans="1:10" x14ac:dyDescent="0.25">
      <c r="A31" s="7" t="s">
        <v>65</v>
      </c>
      <c r="B31" s="65">
        <v>477</v>
      </c>
      <c r="C31" s="66">
        <v>359</v>
      </c>
      <c r="D31" s="65">
        <v>1240</v>
      </c>
      <c r="E31" s="66">
        <v>821</v>
      </c>
      <c r="F31" s="67"/>
      <c r="G31" s="65">
        <f t="shared" si="0"/>
        <v>118</v>
      </c>
      <c r="H31" s="66">
        <f t="shared" si="1"/>
        <v>419</v>
      </c>
      <c r="I31" s="20">
        <f t="shared" si="2"/>
        <v>0.32869080779944287</v>
      </c>
      <c r="J31" s="21">
        <f t="shared" si="3"/>
        <v>0.510353227771011</v>
      </c>
    </row>
    <row r="32" spans="1:10" x14ac:dyDescent="0.25">
      <c r="A32" s="7" t="s">
        <v>66</v>
      </c>
      <c r="B32" s="65">
        <v>231</v>
      </c>
      <c r="C32" s="66">
        <v>119</v>
      </c>
      <c r="D32" s="65">
        <v>462</v>
      </c>
      <c r="E32" s="66">
        <v>357</v>
      </c>
      <c r="F32" s="67"/>
      <c r="G32" s="65">
        <f t="shared" si="0"/>
        <v>112</v>
      </c>
      <c r="H32" s="66">
        <f t="shared" si="1"/>
        <v>105</v>
      </c>
      <c r="I32" s="20">
        <f t="shared" si="2"/>
        <v>0.94117647058823528</v>
      </c>
      <c r="J32" s="21">
        <f t="shared" si="3"/>
        <v>0.29411764705882354</v>
      </c>
    </row>
    <row r="33" spans="1:10" x14ac:dyDescent="0.25">
      <c r="A33" s="7" t="s">
        <v>67</v>
      </c>
      <c r="B33" s="65">
        <v>0</v>
      </c>
      <c r="C33" s="66">
        <v>5</v>
      </c>
      <c r="D33" s="65">
        <v>4</v>
      </c>
      <c r="E33" s="66">
        <v>18</v>
      </c>
      <c r="F33" s="67"/>
      <c r="G33" s="65">
        <f t="shared" si="0"/>
        <v>-5</v>
      </c>
      <c r="H33" s="66">
        <f t="shared" si="1"/>
        <v>-14</v>
      </c>
      <c r="I33" s="20">
        <f t="shared" si="2"/>
        <v>-1</v>
      </c>
      <c r="J33" s="21">
        <f t="shared" si="3"/>
        <v>-0.77777777777777779</v>
      </c>
    </row>
    <row r="34" spans="1:10" x14ac:dyDescent="0.25">
      <c r="A34" s="7" t="s">
        <v>70</v>
      </c>
      <c r="B34" s="65">
        <v>10</v>
      </c>
      <c r="C34" s="66">
        <v>6</v>
      </c>
      <c r="D34" s="65">
        <v>15</v>
      </c>
      <c r="E34" s="66">
        <v>26</v>
      </c>
      <c r="F34" s="67"/>
      <c r="G34" s="65">
        <f t="shared" si="0"/>
        <v>4</v>
      </c>
      <c r="H34" s="66">
        <f t="shared" si="1"/>
        <v>-11</v>
      </c>
      <c r="I34" s="20">
        <f t="shared" si="2"/>
        <v>0.66666666666666663</v>
      </c>
      <c r="J34" s="21">
        <f t="shared" si="3"/>
        <v>-0.42307692307692307</v>
      </c>
    </row>
    <row r="35" spans="1:10" x14ac:dyDescent="0.25">
      <c r="A35" s="7" t="s">
        <v>71</v>
      </c>
      <c r="B35" s="65">
        <v>2154</v>
      </c>
      <c r="C35" s="66">
        <v>2357</v>
      </c>
      <c r="D35" s="65">
        <v>5739</v>
      </c>
      <c r="E35" s="66">
        <v>6514</v>
      </c>
      <c r="F35" s="67"/>
      <c r="G35" s="65">
        <f t="shared" si="0"/>
        <v>-203</v>
      </c>
      <c r="H35" s="66">
        <f t="shared" si="1"/>
        <v>-775</v>
      </c>
      <c r="I35" s="20">
        <f t="shared" si="2"/>
        <v>-8.612643190496394E-2</v>
      </c>
      <c r="J35" s="21">
        <f t="shared" si="3"/>
        <v>-0.11897451642615904</v>
      </c>
    </row>
    <row r="36" spans="1:10" x14ac:dyDescent="0.25">
      <c r="A36" s="7" t="s">
        <v>72</v>
      </c>
      <c r="B36" s="65">
        <v>1</v>
      </c>
      <c r="C36" s="66">
        <v>1</v>
      </c>
      <c r="D36" s="65">
        <v>3</v>
      </c>
      <c r="E36" s="66">
        <v>2</v>
      </c>
      <c r="F36" s="67"/>
      <c r="G36" s="65">
        <f t="shared" si="0"/>
        <v>0</v>
      </c>
      <c r="H36" s="66">
        <f t="shared" si="1"/>
        <v>1</v>
      </c>
      <c r="I36" s="20">
        <f t="shared" si="2"/>
        <v>0</v>
      </c>
      <c r="J36" s="21">
        <f t="shared" si="3"/>
        <v>0.5</v>
      </c>
    </row>
    <row r="37" spans="1:10" x14ac:dyDescent="0.25">
      <c r="A37" s="7" t="s">
        <v>73</v>
      </c>
      <c r="B37" s="65">
        <v>380</v>
      </c>
      <c r="C37" s="66">
        <v>374</v>
      </c>
      <c r="D37" s="65">
        <v>906</v>
      </c>
      <c r="E37" s="66">
        <v>924</v>
      </c>
      <c r="F37" s="67"/>
      <c r="G37" s="65">
        <f t="shared" si="0"/>
        <v>6</v>
      </c>
      <c r="H37" s="66">
        <f t="shared" si="1"/>
        <v>-18</v>
      </c>
      <c r="I37" s="20">
        <f t="shared" si="2"/>
        <v>1.6042780748663103E-2</v>
      </c>
      <c r="J37" s="21">
        <f t="shared" si="3"/>
        <v>-1.948051948051948E-2</v>
      </c>
    </row>
    <row r="38" spans="1:10" x14ac:dyDescent="0.25">
      <c r="A38" s="7" t="s">
        <v>75</v>
      </c>
      <c r="B38" s="65">
        <v>81</v>
      </c>
      <c r="C38" s="66">
        <v>72</v>
      </c>
      <c r="D38" s="65">
        <v>188</v>
      </c>
      <c r="E38" s="66">
        <v>208</v>
      </c>
      <c r="F38" s="67"/>
      <c r="G38" s="65">
        <f t="shared" ref="G38:G73" si="4">B38-C38</f>
        <v>9</v>
      </c>
      <c r="H38" s="66">
        <f t="shared" ref="H38:H73" si="5">D38-E38</f>
        <v>-20</v>
      </c>
      <c r="I38" s="20">
        <f t="shared" ref="I38:I73" si="6">IF(C38=0, "-", IF(G38/C38&lt;10, G38/C38, "&gt;999%"))</f>
        <v>0.125</v>
      </c>
      <c r="J38" s="21">
        <f t="shared" ref="J38:J73" si="7">IF(E38=0, "-", IF(H38/E38&lt;10, H38/E38, "&gt;999%"))</f>
        <v>-9.6153846153846159E-2</v>
      </c>
    </row>
    <row r="39" spans="1:10" x14ac:dyDescent="0.25">
      <c r="A39" s="7" t="s">
        <v>76</v>
      </c>
      <c r="B39" s="65">
        <v>845</v>
      </c>
      <c r="C39" s="66">
        <v>1136</v>
      </c>
      <c r="D39" s="65">
        <v>2858</v>
      </c>
      <c r="E39" s="66">
        <v>3006</v>
      </c>
      <c r="F39" s="67"/>
      <c r="G39" s="65">
        <f t="shared" si="4"/>
        <v>-291</v>
      </c>
      <c r="H39" s="66">
        <f t="shared" si="5"/>
        <v>-148</v>
      </c>
      <c r="I39" s="20">
        <f t="shared" si="6"/>
        <v>-0.25616197183098594</v>
      </c>
      <c r="J39" s="21">
        <f t="shared" si="7"/>
        <v>-4.9234863606121095E-2</v>
      </c>
    </row>
    <row r="40" spans="1:10" x14ac:dyDescent="0.25">
      <c r="A40" s="7" t="s">
        <v>77</v>
      </c>
      <c r="B40" s="65">
        <v>115</v>
      </c>
      <c r="C40" s="66">
        <v>40</v>
      </c>
      <c r="D40" s="65">
        <v>191</v>
      </c>
      <c r="E40" s="66">
        <v>156</v>
      </c>
      <c r="F40" s="67"/>
      <c r="G40" s="65">
        <f t="shared" si="4"/>
        <v>75</v>
      </c>
      <c r="H40" s="66">
        <f t="shared" si="5"/>
        <v>35</v>
      </c>
      <c r="I40" s="20">
        <f t="shared" si="6"/>
        <v>1.875</v>
      </c>
      <c r="J40" s="21">
        <f t="shared" si="7"/>
        <v>0.22435897435897437</v>
      </c>
    </row>
    <row r="41" spans="1:10" x14ac:dyDescent="0.25">
      <c r="A41" s="7" t="s">
        <v>78</v>
      </c>
      <c r="B41" s="65">
        <v>1381</v>
      </c>
      <c r="C41" s="66">
        <v>2161</v>
      </c>
      <c r="D41" s="65">
        <v>4134</v>
      </c>
      <c r="E41" s="66">
        <v>5777</v>
      </c>
      <c r="F41" s="67"/>
      <c r="G41" s="65">
        <f t="shared" si="4"/>
        <v>-780</v>
      </c>
      <c r="H41" s="66">
        <f t="shared" si="5"/>
        <v>-1643</v>
      </c>
      <c r="I41" s="20">
        <f t="shared" si="6"/>
        <v>-0.36094400740397964</v>
      </c>
      <c r="J41" s="21">
        <f t="shared" si="7"/>
        <v>-0.28440366972477066</v>
      </c>
    </row>
    <row r="42" spans="1:10" x14ac:dyDescent="0.25">
      <c r="A42" s="7" t="s">
        <v>79</v>
      </c>
      <c r="B42" s="65">
        <v>748</v>
      </c>
      <c r="C42" s="66">
        <v>671</v>
      </c>
      <c r="D42" s="65">
        <v>1860</v>
      </c>
      <c r="E42" s="66">
        <v>1843</v>
      </c>
      <c r="F42" s="67"/>
      <c r="G42" s="65">
        <f t="shared" si="4"/>
        <v>77</v>
      </c>
      <c r="H42" s="66">
        <f t="shared" si="5"/>
        <v>17</v>
      </c>
      <c r="I42" s="20">
        <f t="shared" si="6"/>
        <v>0.11475409836065574</v>
      </c>
      <c r="J42" s="21">
        <f t="shared" si="7"/>
        <v>9.2240911557243625E-3</v>
      </c>
    </row>
    <row r="43" spans="1:10" x14ac:dyDescent="0.25">
      <c r="A43" s="7" t="s">
        <v>80</v>
      </c>
      <c r="B43" s="65">
        <v>12</v>
      </c>
      <c r="C43" s="66">
        <v>24</v>
      </c>
      <c r="D43" s="65">
        <v>30</v>
      </c>
      <c r="E43" s="66">
        <v>68</v>
      </c>
      <c r="F43" s="67"/>
      <c r="G43" s="65">
        <f t="shared" si="4"/>
        <v>-12</v>
      </c>
      <c r="H43" s="66">
        <f t="shared" si="5"/>
        <v>-38</v>
      </c>
      <c r="I43" s="20">
        <f t="shared" si="6"/>
        <v>-0.5</v>
      </c>
      <c r="J43" s="21">
        <f t="shared" si="7"/>
        <v>-0.55882352941176472</v>
      </c>
    </row>
    <row r="44" spans="1:10" x14ac:dyDescent="0.25">
      <c r="A44" s="7" t="s">
        <v>81</v>
      </c>
      <c r="B44" s="65">
        <v>20</v>
      </c>
      <c r="C44" s="66">
        <v>10</v>
      </c>
      <c r="D44" s="65">
        <v>57</v>
      </c>
      <c r="E44" s="66">
        <v>10</v>
      </c>
      <c r="F44" s="67"/>
      <c r="G44" s="65">
        <f t="shared" si="4"/>
        <v>10</v>
      </c>
      <c r="H44" s="66">
        <f t="shared" si="5"/>
        <v>47</v>
      </c>
      <c r="I44" s="20">
        <f t="shared" si="6"/>
        <v>1</v>
      </c>
      <c r="J44" s="21">
        <f t="shared" si="7"/>
        <v>4.7</v>
      </c>
    </row>
    <row r="45" spans="1:10" x14ac:dyDescent="0.25">
      <c r="A45" s="7" t="s">
        <v>82</v>
      </c>
      <c r="B45" s="65">
        <v>56</v>
      </c>
      <c r="C45" s="66">
        <v>106</v>
      </c>
      <c r="D45" s="65">
        <v>232</v>
      </c>
      <c r="E45" s="66">
        <v>235</v>
      </c>
      <c r="F45" s="67"/>
      <c r="G45" s="65">
        <f t="shared" si="4"/>
        <v>-50</v>
      </c>
      <c r="H45" s="66">
        <f t="shared" si="5"/>
        <v>-3</v>
      </c>
      <c r="I45" s="20">
        <f t="shared" si="6"/>
        <v>-0.47169811320754718</v>
      </c>
      <c r="J45" s="21">
        <f t="shared" si="7"/>
        <v>-1.276595744680851E-2</v>
      </c>
    </row>
    <row r="46" spans="1:10" x14ac:dyDescent="0.25">
      <c r="A46" s="7" t="s">
        <v>83</v>
      </c>
      <c r="B46" s="65">
        <v>190</v>
      </c>
      <c r="C46" s="66">
        <v>109</v>
      </c>
      <c r="D46" s="65">
        <v>453</v>
      </c>
      <c r="E46" s="66">
        <v>256</v>
      </c>
      <c r="F46" s="67"/>
      <c r="G46" s="65">
        <f t="shared" si="4"/>
        <v>81</v>
      </c>
      <c r="H46" s="66">
        <f t="shared" si="5"/>
        <v>197</v>
      </c>
      <c r="I46" s="20">
        <f t="shared" si="6"/>
        <v>0.74311926605504586</v>
      </c>
      <c r="J46" s="21">
        <f t="shared" si="7"/>
        <v>0.76953125</v>
      </c>
    </row>
    <row r="47" spans="1:10" x14ac:dyDescent="0.25">
      <c r="A47" s="7" t="s">
        <v>84</v>
      </c>
      <c r="B47" s="65">
        <v>176</v>
      </c>
      <c r="C47" s="66">
        <v>169</v>
      </c>
      <c r="D47" s="65">
        <v>537</v>
      </c>
      <c r="E47" s="66">
        <v>590</v>
      </c>
      <c r="F47" s="67"/>
      <c r="G47" s="65">
        <f t="shared" si="4"/>
        <v>7</v>
      </c>
      <c r="H47" s="66">
        <f t="shared" si="5"/>
        <v>-53</v>
      </c>
      <c r="I47" s="20">
        <f t="shared" si="6"/>
        <v>4.142011834319527E-2</v>
      </c>
      <c r="J47" s="21">
        <f t="shared" si="7"/>
        <v>-8.9830508474576271E-2</v>
      </c>
    </row>
    <row r="48" spans="1:10" x14ac:dyDescent="0.25">
      <c r="A48" s="7" t="s">
        <v>85</v>
      </c>
      <c r="B48" s="65">
        <v>0</v>
      </c>
      <c r="C48" s="66">
        <v>0</v>
      </c>
      <c r="D48" s="65">
        <v>1</v>
      </c>
      <c r="E48" s="66">
        <v>2</v>
      </c>
      <c r="F48" s="67"/>
      <c r="G48" s="65">
        <f t="shared" si="4"/>
        <v>0</v>
      </c>
      <c r="H48" s="66">
        <f t="shared" si="5"/>
        <v>-1</v>
      </c>
      <c r="I48" s="20" t="str">
        <f t="shared" si="6"/>
        <v>-</v>
      </c>
      <c r="J48" s="21">
        <f t="shared" si="7"/>
        <v>-0.5</v>
      </c>
    </row>
    <row r="49" spans="1:10" x14ac:dyDescent="0.25">
      <c r="A49" s="7" t="s">
        <v>88</v>
      </c>
      <c r="B49" s="65">
        <v>106</v>
      </c>
      <c r="C49" s="66">
        <v>89</v>
      </c>
      <c r="D49" s="65">
        <v>289</v>
      </c>
      <c r="E49" s="66">
        <v>236</v>
      </c>
      <c r="F49" s="67"/>
      <c r="G49" s="65">
        <f t="shared" si="4"/>
        <v>17</v>
      </c>
      <c r="H49" s="66">
        <f t="shared" si="5"/>
        <v>53</v>
      </c>
      <c r="I49" s="20">
        <f t="shared" si="6"/>
        <v>0.19101123595505617</v>
      </c>
      <c r="J49" s="21">
        <f t="shared" si="7"/>
        <v>0.22457627118644069</v>
      </c>
    </row>
    <row r="50" spans="1:10" x14ac:dyDescent="0.25">
      <c r="A50" s="7" t="s">
        <v>89</v>
      </c>
      <c r="B50" s="65">
        <v>169</v>
      </c>
      <c r="C50" s="66">
        <v>62</v>
      </c>
      <c r="D50" s="65">
        <v>469</v>
      </c>
      <c r="E50" s="66">
        <v>219</v>
      </c>
      <c r="F50" s="67"/>
      <c r="G50" s="65">
        <f t="shared" si="4"/>
        <v>107</v>
      </c>
      <c r="H50" s="66">
        <f t="shared" si="5"/>
        <v>250</v>
      </c>
      <c r="I50" s="20">
        <f t="shared" si="6"/>
        <v>1.7258064516129032</v>
      </c>
      <c r="J50" s="21">
        <f t="shared" si="7"/>
        <v>1.1415525114155252</v>
      </c>
    </row>
    <row r="51" spans="1:10" x14ac:dyDescent="0.25">
      <c r="A51" s="7" t="s">
        <v>90</v>
      </c>
      <c r="B51" s="65">
        <v>682</v>
      </c>
      <c r="C51" s="66">
        <v>424</v>
      </c>
      <c r="D51" s="65">
        <v>1859</v>
      </c>
      <c r="E51" s="66">
        <v>1623</v>
      </c>
      <c r="F51" s="67"/>
      <c r="G51" s="65">
        <f t="shared" si="4"/>
        <v>258</v>
      </c>
      <c r="H51" s="66">
        <f t="shared" si="5"/>
        <v>236</v>
      </c>
      <c r="I51" s="20">
        <f t="shared" si="6"/>
        <v>0.60849056603773588</v>
      </c>
      <c r="J51" s="21">
        <f t="shared" si="7"/>
        <v>0.14540973505853358</v>
      </c>
    </row>
    <row r="52" spans="1:10" x14ac:dyDescent="0.25">
      <c r="A52" s="7" t="s">
        <v>91</v>
      </c>
      <c r="B52" s="65">
        <v>404</v>
      </c>
      <c r="C52" s="66">
        <v>260</v>
      </c>
      <c r="D52" s="65">
        <v>1083</v>
      </c>
      <c r="E52" s="66">
        <v>597</v>
      </c>
      <c r="F52" s="67"/>
      <c r="G52" s="65">
        <f t="shared" si="4"/>
        <v>144</v>
      </c>
      <c r="H52" s="66">
        <f t="shared" si="5"/>
        <v>486</v>
      </c>
      <c r="I52" s="20">
        <f t="shared" si="6"/>
        <v>0.55384615384615388</v>
      </c>
      <c r="J52" s="21">
        <f t="shared" si="7"/>
        <v>0.81407035175879394</v>
      </c>
    </row>
    <row r="53" spans="1:10" x14ac:dyDescent="0.25">
      <c r="A53" s="7" t="s">
        <v>92</v>
      </c>
      <c r="B53" s="65">
        <v>960</v>
      </c>
      <c r="C53" s="66">
        <v>889</v>
      </c>
      <c r="D53" s="65">
        <v>2498</v>
      </c>
      <c r="E53" s="66">
        <v>889</v>
      </c>
      <c r="F53" s="67"/>
      <c r="G53" s="65">
        <f t="shared" si="4"/>
        <v>71</v>
      </c>
      <c r="H53" s="66">
        <f t="shared" si="5"/>
        <v>1609</v>
      </c>
      <c r="I53" s="20">
        <f t="shared" si="6"/>
        <v>7.9865016872890895E-2</v>
      </c>
      <c r="J53" s="21">
        <f t="shared" si="7"/>
        <v>1.8098987626546681</v>
      </c>
    </row>
    <row r="54" spans="1:10" x14ac:dyDescent="0.25">
      <c r="A54" s="7" t="s">
        <v>93</v>
      </c>
      <c r="B54" s="65">
        <v>3285</v>
      </c>
      <c r="C54" s="66">
        <v>4677</v>
      </c>
      <c r="D54" s="65">
        <v>9784</v>
      </c>
      <c r="E54" s="66">
        <v>13066</v>
      </c>
      <c r="F54" s="67"/>
      <c r="G54" s="65">
        <f t="shared" si="4"/>
        <v>-1392</v>
      </c>
      <c r="H54" s="66">
        <f t="shared" si="5"/>
        <v>-3282</v>
      </c>
      <c r="I54" s="20">
        <f t="shared" si="6"/>
        <v>-0.29762668377164847</v>
      </c>
      <c r="J54" s="21">
        <f t="shared" si="7"/>
        <v>-0.25118628501454154</v>
      </c>
    </row>
    <row r="55" spans="1:10" x14ac:dyDescent="0.25">
      <c r="A55" s="7" t="s">
        <v>95</v>
      </c>
      <c r="B55" s="65">
        <v>649</v>
      </c>
      <c r="C55" s="66">
        <v>510</v>
      </c>
      <c r="D55" s="65">
        <v>1364</v>
      </c>
      <c r="E55" s="66">
        <v>1092</v>
      </c>
      <c r="F55" s="67"/>
      <c r="G55" s="65">
        <f t="shared" si="4"/>
        <v>139</v>
      </c>
      <c r="H55" s="66">
        <f t="shared" si="5"/>
        <v>272</v>
      </c>
      <c r="I55" s="20">
        <f t="shared" si="6"/>
        <v>0.27254901960784311</v>
      </c>
      <c r="J55" s="21">
        <f t="shared" si="7"/>
        <v>0.24908424908424909</v>
      </c>
    </row>
    <row r="56" spans="1:10" x14ac:dyDescent="0.25">
      <c r="A56" s="7" t="s">
        <v>96</v>
      </c>
      <c r="B56" s="65">
        <v>193</v>
      </c>
      <c r="C56" s="66">
        <v>170</v>
      </c>
      <c r="D56" s="65">
        <v>496</v>
      </c>
      <c r="E56" s="66">
        <v>430</v>
      </c>
      <c r="F56" s="67"/>
      <c r="G56" s="65">
        <f t="shared" si="4"/>
        <v>23</v>
      </c>
      <c r="H56" s="66">
        <f t="shared" si="5"/>
        <v>66</v>
      </c>
      <c r="I56" s="20">
        <f t="shared" si="6"/>
        <v>0.13529411764705881</v>
      </c>
      <c r="J56" s="21">
        <f t="shared" si="7"/>
        <v>0.15348837209302327</v>
      </c>
    </row>
    <row r="57" spans="1:10" x14ac:dyDescent="0.25">
      <c r="A57" s="142" t="s">
        <v>42</v>
      </c>
      <c r="B57" s="143">
        <v>12</v>
      </c>
      <c r="C57" s="144">
        <v>16</v>
      </c>
      <c r="D57" s="143">
        <v>34</v>
      </c>
      <c r="E57" s="144">
        <v>34</v>
      </c>
      <c r="F57" s="145"/>
      <c r="G57" s="143">
        <f t="shared" si="4"/>
        <v>-4</v>
      </c>
      <c r="H57" s="144">
        <f t="shared" si="5"/>
        <v>0</v>
      </c>
      <c r="I57" s="151">
        <f t="shared" si="6"/>
        <v>-0.25</v>
      </c>
      <c r="J57" s="152">
        <f t="shared" si="7"/>
        <v>0</v>
      </c>
    </row>
    <row r="58" spans="1:10" x14ac:dyDescent="0.25">
      <c r="A58" s="7" t="s">
        <v>43</v>
      </c>
      <c r="B58" s="65">
        <v>0</v>
      </c>
      <c r="C58" s="66">
        <v>0</v>
      </c>
      <c r="D58" s="65">
        <v>2</v>
      </c>
      <c r="E58" s="66">
        <v>0</v>
      </c>
      <c r="F58" s="67"/>
      <c r="G58" s="65">
        <f t="shared" si="4"/>
        <v>0</v>
      </c>
      <c r="H58" s="66">
        <f t="shared" si="5"/>
        <v>2</v>
      </c>
      <c r="I58" s="20" t="str">
        <f t="shared" si="6"/>
        <v>-</v>
      </c>
      <c r="J58" s="21" t="str">
        <f t="shared" si="7"/>
        <v>-</v>
      </c>
    </row>
    <row r="59" spans="1:10" x14ac:dyDescent="0.25">
      <c r="A59" s="7" t="s">
        <v>48</v>
      </c>
      <c r="B59" s="65">
        <v>1</v>
      </c>
      <c r="C59" s="66">
        <v>6</v>
      </c>
      <c r="D59" s="65">
        <v>5</v>
      </c>
      <c r="E59" s="66">
        <v>12</v>
      </c>
      <c r="F59" s="67"/>
      <c r="G59" s="65">
        <f t="shared" si="4"/>
        <v>-5</v>
      </c>
      <c r="H59" s="66">
        <f t="shared" si="5"/>
        <v>-7</v>
      </c>
      <c r="I59" s="20">
        <f t="shared" si="6"/>
        <v>-0.83333333333333337</v>
      </c>
      <c r="J59" s="21">
        <f t="shared" si="7"/>
        <v>-0.58333333333333337</v>
      </c>
    </row>
    <row r="60" spans="1:10" x14ac:dyDescent="0.25">
      <c r="A60" s="7" t="s">
        <v>49</v>
      </c>
      <c r="B60" s="65">
        <v>121</v>
      </c>
      <c r="C60" s="66">
        <v>88</v>
      </c>
      <c r="D60" s="65">
        <v>298</v>
      </c>
      <c r="E60" s="66">
        <v>249</v>
      </c>
      <c r="F60" s="67"/>
      <c r="G60" s="65">
        <f t="shared" si="4"/>
        <v>33</v>
      </c>
      <c r="H60" s="66">
        <f t="shared" si="5"/>
        <v>49</v>
      </c>
      <c r="I60" s="20">
        <f t="shared" si="6"/>
        <v>0.375</v>
      </c>
      <c r="J60" s="21">
        <f t="shared" si="7"/>
        <v>0.19678714859437751</v>
      </c>
    </row>
    <row r="61" spans="1:10" x14ac:dyDescent="0.25">
      <c r="A61" s="7" t="s">
        <v>52</v>
      </c>
      <c r="B61" s="65">
        <v>123</v>
      </c>
      <c r="C61" s="66">
        <v>154</v>
      </c>
      <c r="D61" s="65">
        <v>273</v>
      </c>
      <c r="E61" s="66">
        <v>303</v>
      </c>
      <c r="F61" s="67"/>
      <c r="G61" s="65">
        <f t="shared" si="4"/>
        <v>-31</v>
      </c>
      <c r="H61" s="66">
        <f t="shared" si="5"/>
        <v>-30</v>
      </c>
      <c r="I61" s="20">
        <f t="shared" si="6"/>
        <v>-0.20129870129870131</v>
      </c>
      <c r="J61" s="21">
        <f t="shared" si="7"/>
        <v>-9.9009900990099015E-2</v>
      </c>
    </row>
    <row r="62" spans="1:10" x14ac:dyDescent="0.25">
      <c r="A62" s="7" t="s">
        <v>55</v>
      </c>
      <c r="B62" s="65">
        <v>12</v>
      </c>
      <c r="C62" s="66">
        <v>3</v>
      </c>
      <c r="D62" s="65">
        <v>30</v>
      </c>
      <c r="E62" s="66">
        <v>10</v>
      </c>
      <c r="F62" s="67"/>
      <c r="G62" s="65">
        <f t="shared" si="4"/>
        <v>9</v>
      </c>
      <c r="H62" s="66">
        <f t="shared" si="5"/>
        <v>20</v>
      </c>
      <c r="I62" s="20">
        <f t="shared" si="6"/>
        <v>3</v>
      </c>
      <c r="J62" s="21">
        <f t="shared" si="7"/>
        <v>2</v>
      </c>
    </row>
    <row r="63" spans="1:10" x14ac:dyDescent="0.25">
      <c r="A63" s="7" t="s">
        <v>56</v>
      </c>
      <c r="B63" s="65">
        <v>336</v>
      </c>
      <c r="C63" s="66">
        <v>280</v>
      </c>
      <c r="D63" s="65">
        <v>871</v>
      </c>
      <c r="E63" s="66">
        <v>602</v>
      </c>
      <c r="F63" s="67"/>
      <c r="G63" s="65">
        <f t="shared" si="4"/>
        <v>56</v>
      </c>
      <c r="H63" s="66">
        <f t="shared" si="5"/>
        <v>269</v>
      </c>
      <c r="I63" s="20">
        <f t="shared" si="6"/>
        <v>0.2</v>
      </c>
      <c r="J63" s="21">
        <f t="shared" si="7"/>
        <v>0.44684385382059799</v>
      </c>
    </row>
    <row r="64" spans="1:10" x14ac:dyDescent="0.25">
      <c r="A64" s="7" t="s">
        <v>58</v>
      </c>
      <c r="B64" s="65">
        <v>63</v>
      </c>
      <c r="C64" s="66">
        <v>45</v>
      </c>
      <c r="D64" s="65">
        <v>137</v>
      </c>
      <c r="E64" s="66">
        <v>89</v>
      </c>
      <c r="F64" s="67"/>
      <c r="G64" s="65">
        <f t="shared" si="4"/>
        <v>18</v>
      </c>
      <c r="H64" s="66">
        <f t="shared" si="5"/>
        <v>48</v>
      </c>
      <c r="I64" s="20">
        <f t="shared" si="6"/>
        <v>0.4</v>
      </c>
      <c r="J64" s="21">
        <f t="shared" si="7"/>
        <v>0.5393258426966292</v>
      </c>
    </row>
    <row r="65" spans="1:10" x14ac:dyDescent="0.25">
      <c r="A65" s="7" t="s">
        <v>61</v>
      </c>
      <c r="B65" s="65">
        <v>73</v>
      </c>
      <c r="C65" s="66">
        <v>58</v>
      </c>
      <c r="D65" s="65">
        <v>190</v>
      </c>
      <c r="E65" s="66">
        <v>133</v>
      </c>
      <c r="F65" s="67"/>
      <c r="G65" s="65">
        <f t="shared" si="4"/>
        <v>15</v>
      </c>
      <c r="H65" s="66">
        <f t="shared" si="5"/>
        <v>57</v>
      </c>
      <c r="I65" s="20">
        <f t="shared" si="6"/>
        <v>0.25862068965517243</v>
      </c>
      <c r="J65" s="21">
        <f t="shared" si="7"/>
        <v>0.42857142857142855</v>
      </c>
    </row>
    <row r="66" spans="1:10" x14ac:dyDescent="0.25">
      <c r="A66" s="7" t="s">
        <v>68</v>
      </c>
      <c r="B66" s="65">
        <v>23</v>
      </c>
      <c r="C66" s="66">
        <v>24</v>
      </c>
      <c r="D66" s="65">
        <v>51</v>
      </c>
      <c r="E66" s="66">
        <v>56</v>
      </c>
      <c r="F66" s="67"/>
      <c r="G66" s="65">
        <f t="shared" si="4"/>
        <v>-1</v>
      </c>
      <c r="H66" s="66">
        <f t="shared" si="5"/>
        <v>-5</v>
      </c>
      <c r="I66" s="20">
        <f t="shared" si="6"/>
        <v>-4.1666666666666664E-2</v>
      </c>
      <c r="J66" s="21">
        <f t="shared" si="7"/>
        <v>-8.9285714285714288E-2</v>
      </c>
    </row>
    <row r="67" spans="1:10" x14ac:dyDescent="0.25">
      <c r="A67" s="7" t="s">
        <v>69</v>
      </c>
      <c r="B67" s="65">
        <v>7</v>
      </c>
      <c r="C67" s="66">
        <v>6</v>
      </c>
      <c r="D67" s="65">
        <v>22</v>
      </c>
      <c r="E67" s="66">
        <v>12</v>
      </c>
      <c r="F67" s="67"/>
      <c r="G67" s="65">
        <f t="shared" si="4"/>
        <v>1</v>
      </c>
      <c r="H67" s="66">
        <f t="shared" si="5"/>
        <v>10</v>
      </c>
      <c r="I67" s="20">
        <f t="shared" si="6"/>
        <v>0.16666666666666666</v>
      </c>
      <c r="J67" s="21">
        <f t="shared" si="7"/>
        <v>0.83333333333333337</v>
      </c>
    </row>
    <row r="68" spans="1:10" x14ac:dyDescent="0.25">
      <c r="A68" s="7" t="s">
        <v>74</v>
      </c>
      <c r="B68" s="65">
        <v>14</v>
      </c>
      <c r="C68" s="66">
        <v>18</v>
      </c>
      <c r="D68" s="65">
        <v>40</v>
      </c>
      <c r="E68" s="66">
        <v>55</v>
      </c>
      <c r="F68" s="67"/>
      <c r="G68" s="65">
        <f t="shared" si="4"/>
        <v>-4</v>
      </c>
      <c r="H68" s="66">
        <f t="shared" si="5"/>
        <v>-15</v>
      </c>
      <c r="I68" s="20">
        <f t="shared" si="6"/>
        <v>-0.22222222222222221</v>
      </c>
      <c r="J68" s="21">
        <f t="shared" si="7"/>
        <v>-0.27272727272727271</v>
      </c>
    </row>
    <row r="69" spans="1:10" x14ac:dyDescent="0.25">
      <c r="A69" s="7" t="s">
        <v>86</v>
      </c>
      <c r="B69" s="65">
        <v>14</v>
      </c>
      <c r="C69" s="66">
        <v>5</v>
      </c>
      <c r="D69" s="65">
        <v>33</v>
      </c>
      <c r="E69" s="66">
        <v>20</v>
      </c>
      <c r="F69" s="67"/>
      <c r="G69" s="65">
        <f t="shared" si="4"/>
        <v>9</v>
      </c>
      <c r="H69" s="66">
        <f t="shared" si="5"/>
        <v>13</v>
      </c>
      <c r="I69" s="20">
        <f t="shared" si="6"/>
        <v>1.8</v>
      </c>
      <c r="J69" s="21">
        <f t="shared" si="7"/>
        <v>0.65</v>
      </c>
    </row>
    <row r="70" spans="1:10" x14ac:dyDescent="0.25">
      <c r="A70" s="7" t="s">
        <v>87</v>
      </c>
      <c r="B70" s="65">
        <v>0</v>
      </c>
      <c r="C70" s="66">
        <v>1</v>
      </c>
      <c r="D70" s="65">
        <v>1</v>
      </c>
      <c r="E70" s="66">
        <v>1</v>
      </c>
      <c r="F70" s="67"/>
      <c r="G70" s="65">
        <f t="shared" si="4"/>
        <v>-1</v>
      </c>
      <c r="H70" s="66">
        <f t="shared" si="5"/>
        <v>0</v>
      </c>
      <c r="I70" s="20">
        <f t="shared" si="6"/>
        <v>-1</v>
      </c>
      <c r="J70" s="21">
        <f t="shared" si="7"/>
        <v>0</v>
      </c>
    </row>
    <row r="71" spans="1:10" x14ac:dyDescent="0.25">
      <c r="A71" s="7" t="s">
        <v>94</v>
      </c>
      <c r="B71" s="65">
        <v>26</v>
      </c>
      <c r="C71" s="66">
        <v>20</v>
      </c>
      <c r="D71" s="65">
        <v>70</v>
      </c>
      <c r="E71" s="66">
        <v>40</v>
      </c>
      <c r="F71" s="67"/>
      <c r="G71" s="65">
        <f t="shared" si="4"/>
        <v>6</v>
      </c>
      <c r="H71" s="66">
        <f t="shared" si="5"/>
        <v>30</v>
      </c>
      <c r="I71" s="20">
        <f t="shared" si="6"/>
        <v>0.3</v>
      </c>
      <c r="J71" s="21">
        <f t="shared" si="7"/>
        <v>0.75</v>
      </c>
    </row>
    <row r="72" spans="1:10" x14ac:dyDescent="0.25">
      <c r="A72" s="7" t="s">
        <v>97</v>
      </c>
      <c r="B72" s="65">
        <v>79</v>
      </c>
      <c r="C72" s="66">
        <v>49</v>
      </c>
      <c r="D72" s="65">
        <v>183</v>
      </c>
      <c r="E72" s="66">
        <v>97</v>
      </c>
      <c r="F72" s="67"/>
      <c r="G72" s="65">
        <f t="shared" si="4"/>
        <v>30</v>
      </c>
      <c r="H72" s="66">
        <f t="shared" si="5"/>
        <v>86</v>
      </c>
      <c r="I72" s="20">
        <f t="shared" si="6"/>
        <v>0.61224489795918369</v>
      </c>
      <c r="J72" s="21">
        <f t="shared" si="7"/>
        <v>0.88659793814432986</v>
      </c>
    </row>
    <row r="73" spans="1:10" x14ac:dyDescent="0.25">
      <c r="A73" s="7" t="s">
        <v>98</v>
      </c>
      <c r="B73" s="65">
        <v>7</v>
      </c>
      <c r="C73" s="66">
        <v>10</v>
      </c>
      <c r="D73" s="65">
        <v>19</v>
      </c>
      <c r="E73" s="66">
        <v>29</v>
      </c>
      <c r="F73" s="67"/>
      <c r="G73" s="65">
        <f t="shared" si="4"/>
        <v>-3</v>
      </c>
      <c r="H73" s="66">
        <f t="shared" si="5"/>
        <v>-10</v>
      </c>
      <c r="I73" s="20">
        <f t="shared" si="6"/>
        <v>-0.3</v>
      </c>
      <c r="J73" s="21">
        <f t="shared" si="7"/>
        <v>-0.34482758620689657</v>
      </c>
    </row>
    <row r="74" spans="1:10" x14ac:dyDescent="0.25">
      <c r="A74" s="1"/>
      <c r="B74" s="68"/>
      <c r="C74" s="69"/>
      <c r="D74" s="68"/>
      <c r="E74" s="69"/>
      <c r="F74" s="70"/>
      <c r="G74" s="68"/>
      <c r="H74" s="69"/>
      <c r="I74" s="5"/>
      <c r="J74" s="6"/>
    </row>
    <row r="75" spans="1:10" s="43" customFormat="1" x14ac:dyDescent="0.25">
      <c r="A75" s="27" t="s">
        <v>5</v>
      </c>
      <c r="B75" s="71">
        <f>SUM(B6:B74)</f>
        <v>22244</v>
      </c>
      <c r="C75" s="72">
        <f>SUM(C6:C74)</f>
        <v>21214</v>
      </c>
      <c r="D75" s="71">
        <f>SUM(D6:D74)</f>
        <v>59437</v>
      </c>
      <c r="E75" s="72">
        <f>SUM(E6:E74)</f>
        <v>56599</v>
      </c>
      <c r="F75" s="73"/>
      <c r="G75" s="71">
        <f>SUM(G6:G74)</f>
        <v>1030</v>
      </c>
      <c r="H75" s="72">
        <f>SUM(H6:H74)</f>
        <v>2838</v>
      </c>
      <c r="I75" s="37">
        <f>IF(C75=0, 0, G75/C75)</f>
        <v>4.8552842462524747E-2</v>
      </c>
      <c r="J75" s="38">
        <f>IF(E75=0, 0, H75/E75)</f>
        <v>5.0142228661283768E-2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82"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5"/>
  <sheetViews>
    <sheetView tabSelected="1" zoomScaleNormal="100" workbookViewId="0">
      <selection activeCell="M1" sqref="M1"/>
    </sheetView>
  </sheetViews>
  <sheetFormatPr defaultRowHeight="13.2" x14ac:dyDescent="0.25"/>
  <cols>
    <col min="1" max="1" width="25.77734375" bestFit="1" customWidth="1"/>
    <col min="2" max="5" width="10.21875" customWidth="1"/>
    <col min="6" max="6" width="1.77734375" customWidth="1"/>
    <col min="7" max="8" width="10.21875" customWidth="1"/>
  </cols>
  <sheetData>
    <row r="1" spans="1:8" s="52" customFormat="1" ht="20.399999999999999" x14ac:dyDescent="0.35">
      <c r="A1" s="4" t="s">
        <v>10</v>
      </c>
      <c r="B1" s="198" t="s">
        <v>22</v>
      </c>
      <c r="C1" s="199"/>
      <c r="D1" s="199"/>
      <c r="E1" s="199"/>
      <c r="F1" s="199"/>
      <c r="G1" s="199"/>
      <c r="H1" s="199"/>
    </row>
    <row r="2" spans="1:8" s="52" customFormat="1" ht="20.399999999999999" x14ac:dyDescent="0.35">
      <c r="A2" s="4" t="s">
        <v>109</v>
      </c>
      <c r="B2" s="202" t="s">
        <v>100</v>
      </c>
      <c r="C2" s="203"/>
      <c r="D2" s="203"/>
      <c r="E2" s="203"/>
      <c r="F2" s="203"/>
      <c r="G2" s="203"/>
      <c r="H2" s="203"/>
    </row>
    <row r="4" spans="1:8" x14ac:dyDescent="0.25">
      <c r="A4" s="60"/>
      <c r="B4" s="196" t="s">
        <v>1</v>
      </c>
      <c r="C4" s="197"/>
      <c r="D4" s="196" t="s">
        <v>2</v>
      </c>
      <c r="E4" s="197"/>
      <c r="F4" s="59"/>
      <c r="G4" s="196" t="s">
        <v>6</v>
      </c>
      <c r="H4" s="197"/>
    </row>
    <row r="5" spans="1:8" x14ac:dyDescent="0.25">
      <c r="A5" s="27" t="s">
        <v>0</v>
      </c>
      <c r="B5" s="57">
        <f>VALUE(RIGHT(B2, 4))</f>
        <v>2023</v>
      </c>
      <c r="C5" s="58">
        <f>B5-1</f>
        <v>2022</v>
      </c>
      <c r="D5" s="57">
        <f>B5</f>
        <v>2023</v>
      </c>
      <c r="E5" s="58">
        <f>C5</f>
        <v>2022</v>
      </c>
      <c r="F5" s="64"/>
      <c r="G5" s="57" t="s">
        <v>4</v>
      </c>
      <c r="H5" s="58" t="s">
        <v>2</v>
      </c>
    </row>
    <row r="6" spans="1:8" x14ac:dyDescent="0.25">
      <c r="A6" s="7" t="s">
        <v>31</v>
      </c>
      <c r="B6" s="16">
        <v>1.7982377270275102E-2</v>
      </c>
      <c r="C6" s="17">
        <v>4.7138682002451195E-3</v>
      </c>
      <c r="D6" s="16">
        <v>2.1871897976008199E-2</v>
      </c>
      <c r="E6" s="17">
        <v>1.9434972349334799E-2</v>
      </c>
      <c r="F6" s="12"/>
      <c r="G6" s="10">
        <f t="shared" ref="G6:G37" si="0">B6-C6</f>
        <v>1.3268509070029983E-2</v>
      </c>
      <c r="H6" s="11">
        <f t="shared" ref="H6:H37" si="1">D6-E6</f>
        <v>2.4369256266734002E-3</v>
      </c>
    </row>
    <row r="7" spans="1:8" x14ac:dyDescent="0.25">
      <c r="A7" s="7" t="s">
        <v>32</v>
      </c>
      <c r="B7" s="16">
        <v>0</v>
      </c>
      <c r="C7" s="17">
        <v>0</v>
      </c>
      <c r="D7" s="16">
        <v>0</v>
      </c>
      <c r="E7" s="17">
        <v>1.7668156681213401E-3</v>
      </c>
      <c r="F7" s="12"/>
      <c r="G7" s="10">
        <f t="shared" si="0"/>
        <v>0</v>
      </c>
      <c r="H7" s="11">
        <f t="shared" si="1"/>
        <v>-1.7668156681213401E-3</v>
      </c>
    </row>
    <row r="8" spans="1:8" x14ac:dyDescent="0.25">
      <c r="A8" s="7" t="s">
        <v>33</v>
      </c>
      <c r="B8" s="16">
        <v>2.6973565905412698E-2</v>
      </c>
      <c r="C8" s="17">
        <v>0</v>
      </c>
      <c r="D8" s="16">
        <v>1.5142083214159502E-2</v>
      </c>
      <c r="E8" s="17">
        <v>8.8340783406067203E-3</v>
      </c>
      <c r="F8" s="12"/>
      <c r="G8" s="10">
        <f t="shared" si="0"/>
        <v>2.6973565905412698E-2</v>
      </c>
      <c r="H8" s="11">
        <f t="shared" si="1"/>
        <v>6.3080048735527812E-3</v>
      </c>
    </row>
    <row r="9" spans="1:8" x14ac:dyDescent="0.25">
      <c r="A9" s="7" t="s">
        <v>34</v>
      </c>
      <c r="B9" s="16">
        <v>1.4700593418449899</v>
      </c>
      <c r="C9" s="17">
        <v>0.98048458565098506</v>
      </c>
      <c r="D9" s="16">
        <v>1.30390161010818</v>
      </c>
      <c r="E9" s="17">
        <v>0.70319263591229497</v>
      </c>
      <c r="F9" s="12"/>
      <c r="G9" s="10">
        <f t="shared" si="0"/>
        <v>0.48957475619400481</v>
      </c>
      <c r="H9" s="11">
        <f t="shared" si="1"/>
        <v>0.60070897419588498</v>
      </c>
    </row>
    <row r="10" spans="1:8" x14ac:dyDescent="0.25">
      <c r="A10" s="7" t="s">
        <v>35</v>
      </c>
      <c r="B10" s="16">
        <v>8.9911886351375699E-3</v>
      </c>
      <c r="C10" s="17">
        <v>3.7710945601961005E-2</v>
      </c>
      <c r="D10" s="16">
        <v>2.3554351666470401E-2</v>
      </c>
      <c r="E10" s="17">
        <v>1.9434972349334799E-2</v>
      </c>
      <c r="F10" s="12"/>
      <c r="G10" s="10">
        <f t="shared" si="0"/>
        <v>-2.8719756966823433E-2</v>
      </c>
      <c r="H10" s="11">
        <f t="shared" si="1"/>
        <v>4.1193793171356019E-3</v>
      </c>
    </row>
    <row r="11" spans="1:8" x14ac:dyDescent="0.25">
      <c r="A11" s="7" t="s">
        <v>36</v>
      </c>
      <c r="B11" s="16">
        <v>1.9016363963315901</v>
      </c>
      <c r="C11" s="17">
        <v>1.27745828226643</v>
      </c>
      <c r="D11" s="16">
        <v>1.1861298517758301</v>
      </c>
      <c r="E11" s="17">
        <v>1.34277990777222</v>
      </c>
      <c r="F11" s="12"/>
      <c r="G11" s="10">
        <f t="shared" si="0"/>
        <v>0.62417811406516011</v>
      </c>
      <c r="H11" s="11">
        <f t="shared" si="1"/>
        <v>-0.15665005599638993</v>
      </c>
    </row>
    <row r="12" spans="1:8" x14ac:dyDescent="0.25">
      <c r="A12" s="7" t="s">
        <v>37</v>
      </c>
      <c r="B12" s="16">
        <v>0.202301744290595</v>
      </c>
      <c r="C12" s="17">
        <v>0</v>
      </c>
      <c r="D12" s="16">
        <v>0.84627420630247097</v>
      </c>
      <c r="E12" s="17">
        <v>0</v>
      </c>
      <c r="F12" s="12"/>
      <c r="G12" s="10">
        <f t="shared" si="0"/>
        <v>0.202301744290595</v>
      </c>
      <c r="H12" s="11">
        <f t="shared" si="1"/>
        <v>0.84627420630247097</v>
      </c>
    </row>
    <row r="13" spans="1:8" x14ac:dyDescent="0.25">
      <c r="A13" s="7" t="s">
        <v>38</v>
      </c>
      <c r="B13" s="16">
        <v>0.256248876101421</v>
      </c>
      <c r="C13" s="17">
        <v>0.16027151880833398</v>
      </c>
      <c r="D13" s="16">
        <v>0.31966620118781197</v>
      </c>
      <c r="E13" s="17">
        <v>0.18551564515274099</v>
      </c>
      <c r="F13" s="12"/>
      <c r="G13" s="10">
        <f t="shared" si="0"/>
        <v>9.5977357293087012E-2</v>
      </c>
      <c r="H13" s="11">
        <f t="shared" si="1"/>
        <v>0.13415055603507098</v>
      </c>
    </row>
    <row r="14" spans="1:8" x14ac:dyDescent="0.25">
      <c r="A14" s="7" t="s">
        <v>39</v>
      </c>
      <c r="B14" s="16">
        <v>0</v>
      </c>
      <c r="C14" s="17">
        <v>1.4141604600735399E-2</v>
      </c>
      <c r="D14" s="16">
        <v>0</v>
      </c>
      <c r="E14" s="17">
        <v>1.0600894008728099E-2</v>
      </c>
      <c r="F14" s="12"/>
      <c r="G14" s="10">
        <f t="shared" si="0"/>
        <v>-1.4141604600735399E-2</v>
      </c>
      <c r="H14" s="11">
        <f t="shared" si="1"/>
        <v>-1.0600894008728099E-2</v>
      </c>
    </row>
    <row r="15" spans="1:8" x14ac:dyDescent="0.25">
      <c r="A15" s="7" t="s">
        <v>40</v>
      </c>
      <c r="B15" s="16">
        <v>4.4955943175687798E-3</v>
      </c>
      <c r="C15" s="17">
        <v>4.7138682002451195E-3</v>
      </c>
      <c r="D15" s="16">
        <v>1.0094722142773E-2</v>
      </c>
      <c r="E15" s="17">
        <v>1.0600894008728099E-2</v>
      </c>
      <c r="F15" s="12"/>
      <c r="G15" s="10">
        <f t="shared" si="0"/>
        <v>-2.1827388267633974E-4</v>
      </c>
      <c r="H15" s="11">
        <f t="shared" si="1"/>
        <v>-5.06171865955099E-4</v>
      </c>
    </row>
    <row r="16" spans="1:8" x14ac:dyDescent="0.25">
      <c r="A16" s="7" t="s">
        <v>41</v>
      </c>
      <c r="B16" s="16">
        <v>0.14385901816220101</v>
      </c>
      <c r="C16" s="17">
        <v>0</v>
      </c>
      <c r="D16" s="16">
        <v>0.13796120261789802</v>
      </c>
      <c r="E16" s="17">
        <v>0</v>
      </c>
      <c r="F16" s="12"/>
      <c r="G16" s="10">
        <f t="shared" si="0"/>
        <v>0.14385901816220101</v>
      </c>
      <c r="H16" s="11">
        <f t="shared" si="1"/>
        <v>0.13796120261789802</v>
      </c>
    </row>
    <row r="17" spans="1:8" x14ac:dyDescent="0.25">
      <c r="A17" s="7" t="s">
        <v>44</v>
      </c>
      <c r="B17" s="16">
        <v>1.7982377270275102E-2</v>
      </c>
      <c r="C17" s="17">
        <v>2.8283209201470701E-2</v>
      </c>
      <c r="D17" s="16">
        <v>2.0189444285546001E-2</v>
      </c>
      <c r="E17" s="17">
        <v>2.4735419353698801E-2</v>
      </c>
      <c r="F17" s="12"/>
      <c r="G17" s="10">
        <f t="shared" si="0"/>
        <v>-1.03008319311956E-2</v>
      </c>
      <c r="H17" s="11">
        <f t="shared" si="1"/>
        <v>-4.5459750681528001E-3</v>
      </c>
    </row>
    <row r="18" spans="1:8" x14ac:dyDescent="0.25">
      <c r="A18" s="7" t="s">
        <v>45</v>
      </c>
      <c r="B18" s="16">
        <v>4.4955943175687803E-2</v>
      </c>
      <c r="C18" s="17">
        <v>2.35693410012256E-2</v>
      </c>
      <c r="D18" s="16">
        <v>5.5520971785251602E-2</v>
      </c>
      <c r="E18" s="17">
        <v>2.82690506899415E-2</v>
      </c>
      <c r="F18" s="12"/>
      <c r="G18" s="10">
        <f t="shared" si="0"/>
        <v>2.1386602174462203E-2</v>
      </c>
      <c r="H18" s="11">
        <f t="shared" si="1"/>
        <v>2.7251921095310102E-2</v>
      </c>
    </row>
    <row r="19" spans="1:8" x14ac:dyDescent="0.25">
      <c r="A19" s="7" t="s">
        <v>46</v>
      </c>
      <c r="B19" s="16">
        <v>8.5416292033806893E-2</v>
      </c>
      <c r="C19" s="17">
        <v>0.108418968605638</v>
      </c>
      <c r="D19" s="16">
        <v>8.5805138213570692E-2</v>
      </c>
      <c r="E19" s="17">
        <v>8.1273520733581892E-2</v>
      </c>
      <c r="F19" s="12"/>
      <c r="G19" s="10">
        <f t="shared" si="0"/>
        <v>-2.300267657183111E-2</v>
      </c>
      <c r="H19" s="11">
        <f t="shared" si="1"/>
        <v>4.5316174799888004E-3</v>
      </c>
    </row>
    <row r="20" spans="1:8" x14ac:dyDescent="0.25">
      <c r="A20" s="7" t="s">
        <v>47</v>
      </c>
      <c r="B20" s="16">
        <v>5.9656536594137703</v>
      </c>
      <c r="C20" s="17">
        <v>3.4976902045818798</v>
      </c>
      <c r="D20" s="16">
        <v>6.7937480020862404</v>
      </c>
      <c r="E20" s="17">
        <v>4.3923037509496599</v>
      </c>
      <c r="F20" s="12"/>
      <c r="G20" s="10">
        <f t="shared" si="0"/>
        <v>2.4679634548318905</v>
      </c>
      <c r="H20" s="11">
        <f t="shared" si="1"/>
        <v>2.4014442511365806</v>
      </c>
    </row>
    <row r="21" spans="1:8" x14ac:dyDescent="0.25">
      <c r="A21" s="7" t="s">
        <v>50</v>
      </c>
      <c r="B21" s="16">
        <v>0.10789426362165101</v>
      </c>
      <c r="C21" s="17">
        <v>4.71386820024512E-2</v>
      </c>
      <c r="D21" s="16">
        <v>9.2534952975419402E-2</v>
      </c>
      <c r="E21" s="17">
        <v>6.7138995388611108E-2</v>
      </c>
      <c r="F21" s="12"/>
      <c r="G21" s="10">
        <f t="shared" si="0"/>
        <v>6.0755581619199812E-2</v>
      </c>
      <c r="H21" s="11">
        <f t="shared" si="1"/>
        <v>2.5395957586808293E-2</v>
      </c>
    </row>
    <row r="22" spans="1:8" x14ac:dyDescent="0.25">
      <c r="A22" s="7" t="s">
        <v>51</v>
      </c>
      <c r="B22" s="16">
        <v>5.2283761913324902</v>
      </c>
      <c r="C22" s="17">
        <v>1.41416046007354</v>
      </c>
      <c r="D22" s="16">
        <v>4.6183353803186593</v>
      </c>
      <c r="E22" s="17">
        <v>1.8339546635099599</v>
      </c>
      <c r="F22" s="12"/>
      <c r="G22" s="10">
        <f t="shared" si="0"/>
        <v>3.8142157312589502</v>
      </c>
      <c r="H22" s="11">
        <f t="shared" si="1"/>
        <v>2.7843807168086991</v>
      </c>
    </row>
    <row r="23" spans="1:8" x14ac:dyDescent="0.25">
      <c r="A23" s="7" t="s">
        <v>53</v>
      </c>
      <c r="B23" s="16">
        <v>1.1463765509800401</v>
      </c>
      <c r="C23" s="17">
        <v>0.92863203544828898</v>
      </c>
      <c r="D23" s="16">
        <v>1.05994582499117</v>
      </c>
      <c r="E23" s="17">
        <v>1.0812911888902601</v>
      </c>
      <c r="F23" s="12"/>
      <c r="G23" s="10">
        <f t="shared" si="0"/>
        <v>0.21774451553175111</v>
      </c>
      <c r="H23" s="11">
        <f t="shared" si="1"/>
        <v>-2.1345363899090142E-2</v>
      </c>
    </row>
    <row r="24" spans="1:8" x14ac:dyDescent="0.25">
      <c r="A24" s="7" t="s">
        <v>54</v>
      </c>
      <c r="B24" s="16">
        <v>5.84876820715699</v>
      </c>
      <c r="C24" s="17">
        <v>6.5051381163382702</v>
      </c>
      <c r="D24" s="16">
        <v>6.16955768292478</v>
      </c>
      <c r="E24" s="17">
        <v>6.6909309351755306</v>
      </c>
      <c r="F24" s="12"/>
      <c r="G24" s="10">
        <f t="shared" si="0"/>
        <v>-0.65636990918128024</v>
      </c>
      <c r="H24" s="11">
        <f t="shared" si="1"/>
        <v>-0.5213732522507506</v>
      </c>
    </row>
    <row r="25" spans="1:8" x14ac:dyDescent="0.25">
      <c r="A25" s="7" t="s">
        <v>57</v>
      </c>
      <c r="B25" s="16">
        <v>6.4736558172990497</v>
      </c>
      <c r="C25" s="17">
        <v>4.3556142170264902</v>
      </c>
      <c r="D25" s="16">
        <v>5.0625031546006696</v>
      </c>
      <c r="E25" s="17">
        <v>4.2809943638580199</v>
      </c>
      <c r="F25" s="12"/>
      <c r="G25" s="10">
        <f t="shared" si="0"/>
        <v>2.1180416002725595</v>
      </c>
      <c r="H25" s="11">
        <f t="shared" si="1"/>
        <v>0.78150879074264967</v>
      </c>
    </row>
    <row r="26" spans="1:8" x14ac:dyDescent="0.25">
      <c r="A26" s="7" t="s">
        <v>59</v>
      </c>
      <c r="B26" s="16">
        <v>6.2938320445962995E-2</v>
      </c>
      <c r="C26" s="17">
        <v>0.12256057320637299</v>
      </c>
      <c r="D26" s="16">
        <v>3.8696434880629904E-2</v>
      </c>
      <c r="E26" s="17">
        <v>6.3605364052368399E-2</v>
      </c>
      <c r="F26" s="12"/>
      <c r="G26" s="10">
        <f t="shared" si="0"/>
        <v>-5.9622252760409999E-2</v>
      </c>
      <c r="H26" s="11">
        <f t="shared" si="1"/>
        <v>-2.4908929171738495E-2</v>
      </c>
    </row>
    <row r="27" spans="1:8" x14ac:dyDescent="0.25">
      <c r="A27" s="7" t="s">
        <v>60</v>
      </c>
      <c r="B27" s="16">
        <v>0.54846250674339203</v>
      </c>
      <c r="C27" s="17">
        <v>0.74479117563872899</v>
      </c>
      <c r="D27" s="16">
        <v>0.44248532059155099</v>
      </c>
      <c r="E27" s="17">
        <v>0.76149755296029997</v>
      </c>
      <c r="F27" s="12"/>
      <c r="G27" s="10">
        <f t="shared" si="0"/>
        <v>-0.19632866889533696</v>
      </c>
      <c r="H27" s="11">
        <f t="shared" si="1"/>
        <v>-0.31901223236874898</v>
      </c>
    </row>
    <row r="28" spans="1:8" x14ac:dyDescent="0.25">
      <c r="A28" s="7" t="s">
        <v>62</v>
      </c>
      <c r="B28" s="16">
        <v>6.1274950548462499</v>
      </c>
      <c r="C28" s="17">
        <v>5.7603469406995398</v>
      </c>
      <c r="D28" s="16">
        <v>5.8734458334034398</v>
      </c>
      <c r="E28" s="17">
        <v>6.1061149490273703</v>
      </c>
      <c r="F28" s="12"/>
      <c r="G28" s="10">
        <f t="shared" si="0"/>
        <v>0.36714811414671011</v>
      </c>
      <c r="H28" s="11">
        <f t="shared" si="1"/>
        <v>-0.23266911562393044</v>
      </c>
    </row>
    <row r="29" spans="1:8" x14ac:dyDescent="0.25">
      <c r="A29" s="7" t="s">
        <v>63</v>
      </c>
      <c r="B29" s="16">
        <v>4.4955943175687798E-3</v>
      </c>
      <c r="C29" s="17">
        <v>0</v>
      </c>
      <c r="D29" s="16">
        <v>1.5142083214159502E-2</v>
      </c>
      <c r="E29" s="17">
        <v>8.8340783406067203E-3</v>
      </c>
      <c r="F29" s="12"/>
      <c r="G29" s="10">
        <f t="shared" si="0"/>
        <v>4.4955943175687798E-3</v>
      </c>
      <c r="H29" s="11">
        <f t="shared" si="1"/>
        <v>6.3080048735527812E-3</v>
      </c>
    </row>
    <row r="30" spans="1:8" x14ac:dyDescent="0.25">
      <c r="A30" s="7" t="s">
        <v>64</v>
      </c>
      <c r="B30" s="16">
        <v>0.30570041359467698</v>
      </c>
      <c r="C30" s="17">
        <v>0.52795323842745401</v>
      </c>
      <c r="D30" s="16">
        <v>0.17329273011760402</v>
      </c>
      <c r="E30" s="17">
        <v>0.35512994929239</v>
      </c>
      <c r="F30" s="12"/>
      <c r="G30" s="10">
        <f t="shared" si="0"/>
        <v>-0.22225282483277703</v>
      </c>
      <c r="H30" s="11">
        <f t="shared" si="1"/>
        <v>-0.18183721917478599</v>
      </c>
    </row>
    <row r="31" spans="1:8" x14ac:dyDescent="0.25">
      <c r="A31" s="7" t="s">
        <v>65</v>
      </c>
      <c r="B31" s="16">
        <v>2.1443984894803099</v>
      </c>
      <c r="C31" s="17">
        <v>1.692278683888</v>
      </c>
      <c r="D31" s="16">
        <v>2.0862425761730901</v>
      </c>
      <c r="E31" s="17">
        <v>1.45055566352762</v>
      </c>
      <c r="F31" s="12"/>
      <c r="G31" s="10">
        <f t="shared" si="0"/>
        <v>0.45211980559230991</v>
      </c>
      <c r="H31" s="11">
        <f t="shared" si="1"/>
        <v>0.63568691264547006</v>
      </c>
    </row>
    <row r="32" spans="1:8" x14ac:dyDescent="0.25">
      <c r="A32" s="7" t="s">
        <v>66</v>
      </c>
      <c r="B32" s="16">
        <v>1.0384822873583899</v>
      </c>
      <c r="C32" s="17">
        <v>0.56095031582916899</v>
      </c>
      <c r="D32" s="16">
        <v>0.77729360499352296</v>
      </c>
      <c r="E32" s="17">
        <v>0.63075319351932002</v>
      </c>
      <c r="F32" s="12"/>
      <c r="G32" s="10">
        <f t="shared" si="0"/>
        <v>0.47753197152922089</v>
      </c>
      <c r="H32" s="11">
        <f t="shared" si="1"/>
        <v>0.14654041147420294</v>
      </c>
    </row>
    <row r="33" spans="1:8" x14ac:dyDescent="0.25">
      <c r="A33" s="7" t="s">
        <v>67</v>
      </c>
      <c r="B33" s="16">
        <v>0</v>
      </c>
      <c r="C33" s="17">
        <v>2.35693410012256E-2</v>
      </c>
      <c r="D33" s="16">
        <v>6.7298147618486803E-3</v>
      </c>
      <c r="E33" s="17">
        <v>3.1802682026184199E-2</v>
      </c>
      <c r="F33" s="12"/>
      <c r="G33" s="10">
        <f t="shared" si="0"/>
        <v>-2.35693410012256E-2</v>
      </c>
      <c r="H33" s="11">
        <f t="shared" si="1"/>
        <v>-2.5072867264335517E-2</v>
      </c>
    </row>
    <row r="34" spans="1:8" x14ac:dyDescent="0.25">
      <c r="A34" s="7" t="s">
        <v>70</v>
      </c>
      <c r="B34" s="16">
        <v>4.4955943175687803E-2</v>
      </c>
      <c r="C34" s="17">
        <v>2.8283209201470701E-2</v>
      </c>
      <c r="D34" s="16">
        <v>2.5236805356932599E-2</v>
      </c>
      <c r="E34" s="17">
        <v>4.5937207371154996E-2</v>
      </c>
      <c r="F34" s="12"/>
      <c r="G34" s="10">
        <f t="shared" si="0"/>
        <v>1.6672733974217101E-2</v>
      </c>
      <c r="H34" s="11">
        <f t="shared" si="1"/>
        <v>-2.0700402014222397E-2</v>
      </c>
    </row>
    <row r="35" spans="1:8" x14ac:dyDescent="0.25">
      <c r="A35" s="7" t="s">
        <v>71</v>
      </c>
      <c r="B35" s="16">
        <v>9.6835101600431592</v>
      </c>
      <c r="C35" s="17">
        <v>11.1105873479778</v>
      </c>
      <c r="D35" s="16">
        <v>9.6556017295623899</v>
      </c>
      <c r="E35" s="17">
        <v>11.509037262142401</v>
      </c>
      <c r="F35" s="12"/>
      <c r="G35" s="10">
        <f t="shared" si="0"/>
        <v>-1.4270771879346409</v>
      </c>
      <c r="H35" s="11">
        <f t="shared" si="1"/>
        <v>-1.8534355325800114</v>
      </c>
    </row>
    <row r="36" spans="1:8" x14ac:dyDescent="0.25">
      <c r="A36" s="7" t="s">
        <v>72</v>
      </c>
      <c r="B36" s="16">
        <v>4.4955943175687798E-3</v>
      </c>
      <c r="C36" s="17">
        <v>4.7138682002451195E-3</v>
      </c>
      <c r="D36" s="16">
        <v>5.0473610713865098E-3</v>
      </c>
      <c r="E36" s="17">
        <v>3.5336313362426897E-3</v>
      </c>
      <c r="F36" s="12"/>
      <c r="G36" s="10">
        <f t="shared" si="0"/>
        <v>-2.1827388267633974E-4</v>
      </c>
      <c r="H36" s="11">
        <f t="shared" si="1"/>
        <v>1.5137297351438201E-3</v>
      </c>
    </row>
    <row r="37" spans="1:8" x14ac:dyDescent="0.25">
      <c r="A37" s="7" t="s">
        <v>73</v>
      </c>
      <c r="B37" s="16">
        <v>1.7083258406761399</v>
      </c>
      <c r="C37" s="17">
        <v>1.76298670689168</v>
      </c>
      <c r="D37" s="16">
        <v>1.5243030435587299</v>
      </c>
      <c r="E37" s="17">
        <v>1.6325376773441198</v>
      </c>
      <c r="F37" s="12"/>
      <c r="G37" s="10">
        <f t="shared" si="0"/>
        <v>-5.4660866215540116E-2</v>
      </c>
      <c r="H37" s="11">
        <f t="shared" si="1"/>
        <v>-0.10823463378538989</v>
      </c>
    </row>
    <row r="38" spans="1:8" x14ac:dyDescent="0.25">
      <c r="A38" s="7" t="s">
        <v>75</v>
      </c>
      <c r="B38" s="16">
        <v>0.364143139723071</v>
      </c>
      <c r="C38" s="17">
        <v>0.33939851041764901</v>
      </c>
      <c r="D38" s="16">
        <v>0.31630129380688804</v>
      </c>
      <c r="E38" s="17">
        <v>0.36749765896923997</v>
      </c>
      <c r="F38" s="12"/>
      <c r="G38" s="10">
        <f t="shared" ref="G38:G73" si="2">B38-C38</f>
        <v>2.4744629305421983E-2</v>
      </c>
      <c r="H38" s="11">
        <f t="shared" ref="H38:H73" si="3">D38-E38</f>
        <v>-5.1196365162351931E-2</v>
      </c>
    </row>
    <row r="39" spans="1:8" x14ac:dyDescent="0.25">
      <c r="A39" s="7" t="s">
        <v>76</v>
      </c>
      <c r="B39" s="16">
        <v>3.7987771983456202</v>
      </c>
      <c r="C39" s="17">
        <v>5.3549542754784598</v>
      </c>
      <c r="D39" s="16">
        <v>4.8084526473408804</v>
      </c>
      <c r="E39" s="17">
        <v>5.3110478983727605</v>
      </c>
      <c r="F39" s="12"/>
      <c r="G39" s="10">
        <f t="shared" si="2"/>
        <v>-1.5561770771328396</v>
      </c>
      <c r="H39" s="11">
        <f t="shared" si="3"/>
        <v>-0.50259525103188007</v>
      </c>
    </row>
    <row r="40" spans="1:8" x14ac:dyDescent="0.25">
      <c r="A40" s="7" t="s">
        <v>77</v>
      </c>
      <c r="B40" s="16">
        <v>0.51699334652040996</v>
      </c>
      <c r="C40" s="17">
        <v>0.18855472800980499</v>
      </c>
      <c r="D40" s="16">
        <v>0.32134865487827402</v>
      </c>
      <c r="E40" s="17">
        <v>0.27562324422693002</v>
      </c>
      <c r="F40" s="12"/>
      <c r="G40" s="10">
        <f t="shared" si="2"/>
        <v>0.32843861851060496</v>
      </c>
      <c r="H40" s="11">
        <f t="shared" si="3"/>
        <v>4.5725410651344001E-2</v>
      </c>
    </row>
    <row r="41" spans="1:8" x14ac:dyDescent="0.25">
      <c r="A41" s="7" t="s">
        <v>78</v>
      </c>
      <c r="B41" s="16">
        <v>6.2084157525624901</v>
      </c>
      <c r="C41" s="17">
        <v>10.1866691807297</v>
      </c>
      <c r="D41" s="16">
        <v>6.9552635563706096</v>
      </c>
      <c r="E41" s="17">
        <v>10.206894114737</v>
      </c>
      <c r="F41" s="12"/>
      <c r="G41" s="10">
        <f t="shared" si="2"/>
        <v>-3.9782534281672097</v>
      </c>
      <c r="H41" s="11">
        <f t="shared" si="3"/>
        <v>-3.2516305583663909</v>
      </c>
    </row>
    <row r="42" spans="1:8" x14ac:dyDescent="0.25">
      <c r="A42" s="7" t="s">
        <v>79</v>
      </c>
      <c r="B42" s="16">
        <v>3.36270454954145</v>
      </c>
      <c r="C42" s="17">
        <v>3.1630055623644799</v>
      </c>
      <c r="D42" s="16">
        <v>3.12936386425964</v>
      </c>
      <c r="E42" s="17">
        <v>3.25624127634764</v>
      </c>
      <c r="F42" s="12"/>
      <c r="G42" s="10">
        <f t="shared" si="2"/>
        <v>0.1996989871769701</v>
      </c>
      <c r="H42" s="11">
        <f t="shared" si="3"/>
        <v>-0.12687741208800007</v>
      </c>
    </row>
    <row r="43" spans="1:8" x14ac:dyDescent="0.25">
      <c r="A43" s="7" t="s">
        <v>80</v>
      </c>
      <c r="B43" s="16">
        <v>5.3947131810825395E-2</v>
      </c>
      <c r="C43" s="17">
        <v>0.113132836805883</v>
      </c>
      <c r="D43" s="16">
        <v>5.0473610713865101E-2</v>
      </c>
      <c r="E43" s="17">
        <v>0.12014346543225099</v>
      </c>
      <c r="F43" s="12"/>
      <c r="G43" s="10">
        <f t="shared" si="2"/>
        <v>-5.9185704995057604E-2</v>
      </c>
      <c r="H43" s="11">
        <f t="shared" si="3"/>
        <v>-6.9669854718385882E-2</v>
      </c>
    </row>
    <row r="44" spans="1:8" x14ac:dyDescent="0.25">
      <c r="A44" s="7" t="s">
        <v>81</v>
      </c>
      <c r="B44" s="16">
        <v>8.9911886351375703E-2</v>
      </c>
      <c r="C44" s="17">
        <v>4.71386820024512E-2</v>
      </c>
      <c r="D44" s="16">
        <v>9.5899860356343708E-2</v>
      </c>
      <c r="E44" s="17">
        <v>1.7668156681213399E-2</v>
      </c>
      <c r="F44" s="12"/>
      <c r="G44" s="10">
        <f t="shared" si="2"/>
        <v>4.2773204348924503E-2</v>
      </c>
      <c r="H44" s="11">
        <f t="shared" si="3"/>
        <v>7.8231703675130312E-2</v>
      </c>
    </row>
    <row r="45" spans="1:8" x14ac:dyDescent="0.25">
      <c r="A45" s="7" t="s">
        <v>82</v>
      </c>
      <c r="B45" s="16">
        <v>0.25175328178385198</v>
      </c>
      <c r="C45" s="17">
        <v>0.49967002922598297</v>
      </c>
      <c r="D45" s="16">
        <v>0.39032925618722303</v>
      </c>
      <c r="E45" s="17">
        <v>0.41520168200851598</v>
      </c>
      <c r="F45" s="12"/>
      <c r="G45" s="10">
        <f t="shared" si="2"/>
        <v>-0.24791674744213099</v>
      </c>
      <c r="H45" s="11">
        <f t="shared" si="3"/>
        <v>-2.4872425821292954E-2</v>
      </c>
    </row>
    <row r="46" spans="1:8" x14ac:dyDescent="0.25">
      <c r="A46" s="7" t="s">
        <v>83</v>
      </c>
      <c r="B46" s="16">
        <v>0.85416292033806895</v>
      </c>
      <c r="C46" s="17">
        <v>0.51381163382671802</v>
      </c>
      <c r="D46" s="16">
        <v>0.76215152177936296</v>
      </c>
      <c r="E46" s="17">
        <v>0.452304811039064</v>
      </c>
      <c r="F46" s="12"/>
      <c r="G46" s="10">
        <f t="shared" si="2"/>
        <v>0.34035128651135094</v>
      </c>
      <c r="H46" s="11">
        <f t="shared" si="3"/>
        <v>0.30984671074029896</v>
      </c>
    </row>
    <row r="47" spans="1:8" x14ac:dyDescent="0.25">
      <c r="A47" s="7" t="s">
        <v>84</v>
      </c>
      <c r="B47" s="16">
        <v>0.79122459989210603</v>
      </c>
      <c r="C47" s="17">
        <v>0.79664372584142606</v>
      </c>
      <c r="D47" s="16">
        <v>0.90347763177818508</v>
      </c>
      <c r="E47" s="17">
        <v>1.0424212441915901</v>
      </c>
      <c r="F47" s="12"/>
      <c r="G47" s="10">
        <f t="shared" si="2"/>
        <v>-5.4191259493200361E-3</v>
      </c>
      <c r="H47" s="11">
        <f t="shared" si="3"/>
        <v>-0.13894361241340503</v>
      </c>
    </row>
    <row r="48" spans="1:8" x14ac:dyDescent="0.25">
      <c r="A48" s="7" t="s">
        <v>85</v>
      </c>
      <c r="B48" s="16">
        <v>0</v>
      </c>
      <c r="C48" s="17">
        <v>0</v>
      </c>
      <c r="D48" s="16">
        <v>1.6824536904621701E-3</v>
      </c>
      <c r="E48" s="17">
        <v>3.5336313362426897E-3</v>
      </c>
      <c r="F48" s="12"/>
      <c r="G48" s="10">
        <f t="shared" si="2"/>
        <v>0</v>
      </c>
      <c r="H48" s="11">
        <f t="shared" si="3"/>
        <v>-1.8511776457805196E-3</v>
      </c>
    </row>
    <row r="49" spans="1:8" x14ac:dyDescent="0.25">
      <c r="A49" s="7" t="s">
        <v>88</v>
      </c>
      <c r="B49" s="16">
        <v>0.47653299766229096</v>
      </c>
      <c r="C49" s="17">
        <v>0.41953426982181596</v>
      </c>
      <c r="D49" s="16">
        <v>0.48622911654356699</v>
      </c>
      <c r="E49" s="17">
        <v>0.41696849767663702</v>
      </c>
      <c r="F49" s="12"/>
      <c r="G49" s="10">
        <f t="shared" si="2"/>
        <v>5.6998727840474994E-2</v>
      </c>
      <c r="H49" s="11">
        <f t="shared" si="3"/>
        <v>6.9260618866929968E-2</v>
      </c>
    </row>
    <row r="50" spans="1:8" x14ac:dyDescent="0.25">
      <c r="A50" s="7" t="s">
        <v>89</v>
      </c>
      <c r="B50" s="16">
        <v>0.75975543966912396</v>
      </c>
      <c r="C50" s="17">
        <v>0.29225982841519799</v>
      </c>
      <c r="D50" s="16">
        <v>0.78907078082675797</v>
      </c>
      <c r="E50" s="17">
        <v>0.38693263131857503</v>
      </c>
      <c r="F50" s="12"/>
      <c r="G50" s="10">
        <f t="shared" si="2"/>
        <v>0.46749561125392597</v>
      </c>
      <c r="H50" s="11">
        <f t="shared" si="3"/>
        <v>0.40213814950818294</v>
      </c>
    </row>
    <row r="51" spans="1:8" x14ac:dyDescent="0.25">
      <c r="A51" s="7" t="s">
        <v>90</v>
      </c>
      <c r="B51" s="16">
        <v>3.0659953245819103</v>
      </c>
      <c r="C51" s="17">
        <v>1.9986801169039299</v>
      </c>
      <c r="D51" s="16">
        <v>3.1276814105691697</v>
      </c>
      <c r="E51" s="17">
        <v>2.86754182936094</v>
      </c>
      <c r="F51" s="12"/>
      <c r="G51" s="10">
        <f t="shared" si="2"/>
        <v>1.0673152076779804</v>
      </c>
      <c r="H51" s="11">
        <f t="shared" si="3"/>
        <v>0.26013958120822966</v>
      </c>
    </row>
    <row r="52" spans="1:8" x14ac:dyDescent="0.25">
      <c r="A52" s="7" t="s">
        <v>91</v>
      </c>
      <c r="B52" s="16">
        <v>1.8162201042977899</v>
      </c>
      <c r="C52" s="17">
        <v>1.2256057320637301</v>
      </c>
      <c r="D52" s="16">
        <v>1.8220973467705299</v>
      </c>
      <c r="E52" s="17">
        <v>1.0547889538684401</v>
      </c>
      <c r="F52" s="12"/>
      <c r="G52" s="10">
        <f t="shared" si="2"/>
        <v>0.59061437223405977</v>
      </c>
      <c r="H52" s="11">
        <f t="shared" si="3"/>
        <v>0.76730839290208985</v>
      </c>
    </row>
    <row r="53" spans="1:8" x14ac:dyDescent="0.25">
      <c r="A53" s="7" t="s">
        <v>92</v>
      </c>
      <c r="B53" s="16">
        <v>4.3157705448660302</v>
      </c>
      <c r="C53" s="17">
        <v>4.1906288300179098</v>
      </c>
      <c r="D53" s="16">
        <v>4.2027693187745001</v>
      </c>
      <c r="E53" s="17">
        <v>1.57069912895988</v>
      </c>
      <c r="F53" s="12"/>
      <c r="G53" s="10">
        <f t="shared" si="2"/>
        <v>0.12514171484812042</v>
      </c>
      <c r="H53" s="11">
        <f t="shared" si="3"/>
        <v>2.6320701898146202</v>
      </c>
    </row>
    <row r="54" spans="1:8" x14ac:dyDescent="0.25">
      <c r="A54" s="7" t="s">
        <v>93</v>
      </c>
      <c r="B54" s="16">
        <v>14.768027333213499</v>
      </c>
      <c r="C54" s="17">
        <v>22.046761572546401</v>
      </c>
      <c r="D54" s="16">
        <v>16.461126907481898</v>
      </c>
      <c r="E54" s="17">
        <v>23.085213519673502</v>
      </c>
      <c r="F54" s="12"/>
      <c r="G54" s="10">
        <f t="shared" si="2"/>
        <v>-7.278734239332902</v>
      </c>
      <c r="H54" s="11">
        <f t="shared" si="3"/>
        <v>-6.6240866121916042</v>
      </c>
    </row>
    <row r="55" spans="1:8" x14ac:dyDescent="0.25">
      <c r="A55" s="7" t="s">
        <v>95</v>
      </c>
      <c r="B55" s="16">
        <v>2.9176407121021399</v>
      </c>
      <c r="C55" s="17">
        <v>2.4040727821250099</v>
      </c>
      <c r="D55" s="16">
        <v>2.2948668337903997</v>
      </c>
      <c r="E55" s="17">
        <v>1.92936270958851</v>
      </c>
      <c r="F55" s="12"/>
      <c r="G55" s="10">
        <f t="shared" si="2"/>
        <v>0.51356792997713008</v>
      </c>
      <c r="H55" s="11">
        <f t="shared" si="3"/>
        <v>0.36550412420188971</v>
      </c>
    </row>
    <row r="56" spans="1:8" x14ac:dyDescent="0.25">
      <c r="A56" s="7" t="s">
        <v>96</v>
      </c>
      <c r="B56" s="16">
        <v>0.86764970329077495</v>
      </c>
      <c r="C56" s="17">
        <v>0.80135759404167095</v>
      </c>
      <c r="D56" s="16">
        <v>0.83449703046923596</v>
      </c>
      <c r="E56" s="17">
        <v>0.75973073729217799</v>
      </c>
      <c r="F56" s="12"/>
      <c r="G56" s="10">
        <f t="shared" si="2"/>
        <v>6.6292109249104003E-2</v>
      </c>
      <c r="H56" s="11">
        <f t="shared" si="3"/>
        <v>7.4766293177057963E-2</v>
      </c>
    </row>
    <row r="57" spans="1:8" x14ac:dyDescent="0.25">
      <c r="A57" s="142" t="s">
        <v>42</v>
      </c>
      <c r="B57" s="153">
        <v>5.3947131810825395E-2</v>
      </c>
      <c r="C57" s="154">
        <v>7.5421891203921898E-2</v>
      </c>
      <c r="D57" s="153">
        <v>5.7203425475713804E-2</v>
      </c>
      <c r="E57" s="154">
        <v>6.0071732716125703E-2</v>
      </c>
      <c r="F57" s="155"/>
      <c r="G57" s="156">
        <f t="shared" si="2"/>
        <v>-2.1474759393096503E-2</v>
      </c>
      <c r="H57" s="157">
        <f t="shared" si="3"/>
        <v>-2.8683072404118992E-3</v>
      </c>
    </row>
    <row r="58" spans="1:8" x14ac:dyDescent="0.25">
      <c r="A58" s="7" t="s">
        <v>43</v>
      </c>
      <c r="B58" s="16">
        <v>0</v>
      </c>
      <c r="C58" s="17">
        <v>0</v>
      </c>
      <c r="D58" s="16">
        <v>3.3649073809243401E-3</v>
      </c>
      <c r="E58" s="17">
        <v>0</v>
      </c>
      <c r="F58" s="12"/>
      <c r="G58" s="10">
        <f t="shared" si="2"/>
        <v>0</v>
      </c>
      <c r="H58" s="11">
        <f t="shared" si="3"/>
        <v>3.3649073809243401E-3</v>
      </c>
    </row>
    <row r="59" spans="1:8" x14ac:dyDescent="0.25">
      <c r="A59" s="7" t="s">
        <v>48</v>
      </c>
      <c r="B59" s="16">
        <v>4.4955943175687798E-3</v>
      </c>
      <c r="C59" s="17">
        <v>2.8283209201470701E-2</v>
      </c>
      <c r="D59" s="16">
        <v>8.4122684523108508E-3</v>
      </c>
      <c r="E59" s="17">
        <v>2.1201788017456102E-2</v>
      </c>
      <c r="F59" s="12"/>
      <c r="G59" s="10">
        <f t="shared" si="2"/>
        <v>-2.3787614883901922E-2</v>
      </c>
      <c r="H59" s="11">
        <f t="shared" si="3"/>
        <v>-1.2789519565145251E-2</v>
      </c>
    </row>
    <row r="60" spans="1:8" x14ac:dyDescent="0.25">
      <c r="A60" s="7" t="s">
        <v>49</v>
      </c>
      <c r="B60" s="16">
        <v>0.54396691242582296</v>
      </c>
      <c r="C60" s="17">
        <v>0.41482040162157102</v>
      </c>
      <c r="D60" s="16">
        <v>0.50137119975772693</v>
      </c>
      <c r="E60" s="17">
        <v>0.43993710136221503</v>
      </c>
      <c r="F60" s="12"/>
      <c r="G60" s="10">
        <f t="shared" si="2"/>
        <v>0.12914651080425193</v>
      </c>
      <c r="H60" s="11">
        <f t="shared" si="3"/>
        <v>6.1434098395511894E-2</v>
      </c>
    </row>
    <row r="61" spans="1:8" x14ac:dyDescent="0.25">
      <c r="A61" s="7" t="s">
        <v>52</v>
      </c>
      <c r="B61" s="16">
        <v>0.55295810106095999</v>
      </c>
      <c r="C61" s="17">
        <v>0.725935702837749</v>
      </c>
      <c r="D61" s="16">
        <v>0.45930985749617198</v>
      </c>
      <c r="E61" s="17">
        <v>0.535345147440767</v>
      </c>
      <c r="F61" s="12"/>
      <c r="G61" s="10">
        <f t="shared" si="2"/>
        <v>-0.172977601776789</v>
      </c>
      <c r="H61" s="11">
        <f t="shared" si="3"/>
        <v>-7.6035289944595019E-2</v>
      </c>
    </row>
    <row r="62" spans="1:8" x14ac:dyDescent="0.25">
      <c r="A62" s="7" t="s">
        <v>55</v>
      </c>
      <c r="B62" s="16">
        <v>5.3947131810825395E-2</v>
      </c>
      <c r="C62" s="17">
        <v>1.4141604600735399E-2</v>
      </c>
      <c r="D62" s="16">
        <v>5.0473610713865101E-2</v>
      </c>
      <c r="E62" s="17">
        <v>1.7668156681213399E-2</v>
      </c>
      <c r="F62" s="12"/>
      <c r="G62" s="10">
        <f t="shared" si="2"/>
        <v>3.9805527210089994E-2</v>
      </c>
      <c r="H62" s="11">
        <f t="shared" si="3"/>
        <v>3.2805454032651699E-2</v>
      </c>
    </row>
    <row r="63" spans="1:8" x14ac:dyDescent="0.25">
      <c r="A63" s="7" t="s">
        <v>56</v>
      </c>
      <c r="B63" s="16">
        <v>1.51051969070311</v>
      </c>
      <c r="C63" s="17">
        <v>1.3198830960686299</v>
      </c>
      <c r="D63" s="16">
        <v>1.46541716439255</v>
      </c>
      <c r="E63" s="17">
        <v>1.0636230322090501</v>
      </c>
      <c r="F63" s="12"/>
      <c r="G63" s="10">
        <f t="shared" si="2"/>
        <v>0.19063659463448013</v>
      </c>
      <c r="H63" s="11">
        <f t="shared" si="3"/>
        <v>0.40179413218349991</v>
      </c>
    </row>
    <row r="64" spans="1:8" x14ac:dyDescent="0.25">
      <c r="A64" s="7" t="s">
        <v>58</v>
      </c>
      <c r="B64" s="16">
        <v>0.283222442006833</v>
      </c>
      <c r="C64" s="17">
        <v>0.21212406901103001</v>
      </c>
      <c r="D64" s="16">
        <v>0.23049615559331701</v>
      </c>
      <c r="E64" s="17">
        <v>0.15724659446280001</v>
      </c>
      <c r="F64" s="12"/>
      <c r="G64" s="10">
        <f t="shared" si="2"/>
        <v>7.1098372995802989E-2</v>
      </c>
      <c r="H64" s="11">
        <f t="shared" si="3"/>
        <v>7.3249561130517005E-2</v>
      </c>
    </row>
    <row r="65" spans="1:8" x14ac:dyDescent="0.25">
      <c r="A65" s="7" t="s">
        <v>61</v>
      </c>
      <c r="B65" s="16">
        <v>0.32817838518252102</v>
      </c>
      <c r="C65" s="17">
        <v>0.273404355614217</v>
      </c>
      <c r="D65" s="16">
        <v>0.31966620118781197</v>
      </c>
      <c r="E65" s="17">
        <v>0.23498648386013898</v>
      </c>
      <c r="F65" s="12"/>
      <c r="G65" s="10">
        <f t="shared" si="2"/>
        <v>5.4774029568304017E-2</v>
      </c>
      <c r="H65" s="11">
        <f t="shared" si="3"/>
        <v>8.4679717327672988E-2</v>
      </c>
    </row>
    <row r="66" spans="1:8" x14ac:dyDescent="0.25">
      <c r="A66" s="7" t="s">
        <v>68</v>
      </c>
      <c r="B66" s="16">
        <v>0.10339866930408201</v>
      </c>
      <c r="C66" s="17">
        <v>0.113132836805883</v>
      </c>
      <c r="D66" s="16">
        <v>8.5805138213570692E-2</v>
      </c>
      <c r="E66" s="17">
        <v>9.8941677414795287E-2</v>
      </c>
      <c r="F66" s="12"/>
      <c r="G66" s="10">
        <f t="shared" si="2"/>
        <v>-9.7341675018009916E-3</v>
      </c>
      <c r="H66" s="11">
        <f t="shared" si="3"/>
        <v>-1.3136539201224595E-2</v>
      </c>
    </row>
    <row r="67" spans="1:8" x14ac:dyDescent="0.25">
      <c r="A67" s="7" t="s">
        <v>69</v>
      </c>
      <c r="B67" s="16">
        <v>3.1469160222981497E-2</v>
      </c>
      <c r="C67" s="17">
        <v>2.8283209201470701E-2</v>
      </c>
      <c r="D67" s="16">
        <v>3.7013981190167695E-2</v>
      </c>
      <c r="E67" s="17">
        <v>2.1201788017456102E-2</v>
      </c>
      <c r="F67" s="12"/>
      <c r="G67" s="10">
        <f t="shared" si="2"/>
        <v>3.185951021510796E-3</v>
      </c>
      <c r="H67" s="11">
        <f t="shared" si="3"/>
        <v>1.5812193172711594E-2</v>
      </c>
    </row>
    <row r="68" spans="1:8" x14ac:dyDescent="0.25">
      <c r="A68" s="7" t="s">
        <v>74</v>
      </c>
      <c r="B68" s="16">
        <v>6.2938320445962995E-2</v>
      </c>
      <c r="C68" s="17">
        <v>8.4849627604412198E-2</v>
      </c>
      <c r="D68" s="16">
        <v>6.7298147618486806E-2</v>
      </c>
      <c r="E68" s="17">
        <v>9.7174861746674002E-2</v>
      </c>
      <c r="F68" s="12"/>
      <c r="G68" s="10">
        <f t="shared" si="2"/>
        <v>-2.1911307158449203E-2</v>
      </c>
      <c r="H68" s="11">
        <f t="shared" si="3"/>
        <v>-2.9876714128187196E-2</v>
      </c>
    </row>
    <row r="69" spans="1:8" x14ac:dyDescent="0.25">
      <c r="A69" s="7" t="s">
        <v>86</v>
      </c>
      <c r="B69" s="16">
        <v>6.2938320445962995E-2</v>
      </c>
      <c r="C69" s="17">
        <v>2.35693410012256E-2</v>
      </c>
      <c r="D69" s="16">
        <v>5.5520971785251602E-2</v>
      </c>
      <c r="E69" s="17">
        <v>3.5336313362426902E-2</v>
      </c>
      <c r="F69" s="12"/>
      <c r="G69" s="10">
        <f t="shared" si="2"/>
        <v>3.9368979444737398E-2</v>
      </c>
      <c r="H69" s="11">
        <f t="shared" si="3"/>
        <v>2.01846584228247E-2</v>
      </c>
    </row>
    <row r="70" spans="1:8" x14ac:dyDescent="0.25">
      <c r="A70" s="7" t="s">
        <v>87</v>
      </c>
      <c r="B70" s="16">
        <v>0</v>
      </c>
      <c r="C70" s="17">
        <v>4.7138682002451195E-3</v>
      </c>
      <c r="D70" s="16">
        <v>1.6824536904621701E-3</v>
      </c>
      <c r="E70" s="17">
        <v>1.7668156681213401E-3</v>
      </c>
      <c r="F70" s="12"/>
      <c r="G70" s="10">
        <f t="shared" si="2"/>
        <v>-4.7138682002451195E-3</v>
      </c>
      <c r="H70" s="11">
        <f t="shared" si="3"/>
        <v>-8.4361977659170011E-5</v>
      </c>
    </row>
    <row r="71" spans="1:8" x14ac:dyDescent="0.25">
      <c r="A71" s="7" t="s">
        <v>94</v>
      </c>
      <c r="B71" s="16">
        <v>0.11688545225678801</v>
      </c>
      <c r="C71" s="17">
        <v>9.42773640049024E-2</v>
      </c>
      <c r="D71" s="16">
        <v>0.117771758332352</v>
      </c>
      <c r="E71" s="17">
        <v>7.0672626724853804E-2</v>
      </c>
      <c r="F71" s="12"/>
      <c r="G71" s="10">
        <f t="shared" si="2"/>
        <v>2.2608088251885608E-2</v>
      </c>
      <c r="H71" s="11">
        <f t="shared" si="3"/>
        <v>4.7099131607498193E-2</v>
      </c>
    </row>
    <row r="72" spans="1:8" x14ac:dyDescent="0.25">
      <c r="A72" s="7" t="s">
        <v>97</v>
      </c>
      <c r="B72" s="16">
        <v>0.35515195108793401</v>
      </c>
      <c r="C72" s="17">
        <v>0.230979541812011</v>
      </c>
      <c r="D72" s="16">
        <v>0.30788902535457696</v>
      </c>
      <c r="E72" s="17">
        <v>0.17138111980777002</v>
      </c>
      <c r="F72" s="12"/>
      <c r="G72" s="10">
        <f t="shared" si="2"/>
        <v>0.12417240927592302</v>
      </c>
      <c r="H72" s="11">
        <f t="shared" si="3"/>
        <v>0.13650790554680695</v>
      </c>
    </row>
    <row r="73" spans="1:8" x14ac:dyDescent="0.25">
      <c r="A73" s="7" t="s">
        <v>98</v>
      </c>
      <c r="B73" s="16">
        <v>3.1469160222981497E-2</v>
      </c>
      <c r="C73" s="17">
        <v>4.71386820024512E-2</v>
      </c>
      <c r="D73" s="16">
        <v>3.1966620118781201E-2</v>
      </c>
      <c r="E73" s="17">
        <v>5.1237654375518998E-2</v>
      </c>
      <c r="F73" s="12"/>
      <c r="G73" s="10">
        <f t="shared" si="2"/>
        <v>-1.5669521779469703E-2</v>
      </c>
      <c r="H73" s="11">
        <f t="shared" si="3"/>
        <v>-1.9271034256737797E-2</v>
      </c>
    </row>
    <row r="74" spans="1:8" x14ac:dyDescent="0.25">
      <c r="A74" s="1"/>
      <c r="B74" s="18"/>
      <c r="C74" s="19"/>
      <c r="D74" s="18"/>
      <c r="E74" s="19"/>
      <c r="F74" s="15"/>
      <c r="G74" s="13"/>
      <c r="H74" s="14"/>
    </row>
    <row r="75" spans="1:8" s="43" customFormat="1" x14ac:dyDescent="0.25">
      <c r="A75" s="27" t="s">
        <v>5</v>
      </c>
      <c r="B75" s="44">
        <f>SUM(B6:B74)</f>
        <v>100.00000000000003</v>
      </c>
      <c r="C75" s="45">
        <f>SUM(C6:C74)</f>
        <v>100.00000000000003</v>
      </c>
      <c r="D75" s="44">
        <f>SUM(D6:D74)</f>
        <v>100.00000000000003</v>
      </c>
      <c r="E75" s="45">
        <f>SUM(E6:E74)</f>
        <v>99.999999999999929</v>
      </c>
      <c r="F75" s="49"/>
      <c r="G75" s="50">
        <f>SUM(G6:G74)</f>
        <v>2.3051005548779813E-14</v>
      </c>
      <c r="H75" s="51">
        <f>SUM(H6:H74)</f>
        <v>8.0858930662230932E-14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scale="82"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3.2" x14ac:dyDescent="0.25"/>
  <cols>
    <col min="1" max="1" width="17.88671875" bestFit="1" customWidth="1"/>
    <col min="2" max="5" width="8.21875" customWidth="1"/>
    <col min="6" max="6" width="1.77734375" customWidth="1"/>
    <col min="7" max="10" width="8.21875" customWidth="1"/>
  </cols>
  <sheetData>
    <row r="1" spans="1:10" s="52" customFormat="1" ht="20.399999999999999" x14ac:dyDescent="0.35">
      <c r="A1" s="4" t="s">
        <v>10</v>
      </c>
      <c r="B1" s="198" t="s">
        <v>19</v>
      </c>
      <c r="C1" s="199"/>
      <c r="D1" s="199"/>
      <c r="E1" s="199"/>
      <c r="F1" s="199"/>
      <c r="G1" s="199"/>
      <c r="H1" s="199"/>
      <c r="I1" s="199"/>
      <c r="J1" s="199"/>
    </row>
    <row r="2" spans="1:10" s="52" customFormat="1" ht="20.399999999999999" x14ac:dyDescent="0.35">
      <c r="A2" s="4" t="s">
        <v>109</v>
      </c>
      <c r="B2" s="202" t="s">
        <v>100</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2023</v>
      </c>
      <c r="C5" s="58">
        <f>B5-1</f>
        <v>2022</v>
      </c>
      <c r="D5" s="57">
        <f>B5</f>
        <v>2023</v>
      </c>
      <c r="E5" s="58">
        <f>C5</f>
        <v>2022</v>
      </c>
      <c r="F5" s="64"/>
      <c r="G5" s="57" t="s">
        <v>4</v>
      </c>
      <c r="H5" s="58" t="s">
        <v>2</v>
      </c>
      <c r="I5" s="57" t="s">
        <v>4</v>
      </c>
      <c r="J5" s="58" t="s">
        <v>2</v>
      </c>
    </row>
    <row r="6" spans="1:10" x14ac:dyDescent="0.25">
      <c r="A6" s="22"/>
      <c r="B6" s="74"/>
      <c r="C6" s="75"/>
      <c r="D6" s="74"/>
      <c r="E6" s="75"/>
      <c r="F6" s="76"/>
      <c r="G6" s="74"/>
      <c r="H6" s="75"/>
      <c r="I6" s="23"/>
      <c r="J6" s="24"/>
    </row>
    <row r="7" spans="1:10" s="160" customFormat="1" x14ac:dyDescent="0.25">
      <c r="A7" s="159" t="s">
        <v>110</v>
      </c>
      <c r="B7" s="78">
        <f>SUM($B8:$B11)</f>
        <v>3674</v>
      </c>
      <c r="C7" s="79">
        <f>SUM($C8:$C11)</f>
        <v>4194</v>
      </c>
      <c r="D7" s="78">
        <f>SUM($D8:$D11)</f>
        <v>10294</v>
      </c>
      <c r="E7" s="79">
        <f>SUM($E8:$E11)</f>
        <v>10536</v>
      </c>
      <c r="F7" s="80"/>
      <c r="G7" s="78">
        <f>B7-C7</f>
        <v>-520</v>
      </c>
      <c r="H7" s="79">
        <f>D7-E7</f>
        <v>-242</v>
      </c>
      <c r="I7" s="54">
        <f>IF(C7=0, "-", IF(G7/C7&lt;10, G7/C7, "&gt;999%"))</f>
        <v>-0.12398664759179781</v>
      </c>
      <c r="J7" s="55">
        <f>IF(E7=0, "-", IF(H7/E7&lt;10, H7/E7, "&gt;999%"))</f>
        <v>-2.2968868640850418E-2</v>
      </c>
    </row>
    <row r="8" spans="1:10" x14ac:dyDescent="0.25">
      <c r="A8" s="158" t="s">
        <v>160</v>
      </c>
      <c r="B8" s="65">
        <v>2344</v>
      </c>
      <c r="C8" s="66">
        <v>2764</v>
      </c>
      <c r="D8" s="65">
        <v>6700</v>
      </c>
      <c r="E8" s="66">
        <v>6854</v>
      </c>
      <c r="F8" s="67"/>
      <c r="G8" s="65">
        <f>B8-C8</f>
        <v>-420</v>
      </c>
      <c r="H8" s="66">
        <f>D8-E8</f>
        <v>-154</v>
      </c>
      <c r="I8" s="8">
        <f>IF(C8=0, "-", IF(G8/C8&lt;10, G8/C8, "&gt;999%"))</f>
        <v>-0.15195369030390737</v>
      </c>
      <c r="J8" s="9">
        <f>IF(E8=0, "-", IF(H8/E8&lt;10, H8/E8, "&gt;999%"))</f>
        <v>-2.2468631456084038E-2</v>
      </c>
    </row>
    <row r="9" spans="1:10" x14ac:dyDescent="0.25">
      <c r="A9" s="158" t="s">
        <v>161</v>
      </c>
      <c r="B9" s="65">
        <v>1043</v>
      </c>
      <c r="C9" s="66">
        <v>1017</v>
      </c>
      <c r="D9" s="65">
        <v>2720</v>
      </c>
      <c r="E9" s="66">
        <v>2565</v>
      </c>
      <c r="F9" s="67"/>
      <c r="G9" s="65">
        <f>B9-C9</f>
        <v>26</v>
      </c>
      <c r="H9" s="66">
        <f>D9-E9</f>
        <v>155</v>
      </c>
      <c r="I9" s="8">
        <f>IF(C9=0, "-", IF(G9/C9&lt;10, G9/C9, "&gt;999%"))</f>
        <v>2.5565388397246803E-2</v>
      </c>
      <c r="J9" s="9">
        <f>IF(E9=0, "-", IF(H9/E9&lt;10, H9/E9, "&gt;999%"))</f>
        <v>6.042884990253411E-2</v>
      </c>
    </row>
    <row r="10" spans="1:10" x14ac:dyDescent="0.25">
      <c r="A10" s="158" t="s">
        <v>162</v>
      </c>
      <c r="B10" s="65">
        <v>68</v>
      </c>
      <c r="C10" s="66">
        <v>54</v>
      </c>
      <c r="D10" s="65">
        <v>153</v>
      </c>
      <c r="E10" s="66">
        <v>205</v>
      </c>
      <c r="F10" s="67"/>
      <c r="G10" s="65">
        <f>B10-C10</f>
        <v>14</v>
      </c>
      <c r="H10" s="66">
        <f>D10-E10</f>
        <v>-52</v>
      </c>
      <c r="I10" s="8">
        <f>IF(C10=0, "-", IF(G10/C10&lt;10, G10/C10, "&gt;999%"))</f>
        <v>0.25925925925925924</v>
      </c>
      <c r="J10" s="9">
        <f>IF(E10=0, "-", IF(H10/E10&lt;10, H10/E10, "&gt;999%"))</f>
        <v>-0.25365853658536586</v>
      </c>
    </row>
    <row r="11" spans="1:10" x14ac:dyDescent="0.25">
      <c r="A11" s="158" t="s">
        <v>163</v>
      </c>
      <c r="B11" s="65">
        <v>219</v>
      </c>
      <c r="C11" s="66">
        <v>359</v>
      </c>
      <c r="D11" s="65">
        <v>721</v>
      </c>
      <c r="E11" s="66">
        <v>912</v>
      </c>
      <c r="F11" s="67"/>
      <c r="G11" s="65">
        <f>B11-C11</f>
        <v>-140</v>
      </c>
      <c r="H11" s="66">
        <f>D11-E11</f>
        <v>-191</v>
      </c>
      <c r="I11" s="8">
        <f>IF(C11=0, "-", IF(G11/C11&lt;10, G11/C11, "&gt;999%"))</f>
        <v>-0.38997214484679665</v>
      </c>
      <c r="J11" s="9">
        <f>IF(E11=0, "-", IF(H11/E11&lt;10, H11/E11, "&gt;999%"))</f>
        <v>-0.20942982456140352</v>
      </c>
    </row>
    <row r="12" spans="1:10" x14ac:dyDescent="0.25">
      <c r="A12" s="7"/>
      <c r="B12" s="65"/>
      <c r="C12" s="66"/>
      <c r="D12" s="65"/>
      <c r="E12" s="66"/>
      <c r="F12" s="67"/>
      <c r="G12" s="65"/>
      <c r="H12" s="66"/>
      <c r="I12" s="8"/>
      <c r="J12" s="9"/>
    </row>
    <row r="13" spans="1:10" s="160" customFormat="1" x14ac:dyDescent="0.25">
      <c r="A13" s="159" t="s">
        <v>119</v>
      </c>
      <c r="B13" s="78">
        <f>SUM($B14:$B17)</f>
        <v>11483</v>
      </c>
      <c r="C13" s="79">
        <f>SUM($C14:$C17)</f>
        <v>10187</v>
      </c>
      <c r="D13" s="78">
        <f>SUM($D14:$D17)</f>
        <v>30565</v>
      </c>
      <c r="E13" s="79">
        <f>SUM($E14:$E17)</f>
        <v>27808</v>
      </c>
      <c r="F13" s="80"/>
      <c r="G13" s="78">
        <f>B13-C13</f>
        <v>1296</v>
      </c>
      <c r="H13" s="79">
        <f>D13-E13</f>
        <v>2757</v>
      </c>
      <c r="I13" s="54">
        <f>IF(C13=0, "-", IF(G13/C13&lt;10, G13/C13, "&gt;999%"))</f>
        <v>0.12722096790026505</v>
      </c>
      <c r="J13" s="55">
        <f>IF(E13=0, "-", IF(H13/E13&lt;10, H13/E13, "&gt;999%"))</f>
        <v>9.914413118527042E-2</v>
      </c>
    </row>
    <row r="14" spans="1:10" x14ac:dyDescent="0.25">
      <c r="A14" s="158" t="s">
        <v>160</v>
      </c>
      <c r="B14" s="65">
        <v>7387</v>
      </c>
      <c r="C14" s="66">
        <v>6588</v>
      </c>
      <c r="D14" s="65">
        <v>19615</v>
      </c>
      <c r="E14" s="66">
        <v>18546</v>
      </c>
      <c r="F14" s="67"/>
      <c r="G14" s="65">
        <f>B14-C14</f>
        <v>799</v>
      </c>
      <c r="H14" s="66">
        <f>D14-E14</f>
        <v>1069</v>
      </c>
      <c r="I14" s="8">
        <f>IF(C14=0, "-", IF(G14/C14&lt;10, G14/C14, "&gt;999%"))</f>
        <v>0.12128111718275653</v>
      </c>
      <c r="J14" s="9">
        <f>IF(E14=0, "-", IF(H14/E14&lt;10, H14/E14, "&gt;999%"))</f>
        <v>5.76404615550523E-2</v>
      </c>
    </row>
    <row r="15" spans="1:10" x14ac:dyDescent="0.25">
      <c r="A15" s="158" t="s">
        <v>161</v>
      </c>
      <c r="B15" s="65">
        <v>3364</v>
      </c>
      <c r="C15" s="66">
        <v>2746</v>
      </c>
      <c r="D15" s="65">
        <v>8791</v>
      </c>
      <c r="E15" s="66">
        <v>7381</v>
      </c>
      <c r="F15" s="67"/>
      <c r="G15" s="65">
        <f>B15-C15</f>
        <v>618</v>
      </c>
      <c r="H15" s="66">
        <f>D15-E15</f>
        <v>1410</v>
      </c>
      <c r="I15" s="8">
        <f>IF(C15=0, "-", IF(G15/C15&lt;10, G15/C15, "&gt;999%"))</f>
        <v>0.22505462490895847</v>
      </c>
      <c r="J15" s="9">
        <f>IF(E15=0, "-", IF(H15/E15&lt;10, H15/E15, "&gt;999%"))</f>
        <v>0.1910310256062864</v>
      </c>
    </row>
    <row r="16" spans="1:10" x14ac:dyDescent="0.25">
      <c r="A16" s="158" t="s">
        <v>162</v>
      </c>
      <c r="B16" s="65">
        <v>151</v>
      </c>
      <c r="C16" s="66">
        <v>120</v>
      </c>
      <c r="D16" s="65">
        <v>379</v>
      </c>
      <c r="E16" s="66">
        <v>381</v>
      </c>
      <c r="F16" s="67"/>
      <c r="G16" s="65">
        <f>B16-C16</f>
        <v>31</v>
      </c>
      <c r="H16" s="66">
        <f>D16-E16</f>
        <v>-2</v>
      </c>
      <c r="I16" s="8">
        <f>IF(C16=0, "-", IF(G16/C16&lt;10, G16/C16, "&gt;999%"))</f>
        <v>0.25833333333333336</v>
      </c>
      <c r="J16" s="9">
        <f>IF(E16=0, "-", IF(H16/E16&lt;10, H16/E16, "&gt;999%"))</f>
        <v>-5.2493438320209973E-3</v>
      </c>
    </row>
    <row r="17" spans="1:10" x14ac:dyDescent="0.25">
      <c r="A17" s="158" t="s">
        <v>163</v>
      </c>
      <c r="B17" s="65">
        <v>581</v>
      </c>
      <c r="C17" s="66">
        <v>733</v>
      </c>
      <c r="D17" s="65">
        <v>1780</v>
      </c>
      <c r="E17" s="66">
        <v>1500</v>
      </c>
      <c r="F17" s="67"/>
      <c r="G17" s="65">
        <f>B17-C17</f>
        <v>-152</v>
      </c>
      <c r="H17" s="66">
        <f>D17-E17</f>
        <v>280</v>
      </c>
      <c r="I17" s="8">
        <f>IF(C17=0, "-", IF(G17/C17&lt;10, G17/C17, "&gt;999%"))</f>
        <v>-0.20736698499317871</v>
      </c>
      <c r="J17" s="9">
        <f>IF(E17=0, "-", IF(H17/E17&lt;10, H17/E17, "&gt;999%"))</f>
        <v>0.18666666666666668</v>
      </c>
    </row>
    <row r="18" spans="1:10" x14ac:dyDescent="0.25">
      <c r="A18" s="22"/>
      <c r="B18" s="74"/>
      <c r="C18" s="75"/>
      <c r="D18" s="74"/>
      <c r="E18" s="75"/>
      <c r="F18" s="76"/>
      <c r="G18" s="74"/>
      <c r="H18" s="75"/>
      <c r="I18" s="23"/>
      <c r="J18" s="24"/>
    </row>
    <row r="19" spans="1:10" s="160" customFormat="1" x14ac:dyDescent="0.25">
      <c r="A19" s="159" t="s">
        <v>125</v>
      </c>
      <c r="B19" s="78">
        <f>SUM($B20:$B23)</f>
        <v>5966</v>
      </c>
      <c r="C19" s="79">
        <f>SUM($C20:$C23)</f>
        <v>5845</v>
      </c>
      <c r="D19" s="78">
        <f>SUM($D20:$D23)</f>
        <v>15749</v>
      </c>
      <c r="E19" s="79">
        <f>SUM($E20:$E23)</f>
        <v>16080</v>
      </c>
      <c r="F19" s="80"/>
      <c r="G19" s="78">
        <f>B19-C19</f>
        <v>121</v>
      </c>
      <c r="H19" s="79">
        <f>D19-E19</f>
        <v>-331</v>
      </c>
      <c r="I19" s="54">
        <f>IF(C19=0, "-", IF(G19/C19&lt;10, G19/C19, "&gt;999%"))</f>
        <v>2.0701454234388367E-2</v>
      </c>
      <c r="J19" s="55">
        <f>IF(E19=0, "-", IF(H19/E19&lt;10, H19/E19, "&gt;999%"))</f>
        <v>-2.0584577114427859E-2</v>
      </c>
    </row>
    <row r="20" spans="1:10" x14ac:dyDescent="0.25">
      <c r="A20" s="158" t="s">
        <v>160</v>
      </c>
      <c r="B20" s="65">
        <v>2178</v>
      </c>
      <c r="C20" s="66">
        <v>1919</v>
      </c>
      <c r="D20" s="65">
        <v>5839</v>
      </c>
      <c r="E20" s="66">
        <v>5695</v>
      </c>
      <c r="F20" s="67"/>
      <c r="G20" s="65">
        <f>B20-C20</f>
        <v>259</v>
      </c>
      <c r="H20" s="66">
        <f>D20-E20</f>
        <v>144</v>
      </c>
      <c r="I20" s="8">
        <f>IF(C20=0, "-", IF(G20/C20&lt;10, G20/C20, "&gt;999%"))</f>
        <v>0.13496612819176654</v>
      </c>
      <c r="J20" s="9">
        <f>IF(E20=0, "-", IF(H20/E20&lt;10, H20/E20, "&gt;999%"))</f>
        <v>2.5285338015803335E-2</v>
      </c>
    </row>
    <row r="21" spans="1:10" x14ac:dyDescent="0.25">
      <c r="A21" s="158" t="s">
        <v>161</v>
      </c>
      <c r="B21" s="65">
        <v>3278</v>
      </c>
      <c r="C21" s="66">
        <v>3419</v>
      </c>
      <c r="D21" s="65">
        <v>8551</v>
      </c>
      <c r="E21" s="66">
        <v>9022</v>
      </c>
      <c r="F21" s="67"/>
      <c r="G21" s="65">
        <f>B21-C21</f>
        <v>-141</v>
      </c>
      <c r="H21" s="66">
        <f>D21-E21</f>
        <v>-471</v>
      </c>
      <c r="I21" s="8">
        <f>IF(C21=0, "-", IF(G21/C21&lt;10, G21/C21, "&gt;999%"))</f>
        <v>-4.1240128692600173E-2</v>
      </c>
      <c r="J21" s="9">
        <f>IF(E21=0, "-", IF(H21/E21&lt;10, H21/E21, "&gt;999%"))</f>
        <v>-5.2205719352693414E-2</v>
      </c>
    </row>
    <row r="22" spans="1:10" x14ac:dyDescent="0.25">
      <c r="A22" s="158" t="s">
        <v>162</v>
      </c>
      <c r="B22" s="65">
        <v>245</v>
      </c>
      <c r="C22" s="66">
        <v>257</v>
      </c>
      <c r="D22" s="65">
        <v>618</v>
      </c>
      <c r="E22" s="66">
        <v>664</v>
      </c>
      <c r="F22" s="67"/>
      <c r="G22" s="65">
        <f>B22-C22</f>
        <v>-12</v>
      </c>
      <c r="H22" s="66">
        <f>D22-E22</f>
        <v>-46</v>
      </c>
      <c r="I22" s="8">
        <f>IF(C22=0, "-", IF(G22/C22&lt;10, G22/C22, "&gt;999%"))</f>
        <v>-4.6692607003891051E-2</v>
      </c>
      <c r="J22" s="9">
        <f>IF(E22=0, "-", IF(H22/E22&lt;10, H22/E22, "&gt;999%"))</f>
        <v>-6.9277108433734941E-2</v>
      </c>
    </row>
    <row r="23" spans="1:10" x14ac:dyDescent="0.25">
      <c r="A23" s="158" t="s">
        <v>163</v>
      </c>
      <c r="B23" s="65">
        <v>265</v>
      </c>
      <c r="C23" s="66">
        <v>250</v>
      </c>
      <c r="D23" s="65">
        <v>741</v>
      </c>
      <c r="E23" s="66">
        <v>699</v>
      </c>
      <c r="F23" s="67"/>
      <c r="G23" s="65">
        <f>B23-C23</f>
        <v>15</v>
      </c>
      <c r="H23" s="66">
        <f>D23-E23</f>
        <v>42</v>
      </c>
      <c r="I23" s="8">
        <f>IF(C23=0, "-", IF(G23/C23&lt;10, G23/C23, "&gt;999%"))</f>
        <v>0.06</v>
      </c>
      <c r="J23" s="9">
        <f>IF(E23=0, "-", IF(H23/E23&lt;10, H23/E23, "&gt;999%"))</f>
        <v>6.0085836909871244E-2</v>
      </c>
    </row>
    <row r="24" spans="1:10" x14ac:dyDescent="0.25">
      <c r="A24" s="7"/>
      <c r="B24" s="65"/>
      <c r="C24" s="66"/>
      <c r="D24" s="65"/>
      <c r="E24" s="66"/>
      <c r="F24" s="67"/>
      <c r="G24" s="65"/>
      <c r="H24" s="66"/>
      <c r="I24" s="8"/>
      <c r="J24" s="9"/>
    </row>
    <row r="25" spans="1:10" s="43" customFormat="1" x14ac:dyDescent="0.25">
      <c r="A25" s="53" t="s">
        <v>29</v>
      </c>
      <c r="B25" s="78">
        <f>SUM($B26:$B29)</f>
        <v>21123</v>
      </c>
      <c r="C25" s="79">
        <f>SUM($C26:$C29)</f>
        <v>20226</v>
      </c>
      <c r="D25" s="78">
        <f>SUM($D26:$D29)</f>
        <v>56608</v>
      </c>
      <c r="E25" s="79">
        <f>SUM($E26:$E29)</f>
        <v>54424</v>
      </c>
      <c r="F25" s="80"/>
      <c r="G25" s="78">
        <f>B25-C25</f>
        <v>897</v>
      </c>
      <c r="H25" s="79">
        <f>D25-E25</f>
        <v>2184</v>
      </c>
      <c r="I25" s="54">
        <f>IF(C25=0, "-", IF(G25/C25&lt;10, G25/C25, "&gt;999%"))</f>
        <v>4.4348857905665971E-2</v>
      </c>
      <c r="J25" s="55">
        <f>IF(E25=0, "-", IF(H25/E25&lt;10, H25/E25, "&gt;999%"))</f>
        <v>4.0129354696457446E-2</v>
      </c>
    </row>
    <row r="26" spans="1:10" x14ac:dyDescent="0.25">
      <c r="A26" s="158" t="s">
        <v>160</v>
      </c>
      <c r="B26" s="65">
        <v>11909</v>
      </c>
      <c r="C26" s="66">
        <v>11271</v>
      </c>
      <c r="D26" s="65">
        <v>32154</v>
      </c>
      <c r="E26" s="66">
        <v>31095</v>
      </c>
      <c r="F26" s="67"/>
      <c r="G26" s="65">
        <f>B26-C26</f>
        <v>638</v>
      </c>
      <c r="H26" s="66">
        <f>D26-E26</f>
        <v>1059</v>
      </c>
      <c r="I26" s="8">
        <f>IF(C26=0, "-", IF(G26/C26&lt;10, G26/C26, "&gt;999%"))</f>
        <v>5.6605447608907816E-2</v>
      </c>
      <c r="J26" s="9">
        <f>IF(E26=0, "-", IF(H26/E26&lt;10, H26/E26, "&gt;999%"))</f>
        <v>3.4056922334780512E-2</v>
      </c>
    </row>
    <row r="27" spans="1:10" x14ac:dyDescent="0.25">
      <c r="A27" s="158" t="s">
        <v>161</v>
      </c>
      <c r="B27" s="65">
        <v>7685</v>
      </c>
      <c r="C27" s="66">
        <v>7182</v>
      </c>
      <c r="D27" s="65">
        <v>20062</v>
      </c>
      <c r="E27" s="66">
        <v>18968</v>
      </c>
      <c r="F27" s="67"/>
      <c r="G27" s="65">
        <f>B27-C27</f>
        <v>503</v>
      </c>
      <c r="H27" s="66">
        <f>D27-E27</f>
        <v>1094</v>
      </c>
      <c r="I27" s="8">
        <f>IF(C27=0, "-", IF(G27/C27&lt;10, G27/C27, "&gt;999%"))</f>
        <v>7.003620161514898E-2</v>
      </c>
      <c r="J27" s="9">
        <f>IF(E27=0, "-", IF(H27/E27&lt;10, H27/E27, "&gt;999%"))</f>
        <v>5.7676086039645719E-2</v>
      </c>
    </row>
    <row r="28" spans="1:10" x14ac:dyDescent="0.25">
      <c r="A28" s="158" t="s">
        <v>162</v>
      </c>
      <c r="B28" s="65">
        <v>464</v>
      </c>
      <c r="C28" s="66">
        <v>431</v>
      </c>
      <c r="D28" s="65">
        <v>1150</v>
      </c>
      <c r="E28" s="66">
        <v>1250</v>
      </c>
      <c r="F28" s="67"/>
      <c r="G28" s="65">
        <f>B28-C28</f>
        <v>33</v>
      </c>
      <c r="H28" s="66">
        <f>D28-E28</f>
        <v>-100</v>
      </c>
      <c r="I28" s="8">
        <f>IF(C28=0, "-", IF(G28/C28&lt;10, G28/C28, "&gt;999%"))</f>
        <v>7.6566125290023199E-2</v>
      </c>
      <c r="J28" s="9">
        <f>IF(E28=0, "-", IF(H28/E28&lt;10, H28/E28, "&gt;999%"))</f>
        <v>-0.08</v>
      </c>
    </row>
    <row r="29" spans="1:10" x14ac:dyDescent="0.25">
      <c r="A29" s="158" t="s">
        <v>163</v>
      </c>
      <c r="B29" s="65">
        <v>1065</v>
      </c>
      <c r="C29" s="66">
        <v>1342</v>
      </c>
      <c r="D29" s="65">
        <v>3242</v>
      </c>
      <c r="E29" s="66">
        <v>3111</v>
      </c>
      <c r="F29" s="67"/>
      <c r="G29" s="65">
        <f>B29-C29</f>
        <v>-277</v>
      </c>
      <c r="H29" s="66">
        <f>D29-E29</f>
        <v>131</v>
      </c>
      <c r="I29" s="8">
        <f>IF(C29=0, "-", IF(G29/C29&lt;10, G29/C29, "&gt;999%"))</f>
        <v>-0.20640834575260805</v>
      </c>
      <c r="J29" s="9">
        <f>IF(E29=0, "-", IF(H29/E29&lt;10, H29/E29, "&gt;999%"))</f>
        <v>4.210864673738348E-2</v>
      </c>
    </row>
    <row r="30" spans="1:10" x14ac:dyDescent="0.25">
      <c r="A30" s="7"/>
      <c r="B30" s="65"/>
      <c r="C30" s="66"/>
      <c r="D30" s="65"/>
      <c r="E30" s="66"/>
      <c r="F30" s="67"/>
      <c r="G30" s="65"/>
      <c r="H30" s="66"/>
      <c r="I30" s="8"/>
      <c r="J30" s="9"/>
    </row>
    <row r="31" spans="1:10" s="43" customFormat="1" x14ac:dyDescent="0.25">
      <c r="A31" s="22" t="s">
        <v>126</v>
      </c>
      <c r="B31" s="78">
        <v>1121</v>
      </c>
      <c r="C31" s="79">
        <v>988</v>
      </c>
      <c r="D31" s="78">
        <v>2829</v>
      </c>
      <c r="E31" s="79">
        <v>2175</v>
      </c>
      <c r="F31" s="80"/>
      <c r="G31" s="78">
        <f>B31-C31</f>
        <v>133</v>
      </c>
      <c r="H31" s="79">
        <f>D31-E31</f>
        <v>654</v>
      </c>
      <c r="I31" s="54">
        <f>IF(C31=0, "-", IF(G31/C31&lt;10, G31/C31, "&gt;999%"))</f>
        <v>0.13461538461538461</v>
      </c>
      <c r="J31" s="55">
        <f>IF(E31=0, "-", IF(H31/E31&lt;10, H31/E31, "&gt;999%"))</f>
        <v>0.30068965517241381</v>
      </c>
    </row>
    <row r="32" spans="1:10" x14ac:dyDescent="0.25">
      <c r="A32" s="1"/>
      <c r="B32" s="68"/>
      <c r="C32" s="69"/>
      <c r="D32" s="68"/>
      <c r="E32" s="69"/>
      <c r="F32" s="70"/>
      <c r="G32" s="68"/>
      <c r="H32" s="69"/>
      <c r="I32" s="5"/>
      <c r="J32" s="6"/>
    </row>
    <row r="33" spans="1:10" s="43" customFormat="1" x14ac:dyDescent="0.25">
      <c r="A33" s="27" t="s">
        <v>5</v>
      </c>
      <c r="B33" s="71">
        <f>SUM(B26:B32)</f>
        <v>22244</v>
      </c>
      <c r="C33" s="77">
        <f>SUM(C26:C32)</f>
        <v>21214</v>
      </c>
      <c r="D33" s="71">
        <f>SUM(D26:D32)</f>
        <v>59437</v>
      </c>
      <c r="E33" s="77">
        <f>SUM(E26:E32)</f>
        <v>56599</v>
      </c>
      <c r="F33" s="73"/>
      <c r="G33" s="71">
        <f>B33-C33</f>
        <v>1030</v>
      </c>
      <c r="H33" s="72">
        <f>D33-E33</f>
        <v>2838</v>
      </c>
      <c r="I33" s="37">
        <f>IF(C33=0, 0, G33/C33)</f>
        <v>4.8552842462524747E-2</v>
      </c>
      <c r="J33" s="38">
        <f>IF(E33=0, 0, H33/E33)</f>
        <v>5.0142228661283768E-2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workbookViewId="0">
      <selection activeCell="M1" sqref="M1"/>
    </sheetView>
  </sheetViews>
  <sheetFormatPr defaultRowHeight="13.2" x14ac:dyDescent="0.25"/>
  <cols>
    <col min="1" max="1" width="32.44140625" bestFit="1" customWidth="1"/>
    <col min="2" max="5" width="10.21875" customWidth="1"/>
    <col min="6" max="6" width="1.77734375" customWidth="1"/>
    <col min="7" max="10" width="10.21875" customWidth="1"/>
  </cols>
  <sheetData>
    <row r="1" spans="1:10" s="52" customFormat="1" ht="20.399999999999999" x14ac:dyDescent="0.35">
      <c r="A1" s="4" t="s">
        <v>10</v>
      </c>
      <c r="B1" s="198" t="s">
        <v>30</v>
      </c>
      <c r="C1" s="199"/>
      <c r="D1" s="199"/>
      <c r="E1" s="199"/>
      <c r="F1" s="199"/>
      <c r="G1" s="199"/>
      <c r="H1" s="199"/>
      <c r="I1" s="199"/>
      <c r="J1" s="199"/>
    </row>
    <row r="2" spans="1:10" s="52" customFormat="1" ht="20.399999999999999" x14ac:dyDescent="0.35">
      <c r="A2" s="4" t="s">
        <v>109</v>
      </c>
      <c r="B2" s="202" t="s">
        <v>100</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2023</v>
      </c>
      <c r="C5" s="58">
        <f>B5-1</f>
        <v>2022</v>
      </c>
      <c r="D5" s="57">
        <f>B5</f>
        <v>2023</v>
      </c>
      <c r="E5" s="58">
        <f>C5</f>
        <v>2022</v>
      </c>
      <c r="F5" s="64"/>
      <c r="G5" s="57" t="s">
        <v>4</v>
      </c>
      <c r="H5" s="58" t="s">
        <v>2</v>
      </c>
      <c r="I5" s="57" t="s">
        <v>4</v>
      </c>
      <c r="J5" s="58" t="s">
        <v>2</v>
      </c>
    </row>
    <row r="6" spans="1:10" x14ac:dyDescent="0.25">
      <c r="A6" s="22"/>
      <c r="B6" s="74"/>
      <c r="C6" s="75"/>
      <c r="D6" s="74"/>
      <c r="E6" s="75"/>
      <c r="F6" s="76"/>
      <c r="G6" s="74"/>
      <c r="H6" s="75"/>
      <c r="I6" s="23"/>
      <c r="J6" s="24"/>
    </row>
    <row r="7" spans="1:10" s="139" customFormat="1" x14ac:dyDescent="0.25">
      <c r="A7" s="159" t="s">
        <v>110</v>
      </c>
      <c r="B7" s="65"/>
      <c r="C7" s="66"/>
      <c r="D7" s="65"/>
      <c r="E7" s="66"/>
      <c r="F7" s="67"/>
      <c r="G7" s="65"/>
      <c r="H7" s="66"/>
      <c r="I7" s="20"/>
      <c r="J7" s="21"/>
    </row>
    <row r="8" spans="1:10" x14ac:dyDescent="0.25">
      <c r="A8" s="158" t="s">
        <v>164</v>
      </c>
      <c r="B8" s="65">
        <v>152</v>
      </c>
      <c r="C8" s="66">
        <v>160</v>
      </c>
      <c r="D8" s="65">
        <v>527</v>
      </c>
      <c r="E8" s="66">
        <v>400</v>
      </c>
      <c r="F8" s="67"/>
      <c r="G8" s="65">
        <f>B8-C8</f>
        <v>-8</v>
      </c>
      <c r="H8" s="66">
        <f>D8-E8</f>
        <v>127</v>
      </c>
      <c r="I8" s="20">
        <f>IF(C8=0, "-", IF(G8/C8&lt;10, G8/C8, "&gt;999%"))</f>
        <v>-0.05</v>
      </c>
      <c r="J8" s="21">
        <f>IF(E8=0, "-", IF(H8/E8&lt;10, H8/E8, "&gt;999%"))</f>
        <v>0.3175</v>
      </c>
    </row>
    <row r="9" spans="1:10" x14ac:dyDescent="0.25">
      <c r="A9" s="158" t="s">
        <v>165</v>
      </c>
      <c r="B9" s="65">
        <v>591</v>
      </c>
      <c r="C9" s="66">
        <v>950</v>
      </c>
      <c r="D9" s="65">
        <v>1973</v>
      </c>
      <c r="E9" s="66">
        <v>1018</v>
      </c>
      <c r="F9" s="67"/>
      <c r="G9" s="65">
        <f>B9-C9</f>
        <v>-359</v>
      </c>
      <c r="H9" s="66">
        <f>D9-E9</f>
        <v>955</v>
      </c>
      <c r="I9" s="20">
        <f>IF(C9=0, "-", IF(G9/C9&lt;10, G9/C9, "&gt;999%"))</f>
        <v>-0.37789473684210528</v>
      </c>
      <c r="J9" s="21">
        <f>IF(E9=0, "-", IF(H9/E9&lt;10, H9/E9, "&gt;999%"))</f>
        <v>0.93811394891944988</v>
      </c>
    </row>
    <row r="10" spans="1:10" x14ac:dyDescent="0.25">
      <c r="A10" s="158" t="s">
        <v>166</v>
      </c>
      <c r="B10" s="65">
        <v>325</v>
      </c>
      <c r="C10" s="66">
        <v>421</v>
      </c>
      <c r="D10" s="65">
        <v>910</v>
      </c>
      <c r="E10" s="66">
        <v>1350</v>
      </c>
      <c r="F10" s="67"/>
      <c r="G10" s="65">
        <f>B10-C10</f>
        <v>-96</v>
      </c>
      <c r="H10" s="66">
        <f>D10-E10</f>
        <v>-440</v>
      </c>
      <c r="I10" s="20">
        <f>IF(C10=0, "-", IF(G10/C10&lt;10, G10/C10, "&gt;999%"))</f>
        <v>-0.22802850356294538</v>
      </c>
      <c r="J10" s="21">
        <f>IF(E10=0, "-", IF(H10/E10&lt;10, H10/E10, "&gt;999%"))</f>
        <v>-0.32592592592592595</v>
      </c>
    </row>
    <row r="11" spans="1:10" x14ac:dyDescent="0.25">
      <c r="A11" s="158" t="s">
        <v>167</v>
      </c>
      <c r="B11" s="65">
        <v>2601</v>
      </c>
      <c r="C11" s="66">
        <v>2655</v>
      </c>
      <c r="D11" s="65">
        <v>6873</v>
      </c>
      <c r="E11" s="66">
        <v>7752</v>
      </c>
      <c r="F11" s="67"/>
      <c r="G11" s="65">
        <f>B11-C11</f>
        <v>-54</v>
      </c>
      <c r="H11" s="66">
        <f>D11-E11</f>
        <v>-879</v>
      </c>
      <c r="I11" s="20">
        <f>IF(C11=0, "-", IF(G11/C11&lt;10, G11/C11, "&gt;999%"))</f>
        <v>-2.0338983050847456E-2</v>
      </c>
      <c r="J11" s="21">
        <f>IF(E11=0, "-", IF(H11/E11&lt;10, H11/E11, "&gt;999%"))</f>
        <v>-0.11339009287925697</v>
      </c>
    </row>
    <row r="12" spans="1:10" x14ac:dyDescent="0.25">
      <c r="A12" s="158" t="s">
        <v>168</v>
      </c>
      <c r="B12" s="65">
        <v>5</v>
      </c>
      <c r="C12" s="66">
        <v>8</v>
      </c>
      <c r="D12" s="65">
        <v>11</v>
      </c>
      <c r="E12" s="66">
        <v>16</v>
      </c>
      <c r="F12" s="67"/>
      <c r="G12" s="65">
        <f>B12-C12</f>
        <v>-3</v>
      </c>
      <c r="H12" s="66">
        <f>D12-E12</f>
        <v>-5</v>
      </c>
      <c r="I12" s="20">
        <f>IF(C12=0, "-", IF(G12/C12&lt;10, G12/C12, "&gt;999%"))</f>
        <v>-0.375</v>
      </c>
      <c r="J12" s="21">
        <f>IF(E12=0, "-", IF(H12/E12&lt;10, H12/E12, "&gt;999%"))</f>
        <v>-0.3125</v>
      </c>
    </row>
    <row r="13" spans="1:10" x14ac:dyDescent="0.25">
      <c r="A13" s="7"/>
      <c r="B13" s="65"/>
      <c r="C13" s="66"/>
      <c r="D13" s="65"/>
      <c r="E13" s="66"/>
      <c r="F13" s="67"/>
      <c r="G13" s="65"/>
      <c r="H13" s="66"/>
      <c r="I13" s="20"/>
      <c r="J13" s="21"/>
    </row>
    <row r="14" spans="1:10" s="139" customFormat="1" x14ac:dyDescent="0.25">
      <c r="A14" s="159" t="s">
        <v>119</v>
      </c>
      <c r="B14" s="65"/>
      <c r="C14" s="66"/>
      <c r="D14" s="65"/>
      <c r="E14" s="66"/>
      <c r="F14" s="67"/>
      <c r="G14" s="65"/>
      <c r="H14" s="66"/>
      <c r="I14" s="20"/>
      <c r="J14" s="21"/>
    </row>
    <row r="15" spans="1:10" x14ac:dyDescent="0.25">
      <c r="A15" s="158" t="s">
        <v>164</v>
      </c>
      <c r="B15" s="65">
        <v>2351</v>
      </c>
      <c r="C15" s="66">
        <v>2497</v>
      </c>
      <c r="D15" s="65">
        <v>6032</v>
      </c>
      <c r="E15" s="66">
        <v>6475</v>
      </c>
      <c r="F15" s="67"/>
      <c r="G15" s="65">
        <f>B15-C15</f>
        <v>-146</v>
      </c>
      <c r="H15" s="66">
        <f>D15-E15</f>
        <v>-443</v>
      </c>
      <c r="I15" s="20">
        <f>IF(C15=0, "-", IF(G15/C15&lt;10, G15/C15, "&gt;999%"))</f>
        <v>-5.8470164197036441E-2</v>
      </c>
      <c r="J15" s="21">
        <f>IF(E15=0, "-", IF(H15/E15&lt;10, H15/E15, "&gt;999%"))</f>
        <v>-6.8416988416988414E-2</v>
      </c>
    </row>
    <row r="16" spans="1:10" x14ac:dyDescent="0.25">
      <c r="A16" s="158" t="s">
        <v>165</v>
      </c>
      <c r="B16" s="65">
        <v>758</v>
      </c>
      <c r="C16" s="66">
        <v>151</v>
      </c>
      <c r="D16" s="65">
        <v>1915</v>
      </c>
      <c r="E16" s="66">
        <v>327</v>
      </c>
      <c r="F16" s="67"/>
      <c r="G16" s="65">
        <f>B16-C16</f>
        <v>607</v>
      </c>
      <c r="H16" s="66">
        <f>D16-E16</f>
        <v>1588</v>
      </c>
      <c r="I16" s="20">
        <f>IF(C16=0, "-", IF(G16/C16&lt;10, G16/C16, "&gt;999%"))</f>
        <v>4.0198675496688745</v>
      </c>
      <c r="J16" s="21">
        <f>IF(E16=0, "-", IF(H16/E16&lt;10, H16/E16, "&gt;999%"))</f>
        <v>4.856269113149847</v>
      </c>
    </row>
    <row r="17" spans="1:10" x14ac:dyDescent="0.25">
      <c r="A17" s="158" t="s">
        <v>166</v>
      </c>
      <c r="B17" s="65">
        <v>957</v>
      </c>
      <c r="C17" s="66">
        <v>803</v>
      </c>
      <c r="D17" s="65">
        <v>2677</v>
      </c>
      <c r="E17" s="66">
        <v>2397</v>
      </c>
      <c r="F17" s="67"/>
      <c r="G17" s="65">
        <f>B17-C17</f>
        <v>154</v>
      </c>
      <c r="H17" s="66">
        <f>D17-E17</f>
        <v>280</v>
      </c>
      <c r="I17" s="20">
        <f>IF(C17=0, "-", IF(G17/C17&lt;10, G17/C17, "&gt;999%"))</f>
        <v>0.19178082191780821</v>
      </c>
      <c r="J17" s="21">
        <f>IF(E17=0, "-", IF(H17/E17&lt;10, H17/E17, "&gt;999%"))</f>
        <v>0.11681268251981644</v>
      </c>
    </row>
    <row r="18" spans="1:10" x14ac:dyDescent="0.25">
      <c r="A18" s="158" t="s">
        <v>167</v>
      </c>
      <c r="B18" s="65">
        <v>7309</v>
      </c>
      <c r="C18" s="66">
        <v>6656</v>
      </c>
      <c r="D18" s="65">
        <v>19681</v>
      </c>
      <c r="E18" s="66">
        <v>18428</v>
      </c>
      <c r="F18" s="67"/>
      <c r="G18" s="65">
        <f>B18-C18</f>
        <v>653</v>
      </c>
      <c r="H18" s="66">
        <f>D18-E18</f>
        <v>1253</v>
      </c>
      <c r="I18" s="20">
        <f>IF(C18=0, "-", IF(G18/C18&lt;10, G18/C18, "&gt;999%"))</f>
        <v>9.8106971153846159E-2</v>
      </c>
      <c r="J18" s="21">
        <f>IF(E18=0, "-", IF(H18/E18&lt;10, H18/E18, "&gt;999%"))</f>
        <v>6.7994356414152371E-2</v>
      </c>
    </row>
    <row r="19" spans="1:10" x14ac:dyDescent="0.25">
      <c r="A19" s="158" t="s">
        <v>168</v>
      </c>
      <c r="B19" s="65">
        <v>108</v>
      </c>
      <c r="C19" s="66">
        <v>80</v>
      </c>
      <c r="D19" s="65">
        <v>260</v>
      </c>
      <c r="E19" s="66">
        <v>181</v>
      </c>
      <c r="F19" s="67"/>
      <c r="G19" s="65">
        <f>B19-C19</f>
        <v>28</v>
      </c>
      <c r="H19" s="66">
        <f>D19-E19</f>
        <v>79</v>
      </c>
      <c r="I19" s="20">
        <f>IF(C19=0, "-", IF(G19/C19&lt;10, G19/C19, "&gt;999%"))</f>
        <v>0.35</v>
      </c>
      <c r="J19" s="21">
        <f>IF(E19=0, "-", IF(H19/E19&lt;10, H19/E19, "&gt;999%"))</f>
        <v>0.43646408839779005</v>
      </c>
    </row>
    <row r="20" spans="1:10" x14ac:dyDescent="0.25">
      <c r="A20" s="7"/>
      <c r="B20" s="65"/>
      <c r="C20" s="66"/>
      <c r="D20" s="65"/>
      <c r="E20" s="66"/>
      <c r="F20" s="67"/>
      <c r="G20" s="65"/>
      <c r="H20" s="66"/>
      <c r="I20" s="20"/>
      <c r="J20" s="21"/>
    </row>
    <row r="21" spans="1:10" s="139" customFormat="1" x14ac:dyDescent="0.25">
      <c r="A21" s="159" t="s">
        <v>125</v>
      </c>
      <c r="B21" s="65"/>
      <c r="C21" s="66"/>
      <c r="D21" s="65"/>
      <c r="E21" s="66"/>
      <c r="F21" s="67"/>
      <c r="G21" s="65"/>
      <c r="H21" s="66"/>
      <c r="I21" s="20"/>
      <c r="J21" s="21"/>
    </row>
    <row r="22" spans="1:10" x14ac:dyDescent="0.25">
      <c r="A22" s="158" t="s">
        <v>164</v>
      </c>
      <c r="B22" s="65">
        <v>5456</v>
      </c>
      <c r="C22" s="66">
        <v>5337</v>
      </c>
      <c r="D22" s="65">
        <v>14171</v>
      </c>
      <c r="E22" s="66">
        <v>14753</v>
      </c>
      <c r="F22" s="67"/>
      <c r="G22" s="65">
        <f>B22-C22</f>
        <v>119</v>
      </c>
      <c r="H22" s="66">
        <f>D22-E22</f>
        <v>-582</v>
      </c>
      <c r="I22" s="20">
        <f>IF(C22=0, "-", IF(G22/C22&lt;10, G22/C22, "&gt;999%"))</f>
        <v>2.2297170695147087E-2</v>
      </c>
      <c r="J22" s="21">
        <f>IF(E22=0, "-", IF(H22/E22&lt;10, H22/E22, "&gt;999%"))</f>
        <v>-3.9449603470480578E-2</v>
      </c>
    </row>
    <row r="23" spans="1:10" x14ac:dyDescent="0.25">
      <c r="A23" s="158" t="s">
        <v>165</v>
      </c>
      <c r="B23" s="65">
        <v>3</v>
      </c>
      <c r="C23" s="66">
        <v>1</v>
      </c>
      <c r="D23" s="65">
        <v>4</v>
      </c>
      <c r="E23" s="66">
        <v>2</v>
      </c>
      <c r="F23" s="67"/>
      <c r="G23" s="65">
        <f>B23-C23</f>
        <v>2</v>
      </c>
      <c r="H23" s="66">
        <f>D23-E23</f>
        <v>2</v>
      </c>
      <c r="I23" s="20">
        <f>IF(C23=0, "-", IF(G23/C23&lt;10, G23/C23, "&gt;999%"))</f>
        <v>2</v>
      </c>
      <c r="J23" s="21">
        <f>IF(E23=0, "-", IF(H23/E23&lt;10, H23/E23, "&gt;999%"))</f>
        <v>1</v>
      </c>
    </row>
    <row r="24" spans="1:10" x14ac:dyDescent="0.25">
      <c r="A24" s="158" t="s">
        <v>167</v>
      </c>
      <c r="B24" s="65">
        <v>507</v>
      </c>
      <c r="C24" s="66">
        <v>507</v>
      </c>
      <c r="D24" s="65">
        <v>1574</v>
      </c>
      <c r="E24" s="66">
        <v>1325</v>
      </c>
      <c r="F24" s="67"/>
      <c r="G24" s="65">
        <f>B24-C24</f>
        <v>0</v>
      </c>
      <c r="H24" s="66">
        <f>D24-E24</f>
        <v>249</v>
      </c>
      <c r="I24" s="20">
        <f>IF(C24=0, "-", IF(G24/C24&lt;10, G24/C24, "&gt;999%"))</f>
        <v>0</v>
      </c>
      <c r="J24" s="21">
        <f>IF(E24=0, "-", IF(H24/E24&lt;10, H24/E24, "&gt;999%"))</f>
        <v>0.1879245283018868</v>
      </c>
    </row>
    <row r="25" spans="1:10" x14ac:dyDescent="0.25">
      <c r="A25" s="7"/>
      <c r="B25" s="65"/>
      <c r="C25" s="66"/>
      <c r="D25" s="65"/>
      <c r="E25" s="66"/>
      <c r="F25" s="67"/>
      <c r="G25" s="65"/>
      <c r="H25" s="66"/>
      <c r="I25" s="20"/>
      <c r="J25" s="21"/>
    </row>
    <row r="26" spans="1:10" x14ac:dyDescent="0.25">
      <c r="A26" s="7" t="s">
        <v>126</v>
      </c>
      <c r="B26" s="65">
        <v>1121</v>
      </c>
      <c r="C26" s="66">
        <v>988</v>
      </c>
      <c r="D26" s="65">
        <v>2829</v>
      </c>
      <c r="E26" s="66">
        <v>2175</v>
      </c>
      <c r="F26" s="67"/>
      <c r="G26" s="65">
        <f>B26-C26</f>
        <v>133</v>
      </c>
      <c r="H26" s="66">
        <f>D26-E26</f>
        <v>654</v>
      </c>
      <c r="I26" s="20">
        <f>IF(C26=0, "-", IF(G26/C26&lt;10, G26/C26, "&gt;999%"))</f>
        <v>0.13461538461538461</v>
      </c>
      <c r="J26" s="21">
        <f>IF(E26=0, "-", IF(H26/E26&lt;10, H26/E26, "&gt;999%"))</f>
        <v>0.30068965517241381</v>
      </c>
    </row>
    <row r="27" spans="1:10" x14ac:dyDescent="0.25">
      <c r="A27" s="1"/>
      <c r="B27" s="68"/>
      <c r="C27" s="69"/>
      <c r="D27" s="68"/>
      <c r="E27" s="69"/>
      <c r="F27" s="70"/>
      <c r="G27" s="68"/>
      <c r="H27" s="69"/>
      <c r="I27" s="5"/>
      <c r="J27" s="6"/>
    </row>
    <row r="28" spans="1:10" s="43" customFormat="1" x14ac:dyDescent="0.25">
      <c r="A28" s="27" t="s">
        <v>5</v>
      </c>
      <c r="B28" s="71">
        <f>SUM(B6:B27)</f>
        <v>22244</v>
      </c>
      <c r="C28" s="77">
        <f>SUM(C6:C27)</f>
        <v>21214</v>
      </c>
      <c r="D28" s="71">
        <f>SUM(D6:D27)</f>
        <v>59437</v>
      </c>
      <c r="E28" s="77">
        <f>SUM(E6:E27)</f>
        <v>56599</v>
      </c>
      <c r="F28" s="73"/>
      <c r="G28" s="71">
        <f>B28-C28</f>
        <v>1030</v>
      </c>
      <c r="H28" s="72">
        <f>D28-E28</f>
        <v>2838</v>
      </c>
      <c r="I28" s="37">
        <f>IF(C28=0, 0, G28/C28)</f>
        <v>4.8552842462524747E-2</v>
      </c>
      <c r="J28" s="38">
        <f>IF(E28=0, 0, H28/E28)</f>
        <v>5.0142228661283768E-2</v>
      </c>
    </row>
    <row r="29" spans="1:10" s="43" customFormat="1" x14ac:dyDescent="0.25">
      <c r="A29" s="22"/>
      <c r="B29" s="78"/>
      <c r="C29" s="98"/>
      <c r="D29" s="78"/>
      <c r="E29" s="98"/>
      <c r="F29" s="80"/>
      <c r="G29" s="78"/>
      <c r="H29" s="79"/>
      <c r="I29" s="54"/>
      <c r="J29" s="55"/>
    </row>
    <row r="30" spans="1:10" s="139" customFormat="1" x14ac:dyDescent="0.25">
      <c r="A30" s="161" t="s">
        <v>169</v>
      </c>
      <c r="B30" s="74"/>
      <c r="C30" s="75"/>
      <c r="D30" s="74"/>
      <c r="E30" s="75"/>
      <c r="F30" s="76"/>
      <c r="G30" s="74"/>
      <c r="H30" s="75"/>
      <c r="I30" s="23"/>
      <c r="J30" s="24"/>
    </row>
    <row r="31" spans="1:10" x14ac:dyDescent="0.25">
      <c r="A31" s="7" t="s">
        <v>164</v>
      </c>
      <c r="B31" s="65">
        <v>7959</v>
      </c>
      <c r="C31" s="66">
        <v>7994</v>
      </c>
      <c r="D31" s="65">
        <v>20730</v>
      </c>
      <c r="E31" s="66">
        <v>21628</v>
      </c>
      <c r="F31" s="67"/>
      <c r="G31" s="65">
        <f>B31-C31</f>
        <v>-35</v>
      </c>
      <c r="H31" s="66">
        <f>D31-E31</f>
        <v>-898</v>
      </c>
      <c r="I31" s="20">
        <f>IF(C31=0, "-", IF(G31/C31&lt;10, G31/C31, "&gt;999%"))</f>
        <v>-4.3782837127845885E-3</v>
      </c>
      <c r="J31" s="21">
        <f>IF(E31=0, "-", IF(H31/E31&lt;10, H31/E31, "&gt;999%"))</f>
        <v>-4.1520251525799891E-2</v>
      </c>
    </row>
    <row r="32" spans="1:10" x14ac:dyDescent="0.25">
      <c r="A32" s="7" t="s">
        <v>165</v>
      </c>
      <c r="B32" s="65">
        <v>1352</v>
      </c>
      <c r="C32" s="66">
        <v>1102</v>
      </c>
      <c r="D32" s="65">
        <v>3892</v>
      </c>
      <c r="E32" s="66">
        <v>1347</v>
      </c>
      <c r="F32" s="67"/>
      <c r="G32" s="65">
        <f>B32-C32</f>
        <v>250</v>
      </c>
      <c r="H32" s="66">
        <f>D32-E32</f>
        <v>2545</v>
      </c>
      <c r="I32" s="20">
        <f>IF(C32=0, "-", IF(G32/C32&lt;10, G32/C32, "&gt;999%"))</f>
        <v>0.22686025408348456</v>
      </c>
      <c r="J32" s="21">
        <f>IF(E32=0, "-", IF(H32/E32&lt;10, H32/E32, "&gt;999%"))</f>
        <v>1.8893838158871565</v>
      </c>
    </row>
    <row r="33" spans="1:10" x14ac:dyDescent="0.25">
      <c r="A33" s="7" t="s">
        <v>166</v>
      </c>
      <c r="B33" s="65">
        <v>1282</v>
      </c>
      <c r="C33" s="66">
        <v>1224</v>
      </c>
      <c r="D33" s="65">
        <v>3587</v>
      </c>
      <c r="E33" s="66">
        <v>3747</v>
      </c>
      <c r="F33" s="67"/>
      <c r="G33" s="65">
        <f>B33-C33</f>
        <v>58</v>
      </c>
      <c r="H33" s="66">
        <f>D33-E33</f>
        <v>-160</v>
      </c>
      <c r="I33" s="20">
        <f>IF(C33=0, "-", IF(G33/C33&lt;10, G33/C33, "&gt;999%"))</f>
        <v>4.7385620915032678E-2</v>
      </c>
      <c r="J33" s="21">
        <f>IF(E33=0, "-", IF(H33/E33&lt;10, H33/E33, "&gt;999%"))</f>
        <v>-4.2700827328529492E-2</v>
      </c>
    </row>
    <row r="34" spans="1:10" x14ac:dyDescent="0.25">
      <c r="A34" s="7" t="s">
        <v>167</v>
      </c>
      <c r="B34" s="65">
        <v>10417</v>
      </c>
      <c r="C34" s="66">
        <v>9818</v>
      </c>
      <c r="D34" s="65">
        <v>28128</v>
      </c>
      <c r="E34" s="66">
        <v>27505</v>
      </c>
      <c r="F34" s="67"/>
      <c r="G34" s="65">
        <f>B34-C34</f>
        <v>599</v>
      </c>
      <c r="H34" s="66">
        <f>D34-E34</f>
        <v>623</v>
      </c>
      <c r="I34" s="20">
        <f>IF(C34=0, "-", IF(G34/C34&lt;10, G34/C34, "&gt;999%"))</f>
        <v>6.101038908127928E-2</v>
      </c>
      <c r="J34" s="21">
        <f>IF(E34=0, "-", IF(H34/E34&lt;10, H34/E34, "&gt;999%"))</f>
        <v>2.2650427195055445E-2</v>
      </c>
    </row>
    <row r="35" spans="1:10" x14ac:dyDescent="0.25">
      <c r="A35" s="7" t="s">
        <v>168</v>
      </c>
      <c r="B35" s="65">
        <v>113</v>
      </c>
      <c r="C35" s="66">
        <v>88</v>
      </c>
      <c r="D35" s="65">
        <v>271</v>
      </c>
      <c r="E35" s="66">
        <v>197</v>
      </c>
      <c r="F35" s="67"/>
      <c r="G35" s="65">
        <f>B35-C35</f>
        <v>25</v>
      </c>
      <c r="H35" s="66">
        <f>D35-E35</f>
        <v>74</v>
      </c>
      <c r="I35" s="20">
        <f>IF(C35=0, "-", IF(G35/C35&lt;10, G35/C35, "&gt;999%"))</f>
        <v>0.28409090909090912</v>
      </c>
      <c r="J35" s="21">
        <f>IF(E35=0, "-", IF(H35/E35&lt;10, H35/E35, "&gt;999%"))</f>
        <v>0.37563451776649748</v>
      </c>
    </row>
    <row r="36" spans="1:10" x14ac:dyDescent="0.25">
      <c r="A36" s="7"/>
      <c r="B36" s="65"/>
      <c r="C36" s="66"/>
      <c r="D36" s="65"/>
      <c r="E36" s="66"/>
      <c r="F36" s="67"/>
      <c r="G36" s="65"/>
      <c r="H36" s="66"/>
      <c r="I36" s="20"/>
      <c r="J36" s="21"/>
    </row>
    <row r="37" spans="1:10" x14ac:dyDescent="0.25">
      <c r="A37" s="7" t="s">
        <v>126</v>
      </c>
      <c r="B37" s="65">
        <v>1121</v>
      </c>
      <c r="C37" s="66">
        <v>988</v>
      </c>
      <c r="D37" s="65">
        <v>2829</v>
      </c>
      <c r="E37" s="66">
        <v>2175</v>
      </c>
      <c r="F37" s="67"/>
      <c r="G37" s="65">
        <f>B37-C37</f>
        <v>133</v>
      </c>
      <c r="H37" s="66">
        <f>D37-E37</f>
        <v>654</v>
      </c>
      <c r="I37" s="20">
        <f>IF(C37=0, "-", IF(G37/C37&lt;10, G37/C37, "&gt;999%"))</f>
        <v>0.13461538461538461</v>
      </c>
      <c r="J37" s="21">
        <f>IF(E37=0, "-", IF(H37/E37&lt;10, H37/E37, "&gt;999%"))</f>
        <v>0.30068965517241381</v>
      </c>
    </row>
    <row r="38" spans="1:10" x14ac:dyDescent="0.25">
      <c r="A38" s="7"/>
      <c r="B38" s="65"/>
      <c r="C38" s="66"/>
      <c r="D38" s="65"/>
      <c r="E38" s="66"/>
      <c r="F38" s="67"/>
      <c r="G38" s="65"/>
      <c r="H38" s="66"/>
      <c r="I38" s="20"/>
      <c r="J38" s="21"/>
    </row>
    <row r="39" spans="1:10" s="43" customFormat="1" x14ac:dyDescent="0.25">
      <c r="A39" s="27" t="s">
        <v>5</v>
      </c>
      <c r="B39" s="71">
        <f>SUM(B29:B38)</f>
        <v>22244</v>
      </c>
      <c r="C39" s="77">
        <f>SUM(C29:C38)</f>
        <v>21214</v>
      </c>
      <c r="D39" s="71">
        <f>SUM(D29:D38)</f>
        <v>59437</v>
      </c>
      <c r="E39" s="77">
        <f>SUM(E29:E38)</f>
        <v>56599</v>
      </c>
      <c r="F39" s="73"/>
      <c r="G39" s="71">
        <f>B39-C39</f>
        <v>1030</v>
      </c>
      <c r="H39" s="72">
        <f>D39-E39</f>
        <v>2838</v>
      </c>
      <c r="I39" s="37">
        <f>IF(C39=0, 0, G39/C39)</f>
        <v>4.8552842462524747E-2</v>
      </c>
      <c r="J39" s="38">
        <f>IF(E39=0, 0, H39/E39)</f>
        <v>5.0142228661283768E-2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5"/>
  <sheetViews>
    <sheetView tabSelected="1" workbookViewId="0">
      <selection activeCell="M1" sqref="M1"/>
    </sheetView>
  </sheetViews>
  <sheetFormatPr defaultRowHeight="13.2" x14ac:dyDescent="0.25"/>
  <cols>
    <col min="1" max="1" width="25.5546875" bestFit="1" customWidth="1"/>
    <col min="2" max="5" width="8.5546875" customWidth="1"/>
    <col min="6" max="6" width="1.77734375" customWidth="1"/>
    <col min="7" max="10" width="8.21875" customWidth="1"/>
  </cols>
  <sheetData>
    <row r="1" spans="1:10" s="52" customFormat="1" ht="20.399999999999999" x14ac:dyDescent="0.35">
      <c r="A1" s="4" t="s">
        <v>10</v>
      </c>
      <c r="B1" s="198" t="s">
        <v>20</v>
      </c>
      <c r="C1" s="199"/>
      <c r="D1" s="199"/>
      <c r="E1" s="199"/>
      <c r="F1" s="199"/>
      <c r="G1" s="199"/>
      <c r="H1" s="199"/>
      <c r="I1" s="199"/>
      <c r="J1" s="199"/>
    </row>
    <row r="2" spans="1:10" s="52" customFormat="1" ht="20.399999999999999" x14ac:dyDescent="0.35">
      <c r="A2" s="4" t="s">
        <v>109</v>
      </c>
      <c r="B2" s="202" t="s">
        <v>100</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2023</v>
      </c>
      <c r="C5" s="58">
        <f>B5-1</f>
        <v>2022</v>
      </c>
      <c r="D5" s="57">
        <f>B5</f>
        <v>2023</v>
      </c>
      <c r="E5" s="58">
        <f>C5</f>
        <v>2022</v>
      </c>
      <c r="F5" s="64"/>
      <c r="G5" s="57" t="s">
        <v>4</v>
      </c>
      <c r="H5" s="58" t="s">
        <v>2</v>
      </c>
      <c r="I5" s="57" t="s">
        <v>4</v>
      </c>
      <c r="J5" s="58" t="s">
        <v>2</v>
      </c>
    </row>
    <row r="6" spans="1:10" x14ac:dyDescent="0.25">
      <c r="A6" s="22"/>
      <c r="B6" s="74"/>
      <c r="C6" s="75"/>
      <c r="D6" s="74"/>
      <c r="E6" s="75"/>
      <c r="F6" s="76"/>
      <c r="G6" s="74"/>
      <c r="H6" s="75"/>
      <c r="I6" s="23"/>
      <c r="J6" s="24"/>
    </row>
    <row r="7" spans="1:10" x14ac:dyDescent="0.25">
      <c r="A7" s="22" t="s">
        <v>25</v>
      </c>
      <c r="B7" s="74"/>
      <c r="C7" s="75"/>
      <c r="D7" s="74"/>
      <c r="E7" s="75"/>
      <c r="F7" s="76"/>
      <c r="G7" s="74"/>
      <c r="H7" s="75"/>
      <c r="I7" s="23"/>
      <c r="J7" s="24"/>
    </row>
    <row r="8" spans="1:10" x14ac:dyDescent="0.25">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x14ac:dyDescent="0.25">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5">
      <c r="A12" s="22"/>
      <c r="B12" s="78"/>
      <c r="C12" s="79"/>
      <c r="D12" s="78"/>
      <c r="E12" s="79"/>
      <c r="F12" s="80"/>
      <c r="G12" s="78"/>
      <c r="H12" s="79"/>
      <c r="I12" s="54"/>
      <c r="J12" s="55"/>
    </row>
    <row r="13" spans="1:10" x14ac:dyDescent="0.25">
      <c r="A13" s="22" t="s">
        <v>27</v>
      </c>
      <c r="B13" s="65"/>
      <c r="C13" s="66"/>
      <c r="D13" s="65"/>
      <c r="E13" s="66"/>
      <c r="F13" s="67"/>
      <c r="G13" s="65"/>
      <c r="H13" s="66"/>
      <c r="I13" s="20"/>
      <c r="J13" s="21"/>
    </row>
    <row r="14" spans="1:10" x14ac:dyDescent="0.25">
      <c r="A14" s="22"/>
      <c r="B14" s="65"/>
      <c r="C14" s="66"/>
      <c r="D14" s="65"/>
      <c r="E14" s="66"/>
      <c r="F14" s="67"/>
      <c r="G14" s="65"/>
      <c r="H14" s="66"/>
      <c r="I14" s="20"/>
      <c r="J14" s="21"/>
    </row>
    <row r="15" spans="1:10" x14ac:dyDescent="0.25">
      <c r="A15" s="7" t="s">
        <v>197</v>
      </c>
      <c r="B15" s="65">
        <v>42</v>
      </c>
      <c r="C15" s="66">
        <v>106</v>
      </c>
      <c r="D15" s="65">
        <v>127</v>
      </c>
      <c r="E15" s="66">
        <v>270</v>
      </c>
      <c r="F15" s="67"/>
      <c r="G15" s="65">
        <f t="shared" ref="G15:G42" si="0">B15-C15</f>
        <v>-64</v>
      </c>
      <c r="H15" s="66">
        <f t="shared" ref="H15:H42" si="1">D15-E15</f>
        <v>-143</v>
      </c>
      <c r="I15" s="20">
        <f t="shared" ref="I15:I42" si="2">IF(C15=0, "-", IF(G15/C15&lt;10, G15/C15, "&gt;999%"))</f>
        <v>-0.60377358490566035</v>
      </c>
      <c r="J15" s="21">
        <f t="shared" ref="J15:J42" si="3">IF(E15=0, "-", IF(H15/E15&lt;10, H15/E15, "&gt;999%"))</f>
        <v>-0.52962962962962967</v>
      </c>
    </row>
    <row r="16" spans="1:10" x14ac:dyDescent="0.25">
      <c r="A16" s="7" t="s">
        <v>196</v>
      </c>
      <c r="B16" s="65">
        <v>25</v>
      </c>
      <c r="C16" s="66">
        <v>49</v>
      </c>
      <c r="D16" s="65">
        <v>48</v>
      </c>
      <c r="E16" s="66">
        <v>90</v>
      </c>
      <c r="F16" s="67"/>
      <c r="G16" s="65">
        <f t="shared" si="0"/>
        <v>-24</v>
      </c>
      <c r="H16" s="66">
        <f t="shared" si="1"/>
        <v>-42</v>
      </c>
      <c r="I16" s="20">
        <f t="shared" si="2"/>
        <v>-0.48979591836734693</v>
      </c>
      <c r="J16" s="21">
        <f t="shared" si="3"/>
        <v>-0.46666666666666667</v>
      </c>
    </row>
    <row r="17" spans="1:10" x14ac:dyDescent="0.25">
      <c r="A17" s="7" t="s">
        <v>195</v>
      </c>
      <c r="B17" s="65">
        <v>0</v>
      </c>
      <c r="C17" s="66">
        <v>30</v>
      </c>
      <c r="D17" s="65">
        <v>0</v>
      </c>
      <c r="E17" s="66">
        <v>80</v>
      </c>
      <c r="F17" s="67"/>
      <c r="G17" s="65">
        <f t="shared" si="0"/>
        <v>-30</v>
      </c>
      <c r="H17" s="66">
        <f t="shared" si="1"/>
        <v>-80</v>
      </c>
      <c r="I17" s="20">
        <f t="shared" si="2"/>
        <v>-1</v>
      </c>
      <c r="J17" s="21">
        <f t="shared" si="3"/>
        <v>-1</v>
      </c>
    </row>
    <row r="18" spans="1:10" x14ac:dyDescent="0.25">
      <c r="A18" s="7" t="s">
        <v>194</v>
      </c>
      <c r="B18" s="65">
        <v>3687</v>
      </c>
      <c r="C18" s="66">
        <v>2823</v>
      </c>
      <c r="D18" s="65">
        <v>10367</v>
      </c>
      <c r="E18" s="66">
        <v>6104</v>
      </c>
      <c r="F18" s="67"/>
      <c r="G18" s="65">
        <f t="shared" si="0"/>
        <v>864</v>
      </c>
      <c r="H18" s="66">
        <f t="shared" si="1"/>
        <v>4263</v>
      </c>
      <c r="I18" s="20">
        <f t="shared" si="2"/>
        <v>0.30605738575982999</v>
      </c>
      <c r="J18" s="21">
        <f t="shared" si="3"/>
        <v>0.69839449541284404</v>
      </c>
    </row>
    <row r="19" spans="1:10" x14ac:dyDescent="0.25">
      <c r="A19" s="7" t="s">
        <v>193</v>
      </c>
      <c r="B19" s="65">
        <v>117</v>
      </c>
      <c r="C19" s="66">
        <v>100</v>
      </c>
      <c r="D19" s="65">
        <v>362</v>
      </c>
      <c r="E19" s="66">
        <v>283</v>
      </c>
      <c r="F19" s="67"/>
      <c r="G19" s="65">
        <f t="shared" si="0"/>
        <v>17</v>
      </c>
      <c r="H19" s="66">
        <f t="shared" si="1"/>
        <v>79</v>
      </c>
      <c r="I19" s="20">
        <f t="shared" si="2"/>
        <v>0.17</v>
      </c>
      <c r="J19" s="21">
        <f t="shared" si="3"/>
        <v>0.27915194346289751</v>
      </c>
    </row>
    <row r="20" spans="1:10" x14ac:dyDescent="0.25">
      <c r="A20" s="7" t="s">
        <v>192</v>
      </c>
      <c r="B20" s="65">
        <v>327</v>
      </c>
      <c r="C20" s="66">
        <v>178</v>
      </c>
      <c r="D20" s="65">
        <v>773</v>
      </c>
      <c r="E20" s="66">
        <v>408</v>
      </c>
      <c r="F20" s="67"/>
      <c r="G20" s="65">
        <f t="shared" si="0"/>
        <v>149</v>
      </c>
      <c r="H20" s="66">
        <f t="shared" si="1"/>
        <v>365</v>
      </c>
      <c r="I20" s="20">
        <f t="shared" si="2"/>
        <v>0.8370786516853933</v>
      </c>
      <c r="J20" s="21">
        <f t="shared" si="3"/>
        <v>0.89460784313725494</v>
      </c>
    </row>
    <row r="21" spans="1:10" x14ac:dyDescent="0.25">
      <c r="A21" s="7" t="s">
        <v>191</v>
      </c>
      <c r="B21" s="65">
        <v>0</v>
      </c>
      <c r="C21" s="66">
        <v>14</v>
      </c>
      <c r="D21" s="65">
        <v>2</v>
      </c>
      <c r="E21" s="66">
        <v>53</v>
      </c>
      <c r="F21" s="67"/>
      <c r="G21" s="65">
        <f t="shared" si="0"/>
        <v>-14</v>
      </c>
      <c r="H21" s="66">
        <f t="shared" si="1"/>
        <v>-51</v>
      </c>
      <c r="I21" s="20">
        <f t="shared" si="2"/>
        <v>-1</v>
      </c>
      <c r="J21" s="21">
        <f t="shared" si="3"/>
        <v>-0.96226415094339623</v>
      </c>
    </row>
    <row r="22" spans="1:10" x14ac:dyDescent="0.25">
      <c r="A22" s="7" t="s">
        <v>190</v>
      </c>
      <c r="B22" s="65">
        <v>30</v>
      </c>
      <c r="C22" s="66">
        <v>133</v>
      </c>
      <c r="D22" s="65">
        <v>102</v>
      </c>
      <c r="E22" s="66">
        <v>400</v>
      </c>
      <c r="F22" s="67"/>
      <c r="G22" s="65">
        <f t="shared" si="0"/>
        <v>-103</v>
      </c>
      <c r="H22" s="66">
        <f t="shared" si="1"/>
        <v>-298</v>
      </c>
      <c r="I22" s="20">
        <f t="shared" si="2"/>
        <v>-0.77443609022556392</v>
      </c>
      <c r="J22" s="21">
        <f t="shared" si="3"/>
        <v>-0.745</v>
      </c>
    </row>
    <row r="23" spans="1:10" x14ac:dyDescent="0.25">
      <c r="A23" s="7" t="s">
        <v>189</v>
      </c>
      <c r="B23" s="65">
        <v>763</v>
      </c>
      <c r="C23" s="66">
        <v>606</v>
      </c>
      <c r="D23" s="65">
        <v>1666</v>
      </c>
      <c r="E23" s="66">
        <v>1387</v>
      </c>
      <c r="F23" s="67"/>
      <c r="G23" s="65">
        <f t="shared" si="0"/>
        <v>157</v>
      </c>
      <c r="H23" s="66">
        <f t="shared" si="1"/>
        <v>279</v>
      </c>
      <c r="I23" s="20">
        <f t="shared" si="2"/>
        <v>0.2590759075907591</v>
      </c>
      <c r="J23" s="21">
        <f t="shared" si="3"/>
        <v>0.20115356885364094</v>
      </c>
    </row>
    <row r="24" spans="1:10" x14ac:dyDescent="0.25">
      <c r="A24" s="7" t="s">
        <v>188</v>
      </c>
      <c r="B24" s="65">
        <v>208</v>
      </c>
      <c r="C24" s="66">
        <v>166</v>
      </c>
      <c r="D24" s="65">
        <v>475</v>
      </c>
      <c r="E24" s="66">
        <v>334</v>
      </c>
      <c r="F24" s="67"/>
      <c r="G24" s="65">
        <f t="shared" si="0"/>
        <v>42</v>
      </c>
      <c r="H24" s="66">
        <f t="shared" si="1"/>
        <v>141</v>
      </c>
      <c r="I24" s="20">
        <f t="shared" si="2"/>
        <v>0.25301204819277107</v>
      </c>
      <c r="J24" s="21">
        <f t="shared" si="3"/>
        <v>0.42215568862275449</v>
      </c>
    </row>
    <row r="25" spans="1:10" x14ac:dyDescent="0.25">
      <c r="A25" s="7" t="s">
        <v>187</v>
      </c>
      <c r="B25" s="65">
        <v>2</v>
      </c>
      <c r="C25" s="66">
        <v>44</v>
      </c>
      <c r="D25" s="65">
        <v>2</v>
      </c>
      <c r="E25" s="66">
        <v>77</v>
      </c>
      <c r="F25" s="67"/>
      <c r="G25" s="65">
        <f t="shared" si="0"/>
        <v>-42</v>
      </c>
      <c r="H25" s="66">
        <f t="shared" si="1"/>
        <v>-75</v>
      </c>
      <c r="I25" s="20">
        <f t="shared" si="2"/>
        <v>-0.95454545454545459</v>
      </c>
      <c r="J25" s="21">
        <f t="shared" si="3"/>
        <v>-0.97402597402597402</v>
      </c>
    </row>
    <row r="26" spans="1:10" x14ac:dyDescent="0.25">
      <c r="A26" s="7" t="s">
        <v>186</v>
      </c>
      <c r="B26" s="65">
        <v>9</v>
      </c>
      <c r="C26" s="66">
        <v>0</v>
      </c>
      <c r="D26" s="65">
        <v>25</v>
      </c>
      <c r="E26" s="66">
        <v>0</v>
      </c>
      <c r="F26" s="67"/>
      <c r="G26" s="65">
        <f t="shared" si="0"/>
        <v>9</v>
      </c>
      <c r="H26" s="66">
        <f t="shared" si="1"/>
        <v>25</v>
      </c>
      <c r="I26" s="20" t="str">
        <f t="shared" si="2"/>
        <v>-</v>
      </c>
      <c r="J26" s="21" t="str">
        <f t="shared" si="3"/>
        <v>-</v>
      </c>
    </row>
    <row r="27" spans="1:10" x14ac:dyDescent="0.25">
      <c r="A27" s="7" t="s">
        <v>185</v>
      </c>
      <c r="B27" s="65">
        <v>39</v>
      </c>
      <c r="C27" s="66">
        <v>40</v>
      </c>
      <c r="D27" s="65">
        <v>101</v>
      </c>
      <c r="E27" s="66">
        <v>111</v>
      </c>
      <c r="F27" s="67"/>
      <c r="G27" s="65">
        <f t="shared" si="0"/>
        <v>-1</v>
      </c>
      <c r="H27" s="66">
        <f t="shared" si="1"/>
        <v>-10</v>
      </c>
      <c r="I27" s="20">
        <f t="shared" si="2"/>
        <v>-2.5000000000000001E-2</v>
      </c>
      <c r="J27" s="21">
        <f t="shared" si="3"/>
        <v>-9.0090090090090086E-2</v>
      </c>
    </row>
    <row r="28" spans="1:10" x14ac:dyDescent="0.25">
      <c r="A28" s="7" t="s">
        <v>184</v>
      </c>
      <c r="B28" s="65">
        <v>5717</v>
      </c>
      <c r="C28" s="66">
        <v>6203</v>
      </c>
      <c r="D28" s="65">
        <v>16020</v>
      </c>
      <c r="E28" s="66">
        <v>18518</v>
      </c>
      <c r="F28" s="67"/>
      <c r="G28" s="65">
        <f t="shared" si="0"/>
        <v>-486</v>
      </c>
      <c r="H28" s="66">
        <f t="shared" si="1"/>
        <v>-2498</v>
      </c>
      <c r="I28" s="20">
        <f t="shared" si="2"/>
        <v>-7.834918587780107E-2</v>
      </c>
      <c r="J28" s="21">
        <f t="shared" si="3"/>
        <v>-0.13489577708175829</v>
      </c>
    </row>
    <row r="29" spans="1:10" x14ac:dyDescent="0.25">
      <c r="A29" s="7" t="s">
        <v>183</v>
      </c>
      <c r="B29" s="65">
        <v>2992</v>
      </c>
      <c r="C29" s="66">
        <v>2712</v>
      </c>
      <c r="D29" s="65">
        <v>8022</v>
      </c>
      <c r="E29" s="66">
        <v>7723</v>
      </c>
      <c r="F29" s="67"/>
      <c r="G29" s="65">
        <f t="shared" si="0"/>
        <v>280</v>
      </c>
      <c r="H29" s="66">
        <f t="shared" si="1"/>
        <v>299</v>
      </c>
      <c r="I29" s="20">
        <f t="shared" si="2"/>
        <v>0.10324483775811209</v>
      </c>
      <c r="J29" s="21">
        <f t="shared" si="3"/>
        <v>3.8715525055030425E-2</v>
      </c>
    </row>
    <row r="30" spans="1:10" x14ac:dyDescent="0.25">
      <c r="A30" s="7" t="s">
        <v>182</v>
      </c>
      <c r="B30" s="65">
        <v>290</v>
      </c>
      <c r="C30" s="66">
        <v>115</v>
      </c>
      <c r="D30" s="65">
        <v>662</v>
      </c>
      <c r="E30" s="66">
        <v>405</v>
      </c>
      <c r="F30" s="67"/>
      <c r="G30" s="65">
        <f t="shared" si="0"/>
        <v>175</v>
      </c>
      <c r="H30" s="66">
        <f t="shared" si="1"/>
        <v>257</v>
      </c>
      <c r="I30" s="20">
        <f t="shared" si="2"/>
        <v>1.5217391304347827</v>
      </c>
      <c r="J30" s="21">
        <f t="shared" si="3"/>
        <v>0.63456790123456785</v>
      </c>
    </row>
    <row r="31" spans="1:10" x14ac:dyDescent="0.25">
      <c r="A31" s="7" t="s">
        <v>180</v>
      </c>
      <c r="B31" s="65">
        <v>55</v>
      </c>
      <c r="C31" s="66">
        <v>36</v>
      </c>
      <c r="D31" s="65">
        <v>130</v>
      </c>
      <c r="E31" s="66">
        <v>73</v>
      </c>
      <c r="F31" s="67"/>
      <c r="G31" s="65">
        <f t="shared" si="0"/>
        <v>19</v>
      </c>
      <c r="H31" s="66">
        <f t="shared" si="1"/>
        <v>57</v>
      </c>
      <c r="I31" s="20">
        <f t="shared" si="2"/>
        <v>0.52777777777777779</v>
      </c>
      <c r="J31" s="21">
        <f t="shared" si="3"/>
        <v>0.78082191780821919</v>
      </c>
    </row>
    <row r="32" spans="1:10" x14ac:dyDescent="0.25">
      <c r="A32" s="7" t="s">
        <v>179</v>
      </c>
      <c r="B32" s="65">
        <v>206</v>
      </c>
      <c r="C32" s="66">
        <v>155</v>
      </c>
      <c r="D32" s="65">
        <v>297</v>
      </c>
      <c r="E32" s="66">
        <v>196</v>
      </c>
      <c r="F32" s="67"/>
      <c r="G32" s="65">
        <f t="shared" si="0"/>
        <v>51</v>
      </c>
      <c r="H32" s="66">
        <f t="shared" si="1"/>
        <v>101</v>
      </c>
      <c r="I32" s="20">
        <f t="shared" si="2"/>
        <v>0.32903225806451614</v>
      </c>
      <c r="J32" s="21">
        <f t="shared" si="3"/>
        <v>0.51530612244897955</v>
      </c>
    </row>
    <row r="33" spans="1:10" x14ac:dyDescent="0.25">
      <c r="A33" s="7" t="s">
        <v>178</v>
      </c>
      <c r="B33" s="65">
        <v>31</v>
      </c>
      <c r="C33" s="66">
        <v>13</v>
      </c>
      <c r="D33" s="65">
        <v>122</v>
      </c>
      <c r="E33" s="66">
        <v>51</v>
      </c>
      <c r="F33" s="67"/>
      <c r="G33" s="65">
        <f t="shared" si="0"/>
        <v>18</v>
      </c>
      <c r="H33" s="66">
        <f t="shared" si="1"/>
        <v>71</v>
      </c>
      <c r="I33" s="20">
        <f t="shared" si="2"/>
        <v>1.3846153846153846</v>
      </c>
      <c r="J33" s="21">
        <f t="shared" si="3"/>
        <v>1.392156862745098</v>
      </c>
    </row>
    <row r="34" spans="1:10" x14ac:dyDescent="0.25">
      <c r="A34" s="7" t="s">
        <v>177</v>
      </c>
      <c r="B34" s="65">
        <v>86</v>
      </c>
      <c r="C34" s="66">
        <v>89</v>
      </c>
      <c r="D34" s="65">
        <v>229</v>
      </c>
      <c r="E34" s="66">
        <v>196</v>
      </c>
      <c r="F34" s="67"/>
      <c r="G34" s="65">
        <f t="shared" si="0"/>
        <v>-3</v>
      </c>
      <c r="H34" s="66">
        <f t="shared" si="1"/>
        <v>33</v>
      </c>
      <c r="I34" s="20">
        <f t="shared" si="2"/>
        <v>-3.3707865168539325E-2</v>
      </c>
      <c r="J34" s="21">
        <f t="shared" si="3"/>
        <v>0.1683673469387755</v>
      </c>
    </row>
    <row r="35" spans="1:10" x14ac:dyDescent="0.25">
      <c r="A35" s="7" t="s">
        <v>176</v>
      </c>
      <c r="B35" s="65">
        <v>78</v>
      </c>
      <c r="C35" s="66">
        <v>97</v>
      </c>
      <c r="D35" s="65">
        <v>234</v>
      </c>
      <c r="E35" s="66">
        <v>311</v>
      </c>
      <c r="F35" s="67"/>
      <c r="G35" s="65">
        <f t="shared" si="0"/>
        <v>-19</v>
      </c>
      <c r="H35" s="66">
        <f t="shared" si="1"/>
        <v>-77</v>
      </c>
      <c r="I35" s="20">
        <f t="shared" si="2"/>
        <v>-0.19587628865979381</v>
      </c>
      <c r="J35" s="21">
        <f t="shared" si="3"/>
        <v>-0.24758842443729903</v>
      </c>
    </row>
    <row r="36" spans="1:10" x14ac:dyDescent="0.25">
      <c r="A36" s="7" t="s">
        <v>175</v>
      </c>
      <c r="B36" s="65">
        <v>212</v>
      </c>
      <c r="C36" s="66">
        <v>188</v>
      </c>
      <c r="D36" s="65">
        <v>413</v>
      </c>
      <c r="E36" s="66">
        <v>473</v>
      </c>
      <c r="F36" s="67"/>
      <c r="G36" s="65">
        <f t="shared" si="0"/>
        <v>24</v>
      </c>
      <c r="H36" s="66">
        <f t="shared" si="1"/>
        <v>-60</v>
      </c>
      <c r="I36" s="20">
        <f t="shared" si="2"/>
        <v>0.1276595744680851</v>
      </c>
      <c r="J36" s="21">
        <f t="shared" si="3"/>
        <v>-0.12684989429175475</v>
      </c>
    </row>
    <row r="37" spans="1:10" x14ac:dyDescent="0.25">
      <c r="A37" s="7" t="s">
        <v>174</v>
      </c>
      <c r="B37" s="65">
        <v>21</v>
      </c>
      <c r="C37" s="66">
        <v>12</v>
      </c>
      <c r="D37" s="65">
        <v>43</v>
      </c>
      <c r="E37" s="66">
        <v>29</v>
      </c>
      <c r="F37" s="67"/>
      <c r="G37" s="65">
        <f t="shared" si="0"/>
        <v>9</v>
      </c>
      <c r="H37" s="66">
        <f t="shared" si="1"/>
        <v>14</v>
      </c>
      <c r="I37" s="20">
        <f t="shared" si="2"/>
        <v>0.75</v>
      </c>
      <c r="J37" s="21">
        <f t="shared" si="3"/>
        <v>0.48275862068965519</v>
      </c>
    </row>
    <row r="38" spans="1:10" x14ac:dyDescent="0.25">
      <c r="A38" s="7" t="s">
        <v>173</v>
      </c>
      <c r="B38" s="65">
        <v>5787</v>
      </c>
      <c r="C38" s="66">
        <v>5956</v>
      </c>
      <c r="D38" s="65">
        <v>15347</v>
      </c>
      <c r="E38" s="66">
        <v>15863</v>
      </c>
      <c r="F38" s="67"/>
      <c r="G38" s="65">
        <f t="shared" si="0"/>
        <v>-169</v>
      </c>
      <c r="H38" s="66">
        <f t="shared" si="1"/>
        <v>-516</v>
      </c>
      <c r="I38" s="20">
        <f t="shared" si="2"/>
        <v>-2.8374748153122901E-2</v>
      </c>
      <c r="J38" s="21">
        <f t="shared" si="3"/>
        <v>-3.252852549959024E-2</v>
      </c>
    </row>
    <row r="39" spans="1:10" x14ac:dyDescent="0.25">
      <c r="A39" s="7" t="s">
        <v>172</v>
      </c>
      <c r="B39" s="65">
        <v>41</v>
      </c>
      <c r="C39" s="66">
        <v>64</v>
      </c>
      <c r="D39" s="65">
        <v>172</v>
      </c>
      <c r="E39" s="66">
        <v>136</v>
      </c>
      <c r="F39" s="67"/>
      <c r="G39" s="65">
        <f t="shared" si="0"/>
        <v>-23</v>
      </c>
      <c r="H39" s="66">
        <f t="shared" si="1"/>
        <v>36</v>
      </c>
      <c r="I39" s="20">
        <f t="shared" si="2"/>
        <v>-0.359375</v>
      </c>
      <c r="J39" s="21">
        <f t="shared" si="3"/>
        <v>0.26470588235294118</v>
      </c>
    </row>
    <row r="40" spans="1:10" x14ac:dyDescent="0.25">
      <c r="A40" s="7" t="s">
        <v>170</v>
      </c>
      <c r="B40" s="65">
        <v>577</v>
      </c>
      <c r="C40" s="66">
        <v>505</v>
      </c>
      <c r="D40" s="65">
        <v>1461</v>
      </c>
      <c r="E40" s="66">
        <v>1294</v>
      </c>
      <c r="F40" s="67"/>
      <c r="G40" s="65">
        <f t="shared" si="0"/>
        <v>72</v>
      </c>
      <c r="H40" s="66">
        <f t="shared" si="1"/>
        <v>167</v>
      </c>
      <c r="I40" s="20">
        <f t="shared" si="2"/>
        <v>0.14257425742574256</v>
      </c>
      <c r="J40" s="21">
        <f t="shared" si="3"/>
        <v>0.12905718701700156</v>
      </c>
    </row>
    <row r="41" spans="1:10" x14ac:dyDescent="0.25">
      <c r="A41" s="7" t="s">
        <v>171</v>
      </c>
      <c r="B41" s="65">
        <v>3</v>
      </c>
      <c r="C41" s="66">
        <v>0</v>
      </c>
      <c r="D41" s="65">
        <v>6</v>
      </c>
      <c r="E41" s="66">
        <v>2</v>
      </c>
      <c r="F41" s="67"/>
      <c r="G41" s="65">
        <f t="shared" si="0"/>
        <v>3</v>
      </c>
      <c r="H41" s="66">
        <f t="shared" si="1"/>
        <v>4</v>
      </c>
      <c r="I41" s="20" t="str">
        <f t="shared" si="2"/>
        <v>-</v>
      </c>
      <c r="J41" s="21">
        <f t="shared" si="3"/>
        <v>2</v>
      </c>
    </row>
    <row r="42" spans="1:10" x14ac:dyDescent="0.25">
      <c r="A42" s="7" t="s">
        <v>181</v>
      </c>
      <c r="B42" s="65">
        <v>899</v>
      </c>
      <c r="C42" s="66">
        <v>780</v>
      </c>
      <c r="D42" s="65">
        <v>2229</v>
      </c>
      <c r="E42" s="66">
        <v>1732</v>
      </c>
      <c r="F42" s="67"/>
      <c r="G42" s="65">
        <f t="shared" si="0"/>
        <v>119</v>
      </c>
      <c r="H42" s="66">
        <f t="shared" si="1"/>
        <v>497</v>
      </c>
      <c r="I42" s="20">
        <f t="shared" si="2"/>
        <v>0.15256410256410258</v>
      </c>
      <c r="J42" s="21">
        <f t="shared" si="3"/>
        <v>0.28695150115473439</v>
      </c>
    </row>
    <row r="43" spans="1:10" x14ac:dyDescent="0.25">
      <c r="A43" s="7"/>
      <c r="B43" s="65"/>
      <c r="C43" s="66"/>
      <c r="D43" s="65"/>
      <c r="E43" s="66"/>
      <c r="F43" s="67"/>
      <c r="G43" s="65"/>
      <c r="H43" s="66"/>
      <c r="I43" s="20"/>
      <c r="J43" s="21"/>
    </row>
    <row r="44" spans="1:10" s="43" customFormat="1" x14ac:dyDescent="0.25">
      <c r="A44" s="27" t="s">
        <v>28</v>
      </c>
      <c r="B44" s="71">
        <f>SUM(B15:B43)</f>
        <v>22244</v>
      </c>
      <c r="C44" s="72">
        <f>SUM(C15:C43)</f>
        <v>21214</v>
      </c>
      <c r="D44" s="71">
        <f>SUM(D15:D43)</f>
        <v>59437</v>
      </c>
      <c r="E44" s="72">
        <f>SUM(E15:E43)</f>
        <v>56599</v>
      </c>
      <c r="F44" s="73"/>
      <c r="G44" s="71">
        <f>B44-C44</f>
        <v>1030</v>
      </c>
      <c r="H44" s="72">
        <f>D44-E44</f>
        <v>2838</v>
      </c>
      <c r="I44" s="37">
        <f>IF(C44=0, "-", G44/C44)</f>
        <v>4.8552842462524747E-2</v>
      </c>
      <c r="J44" s="38">
        <f>IF(E44=0, "-", H44/E44)</f>
        <v>5.0142228661283768E-2</v>
      </c>
    </row>
    <row r="45" spans="1:10" s="43" customFormat="1" x14ac:dyDescent="0.25">
      <c r="A45" s="27" t="s">
        <v>0</v>
      </c>
      <c r="B45" s="71">
        <f>B11+B44</f>
        <v>22244</v>
      </c>
      <c r="C45" s="77">
        <f>C11+C44</f>
        <v>21214</v>
      </c>
      <c r="D45" s="71">
        <f>D11+D44</f>
        <v>59437</v>
      </c>
      <c r="E45" s="77">
        <f>E11+E44</f>
        <v>56599</v>
      </c>
      <c r="F45" s="73"/>
      <c r="G45" s="71">
        <f>B45-C45</f>
        <v>1030</v>
      </c>
      <c r="H45" s="72">
        <f>D45-E45</f>
        <v>2838</v>
      </c>
      <c r="I45" s="37">
        <f>IF(C45=0, "-", G45/C45)</f>
        <v>4.8552842462524747E-2</v>
      </c>
      <c r="J45" s="38">
        <f>IF(E45=0, "-", H45/E45)</f>
        <v>5.0142228661283768E-2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36"/>
  <sheetViews>
    <sheetView tabSelected="1" zoomScaleNormal="100" workbookViewId="0">
      <selection activeCell="M1" sqref="M1"/>
    </sheetView>
  </sheetViews>
  <sheetFormatPr defaultRowHeight="13.2" x14ac:dyDescent="0.25"/>
  <cols>
    <col min="1" max="1" width="29.886718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109</v>
      </c>
      <c r="B2" s="202" t="s">
        <v>100</v>
      </c>
      <c r="C2" s="198"/>
      <c r="D2" s="198"/>
      <c r="E2" s="203"/>
      <c r="F2" s="203"/>
      <c r="G2" s="203"/>
      <c r="H2" s="203"/>
      <c r="I2" s="203"/>
      <c r="J2" s="203"/>
      <c r="K2" s="203"/>
    </row>
    <row r="4" spans="1:11" ht="15.6" x14ac:dyDescent="0.3">
      <c r="A4" s="164" t="s">
        <v>111</v>
      </c>
      <c r="B4" s="196" t="s">
        <v>1</v>
      </c>
      <c r="C4" s="200"/>
      <c r="D4" s="200"/>
      <c r="E4" s="197"/>
      <c r="F4" s="196" t="s">
        <v>14</v>
      </c>
      <c r="G4" s="200"/>
      <c r="H4" s="200"/>
      <c r="I4" s="197"/>
      <c r="J4" s="196" t="s">
        <v>15</v>
      </c>
      <c r="K4" s="197"/>
    </row>
    <row r="5" spans="1:11" x14ac:dyDescent="0.25">
      <c r="A5" s="22"/>
      <c r="B5" s="196">
        <f>VALUE(RIGHT($B$2, 4))</f>
        <v>2023</v>
      </c>
      <c r="C5" s="197"/>
      <c r="D5" s="196">
        <f>B5-1</f>
        <v>2022</v>
      </c>
      <c r="E5" s="204"/>
      <c r="F5" s="196">
        <f>B5</f>
        <v>2023</v>
      </c>
      <c r="G5" s="204"/>
      <c r="H5" s="196">
        <f>D5</f>
        <v>2022</v>
      </c>
      <c r="I5" s="204"/>
      <c r="J5" s="140" t="s">
        <v>4</v>
      </c>
      <c r="K5" s="141" t="s">
        <v>2</v>
      </c>
    </row>
    <row r="6" spans="1:11" x14ac:dyDescent="0.25">
      <c r="A6" s="163" t="s">
        <v>111</v>
      </c>
      <c r="B6" s="61" t="s">
        <v>12</v>
      </c>
      <c r="C6" s="62" t="s">
        <v>13</v>
      </c>
      <c r="D6" s="61" t="s">
        <v>12</v>
      </c>
      <c r="E6" s="63" t="s">
        <v>13</v>
      </c>
      <c r="F6" s="62" t="s">
        <v>12</v>
      </c>
      <c r="G6" s="62" t="s">
        <v>13</v>
      </c>
      <c r="H6" s="61" t="s">
        <v>12</v>
      </c>
      <c r="I6" s="63" t="s">
        <v>13</v>
      </c>
      <c r="J6" s="61"/>
      <c r="K6" s="63"/>
    </row>
    <row r="7" spans="1:11" x14ac:dyDescent="0.25">
      <c r="A7" s="7" t="s">
        <v>198</v>
      </c>
      <c r="B7" s="65">
        <v>10</v>
      </c>
      <c r="C7" s="34">
        <f>IF(B11=0, "-", B7/B11)</f>
        <v>0.10416666666666667</v>
      </c>
      <c r="D7" s="65">
        <v>5</v>
      </c>
      <c r="E7" s="9">
        <f>IF(D11=0, "-", D7/D11)</f>
        <v>4.8543689320388349E-2</v>
      </c>
      <c r="F7" s="81">
        <v>33</v>
      </c>
      <c r="G7" s="34">
        <f>IF(F11=0, "-", F7/F11)</f>
        <v>0.12359550561797752</v>
      </c>
      <c r="H7" s="65">
        <v>16</v>
      </c>
      <c r="I7" s="9">
        <f>IF(H11=0, "-", H7/H11)</f>
        <v>4.1884816753926704E-2</v>
      </c>
      <c r="J7" s="8">
        <f>IF(D7=0, "-", IF((B7-D7)/D7&lt;10, (B7-D7)/D7, "&gt;999%"))</f>
        <v>1</v>
      </c>
      <c r="K7" s="9">
        <f>IF(H7=0, "-", IF((F7-H7)/H7&lt;10, (F7-H7)/H7, "&gt;999%"))</f>
        <v>1.0625</v>
      </c>
    </row>
    <row r="8" spans="1:11" x14ac:dyDescent="0.25">
      <c r="A8" s="7" t="s">
        <v>199</v>
      </c>
      <c r="B8" s="65">
        <v>86</v>
      </c>
      <c r="C8" s="34">
        <f>IF(B11=0, "-", B8/B11)</f>
        <v>0.89583333333333337</v>
      </c>
      <c r="D8" s="65">
        <v>64</v>
      </c>
      <c r="E8" s="9">
        <f>IF(D11=0, "-", D8/D11)</f>
        <v>0.62135922330097082</v>
      </c>
      <c r="F8" s="81">
        <v>234</v>
      </c>
      <c r="G8" s="34">
        <f>IF(F11=0, "-", F8/F11)</f>
        <v>0.8764044943820225</v>
      </c>
      <c r="H8" s="65">
        <v>234</v>
      </c>
      <c r="I8" s="9">
        <f>IF(H11=0, "-", H8/H11)</f>
        <v>0.61256544502617805</v>
      </c>
      <c r="J8" s="8">
        <f>IF(D8=0, "-", IF((B8-D8)/D8&lt;10, (B8-D8)/D8, "&gt;999%"))</f>
        <v>0.34375</v>
      </c>
      <c r="K8" s="9">
        <f>IF(H8=0, "-", IF((F8-H8)/H8&lt;10, (F8-H8)/H8, "&gt;999%"))</f>
        <v>0</v>
      </c>
    </row>
    <row r="9" spans="1:11" x14ac:dyDescent="0.25">
      <c r="A9" s="7" t="s">
        <v>200</v>
      </c>
      <c r="B9" s="65">
        <v>0</v>
      </c>
      <c r="C9" s="34">
        <f>IF(B11=0, "-", B9/B11)</f>
        <v>0</v>
      </c>
      <c r="D9" s="65">
        <v>34</v>
      </c>
      <c r="E9" s="9">
        <f>IF(D11=0, "-", D9/D11)</f>
        <v>0.3300970873786408</v>
      </c>
      <c r="F9" s="81">
        <v>0</v>
      </c>
      <c r="G9" s="34">
        <f>IF(F11=0, "-", F9/F11)</f>
        <v>0</v>
      </c>
      <c r="H9" s="65">
        <v>132</v>
      </c>
      <c r="I9" s="9">
        <f>IF(H11=0, "-", H9/H11)</f>
        <v>0.34554973821989526</v>
      </c>
      <c r="J9" s="8">
        <f>IF(D9=0, "-", IF((B9-D9)/D9&lt;10, (B9-D9)/D9, "&gt;999%"))</f>
        <v>-1</v>
      </c>
      <c r="K9" s="9">
        <f>IF(H9=0, "-", IF((F9-H9)/H9&lt;10, (F9-H9)/H9, "&gt;999%"))</f>
        <v>-1</v>
      </c>
    </row>
    <row r="10" spans="1:11" x14ac:dyDescent="0.25">
      <c r="A10" s="2"/>
      <c r="B10" s="68"/>
      <c r="C10" s="33"/>
      <c r="D10" s="68"/>
      <c r="E10" s="6"/>
      <c r="F10" s="82"/>
      <c r="G10" s="33"/>
      <c r="H10" s="68"/>
      <c r="I10" s="6"/>
      <c r="J10" s="5"/>
      <c r="K10" s="6"/>
    </row>
    <row r="11" spans="1:11" s="43" customFormat="1" x14ac:dyDescent="0.25">
      <c r="A11" s="162" t="s">
        <v>584</v>
      </c>
      <c r="B11" s="71">
        <f>SUM(B7:B10)</f>
        <v>96</v>
      </c>
      <c r="C11" s="40">
        <f>B11/22244</f>
        <v>4.3157705448660317E-3</v>
      </c>
      <c r="D11" s="71">
        <f>SUM(D7:D10)</f>
        <v>103</v>
      </c>
      <c r="E11" s="41">
        <f>D11/21214</f>
        <v>4.8552842462524747E-3</v>
      </c>
      <c r="F11" s="77">
        <f>SUM(F7:F10)</f>
        <v>267</v>
      </c>
      <c r="G11" s="42">
        <f>F11/59437</f>
        <v>4.4921513535339944E-3</v>
      </c>
      <c r="H11" s="71">
        <f>SUM(H7:H10)</f>
        <v>382</v>
      </c>
      <c r="I11" s="41">
        <f>H11/56599</f>
        <v>6.7492358522235375E-3</v>
      </c>
      <c r="J11" s="37">
        <f>IF(D11=0, "-", IF((B11-D11)/D11&lt;10, (B11-D11)/D11, "&gt;999%"))</f>
        <v>-6.7961165048543687E-2</v>
      </c>
      <c r="K11" s="38">
        <f>IF(H11=0, "-", IF((F11-H11)/H11&lt;10, (F11-H11)/H11, "&gt;999%"))</f>
        <v>-0.30104712041884818</v>
      </c>
    </row>
    <row r="12" spans="1:11" x14ac:dyDescent="0.25">
      <c r="B12" s="83"/>
      <c r="D12" s="83"/>
      <c r="F12" s="83"/>
      <c r="H12" s="83"/>
    </row>
    <row r="13" spans="1:11" s="43" customFormat="1" x14ac:dyDescent="0.25">
      <c r="A13" s="162" t="s">
        <v>584</v>
      </c>
      <c r="B13" s="71">
        <v>96</v>
      </c>
      <c r="C13" s="40">
        <f>B13/22244</f>
        <v>4.3157705448660317E-3</v>
      </c>
      <c r="D13" s="71">
        <v>103</v>
      </c>
      <c r="E13" s="41">
        <f>D13/21214</f>
        <v>4.8552842462524747E-3</v>
      </c>
      <c r="F13" s="77">
        <v>267</v>
      </c>
      <c r="G13" s="42">
        <f>F13/59437</f>
        <v>4.4921513535339944E-3</v>
      </c>
      <c r="H13" s="71">
        <v>382</v>
      </c>
      <c r="I13" s="41">
        <f>H13/56599</f>
        <v>6.7492358522235375E-3</v>
      </c>
      <c r="J13" s="37">
        <f>IF(D13=0, "-", IF((B13-D13)/D13&lt;10, (B13-D13)/D13, "&gt;999%"))</f>
        <v>-6.7961165048543687E-2</v>
      </c>
      <c r="K13" s="38">
        <f>IF(H13=0, "-", IF((F13-H13)/H13&lt;10, (F13-H13)/H13, "&gt;999%"))</f>
        <v>-0.30104712041884818</v>
      </c>
    </row>
    <row r="14" spans="1:11" x14ac:dyDescent="0.25">
      <c r="B14" s="83"/>
      <c r="D14" s="83"/>
      <c r="F14" s="83"/>
      <c r="H14" s="83"/>
    </row>
    <row r="15" spans="1:11" ht="15.6" x14ac:dyDescent="0.3">
      <c r="A15" s="164" t="s">
        <v>112</v>
      </c>
      <c r="B15" s="196" t="s">
        <v>1</v>
      </c>
      <c r="C15" s="200"/>
      <c r="D15" s="200"/>
      <c r="E15" s="197"/>
      <c r="F15" s="196" t="s">
        <v>14</v>
      </c>
      <c r="G15" s="200"/>
      <c r="H15" s="200"/>
      <c r="I15" s="197"/>
      <c r="J15" s="196" t="s">
        <v>15</v>
      </c>
      <c r="K15" s="197"/>
    </row>
    <row r="16" spans="1:11" x14ac:dyDescent="0.25">
      <c r="A16" s="22"/>
      <c r="B16" s="196">
        <f>VALUE(RIGHT($B$2, 4))</f>
        <v>2023</v>
      </c>
      <c r="C16" s="197"/>
      <c r="D16" s="196">
        <f>B16-1</f>
        <v>2022</v>
      </c>
      <c r="E16" s="204"/>
      <c r="F16" s="196">
        <f>B16</f>
        <v>2023</v>
      </c>
      <c r="G16" s="204"/>
      <c r="H16" s="196">
        <f>D16</f>
        <v>2022</v>
      </c>
      <c r="I16" s="204"/>
      <c r="J16" s="140" t="s">
        <v>4</v>
      </c>
      <c r="K16" s="141" t="s">
        <v>2</v>
      </c>
    </row>
    <row r="17" spans="1:11" x14ac:dyDescent="0.25">
      <c r="A17" s="163" t="s">
        <v>137</v>
      </c>
      <c r="B17" s="61" t="s">
        <v>12</v>
      </c>
      <c r="C17" s="62" t="s">
        <v>13</v>
      </c>
      <c r="D17" s="61" t="s">
        <v>12</v>
      </c>
      <c r="E17" s="63" t="s">
        <v>13</v>
      </c>
      <c r="F17" s="62" t="s">
        <v>12</v>
      </c>
      <c r="G17" s="62" t="s">
        <v>13</v>
      </c>
      <c r="H17" s="61" t="s">
        <v>12</v>
      </c>
      <c r="I17" s="63" t="s">
        <v>13</v>
      </c>
      <c r="J17" s="61"/>
      <c r="K17" s="63"/>
    </row>
    <row r="18" spans="1:11" x14ac:dyDescent="0.25">
      <c r="A18" s="7" t="s">
        <v>201</v>
      </c>
      <c r="B18" s="65">
        <v>15</v>
      </c>
      <c r="C18" s="34">
        <f>IF(B28=0, "-", B18/B28)</f>
        <v>1.8891687657430732E-2</v>
      </c>
      <c r="D18" s="65">
        <v>1</v>
      </c>
      <c r="E18" s="9">
        <f>IF(D28=0, "-", D18/D28)</f>
        <v>1.4265335235378032E-3</v>
      </c>
      <c r="F18" s="81">
        <v>19</v>
      </c>
      <c r="G18" s="34">
        <f>IF(F28=0, "-", F18/F28)</f>
        <v>8.0679405520169851E-3</v>
      </c>
      <c r="H18" s="65">
        <v>1</v>
      </c>
      <c r="I18" s="9">
        <f>IF(H28=0, "-", H18/H28)</f>
        <v>4.3763676148796501E-4</v>
      </c>
      <c r="J18" s="8" t="str">
        <f t="shared" ref="J18:J26" si="0">IF(D18=0, "-", IF((B18-D18)/D18&lt;10, (B18-D18)/D18, "&gt;999%"))</f>
        <v>&gt;999%</v>
      </c>
      <c r="K18" s="9" t="str">
        <f t="shared" ref="K18:K26" si="1">IF(H18=0, "-", IF((F18-H18)/H18&lt;10, (F18-H18)/H18, "&gt;999%"))</f>
        <v>&gt;999%</v>
      </c>
    </row>
    <row r="19" spans="1:11" x14ac:dyDescent="0.25">
      <c r="A19" s="7" t="s">
        <v>202</v>
      </c>
      <c r="B19" s="65">
        <v>12</v>
      </c>
      <c r="C19" s="34">
        <f>IF(B28=0, "-", B19/B28)</f>
        <v>1.5113350125944584E-2</v>
      </c>
      <c r="D19" s="65">
        <v>10</v>
      </c>
      <c r="E19" s="9">
        <f>IF(D28=0, "-", D19/D28)</f>
        <v>1.4265335235378032E-2</v>
      </c>
      <c r="F19" s="81">
        <v>65</v>
      </c>
      <c r="G19" s="34">
        <f>IF(F28=0, "-", F19/F28)</f>
        <v>2.7600849256900213E-2</v>
      </c>
      <c r="H19" s="65">
        <v>67</v>
      </c>
      <c r="I19" s="9">
        <f>IF(H28=0, "-", H19/H28)</f>
        <v>2.9321663019693654E-2</v>
      </c>
      <c r="J19" s="8">
        <f t="shared" si="0"/>
        <v>0.2</v>
      </c>
      <c r="K19" s="9">
        <f t="shared" si="1"/>
        <v>-2.9850746268656716E-2</v>
      </c>
    </row>
    <row r="20" spans="1:11" x14ac:dyDescent="0.25">
      <c r="A20" s="7" t="s">
        <v>203</v>
      </c>
      <c r="B20" s="65">
        <v>173</v>
      </c>
      <c r="C20" s="34">
        <f>IF(B28=0, "-", B20/B28)</f>
        <v>0.21788413098236775</v>
      </c>
      <c r="D20" s="65">
        <v>45</v>
      </c>
      <c r="E20" s="9">
        <f>IF(D28=0, "-", D20/D28)</f>
        <v>6.4194008559201141E-2</v>
      </c>
      <c r="F20" s="81">
        <v>352</v>
      </c>
      <c r="G20" s="34">
        <f>IF(F28=0, "-", F20/F28)</f>
        <v>0.1494692144373673</v>
      </c>
      <c r="H20" s="65">
        <v>225</v>
      </c>
      <c r="I20" s="9">
        <f>IF(H28=0, "-", H20/H28)</f>
        <v>9.8468271334792121E-2</v>
      </c>
      <c r="J20" s="8">
        <f t="shared" si="0"/>
        <v>2.8444444444444446</v>
      </c>
      <c r="K20" s="9">
        <f t="shared" si="1"/>
        <v>0.56444444444444442</v>
      </c>
    </row>
    <row r="21" spans="1:11" x14ac:dyDescent="0.25">
      <c r="A21" s="7" t="s">
        <v>204</v>
      </c>
      <c r="B21" s="65">
        <v>91</v>
      </c>
      <c r="C21" s="34">
        <f>IF(B28=0, "-", B21/B28)</f>
        <v>0.11460957178841309</v>
      </c>
      <c r="D21" s="65">
        <v>90</v>
      </c>
      <c r="E21" s="9">
        <f>IF(D28=0, "-", D21/D28)</f>
        <v>0.12838801711840228</v>
      </c>
      <c r="F21" s="81">
        <v>364</v>
      </c>
      <c r="G21" s="34">
        <f>IF(F28=0, "-", F21/F28)</f>
        <v>0.15456475583864118</v>
      </c>
      <c r="H21" s="65">
        <v>285</v>
      </c>
      <c r="I21" s="9">
        <f>IF(H28=0, "-", H21/H28)</f>
        <v>0.12472647702407003</v>
      </c>
      <c r="J21" s="8">
        <f t="shared" si="0"/>
        <v>1.1111111111111112E-2</v>
      </c>
      <c r="K21" s="9">
        <f t="shared" si="1"/>
        <v>0.27719298245614032</v>
      </c>
    </row>
    <row r="22" spans="1:11" x14ac:dyDescent="0.25">
      <c r="A22" s="7" t="s">
        <v>205</v>
      </c>
      <c r="B22" s="65">
        <v>323</v>
      </c>
      <c r="C22" s="34">
        <f>IF(B28=0, "-", B22/B28)</f>
        <v>0.40680100755667509</v>
      </c>
      <c r="D22" s="65">
        <v>315</v>
      </c>
      <c r="E22" s="9">
        <f>IF(D28=0, "-", D22/D28)</f>
        <v>0.44935805991440797</v>
      </c>
      <c r="F22" s="81">
        <v>1085</v>
      </c>
      <c r="G22" s="34">
        <f>IF(F28=0, "-", F22/F28)</f>
        <v>0.46072186836518048</v>
      </c>
      <c r="H22" s="65">
        <v>1066</v>
      </c>
      <c r="I22" s="9">
        <f>IF(H28=0, "-", H22/H28)</f>
        <v>0.46652078774617067</v>
      </c>
      <c r="J22" s="8">
        <f t="shared" si="0"/>
        <v>2.5396825396825397E-2</v>
      </c>
      <c r="K22" s="9">
        <f t="shared" si="1"/>
        <v>1.7823639774859287E-2</v>
      </c>
    </row>
    <row r="23" spans="1:11" x14ac:dyDescent="0.25">
      <c r="A23" s="7" t="s">
        <v>206</v>
      </c>
      <c r="B23" s="65">
        <v>2</v>
      </c>
      <c r="C23" s="34">
        <f>IF(B28=0, "-", B23/B28)</f>
        <v>2.5188916876574307E-3</v>
      </c>
      <c r="D23" s="65">
        <v>44</v>
      </c>
      <c r="E23" s="9">
        <f>IF(D28=0, "-", D23/D28)</f>
        <v>6.2767475035663337E-2</v>
      </c>
      <c r="F23" s="81">
        <v>2</v>
      </c>
      <c r="G23" s="34">
        <f>IF(F28=0, "-", F23/F28)</f>
        <v>8.4925690021231425E-4</v>
      </c>
      <c r="H23" s="65">
        <v>77</v>
      </c>
      <c r="I23" s="9">
        <f>IF(H28=0, "-", H23/H28)</f>
        <v>3.3698030634573307E-2</v>
      </c>
      <c r="J23" s="8">
        <f t="shared" si="0"/>
        <v>-0.95454545454545459</v>
      </c>
      <c r="K23" s="9">
        <f t="shared" si="1"/>
        <v>-0.97402597402597402</v>
      </c>
    </row>
    <row r="24" spans="1:11" x14ac:dyDescent="0.25">
      <c r="A24" s="7" t="s">
        <v>207</v>
      </c>
      <c r="B24" s="65">
        <v>148</v>
      </c>
      <c r="C24" s="34">
        <f>IF(B28=0, "-", B24/B28)</f>
        <v>0.18639798488664988</v>
      </c>
      <c r="D24" s="65">
        <v>104</v>
      </c>
      <c r="E24" s="9">
        <f>IF(D28=0, "-", D24/D28)</f>
        <v>0.14835948644793154</v>
      </c>
      <c r="F24" s="81">
        <v>331</v>
      </c>
      <c r="G24" s="34">
        <f>IF(F28=0, "-", F24/F28)</f>
        <v>0.140552016985138</v>
      </c>
      <c r="H24" s="65">
        <v>232</v>
      </c>
      <c r="I24" s="9">
        <f>IF(H28=0, "-", H24/H28)</f>
        <v>0.10153172866520788</v>
      </c>
      <c r="J24" s="8">
        <f t="shared" si="0"/>
        <v>0.42307692307692307</v>
      </c>
      <c r="K24" s="9">
        <f t="shared" si="1"/>
        <v>0.42672413793103448</v>
      </c>
    </row>
    <row r="25" spans="1:11" x14ac:dyDescent="0.25">
      <c r="A25" s="7" t="s">
        <v>208</v>
      </c>
      <c r="B25" s="65">
        <v>27</v>
      </c>
      <c r="C25" s="34">
        <f>IF(B28=0, "-", B25/B28)</f>
        <v>3.4005037783375318E-2</v>
      </c>
      <c r="D25" s="65">
        <v>74</v>
      </c>
      <c r="E25" s="9">
        <f>IF(D28=0, "-", D25/D28)</f>
        <v>0.10556348074179743</v>
      </c>
      <c r="F25" s="81">
        <v>130</v>
      </c>
      <c r="G25" s="34">
        <f>IF(F28=0, "-", F25/F28)</f>
        <v>5.5201698513800426E-2</v>
      </c>
      <c r="H25" s="65">
        <v>202</v>
      </c>
      <c r="I25" s="9">
        <f>IF(H28=0, "-", H25/H28)</f>
        <v>8.8402625820568931E-2</v>
      </c>
      <c r="J25" s="8">
        <f t="shared" si="0"/>
        <v>-0.63513513513513509</v>
      </c>
      <c r="K25" s="9">
        <f t="shared" si="1"/>
        <v>-0.35643564356435642</v>
      </c>
    </row>
    <row r="26" spans="1:11" x14ac:dyDescent="0.25">
      <c r="A26" s="7" t="s">
        <v>209</v>
      </c>
      <c r="B26" s="65">
        <v>3</v>
      </c>
      <c r="C26" s="34">
        <f>IF(B28=0, "-", B26/B28)</f>
        <v>3.778337531486146E-3</v>
      </c>
      <c r="D26" s="65">
        <v>18</v>
      </c>
      <c r="E26" s="9">
        <f>IF(D28=0, "-", D26/D28)</f>
        <v>2.5677603423680456E-2</v>
      </c>
      <c r="F26" s="81">
        <v>7</v>
      </c>
      <c r="G26" s="34">
        <f>IF(F28=0, "-", F26/F28)</f>
        <v>2.9723991507431E-3</v>
      </c>
      <c r="H26" s="65">
        <v>130</v>
      </c>
      <c r="I26" s="9">
        <f>IF(H28=0, "-", H26/H28)</f>
        <v>5.689277899343545E-2</v>
      </c>
      <c r="J26" s="8">
        <f t="shared" si="0"/>
        <v>-0.83333333333333337</v>
      </c>
      <c r="K26" s="9">
        <f t="shared" si="1"/>
        <v>-0.94615384615384612</v>
      </c>
    </row>
    <row r="27" spans="1:11" x14ac:dyDescent="0.25">
      <c r="A27" s="2"/>
      <c r="B27" s="68"/>
      <c r="C27" s="33"/>
      <c r="D27" s="68"/>
      <c r="E27" s="6"/>
      <c r="F27" s="82"/>
      <c r="G27" s="33"/>
      <c r="H27" s="68"/>
      <c r="I27" s="6"/>
      <c r="J27" s="5"/>
      <c r="K27" s="6"/>
    </row>
    <row r="28" spans="1:11" s="43" customFormat="1" x14ac:dyDescent="0.25">
      <c r="A28" s="162" t="s">
        <v>583</v>
      </c>
      <c r="B28" s="71">
        <f>SUM(B18:B27)</f>
        <v>794</v>
      </c>
      <c r="C28" s="40">
        <f>B28/22244</f>
        <v>3.5695018881496135E-2</v>
      </c>
      <c r="D28" s="71">
        <f>SUM(D18:D27)</f>
        <v>701</v>
      </c>
      <c r="E28" s="41">
        <f>D28/21214</f>
        <v>3.3044216083718297E-2</v>
      </c>
      <c r="F28" s="77">
        <f>SUM(F18:F27)</f>
        <v>2355</v>
      </c>
      <c r="G28" s="42">
        <f>F28/59437</f>
        <v>3.9621784410384102E-2</v>
      </c>
      <c r="H28" s="71">
        <f>SUM(H18:H27)</f>
        <v>2285</v>
      </c>
      <c r="I28" s="41">
        <f>H28/56599</f>
        <v>4.0371738016572734E-2</v>
      </c>
      <c r="J28" s="37">
        <f>IF(D28=0, "-", IF((B28-D28)/D28&lt;10, (B28-D28)/D28, "&gt;999%"))</f>
        <v>0.13266761768901569</v>
      </c>
      <c r="K28" s="38">
        <f>IF(H28=0, "-", IF((F28-H28)/H28&lt;10, (F28-H28)/H28, "&gt;999%"))</f>
        <v>3.0634573304157548E-2</v>
      </c>
    </row>
    <row r="29" spans="1:11" x14ac:dyDescent="0.25">
      <c r="B29" s="83"/>
      <c r="D29" s="83"/>
      <c r="F29" s="83"/>
      <c r="H29" s="83"/>
    </row>
    <row r="30" spans="1:11" x14ac:dyDescent="0.25">
      <c r="A30" s="163" t="s">
        <v>138</v>
      </c>
      <c r="B30" s="61" t="s">
        <v>12</v>
      </c>
      <c r="C30" s="62" t="s">
        <v>13</v>
      </c>
      <c r="D30" s="61" t="s">
        <v>12</v>
      </c>
      <c r="E30" s="63" t="s">
        <v>13</v>
      </c>
      <c r="F30" s="62" t="s">
        <v>12</v>
      </c>
      <c r="G30" s="62" t="s">
        <v>13</v>
      </c>
      <c r="H30" s="61" t="s">
        <v>12</v>
      </c>
      <c r="I30" s="63" t="s">
        <v>13</v>
      </c>
      <c r="J30" s="61"/>
      <c r="K30" s="63"/>
    </row>
    <row r="31" spans="1:11" x14ac:dyDescent="0.25">
      <c r="A31" s="7" t="s">
        <v>210</v>
      </c>
      <c r="B31" s="65">
        <v>12</v>
      </c>
      <c r="C31" s="34">
        <f>IF(B36=0, "-", B31/B36)</f>
        <v>0.30769230769230771</v>
      </c>
      <c r="D31" s="65">
        <v>19</v>
      </c>
      <c r="E31" s="9">
        <f>IF(D36=0, "-", D31/D36)</f>
        <v>0.6333333333333333</v>
      </c>
      <c r="F31" s="81">
        <v>16</v>
      </c>
      <c r="G31" s="34">
        <f>IF(F36=0, "-", F31/F36)</f>
        <v>0.12121212121212122</v>
      </c>
      <c r="H31" s="65">
        <v>27</v>
      </c>
      <c r="I31" s="9">
        <f>IF(H36=0, "-", H31/H36)</f>
        <v>0.29032258064516131</v>
      </c>
      <c r="J31" s="8">
        <f>IF(D31=0, "-", IF((B31-D31)/D31&lt;10, (B31-D31)/D31, "&gt;999%"))</f>
        <v>-0.36842105263157893</v>
      </c>
      <c r="K31" s="9">
        <f>IF(H31=0, "-", IF((F31-H31)/H31&lt;10, (F31-H31)/H31, "&gt;999%"))</f>
        <v>-0.40740740740740738</v>
      </c>
    </row>
    <row r="32" spans="1:11" x14ac:dyDescent="0.25">
      <c r="A32" s="7" t="s">
        <v>211</v>
      </c>
      <c r="B32" s="65">
        <v>1</v>
      </c>
      <c r="C32" s="34">
        <f>IF(B36=0, "-", B32/B36)</f>
        <v>2.564102564102564E-2</v>
      </c>
      <c r="D32" s="65">
        <v>0</v>
      </c>
      <c r="E32" s="9">
        <f>IF(D36=0, "-", D32/D36)</f>
        <v>0</v>
      </c>
      <c r="F32" s="81">
        <v>2</v>
      </c>
      <c r="G32" s="34">
        <f>IF(F36=0, "-", F32/F36)</f>
        <v>1.5151515151515152E-2</v>
      </c>
      <c r="H32" s="65">
        <v>1</v>
      </c>
      <c r="I32" s="9">
        <f>IF(H36=0, "-", H32/H36)</f>
        <v>1.0752688172043012E-2</v>
      </c>
      <c r="J32" s="8" t="str">
        <f>IF(D32=0, "-", IF((B32-D32)/D32&lt;10, (B32-D32)/D32, "&gt;999%"))</f>
        <v>-</v>
      </c>
      <c r="K32" s="9">
        <f>IF(H32=0, "-", IF((F32-H32)/H32&lt;10, (F32-H32)/H32, "&gt;999%"))</f>
        <v>1</v>
      </c>
    </row>
    <row r="33" spans="1:11" x14ac:dyDescent="0.25">
      <c r="A33" s="7" t="s">
        <v>212</v>
      </c>
      <c r="B33" s="65">
        <v>22</v>
      </c>
      <c r="C33" s="34">
        <f>IF(B36=0, "-", B33/B36)</f>
        <v>0.5641025641025641</v>
      </c>
      <c r="D33" s="65">
        <v>11</v>
      </c>
      <c r="E33" s="9">
        <f>IF(D36=0, "-", D33/D36)</f>
        <v>0.36666666666666664</v>
      </c>
      <c r="F33" s="81">
        <v>91</v>
      </c>
      <c r="G33" s="34">
        <f>IF(F36=0, "-", F33/F36)</f>
        <v>0.68939393939393945</v>
      </c>
      <c r="H33" s="65">
        <v>63</v>
      </c>
      <c r="I33" s="9">
        <f>IF(H36=0, "-", H33/H36)</f>
        <v>0.67741935483870963</v>
      </c>
      <c r="J33" s="8">
        <f>IF(D33=0, "-", IF((B33-D33)/D33&lt;10, (B33-D33)/D33, "&gt;999%"))</f>
        <v>1</v>
      </c>
      <c r="K33" s="9">
        <f>IF(H33=0, "-", IF((F33-H33)/H33&lt;10, (F33-H33)/H33, "&gt;999%"))</f>
        <v>0.44444444444444442</v>
      </c>
    </row>
    <row r="34" spans="1:11" x14ac:dyDescent="0.25">
      <c r="A34" s="7" t="s">
        <v>213</v>
      </c>
      <c r="B34" s="65">
        <v>4</v>
      </c>
      <c r="C34" s="34">
        <f>IF(B36=0, "-", B34/B36)</f>
        <v>0.10256410256410256</v>
      </c>
      <c r="D34" s="65">
        <v>0</v>
      </c>
      <c r="E34" s="9">
        <f>IF(D36=0, "-", D34/D36)</f>
        <v>0</v>
      </c>
      <c r="F34" s="81">
        <v>23</v>
      </c>
      <c r="G34" s="34">
        <f>IF(F36=0, "-", F34/F36)</f>
        <v>0.17424242424242425</v>
      </c>
      <c r="H34" s="65">
        <v>2</v>
      </c>
      <c r="I34" s="9">
        <f>IF(H36=0, "-", H34/H36)</f>
        <v>2.1505376344086023E-2</v>
      </c>
      <c r="J34" s="8" t="str">
        <f>IF(D34=0, "-", IF((B34-D34)/D34&lt;10, (B34-D34)/D34, "&gt;999%"))</f>
        <v>-</v>
      </c>
      <c r="K34" s="9" t="str">
        <f>IF(H34=0, "-", IF((F34-H34)/H34&lt;10, (F34-H34)/H34, "&gt;999%"))</f>
        <v>&gt;999%</v>
      </c>
    </row>
    <row r="35" spans="1:11" x14ac:dyDescent="0.25">
      <c r="A35" s="2"/>
      <c r="B35" s="68"/>
      <c r="C35" s="33"/>
      <c r="D35" s="68"/>
      <c r="E35" s="6"/>
      <c r="F35" s="82"/>
      <c r="G35" s="33"/>
      <c r="H35" s="68"/>
      <c r="I35" s="6"/>
      <c r="J35" s="5"/>
      <c r="K35" s="6"/>
    </row>
    <row r="36" spans="1:11" s="43" customFormat="1" x14ac:dyDescent="0.25">
      <c r="A36" s="162" t="s">
        <v>582</v>
      </c>
      <c r="B36" s="71">
        <f>SUM(B31:B35)</f>
        <v>39</v>
      </c>
      <c r="C36" s="40">
        <f>B36/22244</f>
        <v>1.7532817838518252E-3</v>
      </c>
      <c r="D36" s="71">
        <f>SUM(D31:D35)</f>
        <v>30</v>
      </c>
      <c r="E36" s="41">
        <f>D36/21214</f>
        <v>1.4141604600735364E-3</v>
      </c>
      <c r="F36" s="77">
        <f>SUM(F31:F35)</f>
        <v>132</v>
      </c>
      <c r="G36" s="42">
        <f>F36/59437</f>
        <v>2.2208388714100645E-3</v>
      </c>
      <c r="H36" s="71">
        <f>SUM(H31:H35)</f>
        <v>93</v>
      </c>
      <c r="I36" s="41">
        <f>H36/56599</f>
        <v>1.6431385713528508E-3</v>
      </c>
      <c r="J36" s="37">
        <f>IF(D36=0, "-", IF((B36-D36)/D36&lt;10, (B36-D36)/D36, "&gt;999%"))</f>
        <v>0.3</v>
      </c>
      <c r="K36" s="38">
        <f>IF(H36=0, "-", IF((F36-H36)/H36&lt;10, (F36-H36)/H36, "&gt;999%"))</f>
        <v>0.41935483870967744</v>
      </c>
    </row>
    <row r="37" spans="1:11" x14ac:dyDescent="0.25">
      <c r="B37" s="83"/>
      <c r="D37" s="83"/>
      <c r="F37" s="83"/>
      <c r="H37" s="83"/>
    </row>
    <row r="38" spans="1:11" s="43" customFormat="1" x14ac:dyDescent="0.25">
      <c r="A38" s="162" t="s">
        <v>581</v>
      </c>
      <c r="B38" s="71">
        <v>833</v>
      </c>
      <c r="C38" s="40">
        <f>B38/22244</f>
        <v>3.7448300665347961E-2</v>
      </c>
      <c r="D38" s="71">
        <v>731</v>
      </c>
      <c r="E38" s="41">
        <f>D38/21214</f>
        <v>3.4458376543791837E-2</v>
      </c>
      <c r="F38" s="77">
        <v>2487</v>
      </c>
      <c r="G38" s="42">
        <f>F38/59437</f>
        <v>4.1842623281794167E-2</v>
      </c>
      <c r="H38" s="71">
        <v>2378</v>
      </c>
      <c r="I38" s="41">
        <f>H38/56599</f>
        <v>4.2014876587925583E-2</v>
      </c>
      <c r="J38" s="37">
        <f>IF(D38=0, "-", IF((B38-D38)/D38&lt;10, (B38-D38)/D38, "&gt;999%"))</f>
        <v>0.13953488372093023</v>
      </c>
      <c r="K38" s="38">
        <f>IF(H38=0, "-", IF((F38-H38)/H38&lt;10, (F38-H38)/H38, "&gt;999%"))</f>
        <v>4.5836837678721612E-2</v>
      </c>
    </row>
    <row r="39" spans="1:11" x14ac:dyDescent="0.25">
      <c r="B39" s="83"/>
      <c r="D39" s="83"/>
      <c r="F39" s="83"/>
      <c r="H39" s="83"/>
    </row>
    <row r="40" spans="1:11" ht="15.6" x14ac:dyDescent="0.3">
      <c r="A40" s="164" t="s">
        <v>113</v>
      </c>
      <c r="B40" s="196" t="s">
        <v>1</v>
      </c>
      <c r="C40" s="200"/>
      <c r="D40" s="200"/>
      <c r="E40" s="197"/>
      <c r="F40" s="196" t="s">
        <v>14</v>
      </c>
      <c r="G40" s="200"/>
      <c r="H40" s="200"/>
      <c r="I40" s="197"/>
      <c r="J40" s="196" t="s">
        <v>15</v>
      </c>
      <c r="K40" s="197"/>
    </row>
    <row r="41" spans="1:11" x14ac:dyDescent="0.25">
      <c r="A41" s="22"/>
      <c r="B41" s="196">
        <f>VALUE(RIGHT($B$2, 4))</f>
        <v>2023</v>
      </c>
      <c r="C41" s="197"/>
      <c r="D41" s="196">
        <f>B41-1</f>
        <v>2022</v>
      </c>
      <c r="E41" s="204"/>
      <c r="F41" s="196">
        <f>B41</f>
        <v>2023</v>
      </c>
      <c r="G41" s="204"/>
      <c r="H41" s="196">
        <f>D41</f>
        <v>2022</v>
      </c>
      <c r="I41" s="204"/>
      <c r="J41" s="140" t="s">
        <v>4</v>
      </c>
      <c r="K41" s="141" t="s">
        <v>2</v>
      </c>
    </row>
    <row r="42" spans="1:11" x14ac:dyDescent="0.25">
      <c r="A42" s="163" t="s">
        <v>139</v>
      </c>
      <c r="B42" s="61" t="s">
        <v>12</v>
      </c>
      <c r="C42" s="62" t="s">
        <v>13</v>
      </c>
      <c r="D42" s="61" t="s">
        <v>12</v>
      </c>
      <c r="E42" s="63" t="s">
        <v>13</v>
      </c>
      <c r="F42" s="62" t="s">
        <v>12</v>
      </c>
      <c r="G42" s="62" t="s">
        <v>13</v>
      </c>
      <c r="H42" s="61" t="s">
        <v>12</v>
      </c>
      <c r="I42" s="63" t="s">
        <v>13</v>
      </c>
      <c r="J42" s="61"/>
      <c r="K42" s="63"/>
    </row>
    <row r="43" spans="1:11" x14ac:dyDescent="0.25">
      <c r="A43" s="7" t="s">
        <v>214</v>
      </c>
      <c r="B43" s="65">
        <v>408</v>
      </c>
      <c r="C43" s="34">
        <f>IF(B52=0, "-", B43/B52)</f>
        <v>0.41590214067278286</v>
      </c>
      <c r="D43" s="65">
        <v>481</v>
      </c>
      <c r="E43" s="9">
        <f>IF(D52=0, "-", D43/D52)</f>
        <v>0.32990397805212618</v>
      </c>
      <c r="F43" s="81">
        <v>1000</v>
      </c>
      <c r="G43" s="34">
        <f>IF(F52=0, "-", F43/F52)</f>
        <v>0.38804811796662786</v>
      </c>
      <c r="H43" s="65">
        <v>1257</v>
      </c>
      <c r="I43" s="9">
        <f>IF(H52=0, "-", H43/H52)</f>
        <v>0.3121430345170102</v>
      </c>
      <c r="J43" s="8">
        <f t="shared" ref="J43:J50" si="2">IF(D43=0, "-", IF((B43-D43)/D43&lt;10, (B43-D43)/D43, "&gt;999%"))</f>
        <v>-0.15176715176715178</v>
      </c>
      <c r="K43" s="9">
        <f t="shared" ref="K43:K50" si="3">IF(H43=0, "-", IF((F43-H43)/H43&lt;10, (F43-H43)/H43, "&gt;999%"))</f>
        <v>-0.20445505171042164</v>
      </c>
    </row>
    <row r="44" spans="1:11" x14ac:dyDescent="0.25">
      <c r="A44" s="7" t="s">
        <v>215</v>
      </c>
      <c r="B44" s="65">
        <v>0</v>
      </c>
      <c r="C44" s="34">
        <f>IF(B52=0, "-", B44/B52)</f>
        <v>0</v>
      </c>
      <c r="D44" s="65">
        <v>25</v>
      </c>
      <c r="E44" s="9">
        <f>IF(D52=0, "-", D44/D52)</f>
        <v>1.7146776406035666E-2</v>
      </c>
      <c r="F44" s="81">
        <v>0</v>
      </c>
      <c r="G44" s="34">
        <f>IF(F52=0, "-", F44/F52)</f>
        <v>0</v>
      </c>
      <c r="H44" s="65">
        <v>75</v>
      </c>
      <c r="I44" s="9">
        <f>IF(H52=0, "-", H44/H52)</f>
        <v>1.8624286069034022E-2</v>
      </c>
      <c r="J44" s="8">
        <f t="shared" si="2"/>
        <v>-1</v>
      </c>
      <c r="K44" s="9">
        <f t="shared" si="3"/>
        <v>-1</v>
      </c>
    </row>
    <row r="45" spans="1:11" x14ac:dyDescent="0.25">
      <c r="A45" s="7" t="s">
        <v>216</v>
      </c>
      <c r="B45" s="65">
        <v>96</v>
      </c>
      <c r="C45" s="34">
        <f>IF(B52=0, "-", B45/B52)</f>
        <v>9.7859327217125383E-2</v>
      </c>
      <c r="D45" s="65">
        <v>325</v>
      </c>
      <c r="E45" s="9">
        <f>IF(D52=0, "-", D45/D52)</f>
        <v>0.22290809327846364</v>
      </c>
      <c r="F45" s="81">
        <v>230</v>
      </c>
      <c r="G45" s="34">
        <f>IF(F52=0, "-", F45/F52)</f>
        <v>8.9251067132324405E-2</v>
      </c>
      <c r="H45" s="65">
        <v>753</v>
      </c>
      <c r="I45" s="9">
        <f>IF(H52=0, "-", H45/H52)</f>
        <v>0.18698783213310158</v>
      </c>
      <c r="J45" s="8">
        <f t="shared" si="2"/>
        <v>-0.70461538461538464</v>
      </c>
      <c r="K45" s="9">
        <f t="shared" si="3"/>
        <v>-0.69455511288180616</v>
      </c>
    </row>
    <row r="46" spans="1:11" x14ac:dyDescent="0.25">
      <c r="A46" s="7" t="s">
        <v>217</v>
      </c>
      <c r="B46" s="65">
        <v>208</v>
      </c>
      <c r="C46" s="34">
        <f>IF(B52=0, "-", B46/B52)</f>
        <v>0.21202854230377166</v>
      </c>
      <c r="D46" s="65">
        <v>232</v>
      </c>
      <c r="E46" s="9">
        <f>IF(D52=0, "-", D46/D52)</f>
        <v>0.15912208504801098</v>
      </c>
      <c r="F46" s="81">
        <v>456</v>
      </c>
      <c r="G46" s="34">
        <f>IF(F52=0, "-", F46/F52)</f>
        <v>0.17694994179278231</v>
      </c>
      <c r="H46" s="65">
        <v>732</v>
      </c>
      <c r="I46" s="9">
        <f>IF(H52=0, "-", H46/H52)</f>
        <v>0.18177303203377204</v>
      </c>
      <c r="J46" s="8">
        <f t="shared" si="2"/>
        <v>-0.10344827586206896</v>
      </c>
      <c r="K46" s="9">
        <f t="shared" si="3"/>
        <v>-0.37704918032786883</v>
      </c>
    </row>
    <row r="47" spans="1:11" x14ac:dyDescent="0.25">
      <c r="A47" s="7" t="s">
        <v>218</v>
      </c>
      <c r="B47" s="65">
        <v>11</v>
      </c>
      <c r="C47" s="34">
        <f>IF(B52=0, "-", B47/B52)</f>
        <v>1.1213047910295617E-2</v>
      </c>
      <c r="D47" s="65">
        <v>2</v>
      </c>
      <c r="E47" s="9">
        <f>IF(D52=0, "-", D47/D52)</f>
        <v>1.3717421124828531E-3</v>
      </c>
      <c r="F47" s="81">
        <v>24</v>
      </c>
      <c r="G47" s="34">
        <f>IF(F52=0, "-", F47/F52)</f>
        <v>9.3131548311990685E-3</v>
      </c>
      <c r="H47" s="65">
        <v>14</v>
      </c>
      <c r="I47" s="9">
        <f>IF(H52=0, "-", H47/H52)</f>
        <v>3.4765333995530169E-3</v>
      </c>
      <c r="J47" s="8">
        <f t="shared" si="2"/>
        <v>4.5</v>
      </c>
      <c r="K47" s="9">
        <f t="shared" si="3"/>
        <v>0.7142857142857143</v>
      </c>
    </row>
    <row r="48" spans="1:11" x14ac:dyDescent="0.25">
      <c r="A48" s="7" t="s">
        <v>219</v>
      </c>
      <c r="B48" s="65">
        <v>71</v>
      </c>
      <c r="C48" s="34">
        <f>IF(B52=0, "-", B48/B52)</f>
        <v>7.2375127420998983E-2</v>
      </c>
      <c r="D48" s="65">
        <v>21</v>
      </c>
      <c r="E48" s="9">
        <f>IF(D52=0, "-", D48/D52)</f>
        <v>1.4403292181069959E-2</v>
      </c>
      <c r="F48" s="81">
        <v>144</v>
      </c>
      <c r="G48" s="34">
        <f>IF(F52=0, "-", F48/F52)</f>
        <v>5.5878928987194411E-2</v>
      </c>
      <c r="H48" s="65">
        <v>131</v>
      </c>
      <c r="I48" s="9">
        <f>IF(H52=0, "-", H48/H52)</f>
        <v>3.253041966724609E-2</v>
      </c>
      <c r="J48" s="8">
        <f t="shared" si="2"/>
        <v>2.3809523809523809</v>
      </c>
      <c r="K48" s="9">
        <f t="shared" si="3"/>
        <v>9.9236641221374045E-2</v>
      </c>
    </row>
    <row r="49" spans="1:11" x14ac:dyDescent="0.25">
      <c r="A49" s="7" t="s">
        <v>220</v>
      </c>
      <c r="B49" s="65">
        <v>186</v>
      </c>
      <c r="C49" s="34">
        <f>IF(B52=0, "-", B49/B52)</f>
        <v>0.18960244648318042</v>
      </c>
      <c r="D49" s="65">
        <v>372</v>
      </c>
      <c r="E49" s="9">
        <f>IF(D52=0, "-", D49/D52)</f>
        <v>0.2551440329218107</v>
      </c>
      <c r="F49" s="81">
        <v>722</v>
      </c>
      <c r="G49" s="34">
        <f>IF(F52=0, "-", F49/F52)</f>
        <v>0.28017074117190532</v>
      </c>
      <c r="H49" s="65">
        <v>1063</v>
      </c>
      <c r="I49" s="9">
        <f>IF(H52=0, "-", H49/H52)</f>
        <v>0.26396821455177549</v>
      </c>
      <c r="J49" s="8">
        <f t="shared" si="2"/>
        <v>-0.5</v>
      </c>
      <c r="K49" s="9">
        <f t="shared" si="3"/>
        <v>-0.32079021636876764</v>
      </c>
    </row>
    <row r="50" spans="1:11" x14ac:dyDescent="0.25">
      <c r="A50" s="7" t="s">
        <v>221</v>
      </c>
      <c r="B50" s="65">
        <v>1</v>
      </c>
      <c r="C50" s="34">
        <f>IF(B52=0, "-", B50/B52)</f>
        <v>1.0193679918450561E-3</v>
      </c>
      <c r="D50" s="65">
        <v>0</v>
      </c>
      <c r="E50" s="9">
        <f>IF(D52=0, "-", D50/D52)</f>
        <v>0</v>
      </c>
      <c r="F50" s="81">
        <v>1</v>
      </c>
      <c r="G50" s="34">
        <f>IF(F52=0, "-", F50/F52)</f>
        <v>3.8804811796662784E-4</v>
      </c>
      <c r="H50" s="65">
        <v>2</v>
      </c>
      <c r="I50" s="9">
        <f>IF(H52=0, "-", H50/H52)</f>
        <v>4.9664762850757391E-4</v>
      </c>
      <c r="J50" s="8" t="str">
        <f t="shared" si="2"/>
        <v>-</v>
      </c>
      <c r="K50" s="9">
        <f t="shared" si="3"/>
        <v>-0.5</v>
      </c>
    </row>
    <row r="51" spans="1:11" x14ac:dyDescent="0.25">
      <c r="A51" s="2"/>
      <c r="B51" s="68"/>
      <c r="C51" s="33"/>
      <c r="D51" s="68"/>
      <c r="E51" s="6"/>
      <c r="F51" s="82"/>
      <c r="G51" s="33"/>
      <c r="H51" s="68"/>
      <c r="I51" s="6"/>
      <c r="J51" s="5"/>
      <c r="K51" s="6"/>
    </row>
    <row r="52" spans="1:11" s="43" customFormat="1" x14ac:dyDescent="0.25">
      <c r="A52" s="162" t="s">
        <v>580</v>
      </c>
      <c r="B52" s="71">
        <f>SUM(B43:B51)</f>
        <v>981</v>
      </c>
      <c r="C52" s="40">
        <f>B52/22244</f>
        <v>4.4101780255349755E-2</v>
      </c>
      <c r="D52" s="71">
        <f>SUM(D43:D51)</f>
        <v>1458</v>
      </c>
      <c r="E52" s="41">
        <f>D52/21214</f>
        <v>6.8728198359573861E-2</v>
      </c>
      <c r="F52" s="77">
        <f>SUM(F43:F51)</f>
        <v>2577</v>
      </c>
      <c r="G52" s="42">
        <f>F52/59437</f>
        <v>4.3356831603210119E-2</v>
      </c>
      <c r="H52" s="71">
        <f>SUM(H43:H51)</f>
        <v>4027</v>
      </c>
      <c r="I52" s="41">
        <f>H52/56599</f>
        <v>7.1149666955246563E-2</v>
      </c>
      <c r="J52" s="37">
        <f>IF(D52=0, "-", IF((B52-D52)/D52&lt;10, (B52-D52)/D52, "&gt;999%"))</f>
        <v>-0.3271604938271605</v>
      </c>
      <c r="K52" s="38">
        <f>IF(H52=0, "-", IF((F52-H52)/H52&lt;10, (F52-H52)/H52, "&gt;999%"))</f>
        <v>-0.36006953066799108</v>
      </c>
    </row>
    <row r="53" spans="1:11" x14ac:dyDescent="0.25">
      <c r="B53" s="83"/>
      <c r="D53" s="83"/>
      <c r="F53" s="83"/>
      <c r="H53" s="83"/>
    </row>
    <row r="54" spans="1:11" x14ac:dyDescent="0.25">
      <c r="A54" s="163" t="s">
        <v>140</v>
      </c>
      <c r="B54" s="61" t="s">
        <v>12</v>
      </c>
      <c r="C54" s="62" t="s">
        <v>13</v>
      </c>
      <c r="D54" s="61" t="s">
        <v>12</v>
      </c>
      <c r="E54" s="63" t="s">
        <v>13</v>
      </c>
      <c r="F54" s="62" t="s">
        <v>12</v>
      </c>
      <c r="G54" s="62" t="s">
        <v>13</v>
      </c>
      <c r="H54" s="61" t="s">
        <v>12</v>
      </c>
      <c r="I54" s="63" t="s">
        <v>13</v>
      </c>
      <c r="J54" s="61"/>
      <c r="K54" s="63"/>
    </row>
    <row r="55" spans="1:11" x14ac:dyDescent="0.25">
      <c r="A55" s="7" t="s">
        <v>222</v>
      </c>
      <c r="B55" s="65">
        <v>32</v>
      </c>
      <c r="C55" s="34">
        <f>IF(B70=0, "-", B55/B70)</f>
        <v>0.10596026490066225</v>
      </c>
      <c r="D55" s="65">
        <v>33</v>
      </c>
      <c r="E55" s="9">
        <f>IF(D70=0, "-", D55/D70)</f>
        <v>0.18435754189944134</v>
      </c>
      <c r="F55" s="81">
        <v>112</v>
      </c>
      <c r="G55" s="34">
        <f>IF(F70=0, "-", F55/F70)</f>
        <v>0.15598885793871867</v>
      </c>
      <c r="H55" s="65">
        <v>39</v>
      </c>
      <c r="I55" s="9">
        <f>IF(H70=0, "-", H55/H70)</f>
        <v>0.10209424083769633</v>
      </c>
      <c r="J55" s="8">
        <f t="shared" ref="J55:J68" si="4">IF(D55=0, "-", IF((B55-D55)/D55&lt;10, (B55-D55)/D55, "&gt;999%"))</f>
        <v>-3.0303030303030304E-2</v>
      </c>
      <c r="K55" s="9">
        <f t="shared" ref="K55:K68" si="5">IF(H55=0, "-", IF((F55-H55)/H55&lt;10, (F55-H55)/H55, "&gt;999%"))</f>
        <v>1.8717948717948718</v>
      </c>
    </row>
    <row r="56" spans="1:11" x14ac:dyDescent="0.25">
      <c r="A56" s="7" t="s">
        <v>223</v>
      </c>
      <c r="B56" s="65">
        <v>66</v>
      </c>
      <c r="C56" s="34">
        <f>IF(B70=0, "-", B56/B70)</f>
        <v>0.2185430463576159</v>
      </c>
      <c r="D56" s="65">
        <v>19</v>
      </c>
      <c r="E56" s="9">
        <f>IF(D70=0, "-", D56/D70)</f>
        <v>0.10614525139664804</v>
      </c>
      <c r="F56" s="81">
        <v>76</v>
      </c>
      <c r="G56" s="34">
        <f>IF(F70=0, "-", F56/F70)</f>
        <v>0.10584958217270195</v>
      </c>
      <c r="H56" s="65">
        <v>53</v>
      </c>
      <c r="I56" s="9">
        <f>IF(H70=0, "-", H56/H70)</f>
        <v>0.13874345549738221</v>
      </c>
      <c r="J56" s="8">
        <f t="shared" si="4"/>
        <v>2.4736842105263159</v>
      </c>
      <c r="K56" s="9">
        <f t="shared" si="5"/>
        <v>0.43396226415094341</v>
      </c>
    </row>
    <row r="57" spans="1:11" x14ac:dyDescent="0.25">
      <c r="A57" s="7" t="s">
        <v>224</v>
      </c>
      <c r="B57" s="65">
        <v>32</v>
      </c>
      <c r="C57" s="34">
        <f>IF(B70=0, "-", B57/B70)</f>
        <v>0.10596026490066225</v>
      </c>
      <c r="D57" s="65">
        <v>5</v>
      </c>
      <c r="E57" s="9">
        <f>IF(D70=0, "-", D57/D70)</f>
        <v>2.7932960893854747E-2</v>
      </c>
      <c r="F57" s="81">
        <v>44</v>
      </c>
      <c r="G57" s="34">
        <f>IF(F70=0, "-", F57/F70)</f>
        <v>6.1281337047353758E-2</v>
      </c>
      <c r="H57" s="65">
        <v>25</v>
      </c>
      <c r="I57" s="9">
        <f>IF(H70=0, "-", H57/H70)</f>
        <v>6.5445026178010471E-2</v>
      </c>
      <c r="J57" s="8">
        <f t="shared" si="4"/>
        <v>5.4</v>
      </c>
      <c r="K57" s="9">
        <f t="shared" si="5"/>
        <v>0.76</v>
      </c>
    </row>
    <row r="58" spans="1:11" x14ac:dyDescent="0.25">
      <c r="A58" s="7" t="s">
        <v>225</v>
      </c>
      <c r="B58" s="65">
        <v>1</v>
      </c>
      <c r="C58" s="34">
        <f>IF(B70=0, "-", B58/B70)</f>
        <v>3.3112582781456954E-3</v>
      </c>
      <c r="D58" s="65">
        <v>0</v>
      </c>
      <c r="E58" s="9">
        <f>IF(D70=0, "-", D58/D70)</f>
        <v>0</v>
      </c>
      <c r="F58" s="81">
        <v>12</v>
      </c>
      <c r="G58" s="34">
        <f>IF(F70=0, "-", F58/F70)</f>
        <v>1.6713091922005572E-2</v>
      </c>
      <c r="H58" s="65">
        <v>0</v>
      </c>
      <c r="I58" s="9">
        <f>IF(H70=0, "-", H58/H70)</f>
        <v>0</v>
      </c>
      <c r="J58" s="8" t="str">
        <f t="shared" si="4"/>
        <v>-</v>
      </c>
      <c r="K58" s="9" t="str">
        <f t="shared" si="5"/>
        <v>-</v>
      </c>
    </row>
    <row r="59" spans="1:11" x14ac:dyDescent="0.25">
      <c r="A59" s="7" t="s">
        <v>226</v>
      </c>
      <c r="B59" s="65">
        <v>0</v>
      </c>
      <c r="C59" s="34">
        <f>IF(B70=0, "-", B59/B70)</f>
        <v>0</v>
      </c>
      <c r="D59" s="65">
        <v>5</v>
      </c>
      <c r="E59" s="9">
        <f>IF(D70=0, "-", D59/D70)</f>
        <v>2.7932960893854747E-2</v>
      </c>
      <c r="F59" s="81">
        <v>7</v>
      </c>
      <c r="G59" s="34">
        <f>IF(F70=0, "-", F59/F70)</f>
        <v>9.7493036211699167E-3</v>
      </c>
      <c r="H59" s="65">
        <v>13</v>
      </c>
      <c r="I59" s="9">
        <f>IF(H70=0, "-", H59/H70)</f>
        <v>3.4031413612565446E-2</v>
      </c>
      <c r="J59" s="8">
        <f t="shared" si="4"/>
        <v>-1</v>
      </c>
      <c r="K59" s="9">
        <f t="shared" si="5"/>
        <v>-0.46153846153846156</v>
      </c>
    </row>
    <row r="60" spans="1:11" x14ac:dyDescent="0.25">
      <c r="A60" s="7" t="s">
        <v>227</v>
      </c>
      <c r="B60" s="65">
        <v>23</v>
      </c>
      <c r="C60" s="34">
        <f>IF(B70=0, "-", B60/B70)</f>
        <v>7.6158940397350994E-2</v>
      </c>
      <c r="D60" s="65">
        <v>9</v>
      </c>
      <c r="E60" s="9">
        <f>IF(D70=0, "-", D60/D70)</f>
        <v>5.027932960893855E-2</v>
      </c>
      <c r="F60" s="81">
        <v>46</v>
      </c>
      <c r="G60" s="34">
        <f>IF(F70=0, "-", F60/F70)</f>
        <v>6.4066852367688026E-2</v>
      </c>
      <c r="H60" s="65">
        <v>30</v>
      </c>
      <c r="I60" s="9">
        <f>IF(H70=0, "-", H60/H70)</f>
        <v>7.8534031413612565E-2</v>
      </c>
      <c r="J60" s="8">
        <f t="shared" si="4"/>
        <v>1.5555555555555556</v>
      </c>
      <c r="K60" s="9">
        <f t="shared" si="5"/>
        <v>0.53333333333333333</v>
      </c>
    </row>
    <row r="61" spans="1:11" x14ac:dyDescent="0.25">
      <c r="A61" s="7" t="s">
        <v>228</v>
      </c>
      <c r="B61" s="65">
        <v>62</v>
      </c>
      <c r="C61" s="34">
        <f>IF(B70=0, "-", B61/B70)</f>
        <v>0.20529801324503311</v>
      </c>
      <c r="D61" s="65">
        <v>52</v>
      </c>
      <c r="E61" s="9">
        <f>IF(D70=0, "-", D61/D70)</f>
        <v>0.29050279329608941</v>
      </c>
      <c r="F61" s="81">
        <v>108</v>
      </c>
      <c r="G61" s="34">
        <f>IF(F70=0, "-", F61/F70)</f>
        <v>0.15041782729805014</v>
      </c>
      <c r="H61" s="65">
        <v>113</v>
      </c>
      <c r="I61" s="9">
        <f>IF(H70=0, "-", H61/H70)</f>
        <v>0.29581151832460734</v>
      </c>
      <c r="J61" s="8">
        <f t="shared" si="4"/>
        <v>0.19230769230769232</v>
      </c>
      <c r="K61" s="9">
        <f t="shared" si="5"/>
        <v>-4.4247787610619468E-2</v>
      </c>
    </row>
    <row r="62" spans="1:11" x14ac:dyDescent="0.25">
      <c r="A62" s="7" t="s">
        <v>229</v>
      </c>
      <c r="B62" s="65">
        <v>5</v>
      </c>
      <c r="C62" s="34">
        <f>IF(B70=0, "-", B62/B70)</f>
        <v>1.6556291390728478E-2</v>
      </c>
      <c r="D62" s="65">
        <v>6</v>
      </c>
      <c r="E62" s="9">
        <f>IF(D70=0, "-", D62/D70)</f>
        <v>3.3519553072625698E-2</v>
      </c>
      <c r="F62" s="81">
        <v>7</v>
      </c>
      <c r="G62" s="34">
        <f>IF(F70=0, "-", F62/F70)</f>
        <v>9.7493036211699167E-3</v>
      </c>
      <c r="H62" s="65">
        <v>11</v>
      </c>
      <c r="I62" s="9">
        <f>IF(H70=0, "-", H62/H70)</f>
        <v>2.8795811518324606E-2</v>
      </c>
      <c r="J62" s="8">
        <f t="shared" si="4"/>
        <v>-0.16666666666666666</v>
      </c>
      <c r="K62" s="9">
        <f t="shared" si="5"/>
        <v>-0.36363636363636365</v>
      </c>
    </row>
    <row r="63" spans="1:11" x14ac:dyDescent="0.25">
      <c r="A63" s="7" t="s">
        <v>230</v>
      </c>
      <c r="B63" s="65">
        <v>1</v>
      </c>
      <c r="C63" s="34">
        <f>IF(B70=0, "-", B63/B70)</f>
        <v>3.3112582781456954E-3</v>
      </c>
      <c r="D63" s="65">
        <v>5</v>
      </c>
      <c r="E63" s="9">
        <f>IF(D70=0, "-", D63/D70)</f>
        <v>2.7932960893854747E-2</v>
      </c>
      <c r="F63" s="81">
        <v>1</v>
      </c>
      <c r="G63" s="34">
        <f>IF(F70=0, "-", F63/F70)</f>
        <v>1.3927576601671309E-3</v>
      </c>
      <c r="H63" s="65">
        <v>15</v>
      </c>
      <c r="I63" s="9">
        <f>IF(H70=0, "-", H63/H70)</f>
        <v>3.9267015706806283E-2</v>
      </c>
      <c r="J63" s="8">
        <f t="shared" si="4"/>
        <v>-0.8</v>
      </c>
      <c r="K63" s="9">
        <f t="shared" si="5"/>
        <v>-0.93333333333333335</v>
      </c>
    </row>
    <row r="64" spans="1:11" x14ac:dyDescent="0.25">
      <c r="A64" s="7" t="s">
        <v>231</v>
      </c>
      <c r="B64" s="65">
        <v>11</v>
      </c>
      <c r="C64" s="34">
        <f>IF(B70=0, "-", B64/B70)</f>
        <v>3.6423841059602648E-2</v>
      </c>
      <c r="D64" s="65">
        <v>12</v>
      </c>
      <c r="E64" s="9">
        <f>IF(D70=0, "-", D64/D70)</f>
        <v>6.7039106145251395E-2</v>
      </c>
      <c r="F64" s="81">
        <v>29</v>
      </c>
      <c r="G64" s="34">
        <f>IF(F70=0, "-", F64/F70)</f>
        <v>4.0389972144846797E-2</v>
      </c>
      <c r="H64" s="65">
        <v>21</v>
      </c>
      <c r="I64" s="9">
        <f>IF(H70=0, "-", H64/H70)</f>
        <v>5.4973821989528798E-2</v>
      </c>
      <c r="J64" s="8">
        <f t="shared" si="4"/>
        <v>-8.3333333333333329E-2</v>
      </c>
      <c r="K64" s="9">
        <f t="shared" si="5"/>
        <v>0.38095238095238093</v>
      </c>
    </row>
    <row r="65" spans="1:11" x14ac:dyDescent="0.25">
      <c r="A65" s="7" t="s">
        <v>232</v>
      </c>
      <c r="B65" s="65">
        <v>1</v>
      </c>
      <c r="C65" s="34">
        <f>IF(B70=0, "-", B65/B70)</f>
        <v>3.3112582781456954E-3</v>
      </c>
      <c r="D65" s="65">
        <v>0</v>
      </c>
      <c r="E65" s="9">
        <f>IF(D70=0, "-", D65/D70)</f>
        <v>0</v>
      </c>
      <c r="F65" s="81">
        <v>3</v>
      </c>
      <c r="G65" s="34">
        <f>IF(F70=0, "-", F65/F70)</f>
        <v>4.178272980501393E-3</v>
      </c>
      <c r="H65" s="65">
        <v>0</v>
      </c>
      <c r="I65" s="9">
        <f>IF(H70=0, "-", H65/H70)</f>
        <v>0</v>
      </c>
      <c r="J65" s="8" t="str">
        <f t="shared" si="4"/>
        <v>-</v>
      </c>
      <c r="K65" s="9" t="str">
        <f t="shared" si="5"/>
        <v>-</v>
      </c>
    </row>
    <row r="66" spans="1:11" x14ac:dyDescent="0.25">
      <c r="A66" s="7" t="s">
        <v>233</v>
      </c>
      <c r="B66" s="65">
        <v>0</v>
      </c>
      <c r="C66" s="34">
        <f>IF(B70=0, "-", B66/B70)</f>
        <v>0</v>
      </c>
      <c r="D66" s="65">
        <v>3</v>
      </c>
      <c r="E66" s="9">
        <f>IF(D70=0, "-", D66/D70)</f>
        <v>1.6759776536312849E-2</v>
      </c>
      <c r="F66" s="81">
        <v>0</v>
      </c>
      <c r="G66" s="34">
        <f>IF(F70=0, "-", F66/F70)</f>
        <v>0</v>
      </c>
      <c r="H66" s="65">
        <v>7</v>
      </c>
      <c r="I66" s="9">
        <f>IF(H70=0, "-", H66/H70)</f>
        <v>1.832460732984293E-2</v>
      </c>
      <c r="J66" s="8">
        <f t="shared" si="4"/>
        <v>-1</v>
      </c>
      <c r="K66" s="9">
        <f t="shared" si="5"/>
        <v>-1</v>
      </c>
    </row>
    <row r="67" spans="1:11" x14ac:dyDescent="0.25">
      <c r="A67" s="7" t="s">
        <v>234</v>
      </c>
      <c r="B67" s="65">
        <v>37</v>
      </c>
      <c r="C67" s="34">
        <f>IF(B70=0, "-", B67/B70)</f>
        <v>0.12251655629139073</v>
      </c>
      <c r="D67" s="65">
        <v>1</v>
      </c>
      <c r="E67" s="9">
        <f>IF(D70=0, "-", D67/D70)</f>
        <v>5.5865921787709499E-3</v>
      </c>
      <c r="F67" s="81">
        <v>148</v>
      </c>
      <c r="G67" s="34">
        <f>IF(F70=0, "-", F67/F70)</f>
        <v>0.20612813370473537</v>
      </c>
      <c r="H67" s="65">
        <v>1</v>
      </c>
      <c r="I67" s="9">
        <f>IF(H70=0, "-", H67/H70)</f>
        <v>2.617801047120419E-3</v>
      </c>
      <c r="J67" s="8" t="str">
        <f t="shared" si="4"/>
        <v>&gt;999%</v>
      </c>
      <c r="K67" s="9" t="str">
        <f t="shared" si="5"/>
        <v>&gt;999%</v>
      </c>
    </row>
    <row r="68" spans="1:11" x14ac:dyDescent="0.25">
      <c r="A68" s="7" t="s">
        <v>235</v>
      </c>
      <c r="B68" s="65">
        <v>31</v>
      </c>
      <c r="C68" s="34">
        <f>IF(B70=0, "-", B68/B70)</f>
        <v>0.10264900662251655</v>
      </c>
      <c r="D68" s="65">
        <v>29</v>
      </c>
      <c r="E68" s="9">
        <f>IF(D70=0, "-", D68/D70)</f>
        <v>0.16201117318435754</v>
      </c>
      <c r="F68" s="81">
        <v>125</v>
      </c>
      <c r="G68" s="34">
        <f>IF(F70=0, "-", F68/F70)</f>
        <v>0.17409470752089137</v>
      </c>
      <c r="H68" s="65">
        <v>54</v>
      </c>
      <c r="I68" s="9">
        <f>IF(H70=0, "-", H68/H70)</f>
        <v>0.14136125654450263</v>
      </c>
      <c r="J68" s="8">
        <f t="shared" si="4"/>
        <v>6.8965517241379309E-2</v>
      </c>
      <c r="K68" s="9">
        <f t="shared" si="5"/>
        <v>1.3148148148148149</v>
      </c>
    </row>
    <row r="69" spans="1:11" x14ac:dyDescent="0.25">
      <c r="A69" s="2"/>
      <c r="B69" s="68"/>
      <c r="C69" s="33"/>
      <c r="D69" s="68"/>
      <c r="E69" s="6"/>
      <c r="F69" s="82"/>
      <c r="G69" s="33"/>
      <c r="H69" s="68"/>
      <c r="I69" s="6"/>
      <c r="J69" s="5"/>
      <c r="K69" s="6"/>
    </row>
    <row r="70" spans="1:11" s="43" customFormat="1" x14ac:dyDescent="0.25">
      <c r="A70" s="162" t="s">
        <v>579</v>
      </c>
      <c r="B70" s="71">
        <f>SUM(B55:B69)</f>
        <v>302</v>
      </c>
      <c r="C70" s="40">
        <f>B70/22244</f>
        <v>1.3576694839057723E-2</v>
      </c>
      <c r="D70" s="71">
        <f>SUM(D55:D69)</f>
        <v>179</v>
      </c>
      <c r="E70" s="41">
        <f>D70/21214</f>
        <v>8.4378240784387677E-3</v>
      </c>
      <c r="F70" s="77">
        <f>SUM(F55:F69)</f>
        <v>718</v>
      </c>
      <c r="G70" s="42">
        <f>F70/59437</f>
        <v>1.2080017497518381E-2</v>
      </c>
      <c r="H70" s="71">
        <f>SUM(H55:H69)</f>
        <v>382</v>
      </c>
      <c r="I70" s="41">
        <f>H70/56599</f>
        <v>6.7492358522235375E-3</v>
      </c>
      <c r="J70" s="37">
        <f>IF(D70=0, "-", IF((B70-D70)/D70&lt;10, (B70-D70)/D70, "&gt;999%"))</f>
        <v>0.68715083798882681</v>
      </c>
      <c r="K70" s="38">
        <f>IF(H70=0, "-", IF((F70-H70)/H70&lt;10, (F70-H70)/H70, "&gt;999%"))</f>
        <v>0.87958115183246077</v>
      </c>
    </row>
    <row r="71" spans="1:11" x14ac:dyDescent="0.25">
      <c r="B71" s="83"/>
      <c r="D71" s="83"/>
      <c r="F71" s="83"/>
      <c r="H71" s="83"/>
    </row>
    <row r="72" spans="1:11" s="43" customFormat="1" x14ac:dyDescent="0.25">
      <c r="A72" s="162" t="s">
        <v>578</v>
      </c>
      <c r="B72" s="71">
        <v>1283</v>
      </c>
      <c r="C72" s="40">
        <f>B72/22244</f>
        <v>5.7678475094407482E-2</v>
      </c>
      <c r="D72" s="71">
        <v>1637</v>
      </c>
      <c r="E72" s="41">
        <f>D72/21214</f>
        <v>7.7166022438012627E-2</v>
      </c>
      <c r="F72" s="77">
        <v>3295</v>
      </c>
      <c r="G72" s="42">
        <f>F72/59437</f>
        <v>5.5436849100728505E-2</v>
      </c>
      <c r="H72" s="71">
        <v>4409</v>
      </c>
      <c r="I72" s="41">
        <f>H72/56599</f>
        <v>7.7898902807470097E-2</v>
      </c>
      <c r="J72" s="37">
        <f>IF(D72=0, "-", IF((B72-D72)/D72&lt;10, (B72-D72)/D72, "&gt;999%"))</f>
        <v>-0.21624923640806354</v>
      </c>
      <c r="K72" s="38">
        <f>IF(H72=0, "-", IF((F72-H72)/H72&lt;10, (F72-H72)/H72, "&gt;999%"))</f>
        <v>-0.25266500340213199</v>
      </c>
    </row>
    <row r="73" spans="1:11" x14ac:dyDescent="0.25">
      <c r="B73" s="83"/>
      <c r="D73" s="83"/>
      <c r="F73" s="83"/>
      <c r="H73" s="83"/>
    </row>
    <row r="74" spans="1:11" ht="15.6" x14ac:dyDescent="0.3">
      <c r="A74" s="164" t="s">
        <v>114</v>
      </c>
      <c r="B74" s="196" t="s">
        <v>1</v>
      </c>
      <c r="C74" s="200"/>
      <c r="D74" s="200"/>
      <c r="E74" s="197"/>
      <c r="F74" s="196" t="s">
        <v>14</v>
      </c>
      <c r="G74" s="200"/>
      <c r="H74" s="200"/>
      <c r="I74" s="197"/>
      <c r="J74" s="196" t="s">
        <v>15</v>
      </c>
      <c r="K74" s="197"/>
    </row>
    <row r="75" spans="1:11" x14ac:dyDescent="0.25">
      <c r="A75" s="22"/>
      <c r="B75" s="196">
        <f>VALUE(RIGHT($B$2, 4))</f>
        <v>2023</v>
      </c>
      <c r="C75" s="197"/>
      <c r="D75" s="196">
        <f>B75-1</f>
        <v>2022</v>
      </c>
      <c r="E75" s="204"/>
      <c r="F75" s="196">
        <f>B75</f>
        <v>2023</v>
      </c>
      <c r="G75" s="204"/>
      <c r="H75" s="196">
        <f>D75</f>
        <v>2022</v>
      </c>
      <c r="I75" s="204"/>
      <c r="J75" s="140" t="s">
        <v>4</v>
      </c>
      <c r="K75" s="141" t="s">
        <v>2</v>
      </c>
    </row>
    <row r="76" spans="1:11" x14ac:dyDescent="0.25">
      <c r="A76" s="163" t="s">
        <v>141</v>
      </c>
      <c r="B76" s="61" t="s">
        <v>12</v>
      </c>
      <c r="C76" s="62" t="s">
        <v>13</v>
      </c>
      <c r="D76" s="61" t="s">
        <v>12</v>
      </c>
      <c r="E76" s="63" t="s">
        <v>13</v>
      </c>
      <c r="F76" s="62" t="s">
        <v>12</v>
      </c>
      <c r="G76" s="62" t="s">
        <v>13</v>
      </c>
      <c r="H76" s="61" t="s">
        <v>12</v>
      </c>
      <c r="I76" s="63" t="s">
        <v>13</v>
      </c>
      <c r="J76" s="61"/>
      <c r="K76" s="63"/>
    </row>
    <row r="77" spans="1:11" x14ac:dyDescent="0.25">
      <c r="A77" s="7" t="s">
        <v>236</v>
      </c>
      <c r="B77" s="65">
        <v>1</v>
      </c>
      <c r="C77" s="34">
        <f>IF(B84=0, "-", B77/B84)</f>
        <v>4.2553191489361703E-3</v>
      </c>
      <c r="D77" s="65">
        <v>1</v>
      </c>
      <c r="E77" s="9">
        <f>IF(D84=0, "-", D77/D84)</f>
        <v>4.464285714285714E-3</v>
      </c>
      <c r="F77" s="81">
        <v>1</v>
      </c>
      <c r="G77" s="34">
        <f>IF(F84=0, "-", F77/F84)</f>
        <v>1.9801980198019802E-3</v>
      </c>
      <c r="H77" s="65">
        <v>6</v>
      </c>
      <c r="I77" s="9">
        <f>IF(H84=0, "-", H77/H84)</f>
        <v>7.18562874251497E-3</v>
      </c>
      <c r="J77" s="8">
        <f t="shared" ref="J77:J82" si="6">IF(D77=0, "-", IF((B77-D77)/D77&lt;10, (B77-D77)/D77, "&gt;999%"))</f>
        <v>0</v>
      </c>
      <c r="K77" s="9">
        <f t="shared" ref="K77:K82" si="7">IF(H77=0, "-", IF((F77-H77)/H77&lt;10, (F77-H77)/H77, "&gt;999%"))</f>
        <v>-0.83333333333333337</v>
      </c>
    </row>
    <row r="78" spans="1:11" x14ac:dyDescent="0.25">
      <c r="A78" s="7" t="s">
        <v>237</v>
      </c>
      <c r="B78" s="65">
        <v>8</v>
      </c>
      <c r="C78" s="34">
        <f>IF(B84=0, "-", B78/B84)</f>
        <v>3.4042553191489362E-2</v>
      </c>
      <c r="D78" s="65">
        <v>15</v>
      </c>
      <c r="E78" s="9">
        <f>IF(D84=0, "-", D78/D84)</f>
        <v>6.6964285714285712E-2</v>
      </c>
      <c r="F78" s="81">
        <v>12</v>
      </c>
      <c r="G78" s="34">
        <f>IF(F84=0, "-", F78/F84)</f>
        <v>2.3762376237623763E-2</v>
      </c>
      <c r="H78" s="65">
        <v>70</v>
      </c>
      <c r="I78" s="9">
        <f>IF(H84=0, "-", H78/H84)</f>
        <v>8.3832335329341312E-2</v>
      </c>
      <c r="J78" s="8">
        <f t="shared" si="6"/>
        <v>-0.46666666666666667</v>
      </c>
      <c r="K78" s="9">
        <f t="shared" si="7"/>
        <v>-0.82857142857142863</v>
      </c>
    </row>
    <row r="79" spans="1:11" x14ac:dyDescent="0.25">
      <c r="A79" s="7" t="s">
        <v>238</v>
      </c>
      <c r="B79" s="65">
        <v>36</v>
      </c>
      <c r="C79" s="34">
        <f>IF(B84=0, "-", B79/B84)</f>
        <v>0.15319148936170213</v>
      </c>
      <c r="D79" s="65">
        <v>21</v>
      </c>
      <c r="E79" s="9">
        <f>IF(D84=0, "-", D79/D84)</f>
        <v>9.375E-2</v>
      </c>
      <c r="F79" s="81">
        <v>95</v>
      </c>
      <c r="G79" s="34">
        <f>IF(F84=0, "-", F79/F84)</f>
        <v>0.18811881188118812</v>
      </c>
      <c r="H79" s="65">
        <v>68</v>
      </c>
      <c r="I79" s="9">
        <f>IF(H84=0, "-", H79/H84)</f>
        <v>8.1437125748502995E-2</v>
      </c>
      <c r="J79" s="8">
        <f t="shared" si="6"/>
        <v>0.7142857142857143</v>
      </c>
      <c r="K79" s="9">
        <f t="shared" si="7"/>
        <v>0.39705882352941174</v>
      </c>
    </row>
    <row r="80" spans="1:11" x14ac:dyDescent="0.25">
      <c r="A80" s="7" t="s">
        <v>239</v>
      </c>
      <c r="B80" s="65">
        <v>18</v>
      </c>
      <c r="C80" s="34">
        <f>IF(B84=0, "-", B80/B84)</f>
        <v>7.6595744680851063E-2</v>
      </c>
      <c r="D80" s="65">
        <v>28</v>
      </c>
      <c r="E80" s="9">
        <f>IF(D84=0, "-", D80/D84)</f>
        <v>0.125</v>
      </c>
      <c r="F80" s="81">
        <v>45</v>
      </c>
      <c r="G80" s="34">
        <f>IF(F84=0, "-", F80/F84)</f>
        <v>8.9108910891089105E-2</v>
      </c>
      <c r="H80" s="65">
        <v>64</v>
      </c>
      <c r="I80" s="9">
        <f>IF(H84=0, "-", H80/H84)</f>
        <v>7.6646706586826346E-2</v>
      </c>
      <c r="J80" s="8">
        <f t="shared" si="6"/>
        <v>-0.35714285714285715</v>
      </c>
      <c r="K80" s="9">
        <f t="shared" si="7"/>
        <v>-0.296875</v>
      </c>
    </row>
    <row r="81" spans="1:11" x14ac:dyDescent="0.25">
      <c r="A81" s="7" t="s">
        <v>240</v>
      </c>
      <c r="B81" s="65">
        <v>169</v>
      </c>
      <c r="C81" s="34">
        <f>IF(B84=0, "-", B81/B84)</f>
        <v>0.7191489361702128</v>
      </c>
      <c r="D81" s="65">
        <v>151</v>
      </c>
      <c r="E81" s="9">
        <f>IF(D84=0, "-", D81/D84)</f>
        <v>0.6741071428571429</v>
      </c>
      <c r="F81" s="81">
        <v>346</v>
      </c>
      <c r="G81" s="34">
        <f>IF(F84=0, "-", F81/F84)</f>
        <v>0.6851485148514852</v>
      </c>
      <c r="H81" s="65">
        <v>603</v>
      </c>
      <c r="I81" s="9">
        <f>IF(H84=0, "-", H81/H84)</f>
        <v>0.72215568862275448</v>
      </c>
      <c r="J81" s="8">
        <f t="shared" si="6"/>
        <v>0.11920529801324503</v>
      </c>
      <c r="K81" s="9">
        <f t="shared" si="7"/>
        <v>-0.42620232172470979</v>
      </c>
    </row>
    <row r="82" spans="1:11" x14ac:dyDescent="0.25">
      <c r="A82" s="7" t="s">
        <v>241</v>
      </c>
      <c r="B82" s="65">
        <v>3</v>
      </c>
      <c r="C82" s="34">
        <f>IF(B84=0, "-", B82/B84)</f>
        <v>1.276595744680851E-2</v>
      </c>
      <c r="D82" s="65">
        <v>8</v>
      </c>
      <c r="E82" s="9">
        <f>IF(D84=0, "-", D82/D84)</f>
        <v>3.5714285714285712E-2</v>
      </c>
      <c r="F82" s="81">
        <v>6</v>
      </c>
      <c r="G82" s="34">
        <f>IF(F84=0, "-", F82/F84)</f>
        <v>1.1881188118811881E-2</v>
      </c>
      <c r="H82" s="65">
        <v>24</v>
      </c>
      <c r="I82" s="9">
        <f>IF(H84=0, "-", H82/H84)</f>
        <v>2.874251497005988E-2</v>
      </c>
      <c r="J82" s="8">
        <f t="shared" si="6"/>
        <v>-0.625</v>
      </c>
      <c r="K82" s="9">
        <f t="shared" si="7"/>
        <v>-0.75</v>
      </c>
    </row>
    <row r="83" spans="1:11" x14ac:dyDescent="0.25">
      <c r="A83" s="2"/>
      <c r="B83" s="68"/>
      <c r="C83" s="33"/>
      <c r="D83" s="68"/>
      <c r="E83" s="6"/>
      <c r="F83" s="82"/>
      <c r="G83" s="33"/>
      <c r="H83" s="68"/>
      <c r="I83" s="6"/>
      <c r="J83" s="5"/>
      <c r="K83" s="6"/>
    </row>
    <row r="84" spans="1:11" s="43" customFormat="1" x14ac:dyDescent="0.25">
      <c r="A84" s="162" t="s">
        <v>577</v>
      </c>
      <c r="B84" s="71">
        <f>SUM(B77:B83)</f>
        <v>235</v>
      </c>
      <c r="C84" s="40">
        <f>B84/22244</f>
        <v>1.0564646646286639E-2</v>
      </c>
      <c r="D84" s="71">
        <f>SUM(D77:D83)</f>
        <v>224</v>
      </c>
      <c r="E84" s="41">
        <f>D84/21214</f>
        <v>1.0559064768549072E-2</v>
      </c>
      <c r="F84" s="77">
        <f>SUM(F77:F83)</f>
        <v>505</v>
      </c>
      <c r="G84" s="42">
        <f>F84/59437</f>
        <v>8.4963911368339581E-3</v>
      </c>
      <c r="H84" s="71">
        <f>SUM(H77:H83)</f>
        <v>835</v>
      </c>
      <c r="I84" s="41">
        <f>H84/56599</f>
        <v>1.4752910828813229E-2</v>
      </c>
      <c r="J84" s="37">
        <f>IF(D84=0, "-", IF((B84-D84)/D84&lt;10, (B84-D84)/D84, "&gt;999%"))</f>
        <v>4.9107142857142856E-2</v>
      </c>
      <c r="K84" s="38">
        <f>IF(H84=0, "-", IF((F84-H84)/H84&lt;10, (F84-H84)/H84, "&gt;999%"))</f>
        <v>-0.39520958083832336</v>
      </c>
    </row>
    <row r="85" spans="1:11" x14ac:dyDescent="0.25">
      <c r="B85" s="83"/>
      <c r="D85" s="83"/>
      <c r="F85" s="83"/>
      <c r="H85" s="83"/>
    </row>
    <row r="86" spans="1:11" x14ac:dyDescent="0.25">
      <c r="A86" s="163" t="s">
        <v>142</v>
      </c>
      <c r="B86" s="61" t="s">
        <v>12</v>
      </c>
      <c r="C86" s="62" t="s">
        <v>13</v>
      </c>
      <c r="D86" s="61" t="s">
        <v>12</v>
      </c>
      <c r="E86" s="63" t="s">
        <v>13</v>
      </c>
      <c r="F86" s="62" t="s">
        <v>12</v>
      </c>
      <c r="G86" s="62" t="s">
        <v>13</v>
      </c>
      <c r="H86" s="61" t="s">
        <v>12</v>
      </c>
      <c r="I86" s="63" t="s">
        <v>13</v>
      </c>
      <c r="J86" s="61"/>
      <c r="K86" s="63"/>
    </row>
    <row r="87" spans="1:11" x14ac:dyDescent="0.25">
      <c r="A87" s="7" t="s">
        <v>242</v>
      </c>
      <c r="B87" s="65">
        <v>2</v>
      </c>
      <c r="C87" s="34">
        <f>IF(B107=0, "-", B87/B107)</f>
        <v>2.7700831024930748E-3</v>
      </c>
      <c r="D87" s="65">
        <v>1</v>
      </c>
      <c r="E87" s="9">
        <f>IF(D107=0, "-", D87/D107)</f>
        <v>9.5602294455066918E-4</v>
      </c>
      <c r="F87" s="81">
        <v>6</v>
      </c>
      <c r="G87" s="34">
        <f>IF(F107=0, "-", F87/F107)</f>
        <v>2.5862068965517241E-3</v>
      </c>
      <c r="H87" s="65">
        <v>5</v>
      </c>
      <c r="I87" s="9">
        <f>IF(H107=0, "-", H87/H107)</f>
        <v>3.9494470774091624E-3</v>
      </c>
      <c r="J87" s="8">
        <f t="shared" ref="J87:J105" si="8">IF(D87=0, "-", IF((B87-D87)/D87&lt;10, (B87-D87)/D87, "&gt;999%"))</f>
        <v>1</v>
      </c>
      <c r="K87" s="9">
        <f t="shared" ref="K87:K105" si="9">IF(H87=0, "-", IF((F87-H87)/H87&lt;10, (F87-H87)/H87, "&gt;999%"))</f>
        <v>0.2</v>
      </c>
    </row>
    <row r="88" spans="1:11" x14ac:dyDescent="0.25">
      <c r="A88" s="7" t="s">
        <v>243</v>
      </c>
      <c r="B88" s="65">
        <v>11</v>
      </c>
      <c r="C88" s="34">
        <f>IF(B107=0, "-", B88/B107)</f>
        <v>1.5235457063711912E-2</v>
      </c>
      <c r="D88" s="65">
        <v>10</v>
      </c>
      <c r="E88" s="9">
        <f>IF(D107=0, "-", D88/D107)</f>
        <v>9.5602294455066923E-3</v>
      </c>
      <c r="F88" s="81">
        <v>26</v>
      </c>
      <c r="G88" s="34">
        <f>IF(F107=0, "-", F88/F107)</f>
        <v>1.1206896551724138E-2</v>
      </c>
      <c r="H88" s="65">
        <v>18</v>
      </c>
      <c r="I88" s="9">
        <f>IF(H107=0, "-", H88/H107)</f>
        <v>1.4218009478672985E-2</v>
      </c>
      <c r="J88" s="8">
        <f t="shared" si="8"/>
        <v>0.1</v>
      </c>
      <c r="K88" s="9">
        <f t="shared" si="9"/>
        <v>0.44444444444444442</v>
      </c>
    </row>
    <row r="89" spans="1:11" x14ac:dyDescent="0.25">
      <c r="A89" s="7" t="s">
        <v>244</v>
      </c>
      <c r="B89" s="65">
        <v>6</v>
      </c>
      <c r="C89" s="34">
        <f>IF(B107=0, "-", B89/B107)</f>
        <v>8.3102493074792248E-3</v>
      </c>
      <c r="D89" s="65">
        <v>7</v>
      </c>
      <c r="E89" s="9">
        <f>IF(D107=0, "-", D89/D107)</f>
        <v>6.6921606118546849E-3</v>
      </c>
      <c r="F89" s="81">
        <v>26</v>
      </c>
      <c r="G89" s="34">
        <f>IF(F107=0, "-", F89/F107)</f>
        <v>1.1206896551724138E-2</v>
      </c>
      <c r="H89" s="65">
        <v>12</v>
      </c>
      <c r="I89" s="9">
        <f>IF(H107=0, "-", H89/H107)</f>
        <v>9.4786729857819912E-3</v>
      </c>
      <c r="J89" s="8">
        <f t="shared" si="8"/>
        <v>-0.14285714285714285</v>
      </c>
      <c r="K89" s="9">
        <f t="shared" si="9"/>
        <v>1.1666666666666667</v>
      </c>
    </row>
    <row r="90" spans="1:11" x14ac:dyDescent="0.25">
      <c r="A90" s="7" t="s">
        <v>245</v>
      </c>
      <c r="B90" s="65">
        <v>44</v>
      </c>
      <c r="C90" s="34">
        <f>IF(B107=0, "-", B90/B107)</f>
        <v>6.0941828254847646E-2</v>
      </c>
      <c r="D90" s="65">
        <v>36</v>
      </c>
      <c r="E90" s="9">
        <f>IF(D107=0, "-", D90/D107)</f>
        <v>3.4416826003824091E-2</v>
      </c>
      <c r="F90" s="81">
        <v>73</v>
      </c>
      <c r="G90" s="34">
        <f>IF(F107=0, "-", F90/F107)</f>
        <v>3.1465517241379311E-2</v>
      </c>
      <c r="H90" s="65">
        <v>90</v>
      </c>
      <c r="I90" s="9">
        <f>IF(H107=0, "-", H90/H107)</f>
        <v>7.1090047393364927E-2</v>
      </c>
      <c r="J90" s="8">
        <f t="shared" si="8"/>
        <v>0.22222222222222221</v>
      </c>
      <c r="K90" s="9">
        <f t="shared" si="9"/>
        <v>-0.18888888888888888</v>
      </c>
    </row>
    <row r="91" spans="1:11" x14ac:dyDescent="0.25">
      <c r="A91" s="7" t="s">
        <v>246</v>
      </c>
      <c r="B91" s="65">
        <v>14</v>
      </c>
      <c r="C91" s="34">
        <f>IF(B107=0, "-", B91/B107)</f>
        <v>1.9390581717451522E-2</v>
      </c>
      <c r="D91" s="65">
        <v>3</v>
      </c>
      <c r="E91" s="9">
        <f>IF(D107=0, "-", D91/D107)</f>
        <v>2.8680688336520078E-3</v>
      </c>
      <c r="F91" s="81">
        <v>16</v>
      </c>
      <c r="G91" s="34">
        <f>IF(F107=0, "-", F91/F107)</f>
        <v>6.8965517241379309E-3</v>
      </c>
      <c r="H91" s="65">
        <v>19</v>
      </c>
      <c r="I91" s="9">
        <f>IF(H107=0, "-", H91/H107)</f>
        <v>1.5007898894154818E-2</v>
      </c>
      <c r="J91" s="8">
        <f t="shared" si="8"/>
        <v>3.6666666666666665</v>
      </c>
      <c r="K91" s="9">
        <f t="shared" si="9"/>
        <v>-0.15789473684210525</v>
      </c>
    </row>
    <row r="92" spans="1:11" x14ac:dyDescent="0.25">
      <c r="A92" s="7" t="s">
        <v>247</v>
      </c>
      <c r="B92" s="65">
        <v>0</v>
      </c>
      <c r="C92" s="34">
        <f>IF(B107=0, "-", B92/B107)</f>
        <v>0</v>
      </c>
      <c r="D92" s="65">
        <v>5</v>
      </c>
      <c r="E92" s="9">
        <f>IF(D107=0, "-", D92/D107)</f>
        <v>4.7801147227533461E-3</v>
      </c>
      <c r="F92" s="81">
        <v>2</v>
      </c>
      <c r="G92" s="34">
        <f>IF(F107=0, "-", F92/F107)</f>
        <v>8.6206896551724137E-4</v>
      </c>
      <c r="H92" s="65">
        <v>5</v>
      </c>
      <c r="I92" s="9">
        <f>IF(H107=0, "-", H92/H107)</f>
        <v>3.9494470774091624E-3</v>
      </c>
      <c r="J92" s="8">
        <f t="shared" si="8"/>
        <v>-1</v>
      </c>
      <c r="K92" s="9">
        <f t="shared" si="9"/>
        <v>-0.6</v>
      </c>
    </row>
    <row r="93" spans="1:11" x14ac:dyDescent="0.25">
      <c r="A93" s="7" t="s">
        <v>248</v>
      </c>
      <c r="B93" s="65">
        <v>1</v>
      </c>
      <c r="C93" s="34">
        <f>IF(B107=0, "-", B93/B107)</f>
        <v>1.3850415512465374E-3</v>
      </c>
      <c r="D93" s="65">
        <v>0</v>
      </c>
      <c r="E93" s="9">
        <f>IF(D107=0, "-", D93/D107)</f>
        <v>0</v>
      </c>
      <c r="F93" s="81">
        <v>4</v>
      </c>
      <c r="G93" s="34">
        <f>IF(F107=0, "-", F93/F107)</f>
        <v>1.7241379310344827E-3</v>
      </c>
      <c r="H93" s="65">
        <v>0</v>
      </c>
      <c r="I93" s="9">
        <f>IF(H107=0, "-", H93/H107)</f>
        <v>0</v>
      </c>
      <c r="J93" s="8" t="str">
        <f t="shared" si="8"/>
        <v>-</v>
      </c>
      <c r="K93" s="9" t="str">
        <f t="shared" si="9"/>
        <v>-</v>
      </c>
    </row>
    <row r="94" spans="1:11" x14ac:dyDescent="0.25">
      <c r="A94" s="7" t="s">
        <v>249</v>
      </c>
      <c r="B94" s="65">
        <v>1</v>
      </c>
      <c r="C94" s="34">
        <f>IF(B107=0, "-", B94/B107)</f>
        <v>1.3850415512465374E-3</v>
      </c>
      <c r="D94" s="65">
        <v>0</v>
      </c>
      <c r="E94" s="9">
        <f>IF(D107=0, "-", D94/D107)</f>
        <v>0</v>
      </c>
      <c r="F94" s="81">
        <v>1</v>
      </c>
      <c r="G94" s="34">
        <f>IF(F107=0, "-", F94/F107)</f>
        <v>4.3103448275862068E-4</v>
      </c>
      <c r="H94" s="65">
        <v>0</v>
      </c>
      <c r="I94" s="9">
        <f>IF(H107=0, "-", H94/H107)</f>
        <v>0</v>
      </c>
      <c r="J94" s="8" t="str">
        <f t="shared" si="8"/>
        <v>-</v>
      </c>
      <c r="K94" s="9" t="str">
        <f t="shared" si="9"/>
        <v>-</v>
      </c>
    </row>
    <row r="95" spans="1:11" x14ac:dyDescent="0.25">
      <c r="A95" s="7" t="s">
        <v>250</v>
      </c>
      <c r="B95" s="65">
        <v>4</v>
      </c>
      <c r="C95" s="34">
        <f>IF(B107=0, "-", B95/B107)</f>
        <v>5.5401662049861496E-3</v>
      </c>
      <c r="D95" s="65">
        <v>4</v>
      </c>
      <c r="E95" s="9">
        <f>IF(D107=0, "-", D95/D107)</f>
        <v>3.8240917782026767E-3</v>
      </c>
      <c r="F95" s="81">
        <v>5</v>
      </c>
      <c r="G95" s="34">
        <f>IF(F107=0, "-", F95/F107)</f>
        <v>2.1551724137931034E-3</v>
      </c>
      <c r="H95" s="65">
        <v>5</v>
      </c>
      <c r="I95" s="9">
        <f>IF(H107=0, "-", H95/H107)</f>
        <v>3.9494470774091624E-3</v>
      </c>
      <c r="J95" s="8">
        <f t="shared" si="8"/>
        <v>0</v>
      </c>
      <c r="K95" s="9">
        <f t="shared" si="9"/>
        <v>0</v>
      </c>
    </row>
    <row r="96" spans="1:11" x14ac:dyDescent="0.25">
      <c r="A96" s="7" t="s">
        <v>251</v>
      </c>
      <c r="B96" s="65">
        <v>23</v>
      </c>
      <c r="C96" s="34">
        <f>IF(B107=0, "-", B96/B107)</f>
        <v>3.1855955678670361E-2</v>
      </c>
      <c r="D96" s="65">
        <v>15</v>
      </c>
      <c r="E96" s="9">
        <f>IF(D107=0, "-", D96/D107)</f>
        <v>1.4340344168260038E-2</v>
      </c>
      <c r="F96" s="81">
        <v>52</v>
      </c>
      <c r="G96" s="34">
        <f>IF(F107=0, "-", F96/F107)</f>
        <v>2.2413793103448276E-2</v>
      </c>
      <c r="H96" s="65">
        <v>51</v>
      </c>
      <c r="I96" s="9">
        <f>IF(H107=0, "-", H96/H107)</f>
        <v>4.0284360189573459E-2</v>
      </c>
      <c r="J96" s="8">
        <f t="shared" si="8"/>
        <v>0.53333333333333333</v>
      </c>
      <c r="K96" s="9">
        <f t="shared" si="9"/>
        <v>1.9607843137254902E-2</v>
      </c>
    </row>
    <row r="97" spans="1:11" x14ac:dyDescent="0.25">
      <c r="A97" s="7" t="s">
        <v>252</v>
      </c>
      <c r="B97" s="65">
        <v>0</v>
      </c>
      <c r="C97" s="34">
        <f>IF(B107=0, "-", B97/B107)</f>
        <v>0</v>
      </c>
      <c r="D97" s="65">
        <v>0</v>
      </c>
      <c r="E97" s="9">
        <f>IF(D107=0, "-", D97/D107)</f>
        <v>0</v>
      </c>
      <c r="F97" s="81">
        <v>0</v>
      </c>
      <c r="G97" s="34">
        <f>IF(F107=0, "-", F97/F107)</f>
        <v>0</v>
      </c>
      <c r="H97" s="65">
        <v>1</v>
      </c>
      <c r="I97" s="9">
        <f>IF(H107=0, "-", H97/H107)</f>
        <v>7.8988941548183253E-4</v>
      </c>
      <c r="J97" s="8" t="str">
        <f t="shared" si="8"/>
        <v>-</v>
      </c>
      <c r="K97" s="9">
        <f t="shared" si="9"/>
        <v>-1</v>
      </c>
    </row>
    <row r="98" spans="1:11" x14ac:dyDescent="0.25">
      <c r="A98" s="7" t="s">
        <v>253</v>
      </c>
      <c r="B98" s="65">
        <v>36</v>
      </c>
      <c r="C98" s="34">
        <f>IF(B107=0, "-", B98/B107)</f>
        <v>4.9861495844875349E-2</v>
      </c>
      <c r="D98" s="65">
        <v>24</v>
      </c>
      <c r="E98" s="9">
        <f>IF(D107=0, "-", D98/D107)</f>
        <v>2.2944550669216062E-2</v>
      </c>
      <c r="F98" s="81">
        <v>171</v>
      </c>
      <c r="G98" s="34">
        <f>IF(F107=0, "-", F98/F107)</f>
        <v>7.3706896551724133E-2</v>
      </c>
      <c r="H98" s="65">
        <v>61</v>
      </c>
      <c r="I98" s="9">
        <f>IF(H107=0, "-", H98/H107)</f>
        <v>4.8183254344391788E-2</v>
      </c>
      <c r="J98" s="8">
        <f t="shared" si="8"/>
        <v>0.5</v>
      </c>
      <c r="K98" s="9">
        <f t="shared" si="9"/>
        <v>1.8032786885245902</v>
      </c>
    </row>
    <row r="99" spans="1:11" x14ac:dyDescent="0.25">
      <c r="A99" s="7" t="s">
        <v>254</v>
      </c>
      <c r="B99" s="65">
        <v>21</v>
      </c>
      <c r="C99" s="34">
        <f>IF(B107=0, "-", B99/B107)</f>
        <v>2.9085872576177285E-2</v>
      </c>
      <c r="D99" s="65">
        <v>29</v>
      </c>
      <c r="E99" s="9">
        <f>IF(D107=0, "-", D99/D107)</f>
        <v>2.7724665391969407E-2</v>
      </c>
      <c r="F99" s="81">
        <v>42</v>
      </c>
      <c r="G99" s="34">
        <f>IF(F107=0, "-", F99/F107)</f>
        <v>1.810344827586207E-2</v>
      </c>
      <c r="H99" s="65">
        <v>69</v>
      </c>
      <c r="I99" s="9">
        <f>IF(H107=0, "-", H99/H107)</f>
        <v>5.4502369668246446E-2</v>
      </c>
      <c r="J99" s="8">
        <f t="shared" si="8"/>
        <v>-0.27586206896551724</v>
      </c>
      <c r="K99" s="9">
        <f t="shared" si="9"/>
        <v>-0.39130434782608697</v>
      </c>
    </row>
    <row r="100" spans="1:11" x14ac:dyDescent="0.25">
      <c r="A100" s="7" t="s">
        <v>255</v>
      </c>
      <c r="B100" s="65">
        <v>1</v>
      </c>
      <c r="C100" s="34">
        <f>IF(B107=0, "-", B100/B107)</f>
        <v>1.3850415512465374E-3</v>
      </c>
      <c r="D100" s="65">
        <v>1</v>
      </c>
      <c r="E100" s="9">
        <f>IF(D107=0, "-", D100/D107)</f>
        <v>9.5602294455066918E-4</v>
      </c>
      <c r="F100" s="81">
        <v>1</v>
      </c>
      <c r="G100" s="34">
        <f>IF(F107=0, "-", F100/F107)</f>
        <v>4.3103448275862068E-4</v>
      </c>
      <c r="H100" s="65">
        <v>2</v>
      </c>
      <c r="I100" s="9">
        <f>IF(H107=0, "-", H100/H107)</f>
        <v>1.5797788309636651E-3</v>
      </c>
      <c r="J100" s="8">
        <f t="shared" si="8"/>
        <v>0</v>
      </c>
      <c r="K100" s="9">
        <f t="shared" si="9"/>
        <v>-0.5</v>
      </c>
    </row>
    <row r="101" spans="1:11" x14ac:dyDescent="0.25">
      <c r="A101" s="7" t="s">
        <v>256</v>
      </c>
      <c r="B101" s="65">
        <v>20</v>
      </c>
      <c r="C101" s="34">
        <f>IF(B107=0, "-", B101/B107)</f>
        <v>2.7700831024930747E-2</v>
      </c>
      <c r="D101" s="65">
        <v>10</v>
      </c>
      <c r="E101" s="9">
        <f>IF(D107=0, "-", D101/D107)</f>
        <v>9.5602294455066923E-3</v>
      </c>
      <c r="F101" s="81">
        <v>57</v>
      </c>
      <c r="G101" s="34">
        <f>IF(F107=0, "-", F101/F107)</f>
        <v>2.456896551724138E-2</v>
      </c>
      <c r="H101" s="65">
        <v>10</v>
      </c>
      <c r="I101" s="9">
        <f>IF(H107=0, "-", H101/H107)</f>
        <v>7.8988941548183249E-3</v>
      </c>
      <c r="J101" s="8">
        <f t="shared" si="8"/>
        <v>1</v>
      </c>
      <c r="K101" s="9">
        <f t="shared" si="9"/>
        <v>4.7</v>
      </c>
    </row>
    <row r="102" spans="1:11" x14ac:dyDescent="0.25">
      <c r="A102" s="7" t="s">
        <v>257</v>
      </c>
      <c r="B102" s="65">
        <v>526</v>
      </c>
      <c r="C102" s="34">
        <f>IF(B107=0, "-", B102/B107)</f>
        <v>0.72853185595567871</v>
      </c>
      <c r="D102" s="65">
        <v>889</v>
      </c>
      <c r="E102" s="9">
        <f>IF(D107=0, "-", D102/D107)</f>
        <v>0.84990439770554493</v>
      </c>
      <c r="F102" s="81">
        <v>1800</v>
      </c>
      <c r="G102" s="34">
        <f>IF(F107=0, "-", F102/F107)</f>
        <v>0.77586206896551724</v>
      </c>
      <c r="H102" s="65">
        <v>889</v>
      </c>
      <c r="I102" s="9">
        <f>IF(H107=0, "-", H102/H107)</f>
        <v>0.70221169036334918</v>
      </c>
      <c r="J102" s="8">
        <f t="shared" si="8"/>
        <v>-0.40832395950506184</v>
      </c>
      <c r="K102" s="9">
        <f t="shared" si="9"/>
        <v>1.0247469066366703</v>
      </c>
    </row>
    <row r="103" spans="1:11" x14ac:dyDescent="0.25">
      <c r="A103" s="7" t="s">
        <v>258</v>
      </c>
      <c r="B103" s="65">
        <v>8</v>
      </c>
      <c r="C103" s="34">
        <f>IF(B107=0, "-", B103/B107)</f>
        <v>1.1080332409972299E-2</v>
      </c>
      <c r="D103" s="65">
        <v>8</v>
      </c>
      <c r="E103" s="9">
        <f>IF(D107=0, "-", D103/D107)</f>
        <v>7.6481835564053535E-3</v>
      </c>
      <c r="F103" s="81">
        <v>28</v>
      </c>
      <c r="G103" s="34">
        <f>IF(F107=0, "-", F103/F107)</f>
        <v>1.2068965517241379E-2</v>
      </c>
      <c r="H103" s="65">
        <v>13</v>
      </c>
      <c r="I103" s="9">
        <f>IF(H107=0, "-", H103/H107)</f>
        <v>1.0268562401263823E-2</v>
      </c>
      <c r="J103" s="8">
        <f t="shared" si="8"/>
        <v>0</v>
      </c>
      <c r="K103" s="9">
        <f t="shared" si="9"/>
        <v>1.1538461538461537</v>
      </c>
    </row>
    <row r="104" spans="1:11" x14ac:dyDescent="0.25">
      <c r="A104" s="7" t="s">
        <v>259</v>
      </c>
      <c r="B104" s="65">
        <v>4</v>
      </c>
      <c r="C104" s="34">
        <f>IF(B107=0, "-", B104/B107)</f>
        <v>5.5401662049861496E-3</v>
      </c>
      <c r="D104" s="65">
        <v>1</v>
      </c>
      <c r="E104" s="9">
        <f>IF(D107=0, "-", D104/D107)</f>
        <v>9.5602294455066918E-4</v>
      </c>
      <c r="F104" s="81">
        <v>10</v>
      </c>
      <c r="G104" s="34">
        <f>IF(F107=0, "-", F104/F107)</f>
        <v>4.3103448275862068E-3</v>
      </c>
      <c r="H104" s="65">
        <v>10</v>
      </c>
      <c r="I104" s="9">
        <f>IF(H107=0, "-", H104/H107)</f>
        <v>7.8988941548183249E-3</v>
      </c>
      <c r="J104" s="8">
        <f t="shared" si="8"/>
        <v>3</v>
      </c>
      <c r="K104" s="9">
        <f t="shared" si="9"/>
        <v>0</v>
      </c>
    </row>
    <row r="105" spans="1:11" x14ac:dyDescent="0.25">
      <c r="A105" s="7" t="s">
        <v>260</v>
      </c>
      <c r="B105" s="65">
        <v>0</v>
      </c>
      <c r="C105" s="34">
        <f>IF(B107=0, "-", B105/B107)</f>
        <v>0</v>
      </c>
      <c r="D105" s="65">
        <v>3</v>
      </c>
      <c r="E105" s="9">
        <f>IF(D107=0, "-", D105/D107)</f>
        <v>2.8680688336520078E-3</v>
      </c>
      <c r="F105" s="81">
        <v>0</v>
      </c>
      <c r="G105" s="34">
        <f>IF(F107=0, "-", F105/F107)</f>
        <v>0</v>
      </c>
      <c r="H105" s="65">
        <v>6</v>
      </c>
      <c r="I105" s="9">
        <f>IF(H107=0, "-", H105/H107)</f>
        <v>4.7393364928909956E-3</v>
      </c>
      <c r="J105" s="8">
        <f t="shared" si="8"/>
        <v>-1</v>
      </c>
      <c r="K105" s="9">
        <f t="shared" si="9"/>
        <v>-1</v>
      </c>
    </row>
    <row r="106" spans="1:11" x14ac:dyDescent="0.25">
      <c r="A106" s="2"/>
      <c r="B106" s="68"/>
      <c r="C106" s="33"/>
      <c r="D106" s="68"/>
      <c r="E106" s="6"/>
      <c r="F106" s="82"/>
      <c r="G106" s="33"/>
      <c r="H106" s="68"/>
      <c r="I106" s="6"/>
      <c r="J106" s="5"/>
      <c r="K106" s="6"/>
    </row>
    <row r="107" spans="1:11" s="43" customFormat="1" x14ac:dyDescent="0.25">
      <c r="A107" s="162" t="s">
        <v>576</v>
      </c>
      <c r="B107" s="71">
        <f>SUM(B87:B106)</f>
        <v>722</v>
      </c>
      <c r="C107" s="40">
        <f>B107/22244</f>
        <v>3.2458190972846614E-2</v>
      </c>
      <c r="D107" s="71">
        <f>SUM(D87:D106)</f>
        <v>1046</v>
      </c>
      <c r="E107" s="41">
        <f>D107/21214</f>
        <v>4.9307061374563969E-2</v>
      </c>
      <c r="F107" s="77">
        <f>SUM(F87:F106)</f>
        <v>2320</v>
      </c>
      <c r="G107" s="42">
        <f>F107/59437</f>
        <v>3.9032925618722347E-2</v>
      </c>
      <c r="H107" s="71">
        <f>SUM(H87:H106)</f>
        <v>1266</v>
      </c>
      <c r="I107" s="41">
        <f>H107/56599</f>
        <v>2.2367886358416227E-2</v>
      </c>
      <c r="J107" s="37">
        <f>IF(D107=0, "-", IF((B107-D107)/D107&lt;10, (B107-D107)/D107, "&gt;999%"))</f>
        <v>-0.30975143403441685</v>
      </c>
      <c r="K107" s="38">
        <f>IF(H107=0, "-", IF((F107-H107)/H107&lt;10, (F107-H107)/H107, "&gt;999%"))</f>
        <v>0.83254344391785151</v>
      </c>
    </row>
    <row r="108" spans="1:11" x14ac:dyDescent="0.25">
      <c r="B108" s="83"/>
      <c r="D108" s="83"/>
      <c r="F108" s="83"/>
      <c r="H108" s="83"/>
    </row>
    <row r="109" spans="1:11" s="43" customFormat="1" x14ac:dyDescent="0.25">
      <c r="A109" s="162" t="s">
        <v>575</v>
      </c>
      <c r="B109" s="71">
        <v>957</v>
      </c>
      <c r="C109" s="40">
        <f>B109/22244</f>
        <v>4.3022837619133253E-2</v>
      </c>
      <c r="D109" s="71">
        <v>1270</v>
      </c>
      <c r="E109" s="41">
        <f>D109/21214</f>
        <v>5.9866126143113041E-2</v>
      </c>
      <c r="F109" s="77">
        <v>2825</v>
      </c>
      <c r="G109" s="42">
        <f>F109/59437</f>
        <v>4.75293167555563E-2</v>
      </c>
      <c r="H109" s="71">
        <v>2101</v>
      </c>
      <c r="I109" s="41">
        <f>H109/56599</f>
        <v>3.7120797187229458E-2</v>
      </c>
      <c r="J109" s="37">
        <f>IF(D109=0, "-", IF((B109-D109)/D109&lt;10, (B109-D109)/D109, "&gt;999%"))</f>
        <v>-0.24645669291338582</v>
      </c>
      <c r="K109" s="38">
        <f>IF(H109=0, "-", IF((F109-H109)/H109&lt;10, (F109-H109)/H109, "&gt;999%"))</f>
        <v>0.34459781056639693</v>
      </c>
    </row>
    <row r="110" spans="1:11" x14ac:dyDescent="0.25">
      <c r="B110" s="83"/>
      <c r="D110" s="83"/>
      <c r="F110" s="83"/>
      <c r="H110" s="83"/>
    </row>
    <row r="111" spans="1:11" ht="15.6" x14ac:dyDescent="0.3">
      <c r="A111" s="164" t="s">
        <v>115</v>
      </c>
      <c r="B111" s="196" t="s">
        <v>1</v>
      </c>
      <c r="C111" s="200"/>
      <c r="D111" s="200"/>
      <c r="E111" s="197"/>
      <c r="F111" s="196" t="s">
        <v>14</v>
      </c>
      <c r="G111" s="200"/>
      <c r="H111" s="200"/>
      <c r="I111" s="197"/>
      <c r="J111" s="196" t="s">
        <v>15</v>
      </c>
      <c r="K111" s="197"/>
    </row>
    <row r="112" spans="1:11" x14ac:dyDescent="0.25">
      <c r="A112" s="22"/>
      <c r="B112" s="196">
        <f>VALUE(RIGHT($B$2, 4))</f>
        <v>2023</v>
      </c>
      <c r="C112" s="197"/>
      <c r="D112" s="196">
        <f>B112-1</f>
        <v>2022</v>
      </c>
      <c r="E112" s="204"/>
      <c r="F112" s="196">
        <f>B112</f>
        <v>2023</v>
      </c>
      <c r="G112" s="204"/>
      <c r="H112" s="196">
        <f>D112</f>
        <v>2022</v>
      </c>
      <c r="I112" s="204"/>
      <c r="J112" s="140" t="s">
        <v>4</v>
      </c>
      <c r="K112" s="141" t="s">
        <v>2</v>
      </c>
    </row>
    <row r="113" spans="1:11" x14ac:dyDescent="0.25">
      <c r="A113" s="163" t="s">
        <v>143</v>
      </c>
      <c r="B113" s="61" t="s">
        <v>12</v>
      </c>
      <c r="C113" s="62" t="s">
        <v>13</v>
      </c>
      <c r="D113" s="61" t="s">
        <v>12</v>
      </c>
      <c r="E113" s="63" t="s">
        <v>13</v>
      </c>
      <c r="F113" s="62" t="s">
        <v>12</v>
      </c>
      <c r="G113" s="62" t="s">
        <v>13</v>
      </c>
      <c r="H113" s="61" t="s">
        <v>12</v>
      </c>
      <c r="I113" s="63" t="s">
        <v>13</v>
      </c>
      <c r="J113" s="61"/>
      <c r="K113" s="63"/>
    </row>
    <row r="114" spans="1:11" x14ac:dyDescent="0.25">
      <c r="A114" s="7" t="s">
        <v>261</v>
      </c>
      <c r="B114" s="65">
        <v>0</v>
      </c>
      <c r="C114" s="34">
        <f>IF(B118=0, "-", B114/B118)</f>
        <v>0</v>
      </c>
      <c r="D114" s="65">
        <v>0</v>
      </c>
      <c r="E114" s="9">
        <f>IF(D118=0, "-", D114/D118)</f>
        <v>0</v>
      </c>
      <c r="F114" s="81">
        <v>2</v>
      </c>
      <c r="G114" s="34">
        <f>IF(F118=0, "-", F114/F118)</f>
        <v>1.1904761904761904E-2</v>
      </c>
      <c r="H114" s="65">
        <v>0</v>
      </c>
      <c r="I114" s="9">
        <f>IF(H118=0, "-", H114/H118)</f>
        <v>0</v>
      </c>
      <c r="J114" s="8" t="str">
        <f>IF(D114=0, "-", IF((B114-D114)/D114&lt;10, (B114-D114)/D114, "&gt;999%"))</f>
        <v>-</v>
      </c>
      <c r="K114" s="9" t="str">
        <f>IF(H114=0, "-", IF((F114-H114)/H114&lt;10, (F114-H114)/H114, "&gt;999%"))</f>
        <v>-</v>
      </c>
    </row>
    <row r="115" spans="1:11" x14ac:dyDescent="0.25">
      <c r="A115" s="7" t="s">
        <v>262</v>
      </c>
      <c r="B115" s="65">
        <v>79</v>
      </c>
      <c r="C115" s="34">
        <f>IF(B118=0, "-", B115/B118)</f>
        <v>0.97530864197530864</v>
      </c>
      <c r="D115" s="65">
        <v>51</v>
      </c>
      <c r="E115" s="9">
        <f>IF(D118=0, "-", D115/D118)</f>
        <v>0.82258064516129037</v>
      </c>
      <c r="F115" s="81">
        <v>157</v>
      </c>
      <c r="G115" s="34">
        <f>IF(F118=0, "-", F115/F118)</f>
        <v>0.93452380952380953</v>
      </c>
      <c r="H115" s="65">
        <v>144</v>
      </c>
      <c r="I115" s="9">
        <f>IF(H118=0, "-", H115/H118)</f>
        <v>0.8571428571428571</v>
      </c>
      <c r="J115" s="8">
        <f>IF(D115=0, "-", IF((B115-D115)/D115&lt;10, (B115-D115)/D115, "&gt;999%"))</f>
        <v>0.5490196078431373</v>
      </c>
      <c r="K115" s="9">
        <f>IF(H115=0, "-", IF((F115-H115)/H115&lt;10, (F115-H115)/H115, "&gt;999%"))</f>
        <v>9.0277777777777776E-2</v>
      </c>
    </row>
    <row r="116" spans="1:11" x14ac:dyDescent="0.25">
      <c r="A116" s="7" t="s">
        <v>263</v>
      </c>
      <c r="B116" s="65">
        <v>2</v>
      </c>
      <c r="C116" s="34">
        <f>IF(B118=0, "-", B116/B118)</f>
        <v>2.4691358024691357E-2</v>
      </c>
      <c r="D116" s="65">
        <v>11</v>
      </c>
      <c r="E116" s="9">
        <f>IF(D118=0, "-", D116/D118)</f>
        <v>0.17741935483870969</v>
      </c>
      <c r="F116" s="81">
        <v>9</v>
      </c>
      <c r="G116" s="34">
        <f>IF(F118=0, "-", F116/F118)</f>
        <v>5.3571428571428568E-2</v>
      </c>
      <c r="H116" s="65">
        <v>24</v>
      </c>
      <c r="I116" s="9">
        <f>IF(H118=0, "-", H116/H118)</f>
        <v>0.14285714285714285</v>
      </c>
      <c r="J116" s="8">
        <f>IF(D116=0, "-", IF((B116-D116)/D116&lt;10, (B116-D116)/D116, "&gt;999%"))</f>
        <v>-0.81818181818181823</v>
      </c>
      <c r="K116" s="9">
        <f>IF(H116=0, "-", IF((F116-H116)/H116&lt;10, (F116-H116)/H116, "&gt;999%"))</f>
        <v>-0.625</v>
      </c>
    </row>
    <row r="117" spans="1:11" x14ac:dyDescent="0.25">
      <c r="A117" s="2"/>
      <c r="B117" s="68"/>
      <c r="C117" s="33"/>
      <c r="D117" s="68"/>
      <c r="E117" s="6"/>
      <c r="F117" s="82"/>
      <c r="G117" s="33"/>
      <c r="H117" s="68"/>
      <c r="I117" s="6"/>
      <c r="J117" s="5"/>
      <c r="K117" s="6"/>
    </row>
    <row r="118" spans="1:11" s="43" customFormat="1" x14ac:dyDescent="0.25">
      <c r="A118" s="162" t="s">
        <v>574</v>
      </c>
      <c r="B118" s="71">
        <f>SUM(B114:B117)</f>
        <v>81</v>
      </c>
      <c r="C118" s="40">
        <f>B118/22244</f>
        <v>3.6414313972307137E-3</v>
      </c>
      <c r="D118" s="71">
        <f>SUM(D114:D117)</f>
        <v>62</v>
      </c>
      <c r="E118" s="41">
        <f>D118/21214</f>
        <v>2.9225982841519752E-3</v>
      </c>
      <c r="F118" s="77">
        <f>SUM(F114:F117)</f>
        <v>168</v>
      </c>
      <c r="G118" s="42">
        <f>F118/59437</f>
        <v>2.8265221999764457E-3</v>
      </c>
      <c r="H118" s="71">
        <f>SUM(H114:H117)</f>
        <v>168</v>
      </c>
      <c r="I118" s="41">
        <f>H118/56599</f>
        <v>2.9682503224438593E-3</v>
      </c>
      <c r="J118" s="37">
        <f>IF(D118=0, "-", IF((B118-D118)/D118&lt;10, (B118-D118)/D118, "&gt;999%"))</f>
        <v>0.30645161290322581</v>
      </c>
      <c r="K118" s="38">
        <f>IF(H118=0, "-", IF((F118-H118)/H118&lt;10, (F118-H118)/H118, "&gt;999%"))</f>
        <v>0</v>
      </c>
    </row>
    <row r="119" spans="1:11" x14ac:dyDescent="0.25">
      <c r="B119" s="83"/>
      <c r="D119" s="83"/>
      <c r="F119" s="83"/>
      <c r="H119" s="83"/>
    </row>
    <row r="120" spans="1:11" x14ac:dyDescent="0.25">
      <c r="A120" s="163" t="s">
        <v>144</v>
      </c>
      <c r="B120" s="61" t="s">
        <v>12</v>
      </c>
      <c r="C120" s="62" t="s">
        <v>13</v>
      </c>
      <c r="D120" s="61" t="s">
        <v>12</v>
      </c>
      <c r="E120" s="63" t="s">
        <v>13</v>
      </c>
      <c r="F120" s="62" t="s">
        <v>12</v>
      </c>
      <c r="G120" s="62" t="s">
        <v>13</v>
      </c>
      <c r="H120" s="61" t="s">
        <v>12</v>
      </c>
      <c r="I120" s="63" t="s">
        <v>13</v>
      </c>
      <c r="J120" s="61"/>
      <c r="K120" s="63"/>
    </row>
    <row r="121" spans="1:11" x14ac:dyDescent="0.25">
      <c r="A121" s="7" t="s">
        <v>264</v>
      </c>
      <c r="B121" s="65">
        <v>1</v>
      </c>
      <c r="C121" s="34">
        <f>IF(B132=0, "-", B121/B132)</f>
        <v>2.9411764705882353E-2</v>
      </c>
      <c r="D121" s="65">
        <v>3</v>
      </c>
      <c r="E121" s="9">
        <f>IF(D132=0, "-", D121/D132)</f>
        <v>9.0909090909090912E-2</v>
      </c>
      <c r="F121" s="81">
        <v>8</v>
      </c>
      <c r="G121" s="34">
        <f>IF(F132=0, "-", F121/F132)</f>
        <v>0.1</v>
      </c>
      <c r="H121" s="65">
        <v>5</v>
      </c>
      <c r="I121" s="9">
        <f>IF(H132=0, "-", H121/H132)</f>
        <v>6.8493150684931503E-2</v>
      </c>
      <c r="J121" s="8">
        <f t="shared" ref="J121:J130" si="10">IF(D121=0, "-", IF((B121-D121)/D121&lt;10, (B121-D121)/D121, "&gt;999%"))</f>
        <v>-0.66666666666666663</v>
      </c>
      <c r="K121" s="9">
        <f t="shared" ref="K121:K130" si="11">IF(H121=0, "-", IF((F121-H121)/H121&lt;10, (F121-H121)/H121, "&gt;999%"))</f>
        <v>0.6</v>
      </c>
    </row>
    <row r="122" spans="1:11" x14ac:dyDescent="0.25">
      <c r="A122" s="7" t="s">
        <v>265</v>
      </c>
      <c r="B122" s="65">
        <v>1</v>
      </c>
      <c r="C122" s="34">
        <f>IF(B132=0, "-", B122/B132)</f>
        <v>2.9411764705882353E-2</v>
      </c>
      <c r="D122" s="65">
        <v>1</v>
      </c>
      <c r="E122" s="9">
        <f>IF(D132=0, "-", D122/D132)</f>
        <v>3.0303030303030304E-2</v>
      </c>
      <c r="F122" s="81">
        <v>3</v>
      </c>
      <c r="G122" s="34">
        <f>IF(F132=0, "-", F122/F132)</f>
        <v>3.7499999999999999E-2</v>
      </c>
      <c r="H122" s="65">
        <v>2</v>
      </c>
      <c r="I122" s="9">
        <f>IF(H132=0, "-", H122/H132)</f>
        <v>2.7397260273972601E-2</v>
      </c>
      <c r="J122" s="8">
        <f t="shared" si="10"/>
        <v>0</v>
      </c>
      <c r="K122" s="9">
        <f t="shared" si="11"/>
        <v>0.5</v>
      </c>
    </row>
    <row r="123" spans="1:11" x14ac:dyDescent="0.25">
      <c r="A123" s="7" t="s">
        <v>266</v>
      </c>
      <c r="B123" s="65">
        <v>8</v>
      </c>
      <c r="C123" s="34">
        <f>IF(B132=0, "-", B123/B132)</f>
        <v>0.23529411764705882</v>
      </c>
      <c r="D123" s="65">
        <v>0</v>
      </c>
      <c r="E123" s="9">
        <f>IF(D132=0, "-", D123/D132)</f>
        <v>0</v>
      </c>
      <c r="F123" s="81">
        <v>25</v>
      </c>
      <c r="G123" s="34">
        <f>IF(F132=0, "-", F123/F132)</f>
        <v>0.3125</v>
      </c>
      <c r="H123" s="65">
        <v>0</v>
      </c>
      <c r="I123" s="9">
        <f>IF(H132=0, "-", H123/H132)</f>
        <v>0</v>
      </c>
      <c r="J123" s="8" t="str">
        <f t="shared" si="10"/>
        <v>-</v>
      </c>
      <c r="K123" s="9" t="str">
        <f t="shared" si="11"/>
        <v>-</v>
      </c>
    </row>
    <row r="124" spans="1:11" x14ac:dyDescent="0.25">
      <c r="A124" s="7" t="s">
        <v>267</v>
      </c>
      <c r="B124" s="65">
        <v>3</v>
      </c>
      <c r="C124" s="34">
        <f>IF(B132=0, "-", B124/B132)</f>
        <v>8.8235294117647065E-2</v>
      </c>
      <c r="D124" s="65">
        <v>6</v>
      </c>
      <c r="E124" s="9">
        <f>IF(D132=0, "-", D124/D132)</f>
        <v>0.18181818181818182</v>
      </c>
      <c r="F124" s="81">
        <v>4</v>
      </c>
      <c r="G124" s="34">
        <f>IF(F132=0, "-", F124/F132)</f>
        <v>0.05</v>
      </c>
      <c r="H124" s="65">
        <v>16</v>
      </c>
      <c r="I124" s="9">
        <f>IF(H132=0, "-", H124/H132)</f>
        <v>0.21917808219178081</v>
      </c>
      <c r="J124" s="8">
        <f t="shared" si="10"/>
        <v>-0.5</v>
      </c>
      <c r="K124" s="9">
        <f t="shared" si="11"/>
        <v>-0.75</v>
      </c>
    </row>
    <row r="125" spans="1:11" x14ac:dyDescent="0.25">
      <c r="A125" s="7" t="s">
        <v>268</v>
      </c>
      <c r="B125" s="65">
        <v>0</v>
      </c>
      <c r="C125" s="34">
        <f>IF(B132=0, "-", B125/B132)</f>
        <v>0</v>
      </c>
      <c r="D125" s="65">
        <v>3</v>
      </c>
      <c r="E125" s="9">
        <f>IF(D132=0, "-", D125/D132)</f>
        <v>9.0909090909090912E-2</v>
      </c>
      <c r="F125" s="81">
        <v>0</v>
      </c>
      <c r="G125" s="34">
        <f>IF(F132=0, "-", F125/F132)</f>
        <v>0</v>
      </c>
      <c r="H125" s="65">
        <v>4</v>
      </c>
      <c r="I125" s="9">
        <f>IF(H132=0, "-", H125/H132)</f>
        <v>5.4794520547945202E-2</v>
      </c>
      <c r="J125" s="8">
        <f t="shared" si="10"/>
        <v>-1</v>
      </c>
      <c r="K125" s="9">
        <f t="shared" si="11"/>
        <v>-1</v>
      </c>
    </row>
    <row r="126" spans="1:11" x14ac:dyDescent="0.25">
      <c r="A126" s="7" t="s">
        <v>269</v>
      </c>
      <c r="B126" s="65">
        <v>0</v>
      </c>
      <c r="C126" s="34">
        <f>IF(B132=0, "-", B126/B132)</f>
        <v>0</v>
      </c>
      <c r="D126" s="65">
        <v>2</v>
      </c>
      <c r="E126" s="9">
        <f>IF(D132=0, "-", D126/D132)</f>
        <v>6.0606060606060608E-2</v>
      </c>
      <c r="F126" s="81">
        <v>0</v>
      </c>
      <c r="G126" s="34">
        <f>IF(F132=0, "-", F126/F132)</f>
        <v>0</v>
      </c>
      <c r="H126" s="65">
        <v>6</v>
      </c>
      <c r="I126" s="9">
        <f>IF(H132=0, "-", H126/H132)</f>
        <v>8.2191780821917804E-2</v>
      </c>
      <c r="J126" s="8">
        <f t="shared" si="10"/>
        <v>-1</v>
      </c>
      <c r="K126" s="9">
        <f t="shared" si="11"/>
        <v>-1</v>
      </c>
    </row>
    <row r="127" spans="1:11" x14ac:dyDescent="0.25">
      <c r="A127" s="7" t="s">
        <v>270</v>
      </c>
      <c r="B127" s="65">
        <v>0</v>
      </c>
      <c r="C127" s="34">
        <f>IF(B132=0, "-", B127/B132)</f>
        <v>0</v>
      </c>
      <c r="D127" s="65">
        <v>0</v>
      </c>
      <c r="E127" s="9">
        <f>IF(D132=0, "-", D127/D132)</f>
        <v>0</v>
      </c>
      <c r="F127" s="81">
        <v>2</v>
      </c>
      <c r="G127" s="34">
        <f>IF(F132=0, "-", F127/F132)</f>
        <v>2.5000000000000001E-2</v>
      </c>
      <c r="H127" s="65">
        <v>2</v>
      </c>
      <c r="I127" s="9">
        <f>IF(H132=0, "-", H127/H132)</f>
        <v>2.7397260273972601E-2</v>
      </c>
      <c r="J127" s="8" t="str">
        <f t="shared" si="10"/>
        <v>-</v>
      </c>
      <c r="K127" s="9">
        <f t="shared" si="11"/>
        <v>0</v>
      </c>
    </row>
    <row r="128" spans="1:11" x14ac:dyDescent="0.25">
      <c r="A128" s="7" t="s">
        <v>271</v>
      </c>
      <c r="B128" s="65">
        <v>6</v>
      </c>
      <c r="C128" s="34">
        <f>IF(B132=0, "-", B128/B132)</f>
        <v>0.17647058823529413</v>
      </c>
      <c r="D128" s="65">
        <v>8</v>
      </c>
      <c r="E128" s="9">
        <f>IF(D132=0, "-", D128/D132)</f>
        <v>0.24242424242424243</v>
      </c>
      <c r="F128" s="81">
        <v>9</v>
      </c>
      <c r="G128" s="34">
        <f>IF(F132=0, "-", F128/F132)</f>
        <v>0.1125</v>
      </c>
      <c r="H128" s="65">
        <v>15</v>
      </c>
      <c r="I128" s="9">
        <f>IF(H132=0, "-", H128/H132)</f>
        <v>0.20547945205479451</v>
      </c>
      <c r="J128" s="8">
        <f t="shared" si="10"/>
        <v>-0.25</v>
      </c>
      <c r="K128" s="9">
        <f t="shared" si="11"/>
        <v>-0.4</v>
      </c>
    </row>
    <row r="129" spans="1:11" x14ac:dyDescent="0.25">
      <c r="A129" s="7" t="s">
        <v>272</v>
      </c>
      <c r="B129" s="65">
        <v>12</v>
      </c>
      <c r="C129" s="34">
        <f>IF(B132=0, "-", B129/B132)</f>
        <v>0.35294117647058826</v>
      </c>
      <c r="D129" s="65">
        <v>0</v>
      </c>
      <c r="E129" s="9">
        <f>IF(D132=0, "-", D129/D132)</f>
        <v>0</v>
      </c>
      <c r="F129" s="81">
        <v>15</v>
      </c>
      <c r="G129" s="34">
        <f>IF(F132=0, "-", F129/F132)</f>
        <v>0.1875</v>
      </c>
      <c r="H129" s="65">
        <v>0</v>
      </c>
      <c r="I129" s="9">
        <f>IF(H132=0, "-", H129/H132)</f>
        <v>0</v>
      </c>
      <c r="J129" s="8" t="str">
        <f t="shared" si="10"/>
        <v>-</v>
      </c>
      <c r="K129" s="9" t="str">
        <f t="shared" si="11"/>
        <v>-</v>
      </c>
    </row>
    <row r="130" spans="1:11" x14ac:dyDescent="0.25">
      <c r="A130" s="7" t="s">
        <v>273</v>
      </c>
      <c r="B130" s="65">
        <v>3</v>
      </c>
      <c r="C130" s="34">
        <f>IF(B132=0, "-", B130/B132)</f>
        <v>8.8235294117647065E-2</v>
      </c>
      <c r="D130" s="65">
        <v>10</v>
      </c>
      <c r="E130" s="9">
        <f>IF(D132=0, "-", D130/D132)</f>
        <v>0.30303030303030304</v>
      </c>
      <c r="F130" s="81">
        <v>14</v>
      </c>
      <c r="G130" s="34">
        <f>IF(F132=0, "-", F130/F132)</f>
        <v>0.17499999999999999</v>
      </c>
      <c r="H130" s="65">
        <v>23</v>
      </c>
      <c r="I130" s="9">
        <f>IF(H132=0, "-", H130/H132)</f>
        <v>0.31506849315068491</v>
      </c>
      <c r="J130" s="8">
        <f t="shared" si="10"/>
        <v>-0.7</v>
      </c>
      <c r="K130" s="9">
        <f t="shared" si="11"/>
        <v>-0.39130434782608697</v>
      </c>
    </row>
    <row r="131" spans="1:11" x14ac:dyDescent="0.25">
      <c r="A131" s="2"/>
      <c r="B131" s="68"/>
      <c r="C131" s="33"/>
      <c r="D131" s="68"/>
      <c r="E131" s="6"/>
      <c r="F131" s="82"/>
      <c r="G131" s="33"/>
      <c r="H131" s="68"/>
      <c r="I131" s="6"/>
      <c r="J131" s="5"/>
      <c r="K131" s="6"/>
    </row>
    <row r="132" spans="1:11" s="43" customFormat="1" x14ac:dyDescent="0.25">
      <c r="A132" s="162" t="s">
        <v>573</v>
      </c>
      <c r="B132" s="71">
        <f>SUM(B121:B131)</f>
        <v>34</v>
      </c>
      <c r="C132" s="40">
        <f>B132/22244</f>
        <v>1.528502067973386E-3</v>
      </c>
      <c r="D132" s="71">
        <f>SUM(D121:D131)</f>
        <v>33</v>
      </c>
      <c r="E132" s="41">
        <f>D132/21214</f>
        <v>1.55557650608089E-3</v>
      </c>
      <c r="F132" s="77">
        <f>SUM(F121:F131)</f>
        <v>80</v>
      </c>
      <c r="G132" s="42">
        <f>F132/59437</f>
        <v>1.3459629523697361E-3</v>
      </c>
      <c r="H132" s="71">
        <f>SUM(H121:H131)</f>
        <v>73</v>
      </c>
      <c r="I132" s="41">
        <f>H132/56599</f>
        <v>1.2897754377285818E-3</v>
      </c>
      <c r="J132" s="37">
        <f>IF(D132=0, "-", IF((B132-D132)/D132&lt;10, (B132-D132)/D132, "&gt;999%"))</f>
        <v>3.0303030303030304E-2</v>
      </c>
      <c r="K132" s="38">
        <f>IF(H132=0, "-", IF((F132-H132)/H132&lt;10, (F132-H132)/H132, "&gt;999%"))</f>
        <v>9.5890410958904104E-2</v>
      </c>
    </row>
    <row r="133" spans="1:11" x14ac:dyDescent="0.25">
      <c r="B133" s="83"/>
      <c r="D133" s="83"/>
      <c r="F133" s="83"/>
      <c r="H133" s="83"/>
    </row>
    <row r="134" spans="1:11" s="43" customFormat="1" x14ac:dyDescent="0.25">
      <c r="A134" s="162" t="s">
        <v>572</v>
      </c>
      <c r="B134" s="71">
        <v>115</v>
      </c>
      <c r="C134" s="40">
        <f>B134/22244</f>
        <v>5.1699334652040999E-3</v>
      </c>
      <c r="D134" s="71">
        <v>95</v>
      </c>
      <c r="E134" s="41">
        <f>D134/21214</f>
        <v>4.478174790232865E-3</v>
      </c>
      <c r="F134" s="77">
        <v>248</v>
      </c>
      <c r="G134" s="42">
        <f>F134/59437</f>
        <v>4.1724851523461818E-3</v>
      </c>
      <c r="H134" s="71">
        <v>241</v>
      </c>
      <c r="I134" s="41">
        <f>H134/56599</f>
        <v>4.258025760172441E-3</v>
      </c>
      <c r="J134" s="37">
        <f>IF(D134=0, "-", IF((B134-D134)/D134&lt;10, (B134-D134)/D134, "&gt;999%"))</f>
        <v>0.21052631578947367</v>
      </c>
      <c r="K134" s="38">
        <f>IF(H134=0, "-", IF((F134-H134)/H134&lt;10, (F134-H134)/H134, "&gt;999%"))</f>
        <v>2.9045643153526972E-2</v>
      </c>
    </row>
    <row r="135" spans="1:11" x14ac:dyDescent="0.25">
      <c r="B135" s="83"/>
      <c r="D135" s="83"/>
      <c r="F135" s="83"/>
      <c r="H135" s="83"/>
    </row>
    <row r="136" spans="1:11" ht="15.6" x14ac:dyDescent="0.3">
      <c r="A136" s="164" t="s">
        <v>116</v>
      </c>
      <c r="B136" s="196" t="s">
        <v>1</v>
      </c>
      <c r="C136" s="200"/>
      <c r="D136" s="200"/>
      <c r="E136" s="197"/>
      <c r="F136" s="196" t="s">
        <v>14</v>
      </c>
      <c r="G136" s="200"/>
      <c r="H136" s="200"/>
      <c r="I136" s="197"/>
      <c r="J136" s="196" t="s">
        <v>15</v>
      </c>
      <c r="K136" s="197"/>
    </row>
    <row r="137" spans="1:11" x14ac:dyDescent="0.25">
      <c r="A137" s="22"/>
      <c r="B137" s="196">
        <f>VALUE(RIGHT($B$2, 4))</f>
        <v>2023</v>
      </c>
      <c r="C137" s="197"/>
      <c r="D137" s="196">
        <f>B137-1</f>
        <v>2022</v>
      </c>
      <c r="E137" s="204"/>
      <c r="F137" s="196">
        <f>B137</f>
        <v>2023</v>
      </c>
      <c r="G137" s="204"/>
      <c r="H137" s="196">
        <f>D137</f>
        <v>2022</v>
      </c>
      <c r="I137" s="204"/>
      <c r="J137" s="140" t="s">
        <v>4</v>
      </c>
      <c r="K137" s="141" t="s">
        <v>2</v>
      </c>
    </row>
    <row r="138" spans="1:11" x14ac:dyDescent="0.25">
      <c r="A138" s="163" t="s">
        <v>145</v>
      </c>
      <c r="B138" s="61" t="s">
        <v>12</v>
      </c>
      <c r="C138" s="62" t="s">
        <v>13</v>
      </c>
      <c r="D138" s="61" t="s">
        <v>12</v>
      </c>
      <c r="E138" s="63" t="s">
        <v>13</v>
      </c>
      <c r="F138" s="62" t="s">
        <v>12</v>
      </c>
      <c r="G138" s="62" t="s">
        <v>13</v>
      </c>
      <c r="H138" s="61" t="s">
        <v>12</v>
      </c>
      <c r="I138" s="63" t="s">
        <v>13</v>
      </c>
      <c r="J138" s="61"/>
      <c r="K138" s="63"/>
    </row>
    <row r="139" spans="1:11" x14ac:dyDescent="0.25">
      <c r="A139" s="7" t="s">
        <v>274</v>
      </c>
      <c r="B139" s="65">
        <v>0</v>
      </c>
      <c r="C139" s="34" t="str">
        <f>IF(B141=0, "-", B139/B141)</f>
        <v>-</v>
      </c>
      <c r="D139" s="65">
        <v>3</v>
      </c>
      <c r="E139" s="9">
        <f>IF(D141=0, "-", D139/D141)</f>
        <v>1</v>
      </c>
      <c r="F139" s="81">
        <v>0</v>
      </c>
      <c r="G139" s="34" t="str">
        <f>IF(F141=0, "-", F139/F141)</f>
        <v>-</v>
      </c>
      <c r="H139" s="65">
        <v>6</v>
      </c>
      <c r="I139" s="9">
        <f>IF(H141=0, "-", H139/H141)</f>
        <v>1</v>
      </c>
      <c r="J139" s="8">
        <f>IF(D139=0, "-", IF((B139-D139)/D139&lt;10, (B139-D139)/D139, "&gt;999%"))</f>
        <v>-1</v>
      </c>
      <c r="K139" s="9">
        <f>IF(H139=0, "-", IF((F139-H139)/H139&lt;10, (F139-H139)/H139, "&gt;999%"))</f>
        <v>-1</v>
      </c>
    </row>
    <row r="140" spans="1:11" x14ac:dyDescent="0.25">
      <c r="A140" s="2"/>
      <c r="B140" s="68"/>
      <c r="C140" s="33"/>
      <c r="D140" s="68"/>
      <c r="E140" s="6"/>
      <c r="F140" s="82"/>
      <c r="G140" s="33"/>
      <c r="H140" s="68"/>
      <c r="I140" s="6"/>
      <c r="J140" s="5"/>
      <c r="K140" s="6"/>
    </row>
    <row r="141" spans="1:11" s="43" customFormat="1" x14ac:dyDescent="0.25">
      <c r="A141" s="162" t="s">
        <v>571</v>
      </c>
      <c r="B141" s="71">
        <f>SUM(B139:B140)</f>
        <v>0</v>
      </c>
      <c r="C141" s="40">
        <f>B141/22244</f>
        <v>0</v>
      </c>
      <c r="D141" s="71">
        <f>SUM(D139:D140)</f>
        <v>3</v>
      </c>
      <c r="E141" s="41">
        <f>D141/21214</f>
        <v>1.4141604600735364E-4</v>
      </c>
      <c r="F141" s="77">
        <f>SUM(F139:F140)</f>
        <v>0</v>
      </c>
      <c r="G141" s="42">
        <f>F141/59437</f>
        <v>0</v>
      </c>
      <c r="H141" s="71">
        <f>SUM(H139:H140)</f>
        <v>6</v>
      </c>
      <c r="I141" s="41">
        <f>H141/56599</f>
        <v>1.0600894008728069E-4</v>
      </c>
      <c r="J141" s="37">
        <f>IF(D141=0, "-", IF((B141-D141)/D141&lt;10, (B141-D141)/D141, "&gt;999%"))</f>
        <v>-1</v>
      </c>
      <c r="K141" s="38">
        <f>IF(H141=0, "-", IF((F141-H141)/H141&lt;10, (F141-H141)/H141, "&gt;999%"))</f>
        <v>-1</v>
      </c>
    </row>
    <row r="142" spans="1:11" x14ac:dyDescent="0.25">
      <c r="B142" s="83"/>
      <c r="D142" s="83"/>
      <c r="F142" s="83"/>
      <c r="H142" s="83"/>
    </row>
    <row r="143" spans="1:11" x14ac:dyDescent="0.25">
      <c r="A143" s="163" t="s">
        <v>146</v>
      </c>
      <c r="B143" s="61" t="s">
        <v>12</v>
      </c>
      <c r="C143" s="62" t="s">
        <v>13</v>
      </c>
      <c r="D143" s="61" t="s">
        <v>12</v>
      </c>
      <c r="E143" s="63" t="s">
        <v>13</v>
      </c>
      <c r="F143" s="62" t="s">
        <v>12</v>
      </c>
      <c r="G143" s="62" t="s">
        <v>13</v>
      </c>
      <c r="H143" s="61" t="s">
        <v>12</v>
      </c>
      <c r="I143" s="63" t="s">
        <v>13</v>
      </c>
      <c r="J143" s="61"/>
      <c r="K143" s="63"/>
    </row>
    <row r="144" spans="1:11" x14ac:dyDescent="0.25">
      <c r="A144" s="7" t="s">
        <v>275</v>
      </c>
      <c r="B144" s="65">
        <v>0</v>
      </c>
      <c r="C144" s="34">
        <f>IF(B153=0, "-", B144/B153)</f>
        <v>0</v>
      </c>
      <c r="D144" s="65">
        <v>1</v>
      </c>
      <c r="E144" s="9">
        <f>IF(D153=0, "-", D144/D153)</f>
        <v>0.125</v>
      </c>
      <c r="F144" s="81">
        <v>0</v>
      </c>
      <c r="G144" s="34">
        <f>IF(F153=0, "-", F144/F153)</f>
        <v>0</v>
      </c>
      <c r="H144" s="65">
        <v>1</v>
      </c>
      <c r="I144" s="9">
        <f>IF(H153=0, "-", H144/H153)</f>
        <v>6.6666666666666666E-2</v>
      </c>
      <c r="J144" s="8">
        <f t="shared" ref="J144:J151" si="12">IF(D144=0, "-", IF((B144-D144)/D144&lt;10, (B144-D144)/D144, "&gt;999%"))</f>
        <v>-1</v>
      </c>
      <c r="K144" s="9">
        <f t="shared" ref="K144:K151" si="13">IF(H144=0, "-", IF((F144-H144)/H144&lt;10, (F144-H144)/H144, "&gt;999%"))</f>
        <v>-1</v>
      </c>
    </row>
    <row r="145" spans="1:11" x14ac:dyDescent="0.25">
      <c r="A145" s="7" t="s">
        <v>276</v>
      </c>
      <c r="B145" s="65">
        <v>2</v>
      </c>
      <c r="C145" s="34">
        <f>IF(B153=0, "-", B145/B153)</f>
        <v>0.2857142857142857</v>
      </c>
      <c r="D145" s="65">
        <v>0</v>
      </c>
      <c r="E145" s="9">
        <f>IF(D153=0, "-", D145/D153)</f>
        <v>0</v>
      </c>
      <c r="F145" s="81">
        <v>3</v>
      </c>
      <c r="G145" s="34">
        <f>IF(F153=0, "-", F145/F153)</f>
        <v>0.2</v>
      </c>
      <c r="H145" s="65">
        <v>3</v>
      </c>
      <c r="I145" s="9">
        <f>IF(H153=0, "-", H145/H153)</f>
        <v>0.2</v>
      </c>
      <c r="J145" s="8" t="str">
        <f t="shared" si="12"/>
        <v>-</v>
      </c>
      <c r="K145" s="9">
        <f t="shared" si="13"/>
        <v>0</v>
      </c>
    </row>
    <row r="146" spans="1:11" x14ac:dyDescent="0.25">
      <c r="A146" s="7" t="s">
        <v>277</v>
      </c>
      <c r="B146" s="65">
        <v>0</v>
      </c>
      <c r="C146" s="34">
        <f>IF(B153=0, "-", B146/B153)</f>
        <v>0</v>
      </c>
      <c r="D146" s="65">
        <v>1</v>
      </c>
      <c r="E146" s="9">
        <f>IF(D153=0, "-", D146/D153)</f>
        <v>0.125</v>
      </c>
      <c r="F146" s="81">
        <v>0</v>
      </c>
      <c r="G146" s="34">
        <f>IF(F153=0, "-", F146/F153)</f>
        <v>0</v>
      </c>
      <c r="H146" s="65">
        <v>2</v>
      </c>
      <c r="I146" s="9">
        <f>IF(H153=0, "-", H146/H153)</f>
        <v>0.13333333333333333</v>
      </c>
      <c r="J146" s="8">
        <f t="shared" si="12"/>
        <v>-1</v>
      </c>
      <c r="K146" s="9">
        <f t="shared" si="13"/>
        <v>-1</v>
      </c>
    </row>
    <row r="147" spans="1:11" x14ac:dyDescent="0.25">
      <c r="A147" s="7" t="s">
        <v>278</v>
      </c>
      <c r="B147" s="65">
        <v>1</v>
      </c>
      <c r="C147" s="34">
        <f>IF(B153=0, "-", B147/B153)</f>
        <v>0.14285714285714285</v>
      </c>
      <c r="D147" s="65">
        <v>0</v>
      </c>
      <c r="E147" s="9">
        <f>IF(D153=0, "-", D147/D153)</f>
        <v>0</v>
      </c>
      <c r="F147" s="81">
        <v>3</v>
      </c>
      <c r="G147" s="34">
        <f>IF(F153=0, "-", F147/F153)</f>
        <v>0.2</v>
      </c>
      <c r="H147" s="65">
        <v>0</v>
      </c>
      <c r="I147" s="9">
        <f>IF(H153=0, "-", H147/H153)</f>
        <v>0</v>
      </c>
      <c r="J147" s="8" t="str">
        <f t="shared" si="12"/>
        <v>-</v>
      </c>
      <c r="K147" s="9" t="str">
        <f t="shared" si="13"/>
        <v>-</v>
      </c>
    </row>
    <row r="148" spans="1:11" x14ac:dyDescent="0.25">
      <c r="A148" s="7" t="s">
        <v>279</v>
      </c>
      <c r="B148" s="65">
        <v>1</v>
      </c>
      <c r="C148" s="34">
        <f>IF(B153=0, "-", B148/B153)</f>
        <v>0.14285714285714285</v>
      </c>
      <c r="D148" s="65">
        <v>0</v>
      </c>
      <c r="E148" s="9">
        <f>IF(D153=0, "-", D148/D153)</f>
        <v>0</v>
      </c>
      <c r="F148" s="81">
        <v>1</v>
      </c>
      <c r="G148" s="34">
        <f>IF(F153=0, "-", F148/F153)</f>
        <v>6.6666666666666666E-2</v>
      </c>
      <c r="H148" s="65">
        <v>0</v>
      </c>
      <c r="I148" s="9">
        <f>IF(H153=0, "-", H148/H153)</f>
        <v>0</v>
      </c>
      <c r="J148" s="8" t="str">
        <f t="shared" si="12"/>
        <v>-</v>
      </c>
      <c r="K148" s="9" t="str">
        <f t="shared" si="13"/>
        <v>-</v>
      </c>
    </row>
    <row r="149" spans="1:11" x14ac:dyDescent="0.25">
      <c r="A149" s="7" t="s">
        <v>280</v>
      </c>
      <c r="B149" s="65">
        <v>2</v>
      </c>
      <c r="C149" s="34">
        <f>IF(B153=0, "-", B149/B153)</f>
        <v>0.2857142857142857</v>
      </c>
      <c r="D149" s="65">
        <v>4</v>
      </c>
      <c r="E149" s="9">
        <f>IF(D153=0, "-", D149/D153)</f>
        <v>0.5</v>
      </c>
      <c r="F149" s="81">
        <v>5</v>
      </c>
      <c r="G149" s="34">
        <f>IF(F153=0, "-", F149/F153)</f>
        <v>0.33333333333333331</v>
      </c>
      <c r="H149" s="65">
        <v>7</v>
      </c>
      <c r="I149" s="9">
        <f>IF(H153=0, "-", H149/H153)</f>
        <v>0.46666666666666667</v>
      </c>
      <c r="J149" s="8">
        <f t="shared" si="12"/>
        <v>-0.5</v>
      </c>
      <c r="K149" s="9">
        <f t="shared" si="13"/>
        <v>-0.2857142857142857</v>
      </c>
    </row>
    <row r="150" spans="1:11" x14ac:dyDescent="0.25">
      <c r="A150" s="7" t="s">
        <v>281</v>
      </c>
      <c r="B150" s="65">
        <v>1</v>
      </c>
      <c r="C150" s="34">
        <f>IF(B153=0, "-", B150/B153)</f>
        <v>0.14285714285714285</v>
      </c>
      <c r="D150" s="65">
        <v>2</v>
      </c>
      <c r="E150" s="9">
        <f>IF(D153=0, "-", D150/D153)</f>
        <v>0.25</v>
      </c>
      <c r="F150" s="81">
        <v>2</v>
      </c>
      <c r="G150" s="34">
        <f>IF(F153=0, "-", F150/F153)</f>
        <v>0.13333333333333333</v>
      </c>
      <c r="H150" s="65">
        <v>2</v>
      </c>
      <c r="I150" s="9">
        <f>IF(H153=0, "-", H150/H153)</f>
        <v>0.13333333333333333</v>
      </c>
      <c r="J150" s="8">
        <f t="shared" si="12"/>
        <v>-0.5</v>
      </c>
      <c r="K150" s="9">
        <f t="shared" si="13"/>
        <v>0</v>
      </c>
    </row>
    <row r="151" spans="1:11" x14ac:dyDescent="0.25">
      <c r="A151" s="7" t="s">
        <v>282</v>
      </c>
      <c r="B151" s="65">
        <v>0</v>
      </c>
      <c r="C151" s="34">
        <f>IF(B153=0, "-", B151/B153)</f>
        <v>0</v>
      </c>
      <c r="D151" s="65">
        <v>0</v>
      </c>
      <c r="E151" s="9">
        <f>IF(D153=0, "-", D151/D153)</f>
        <v>0</v>
      </c>
      <c r="F151" s="81">
        <v>1</v>
      </c>
      <c r="G151" s="34">
        <f>IF(F153=0, "-", F151/F153)</f>
        <v>6.6666666666666666E-2</v>
      </c>
      <c r="H151" s="65">
        <v>0</v>
      </c>
      <c r="I151" s="9">
        <f>IF(H153=0, "-", H151/H153)</f>
        <v>0</v>
      </c>
      <c r="J151" s="8" t="str">
        <f t="shared" si="12"/>
        <v>-</v>
      </c>
      <c r="K151" s="9" t="str">
        <f t="shared" si="13"/>
        <v>-</v>
      </c>
    </row>
    <row r="152" spans="1:11" x14ac:dyDescent="0.25">
      <c r="A152" s="2"/>
      <c r="B152" s="68"/>
      <c r="C152" s="33"/>
      <c r="D152" s="68"/>
      <c r="E152" s="6"/>
      <c r="F152" s="82"/>
      <c r="G152" s="33"/>
      <c r="H152" s="68"/>
      <c r="I152" s="6"/>
      <c r="J152" s="5"/>
      <c r="K152" s="6"/>
    </row>
    <row r="153" spans="1:11" s="43" customFormat="1" x14ac:dyDescent="0.25">
      <c r="A153" s="162" t="s">
        <v>570</v>
      </c>
      <c r="B153" s="71">
        <f>SUM(B144:B152)</f>
        <v>7</v>
      </c>
      <c r="C153" s="40">
        <f>B153/22244</f>
        <v>3.1469160222981476E-4</v>
      </c>
      <c r="D153" s="71">
        <f>SUM(D144:D152)</f>
        <v>8</v>
      </c>
      <c r="E153" s="41">
        <f>D153/21214</f>
        <v>3.771094560196097E-4</v>
      </c>
      <c r="F153" s="77">
        <f>SUM(F144:F152)</f>
        <v>15</v>
      </c>
      <c r="G153" s="42">
        <f>F153/59437</f>
        <v>2.5236805356932551E-4</v>
      </c>
      <c r="H153" s="71">
        <f>SUM(H144:H152)</f>
        <v>15</v>
      </c>
      <c r="I153" s="41">
        <f>H153/56599</f>
        <v>2.6502235021820173E-4</v>
      </c>
      <c r="J153" s="37">
        <f>IF(D153=0, "-", IF((B153-D153)/D153&lt;10, (B153-D153)/D153, "&gt;999%"))</f>
        <v>-0.125</v>
      </c>
      <c r="K153" s="38">
        <f>IF(H153=0, "-", IF((F153-H153)/H153&lt;10, (F153-H153)/H153, "&gt;999%"))</f>
        <v>0</v>
      </c>
    </row>
    <row r="154" spans="1:11" x14ac:dyDescent="0.25">
      <c r="B154" s="83"/>
      <c r="D154" s="83"/>
      <c r="F154" s="83"/>
      <c r="H154" s="83"/>
    </row>
    <row r="155" spans="1:11" s="43" customFormat="1" x14ac:dyDescent="0.25">
      <c r="A155" s="162" t="s">
        <v>569</v>
      </c>
      <c r="B155" s="71">
        <v>7</v>
      </c>
      <c r="C155" s="40">
        <f>B155/22244</f>
        <v>3.1469160222981476E-4</v>
      </c>
      <c r="D155" s="71">
        <v>11</v>
      </c>
      <c r="E155" s="41">
        <f>D155/21214</f>
        <v>5.1852550202696334E-4</v>
      </c>
      <c r="F155" s="77">
        <v>15</v>
      </c>
      <c r="G155" s="42">
        <f>F155/59437</f>
        <v>2.5236805356932551E-4</v>
      </c>
      <c r="H155" s="71">
        <v>21</v>
      </c>
      <c r="I155" s="41">
        <f>H155/56599</f>
        <v>3.7103129030548242E-4</v>
      </c>
      <c r="J155" s="37">
        <f>IF(D155=0, "-", IF((B155-D155)/D155&lt;10, (B155-D155)/D155, "&gt;999%"))</f>
        <v>-0.36363636363636365</v>
      </c>
      <c r="K155" s="38">
        <f>IF(H155=0, "-", IF((F155-H155)/H155&lt;10, (F155-H155)/H155, "&gt;999%"))</f>
        <v>-0.2857142857142857</v>
      </c>
    </row>
    <row r="156" spans="1:11" x14ac:dyDescent="0.25">
      <c r="B156" s="83"/>
      <c r="D156" s="83"/>
      <c r="F156" s="83"/>
      <c r="H156" s="83"/>
    </row>
    <row r="157" spans="1:11" ht="15.6" x14ac:dyDescent="0.3">
      <c r="A157" s="164" t="s">
        <v>117</v>
      </c>
      <c r="B157" s="196" t="s">
        <v>1</v>
      </c>
      <c r="C157" s="200"/>
      <c r="D157" s="200"/>
      <c r="E157" s="197"/>
      <c r="F157" s="196" t="s">
        <v>14</v>
      </c>
      <c r="G157" s="200"/>
      <c r="H157" s="200"/>
      <c r="I157" s="197"/>
      <c r="J157" s="196" t="s">
        <v>15</v>
      </c>
      <c r="K157" s="197"/>
    </row>
    <row r="158" spans="1:11" x14ac:dyDescent="0.25">
      <c r="A158" s="22"/>
      <c r="B158" s="196">
        <f>VALUE(RIGHT($B$2, 4))</f>
        <v>2023</v>
      </c>
      <c r="C158" s="197"/>
      <c r="D158" s="196">
        <f>B158-1</f>
        <v>2022</v>
      </c>
      <c r="E158" s="204"/>
      <c r="F158" s="196">
        <f>B158</f>
        <v>2023</v>
      </c>
      <c r="G158" s="204"/>
      <c r="H158" s="196">
        <f>D158</f>
        <v>2022</v>
      </c>
      <c r="I158" s="204"/>
      <c r="J158" s="140" t="s">
        <v>4</v>
      </c>
      <c r="K158" s="141" t="s">
        <v>2</v>
      </c>
    </row>
    <row r="159" spans="1:11" x14ac:dyDescent="0.25">
      <c r="A159" s="163" t="s">
        <v>147</v>
      </c>
      <c r="B159" s="61" t="s">
        <v>12</v>
      </c>
      <c r="C159" s="62" t="s">
        <v>13</v>
      </c>
      <c r="D159" s="61" t="s">
        <v>12</v>
      </c>
      <c r="E159" s="63" t="s">
        <v>13</v>
      </c>
      <c r="F159" s="62" t="s">
        <v>12</v>
      </c>
      <c r="G159" s="62" t="s">
        <v>13</v>
      </c>
      <c r="H159" s="61" t="s">
        <v>12</v>
      </c>
      <c r="I159" s="63" t="s">
        <v>13</v>
      </c>
      <c r="J159" s="61"/>
      <c r="K159" s="63"/>
    </row>
    <row r="160" spans="1:11" x14ac:dyDescent="0.25">
      <c r="A160" s="7" t="s">
        <v>283</v>
      </c>
      <c r="B160" s="65">
        <v>0</v>
      </c>
      <c r="C160" s="34">
        <f>IF(B169=0, "-", B160/B169)</f>
        <v>0</v>
      </c>
      <c r="D160" s="65">
        <v>25</v>
      </c>
      <c r="E160" s="9">
        <f>IF(D169=0, "-", D160/D169)</f>
        <v>0.12077294685990338</v>
      </c>
      <c r="F160" s="81">
        <v>0</v>
      </c>
      <c r="G160" s="34">
        <f>IF(F169=0, "-", F160/F169)</f>
        <v>0</v>
      </c>
      <c r="H160" s="65">
        <v>55</v>
      </c>
      <c r="I160" s="9">
        <f>IF(H169=0, "-", H160/H169)</f>
        <v>0.10299625468164794</v>
      </c>
      <c r="J160" s="8">
        <f t="shared" ref="J160:J167" si="14">IF(D160=0, "-", IF((B160-D160)/D160&lt;10, (B160-D160)/D160, "&gt;999%"))</f>
        <v>-1</v>
      </c>
      <c r="K160" s="9">
        <f t="shared" ref="K160:K167" si="15">IF(H160=0, "-", IF((F160-H160)/H160&lt;10, (F160-H160)/H160, "&gt;999%"))</f>
        <v>-1</v>
      </c>
    </row>
    <row r="161" spans="1:11" x14ac:dyDescent="0.25">
      <c r="A161" s="7" t="s">
        <v>284</v>
      </c>
      <c r="B161" s="65">
        <v>29</v>
      </c>
      <c r="C161" s="34">
        <f>IF(B169=0, "-", B161/B169)</f>
        <v>0.16022099447513813</v>
      </c>
      <c r="D161" s="65">
        <v>71</v>
      </c>
      <c r="E161" s="9">
        <f>IF(D169=0, "-", D161/D169)</f>
        <v>0.34299516908212563</v>
      </c>
      <c r="F161" s="81">
        <v>68</v>
      </c>
      <c r="G161" s="34">
        <f>IF(F169=0, "-", F161/F169)</f>
        <v>0.10334346504559271</v>
      </c>
      <c r="H161" s="65">
        <v>139</v>
      </c>
      <c r="I161" s="9">
        <f>IF(H169=0, "-", H161/H169)</f>
        <v>0.26029962546816482</v>
      </c>
      <c r="J161" s="8">
        <f t="shared" si="14"/>
        <v>-0.59154929577464788</v>
      </c>
      <c r="K161" s="9">
        <f t="shared" si="15"/>
        <v>-0.51079136690647486</v>
      </c>
    </row>
    <row r="162" spans="1:11" x14ac:dyDescent="0.25">
      <c r="A162" s="7" t="s">
        <v>285</v>
      </c>
      <c r="B162" s="65">
        <v>135</v>
      </c>
      <c r="C162" s="34">
        <f>IF(B169=0, "-", B162/B169)</f>
        <v>0.7458563535911602</v>
      </c>
      <c r="D162" s="65">
        <v>92</v>
      </c>
      <c r="E162" s="9">
        <f>IF(D169=0, "-", D162/D169)</f>
        <v>0.44444444444444442</v>
      </c>
      <c r="F162" s="81">
        <v>539</v>
      </c>
      <c r="G162" s="34">
        <f>IF(F169=0, "-", F162/F169)</f>
        <v>0.81914893617021278</v>
      </c>
      <c r="H162" s="65">
        <v>293</v>
      </c>
      <c r="I162" s="9">
        <f>IF(H169=0, "-", H162/H169)</f>
        <v>0.54868913857677903</v>
      </c>
      <c r="J162" s="8">
        <f t="shared" si="14"/>
        <v>0.46739130434782611</v>
      </c>
      <c r="K162" s="9">
        <f t="shared" si="15"/>
        <v>0.83959044368600677</v>
      </c>
    </row>
    <row r="163" spans="1:11" x14ac:dyDescent="0.25">
      <c r="A163" s="7" t="s">
        <v>286</v>
      </c>
      <c r="B163" s="65">
        <v>0</v>
      </c>
      <c r="C163" s="34">
        <f>IF(B169=0, "-", B163/B169)</f>
        <v>0</v>
      </c>
      <c r="D163" s="65">
        <v>16</v>
      </c>
      <c r="E163" s="9">
        <f>IF(D169=0, "-", D163/D169)</f>
        <v>7.7294685990338161E-2</v>
      </c>
      <c r="F163" s="81">
        <v>0</v>
      </c>
      <c r="G163" s="34">
        <f>IF(F169=0, "-", F163/F169)</f>
        <v>0</v>
      </c>
      <c r="H163" s="65">
        <v>39</v>
      </c>
      <c r="I163" s="9">
        <f>IF(H169=0, "-", H163/H169)</f>
        <v>7.3033707865168537E-2</v>
      </c>
      <c r="J163" s="8">
        <f t="shared" si="14"/>
        <v>-1</v>
      </c>
      <c r="K163" s="9">
        <f t="shared" si="15"/>
        <v>-1</v>
      </c>
    </row>
    <row r="164" spans="1:11" x14ac:dyDescent="0.25">
      <c r="A164" s="7" t="s">
        <v>287</v>
      </c>
      <c r="B164" s="65">
        <v>0</v>
      </c>
      <c r="C164" s="34">
        <f>IF(B169=0, "-", B164/B169)</f>
        <v>0</v>
      </c>
      <c r="D164" s="65">
        <v>0</v>
      </c>
      <c r="E164" s="9">
        <f>IF(D169=0, "-", D164/D169)</f>
        <v>0</v>
      </c>
      <c r="F164" s="81">
        <v>18</v>
      </c>
      <c r="G164" s="34">
        <f>IF(F169=0, "-", F164/F169)</f>
        <v>2.7355623100303952E-2</v>
      </c>
      <c r="H164" s="65">
        <v>0</v>
      </c>
      <c r="I164" s="9">
        <f>IF(H169=0, "-", H164/H169)</f>
        <v>0</v>
      </c>
      <c r="J164" s="8" t="str">
        <f t="shared" si="14"/>
        <v>-</v>
      </c>
      <c r="K164" s="9" t="str">
        <f t="shared" si="15"/>
        <v>-</v>
      </c>
    </row>
    <row r="165" spans="1:11" x14ac:dyDescent="0.25">
      <c r="A165" s="7" t="s">
        <v>288</v>
      </c>
      <c r="B165" s="65">
        <v>0</v>
      </c>
      <c r="C165" s="34">
        <f>IF(B169=0, "-", B165/B169)</f>
        <v>0</v>
      </c>
      <c r="D165" s="65">
        <v>0</v>
      </c>
      <c r="E165" s="9">
        <f>IF(D169=0, "-", D165/D169)</f>
        <v>0</v>
      </c>
      <c r="F165" s="81">
        <v>2</v>
      </c>
      <c r="G165" s="34">
        <f>IF(F169=0, "-", F165/F169)</f>
        <v>3.0395136778115501E-3</v>
      </c>
      <c r="H165" s="65">
        <v>2</v>
      </c>
      <c r="I165" s="9">
        <f>IF(H169=0, "-", H165/H169)</f>
        <v>3.7453183520599251E-3</v>
      </c>
      <c r="J165" s="8" t="str">
        <f t="shared" si="14"/>
        <v>-</v>
      </c>
      <c r="K165" s="9">
        <f t="shared" si="15"/>
        <v>0</v>
      </c>
    </row>
    <row r="166" spans="1:11" x14ac:dyDescent="0.25">
      <c r="A166" s="7" t="s">
        <v>289</v>
      </c>
      <c r="B166" s="65">
        <v>2</v>
      </c>
      <c r="C166" s="34">
        <f>IF(B169=0, "-", B166/B169)</f>
        <v>1.1049723756906077E-2</v>
      </c>
      <c r="D166" s="65">
        <v>0</v>
      </c>
      <c r="E166" s="9">
        <f>IF(D169=0, "-", D166/D169)</f>
        <v>0</v>
      </c>
      <c r="F166" s="81">
        <v>2</v>
      </c>
      <c r="G166" s="34">
        <f>IF(F169=0, "-", F166/F169)</f>
        <v>3.0395136778115501E-3</v>
      </c>
      <c r="H166" s="65">
        <v>0</v>
      </c>
      <c r="I166" s="9">
        <f>IF(H169=0, "-", H166/H169)</f>
        <v>0</v>
      </c>
      <c r="J166" s="8" t="str">
        <f t="shared" si="14"/>
        <v>-</v>
      </c>
      <c r="K166" s="9" t="str">
        <f t="shared" si="15"/>
        <v>-</v>
      </c>
    </row>
    <row r="167" spans="1:11" x14ac:dyDescent="0.25">
      <c r="A167" s="7" t="s">
        <v>290</v>
      </c>
      <c r="B167" s="65">
        <v>15</v>
      </c>
      <c r="C167" s="34">
        <f>IF(B169=0, "-", B167/B169)</f>
        <v>8.2872928176795577E-2</v>
      </c>
      <c r="D167" s="65">
        <v>3</v>
      </c>
      <c r="E167" s="9">
        <f>IF(D169=0, "-", D167/D169)</f>
        <v>1.4492753623188406E-2</v>
      </c>
      <c r="F167" s="81">
        <v>29</v>
      </c>
      <c r="G167" s="34">
        <f>IF(F169=0, "-", F167/F169)</f>
        <v>4.4072948328267476E-2</v>
      </c>
      <c r="H167" s="65">
        <v>6</v>
      </c>
      <c r="I167" s="9">
        <f>IF(H169=0, "-", H167/H169)</f>
        <v>1.1235955056179775E-2</v>
      </c>
      <c r="J167" s="8">
        <f t="shared" si="14"/>
        <v>4</v>
      </c>
      <c r="K167" s="9">
        <f t="shared" si="15"/>
        <v>3.8333333333333335</v>
      </c>
    </row>
    <row r="168" spans="1:11" x14ac:dyDescent="0.25">
      <c r="A168" s="2"/>
      <c r="B168" s="68"/>
      <c r="C168" s="33"/>
      <c r="D168" s="68"/>
      <c r="E168" s="6"/>
      <c r="F168" s="82"/>
      <c r="G168" s="33"/>
      <c r="H168" s="68"/>
      <c r="I168" s="6"/>
      <c r="J168" s="5"/>
      <c r="K168" s="6"/>
    </row>
    <row r="169" spans="1:11" s="43" customFormat="1" x14ac:dyDescent="0.25">
      <c r="A169" s="162" t="s">
        <v>568</v>
      </c>
      <c r="B169" s="71">
        <f>SUM(B160:B168)</f>
        <v>181</v>
      </c>
      <c r="C169" s="40">
        <f>B169/22244</f>
        <v>8.1370257147994965E-3</v>
      </c>
      <c r="D169" s="71">
        <f>SUM(D160:D168)</f>
        <v>207</v>
      </c>
      <c r="E169" s="41">
        <f>D169/21214</f>
        <v>9.7577071745074007E-3</v>
      </c>
      <c r="F169" s="77">
        <f>SUM(F160:F168)</f>
        <v>658</v>
      </c>
      <c r="G169" s="42">
        <f>F169/59437</f>
        <v>1.1070545283241079E-2</v>
      </c>
      <c r="H169" s="71">
        <f>SUM(H160:H168)</f>
        <v>534</v>
      </c>
      <c r="I169" s="41">
        <f>H169/56599</f>
        <v>9.4347956677679826E-3</v>
      </c>
      <c r="J169" s="37">
        <f>IF(D169=0, "-", IF((B169-D169)/D169&lt;10, (B169-D169)/D169, "&gt;999%"))</f>
        <v>-0.12560386473429952</v>
      </c>
      <c r="K169" s="38">
        <f>IF(H169=0, "-", IF((F169-H169)/H169&lt;10, (F169-H169)/H169, "&gt;999%"))</f>
        <v>0.23220973782771537</v>
      </c>
    </row>
    <row r="170" spans="1:11" x14ac:dyDescent="0.25">
      <c r="B170" s="83"/>
      <c r="D170" s="83"/>
      <c r="F170" s="83"/>
      <c r="H170" s="83"/>
    </row>
    <row r="171" spans="1:11" x14ac:dyDescent="0.25">
      <c r="A171" s="163" t="s">
        <v>148</v>
      </c>
      <c r="B171" s="61" t="s">
        <v>12</v>
      </c>
      <c r="C171" s="62" t="s">
        <v>13</v>
      </c>
      <c r="D171" s="61" t="s">
        <v>12</v>
      </c>
      <c r="E171" s="63" t="s">
        <v>13</v>
      </c>
      <c r="F171" s="62" t="s">
        <v>12</v>
      </c>
      <c r="G171" s="62" t="s">
        <v>13</v>
      </c>
      <c r="H171" s="61" t="s">
        <v>12</v>
      </c>
      <c r="I171" s="63" t="s">
        <v>13</v>
      </c>
      <c r="J171" s="61"/>
      <c r="K171" s="63"/>
    </row>
    <row r="172" spans="1:11" x14ac:dyDescent="0.25">
      <c r="A172" s="7" t="s">
        <v>291</v>
      </c>
      <c r="B172" s="65">
        <v>0</v>
      </c>
      <c r="C172" s="34">
        <f>IF(B179=0, "-", B172/B179)</f>
        <v>0</v>
      </c>
      <c r="D172" s="65">
        <v>1</v>
      </c>
      <c r="E172" s="9">
        <f>IF(D179=0, "-", D172/D179)</f>
        <v>5.2631578947368418E-2</v>
      </c>
      <c r="F172" s="81">
        <v>0</v>
      </c>
      <c r="G172" s="34">
        <f>IF(F179=0, "-", F172/F179)</f>
        <v>0</v>
      </c>
      <c r="H172" s="65">
        <v>1</v>
      </c>
      <c r="I172" s="9">
        <f>IF(H179=0, "-", H172/H179)</f>
        <v>2.3255813953488372E-2</v>
      </c>
      <c r="J172" s="8">
        <f t="shared" ref="J172:J177" si="16">IF(D172=0, "-", IF((B172-D172)/D172&lt;10, (B172-D172)/D172, "&gt;999%"))</f>
        <v>-1</v>
      </c>
      <c r="K172" s="9">
        <f t="shared" ref="K172:K177" si="17">IF(H172=0, "-", IF((F172-H172)/H172&lt;10, (F172-H172)/H172, "&gt;999%"))</f>
        <v>-1</v>
      </c>
    </row>
    <row r="173" spans="1:11" x14ac:dyDescent="0.25">
      <c r="A173" s="7" t="s">
        <v>292</v>
      </c>
      <c r="B173" s="65">
        <v>0</v>
      </c>
      <c r="C173" s="34">
        <f>IF(B179=0, "-", B173/B179)</f>
        <v>0</v>
      </c>
      <c r="D173" s="65">
        <v>2</v>
      </c>
      <c r="E173" s="9">
        <f>IF(D179=0, "-", D173/D179)</f>
        <v>0.10526315789473684</v>
      </c>
      <c r="F173" s="81">
        <v>0</v>
      </c>
      <c r="G173" s="34">
        <f>IF(F179=0, "-", F173/F179)</f>
        <v>0</v>
      </c>
      <c r="H173" s="65">
        <v>11</v>
      </c>
      <c r="I173" s="9">
        <f>IF(H179=0, "-", H173/H179)</f>
        <v>0.2558139534883721</v>
      </c>
      <c r="J173" s="8">
        <f t="shared" si="16"/>
        <v>-1</v>
      </c>
      <c r="K173" s="9">
        <f t="shared" si="17"/>
        <v>-1</v>
      </c>
    </row>
    <row r="174" spans="1:11" x14ac:dyDescent="0.25">
      <c r="A174" s="7" t="s">
        <v>293</v>
      </c>
      <c r="B174" s="65">
        <v>6</v>
      </c>
      <c r="C174" s="34">
        <f>IF(B179=0, "-", B174/B179)</f>
        <v>0.54545454545454541</v>
      </c>
      <c r="D174" s="65">
        <v>13</v>
      </c>
      <c r="E174" s="9">
        <f>IF(D179=0, "-", D174/D179)</f>
        <v>0.68421052631578949</v>
      </c>
      <c r="F174" s="81">
        <v>14</v>
      </c>
      <c r="G174" s="34">
        <f>IF(F179=0, "-", F174/F179)</f>
        <v>0.45161290322580644</v>
      </c>
      <c r="H174" s="65">
        <v>26</v>
      </c>
      <c r="I174" s="9">
        <f>IF(H179=0, "-", H174/H179)</f>
        <v>0.60465116279069764</v>
      </c>
      <c r="J174" s="8">
        <f t="shared" si="16"/>
        <v>-0.53846153846153844</v>
      </c>
      <c r="K174" s="9">
        <f t="shared" si="17"/>
        <v>-0.46153846153846156</v>
      </c>
    </row>
    <row r="175" spans="1:11" x14ac:dyDescent="0.25">
      <c r="A175" s="7" t="s">
        <v>294</v>
      </c>
      <c r="B175" s="65">
        <v>3</v>
      </c>
      <c r="C175" s="34">
        <f>IF(B179=0, "-", B175/B179)</f>
        <v>0.27272727272727271</v>
      </c>
      <c r="D175" s="65">
        <v>0</v>
      </c>
      <c r="E175" s="9">
        <f>IF(D179=0, "-", D175/D179)</f>
        <v>0</v>
      </c>
      <c r="F175" s="81">
        <v>4</v>
      </c>
      <c r="G175" s="34">
        <f>IF(F179=0, "-", F175/F179)</f>
        <v>0.12903225806451613</v>
      </c>
      <c r="H175" s="65">
        <v>0</v>
      </c>
      <c r="I175" s="9">
        <f>IF(H179=0, "-", H175/H179)</f>
        <v>0</v>
      </c>
      <c r="J175" s="8" t="str">
        <f t="shared" si="16"/>
        <v>-</v>
      </c>
      <c r="K175" s="9" t="str">
        <f t="shared" si="17"/>
        <v>-</v>
      </c>
    </row>
    <row r="176" spans="1:11" x14ac:dyDescent="0.25">
      <c r="A176" s="7" t="s">
        <v>295</v>
      </c>
      <c r="B176" s="65">
        <v>1</v>
      </c>
      <c r="C176" s="34">
        <f>IF(B179=0, "-", B176/B179)</f>
        <v>9.0909090909090912E-2</v>
      </c>
      <c r="D176" s="65">
        <v>0</v>
      </c>
      <c r="E176" s="9">
        <f>IF(D179=0, "-", D176/D179)</f>
        <v>0</v>
      </c>
      <c r="F176" s="81">
        <v>6</v>
      </c>
      <c r="G176" s="34">
        <f>IF(F179=0, "-", F176/F179)</f>
        <v>0.19354838709677419</v>
      </c>
      <c r="H176" s="65">
        <v>2</v>
      </c>
      <c r="I176" s="9">
        <f>IF(H179=0, "-", H176/H179)</f>
        <v>4.6511627906976744E-2</v>
      </c>
      <c r="J176" s="8" t="str">
        <f t="shared" si="16"/>
        <v>-</v>
      </c>
      <c r="K176" s="9">
        <f t="shared" si="17"/>
        <v>2</v>
      </c>
    </row>
    <row r="177" spans="1:11" x14ac:dyDescent="0.25">
      <c r="A177" s="7" t="s">
        <v>296</v>
      </c>
      <c r="B177" s="65">
        <v>1</v>
      </c>
      <c r="C177" s="34">
        <f>IF(B179=0, "-", B177/B179)</f>
        <v>9.0909090909090912E-2</v>
      </c>
      <c r="D177" s="65">
        <v>3</v>
      </c>
      <c r="E177" s="9">
        <f>IF(D179=0, "-", D177/D179)</f>
        <v>0.15789473684210525</v>
      </c>
      <c r="F177" s="81">
        <v>7</v>
      </c>
      <c r="G177" s="34">
        <f>IF(F179=0, "-", F177/F179)</f>
        <v>0.22580645161290322</v>
      </c>
      <c r="H177" s="65">
        <v>3</v>
      </c>
      <c r="I177" s="9">
        <f>IF(H179=0, "-", H177/H179)</f>
        <v>6.9767441860465115E-2</v>
      </c>
      <c r="J177" s="8">
        <f t="shared" si="16"/>
        <v>-0.66666666666666663</v>
      </c>
      <c r="K177" s="9">
        <f t="shared" si="17"/>
        <v>1.3333333333333333</v>
      </c>
    </row>
    <row r="178" spans="1:11" x14ac:dyDescent="0.25">
      <c r="A178" s="2"/>
      <c r="B178" s="68"/>
      <c r="C178" s="33"/>
      <c r="D178" s="68"/>
      <c r="E178" s="6"/>
      <c r="F178" s="82"/>
      <c r="G178" s="33"/>
      <c r="H178" s="68"/>
      <c r="I178" s="6"/>
      <c r="J178" s="5"/>
      <c r="K178" s="6"/>
    </row>
    <row r="179" spans="1:11" s="43" customFormat="1" x14ac:dyDescent="0.25">
      <c r="A179" s="162" t="s">
        <v>567</v>
      </c>
      <c r="B179" s="71">
        <f>SUM(B172:B178)</f>
        <v>11</v>
      </c>
      <c r="C179" s="40">
        <f>B179/22244</f>
        <v>4.9451537493256606E-4</v>
      </c>
      <c r="D179" s="71">
        <f>SUM(D172:D178)</f>
        <v>19</v>
      </c>
      <c r="E179" s="41">
        <f>D179/21214</f>
        <v>8.9563495804657303E-4</v>
      </c>
      <c r="F179" s="77">
        <f>SUM(F172:F178)</f>
        <v>31</v>
      </c>
      <c r="G179" s="42">
        <f>F179/59437</f>
        <v>5.2156064404327272E-4</v>
      </c>
      <c r="H179" s="71">
        <f>SUM(H172:H178)</f>
        <v>43</v>
      </c>
      <c r="I179" s="41">
        <f>H179/56599</f>
        <v>7.5973073729217828E-4</v>
      </c>
      <c r="J179" s="37">
        <f>IF(D179=0, "-", IF((B179-D179)/D179&lt;10, (B179-D179)/D179, "&gt;999%"))</f>
        <v>-0.42105263157894735</v>
      </c>
      <c r="K179" s="38">
        <f>IF(H179=0, "-", IF((F179-H179)/H179&lt;10, (F179-H179)/H179, "&gt;999%"))</f>
        <v>-0.27906976744186046</v>
      </c>
    </row>
    <row r="180" spans="1:11" x14ac:dyDescent="0.25">
      <c r="B180" s="83"/>
      <c r="D180" s="83"/>
      <c r="F180" s="83"/>
      <c r="H180" s="83"/>
    </row>
    <row r="181" spans="1:11" s="43" customFormat="1" x14ac:dyDescent="0.25">
      <c r="A181" s="162" t="s">
        <v>566</v>
      </c>
      <c r="B181" s="71">
        <v>192</v>
      </c>
      <c r="C181" s="40">
        <f>B181/22244</f>
        <v>8.6315410897320633E-3</v>
      </c>
      <c r="D181" s="71">
        <v>226</v>
      </c>
      <c r="E181" s="41">
        <f>D181/21214</f>
        <v>1.0653342132553974E-2</v>
      </c>
      <c r="F181" s="77">
        <v>689</v>
      </c>
      <c r="G181" s="42">
        <f>F181/59437</f>
        <v>1.1592105927284352E-2</v>
      </c>
      <c r="H181" s="71">
        <v>577</v>
      </c>
      <c r="I181" s="41">
        <f>H181/56599</f>
        <v>1.019452640506016E-2</v>
      </c>
      <c r="J181" s="37">
        <f>IF(D181=0, "-", IF((B181-D181)/D181&lt;10, (B181-D181)/D181, "&gt;999%"))</f>
        <v>-0.15044247787610621</v>
      </c>
      <c r="K181" s="38">
        <f>IF(H181=0, "-", IF((F181-H181)/H181&lt;10, (F181-H181)/H181, "&gt;999%"))</f>
        <v>0.19410745233968804</v>
      </c>
    </row>
    <row r="182" spans="1:11" x14ac:dyDescent="0.25">
      <c r="B182" s="83"/>
      <c r="D182" s="83"/>
      <c r="F182" s="83"/>
      <c r="H182" s="83"/>
    </row>
    <row r="183" spans="1:11" ht="15.6" x14ac:dyDescent="0.3">
      <c r="A183" s="164" t="s">
        <v>118</v>
      </c>
      <c r="B183" s="196" t="s">
        <v>1</v>
      </c>
      <c r="C183" s="200"/>
      <c r="D183" s="200"/>
      <c r="E183" s="197"/>
      <c r="F183" s="196" t="s">
        <v>14</v>
      </c>
      <c r="G183" s="200"/>
      <c r="H183" s="200"/>
      <c r="I183" s="197"/>
      <c r="J183" s="196" t="s">
        <v>15</v>
      </c>
      <c r="K183" s="197"/>
    </row>
    <row r="184" spans="1:11" x14ac:dyDescent="0.25">
      <c r="A184" s="22"/>
      <c r="B184" s="196">
        <f>VALUE(RIGHT($B$2, 4))</f>
        <v>2023</v>
      </c>
      <c r="C184" s="197"/>
      <c r="D184" s="196">
        <f>B184-1</f>
        <v>2022</v>
      </c>
      <c r="E184" s="204"/>
      <c r="F184" s="196">
        <f>B184</f>
        <v>2023</v>
      </c>
      <c r="G184" s="204"/>
      <c r="H184" s="196">
        <f>D184</f>
        <v>2022</v>
      </c>
      <c r="I184" s="204"/>
      <c r="J184" s="140" t="s">
        <v>4</v>
      </c>
      <c r="K184" s="141" t="s">
        <v>2</v>
      </c>
    </row>
    <row r="185" spans="1:11" x14ac:dyDescent="0.25">
      <c r="A185" s="163" t="s">
        <v>149</v>
      </c>
      <c r="B185" s="61" t="s">
        <v>12</v>
      </c>
      <c r="C185" s="62" t="s">
        <v>13</v>
      </c>
      <c r="D185" s="61" t="s">
        <v>12</v>
      </c>
      <c r="E185" s="63" t="s">
        <v>13</v>
      </c>
      <c r="F185" s="62" t="s">
        <v>12</v>
      </c>
      <c r="G185" s="62" t="s">
        <v>13</v>
      </c>
      <c r="H185" s="61" t="s">
        <v>12</v>
      </c>
      <c r="I185" s="63" t="s">
        <v>13</v>
      </c>
      <c r="J185" s="61"/>
      <c r="K185" s="63"/>
    </row>
    <row r="186" spans="1:11" x14ac:dyDescent="0.25">
      <c r="A186" s="7" t="s">
        <v>297</v>
      </c>
      <c r="B186" s="65">
        <v>19</v>
      </c>
      <c r="C186" s="34">
        <f>IF(B195=0, "-", B186/B195)</f>
        <v>0.14074074074074075</v>
      </c>
      <c r="D186" s="65">
        <v>15</v>
      </c>
      <c r="E186" s="9">
        <f>IF(D195=0, "-", D186/D195)</f>
        <v>0.25862068965517243</v>
      </c>
      <c r="F186" s="81">
        <v>41</v>
      </c>
      <c r="G186" s="34">
        <f>IF(F195=0, "-", F186/F195)</f>
        <v>0.13225806451612904</v>
      </c>
      <c r="H186" s="65">
        <v>44</v>
      </c>
      <c r="I186" s="9">
        <f>IF(H195=0, "-", H186/H195)</f>
        <v>0.18333333333333332</v>
      </c>
      <c r="J186" s="8">
        <f t="shared" ref="J186:J193" si="18">IF(D186=0, "-", IF((B186-D186)/D186&lt;10, (B186-D186)/D186, "&gt;999%"))</f>
        <v>0.26666666666666666</v>
      </c>
      <c r="K186" s="9">
        <f t="shared" ref="K186:K193" si="19">IF(H186=0, "-", IF((F186-H186)/H186&lt;10, (F186-H186)/H186, "&gt;999%"))</f>
        <v>-6.8181818181818177E-2</v>
      </c>
    </row>
    <row r="187" spans="1:11" x14ac:dyDescent="0.25">
      <c r="A187" s="7" t="s">
        <v>298</v>
      </c>
      <c r="B187" s="65">
        <v>34</v>
      </c>
      <c r="C187" s="34">
        <f>IF(B195=0, "-", B187/B195)</f>
        <v>0.25185185185185183</v>
      </c>
      <c r="D187" s="65">
        <v>21</v>
      </c>
      <c r="E187" s="9">
        <f>IF(D195=0, "-", D187/D195)</f>
        <v>0.36206896551724138</v>
      </c>
      <c r="F187" s="81">
        <v>90</v>
      </c>
      <c r="G187" s="34">
        <f>IF(F195=0, "-", F187/F195)</f>
        <v>0.29032258064516131</v>
      </c>
      <c r="H187" s="65">
        <v>93</v>
      </c>
      <c r="I187" s="9">
        <f>IF(H195=0, "-", H187/H195)</f>
        <v>0.38750000000000001</v>
      </c>
      <c r="J187" s="8">
        <f t="shared" si="18"/>
        <v>0.61904761904761907</v>
      </c>
      <c r="K187" s="9">
        <f t="shared" si="19"/>
        <v>-3.2258064516129031E-2</v>
      </c>
    </row>
    <row r="188" spans="1:11" x14ac:dyDescent="0.25">
      <c r="A188" s="7" t="s">
        <v>299</v>
      </c>
      <c r="B188" s="65">
        <v>11</v>
      </c>
      <c r="C188" s="34">
        <f>IF(B195=0, "-", B188/B195)</f>
        <v>8.1481481481481488E-2</v>
      </c>
      <c r="D188" s="65">
        <v>7</v>
      </c>
      <c r="E188" s="9">
        <f>IF(D195=0, "-", D188/D195)</f>
        <v>0.1206896551724138</v>
      </c>
      <c r="F188" s="81">
        <v>30</v>
      </c>
      <c r="G188" s="34">
        <f>IF(F195=0, "-", F188/F195)</f>
        <v>9.6774193548387094E-2</v>
      </c>
      <c r="H188" s="65">
        <v>26</v>
      </c>
      <c r="I188" s="9">
        <f>IF(H195=0, "-", H188/H195)</f>
        <v>0.10833333333333334</v>
      </c>
      <c r="J188" s="8">
        <f t="shared" si="18"/>
        <v>0.5714285714285714</v>
      </c>
      <c r="K188" s="9">
        <f t="shared" si="19"/>
        <v>0.15384615384615385</v>
      </c>
    </row>
    <row r="189" spans="1:11" x14ac:dyDescent="0.25">
      <c r="A189" s="7" t="s">
        <v>300</v>
      </c>
      <c r="B189" s="65">
        <v>8</v>
      </c>
      <c r="C189" s="34">
        <f>IF(B195=0, "-", B189/B195)</f>
        <v>5.9259259259259262E-2</v>
      </c>
      <c r="D189" s="65">
        <v>5</v>
      </c>
      <c r="E189" s="9">
        <f>IF(D195=0, "-", D189/D195)</f>
        <v>8.6206896551724144E-2</v>
      </c>
      <c r="F189" s="81">
        <v>9</v>
      </c>
      <c r="G189" s="34">
        <f>IF(F195=0, "-", F189/F195)</f>
        <v>2.903225806451613E-2</v>
      </c>
      <c r="H189" s="65">
        <v>18</v>
      </c>
      <c r="I189" s="9">
        <f>IF(H195=0, "-", H189/H195)</f>
        <v>7.4999999999999997E-2</v>
      </c>
      <c r="J189" s="8">
        <f t="shared" si="18"/>
        <v>0.6</v>
      </c>
      <c r="K189" s="9">
        <f t="shared" si="19"/>
        <v>-0.5</v>
      </c>
    </row>
    <row r="190" spans="1:11" x14ac:dyDescent="0.25">
      <c r="A190" s="7" t="s">
        <v>301</v>
      </c>
      <c r="B190" s="65">
        <v>0</v>
      </c>
      <c r="C190" s="34">
        <f>IF(B195=0, "-", B190/B195)</f>
        <v>0</v>
      </c>
      <c r="D190" s="65">
        <v>1</v>
      </c>
      <c r="E190" s="9">
        <f>IF(D195=0, "-", D190/D195)</f>
        <v>1.7241379310344827E-2</v>
      </c>
      <c r="F190" s="81">
        <v>0</v>
      </c>
      <c r="G190" s="34">
        <f>IF(F195=0, "-", F190/F195)</f>
        <v>0</v>
      </c>
      <c r="H190" s="65">
        <v>2</v>
      </c>
      <c r="I190" s="9">
        <f>IF(H195=0, "-", H190/H195)</f>
        <v>8.3333333333333332E-3</v>
      </c>
      <c r="J190" s="8">
        <f t="shared" si="18"/>
        <v>-1</v>
      </c>
      <c r="K190" s="9">
        <f t="shared" si="19"/>
        <v>-1</v>
      </c>
    </row>
    <row r="191" spans="1:11" x14ac:dyDescent="0.25">
      <c r="A191" s="7" t="s">
        <v>302</v>
      </c>
      <c r="B191" s="65">
        <v>3</v>
      </c>
      <c r="C191" s="34">
        <f>IF(B195=0, "-", B191/B195)</f>
        <v>2.2222222222222223E-2</v>
      </c>
      <c r="D191" s="65">
        <v>0</v>
      </c>
      <c r="E191" s="9">
        <f>IF(D195=0, "-", D191/D195)</f>
        <v>0</v>
      </c>
      <c r="F191" s="81">
        <v>19</v>
      </c>
      <c r="G191" s="34">
        <f>IF(F195=0, "-", F191/F195)</f>
        <v>6.1290322580645158E-2</v>
      </c>
      <c r="H191" s="65">
        <v>0</v>
      </c>
      <c r="I191" s="9">
        <f>IF(H195=0, "-", H191/H195)</f>
        <v>0</v>
      </c>
      <c r="J191" s="8" t="str">
        <f t="shared" si="18"/>
        <v>-</v>
      </c>
      <c r="K191" s="9" t="str">
        <f t="shared" si="19"/>
        <v>-</v>
      </c>
    </row>
    <row r="192" spans="1:11" x14ac:dyDescent="0.25">
      <c r="A192" s="7" t="s">
        <v>303</v>
      </c>
      <c r="B192" s="65">
        <v>50</v>
      </c>
      <c r="C192" s="34">
        <f>IF(B195=0, "-", B192/B195)</f>
        <v>0.37037037037037035</v>
      </c>
      <c r="D192" s="65">
        <v>9</v>
      </c>
      <c r="E192" s="9">
        <f>IF(D195=0, "-", D192/D195)</f>
        <v>0.15517241379310345</v>
      </c>
      <c r="F192" s="81">
        <v>98</v>
      </c>
      <c r="G192" s="34">
        <f>IF(F195=0, "-", F192/F195)</f>
        <v>0.31612903225806449</v>
      </c>
      <c r="H192" s="65">
        <v>57</v>
      </c>
      <c r="I192" s="9">
        <f>IF(H195=0, "-", H192/H195)</f>
        <v>0.23749999999999999</v>
      </c>
      <c r="J192" s="8">
        <f t="shared" si="18"/>
        <v>4.5555555555555554</v>
      </c>
      <c r="K192" s="9">
        <f t="shared" si="19"/>
        <v>0.7192982456140351</v>
      </c>
    </row>
    <row r="193" spans="1:11" x14ac:dyDescent="0.25">
      <c r="A193" s="7" t="s">
        <v>304</v>
      </c>
      <c r="B193" s="65">
        <v>10</v>
      </c>
      <c r="C193" s="34">
        <f>IF(B195=0, "-", B193/B195)</f>
        <v>7.407407407407407E-2</v>
      </c>
      <c r="D193" s="65">
        <v>0</v>
      </c>
      <c r="E193" s="9">
        <f>IF(D195=0, "-", D193/D195)</f>
        <v>0</v>
      </c>
      <c r="F193" s="81">
        <v>23</v>
      </c>
      <c r="G193" s="34">
        <f>IF(F195=0, "-", F193/F195)</f>
        <v>7.4193548387096769E-2</v>
      </c>
      <c r="H193" s="65">
        <v>0</v>
      </c>
      <c r="I193" s="9">
        <f>IF(H195=0, "-", H193/H195)</f>
        <v>0</v>
      </c>
      <c r="J193" s="8" t="str">
        <f t="shared" si="18"/>
        <v>-</v>
      </c>
      <c r="K193" s="9" t="str">
        <f t="shared" si="19"/>
        <v>-</v>
      </c>
    </row>
    <row r="194" spans="1:11" x14ac:dyDescent="0.25">
      <c r="A194" s="2"/>
      <c r="B194" s="68"/>
      <c r="C194" s="33"/>
      <c r="D194" s="68"/>
      <c r="E194" s="6"/>
      <c r="F194" s="82"/>
      <c r="G194" s="33"/>
      <c r="H194" s="68"/>
      <c r="I194" s="6"/>
      <c r="J194" s="5"/>
      <c r="K194" s="6"/>
    </row>
    <row r="195" spans="1:11" s="43" customFormat="1" x14ac:dyDescent="0.25">
      <c r="A195" s="162" t="s">
        <v>565</v>
      </c>
      <c r="B195" s="71">
        <f>SUM(B186:B194)</f>
        <v>135</v>
      </c>
      <c r="C195" s="40">
        <f>B195/22244</f>
        <v>6.0690523287178569E-3</v>
      </c>
      <c r="D195" s="71">
        <f>SUM(D186:D194)</f>
        <v>58</v>
      </c>
      <c r="E195" s="41">
        <f>D195/21214</f>
        <v>2.7340435561421703E-3</v>
      </c>
      <c r="F195" s="77">
        <f>SUM(F186:F194)</f>
        <v>310</v>
      </c>
      <c r="G195" s="42">
        <f>F195/59437</f>
        <v>5.215606440432727E-3</v>
      </c>
      <c r="H195" s="71">
        <f>SUM(H186:H194)</f>
        <v>240</v>
      </c>
      <c r="I195" s="41">
        <f>H195/56599</f>
        <v>4.2403576034912276E-3</v>
      </c>
      <c r="J195" s="37">
        <f>IF(D195=0, "-", IF((B195-D195)/D195&lt;10, (B195-D195)/D195, "&gt;999%"))</f>
        <v>1.3275862068965518</v>
      </c>
      <c r="K195" s="38">
        <f>IF(H195=0, "-", IF((F195-H195)/H195&lt;10, (F195-H195)/H195, "&gt;999%"))</f>
        <v>0.29166666666666669</v>
      </c>
    </row>
    <row r="196" spans="1:11" x14ac:dyDescent="0.25">
      <c r="B196" s="83"/>
      <c r="D196" s="83"/>
      <c r="F196" s="83"/>
      <c r="H196" s="83"/>
    </row>
    <row r="197" spans="1:11" x14ac:dyDescent="0.25">
      <c r="A197" s="163" t="s">
        <v>150</v>
      </c>
      <c r="B197" s="61" t="s">
        <v>12</v>
      </c>
      <c r="C197" s="62" t="s">
        <v>13</v>
      </c>
      <c r="D197" s="61" t="s">
        <v>12</v>
      </c>
      <c r="E197" s="63" t="s">
        <v>13</v>
      </c>
      <c r="F197" s="62" t="s">
        <v>12</v>
      </c>
      <c r="G197" s="62" t="s">
        <v>13</v>
      </c>
      <c r="H197" s="61" t="s">
        <v>12</v>
      </c>
      <c r="I197" s="63" t="s">
        <v>13</v>
      </c>
      <c r="J197" s="61"/>
      <c r="K197" s="63"/>
    </row>
    <row r="198" spans="1:11" x14ac:dyDescent="0.25">
      <c r="A198" s="7" t="s">
        <v>305</v>
      </c>
      <c r="B198" s="65">
        <v>0</v>
      </c>
      <c r="C198" s="34">
        <f>IF(B216=0, "-", B198/B216)</f>
        <v>0</v>
      </c>
      <c r="D198" s="65">
        <v>0</v>
      </c>
      <c r="E198" s="9">
        <f>IF(D216=0, "-", D198/D216)</f>
        <v>0</v>
      </c>
      <c r="F198" s="81">
        <v>0</v>
      </c>
      <c r="G198" s="34">
        <f>IF(F216=0, "-", F198/F216)</f>
        <v>0</v>
      </c>
      <c r="H198" s="65">
        <v>1</v>
      </c>
      <c r="I198" s="9">
        <f>IF(H216=0, "-", H198/H216)</f>
        <v>7.0921985815602835E-3</v>
      </c>
      <c r="J198" s="8" t="str">
        <f t="shared" ref="J198:J214" si="20">IF(D198=0, "-", IF((B198-D198)/D198&lt;10, (B198-D198)/D198, "&gt;999%"))</f>
        <v>-</v>
      </c>
      <c r="K198" s="9">
        <f t="shared" ref="K198:K214" si="21">IF(H198=0, "-", IF((F198-H198)/H198&lt;10, (F198-H198)/H198, "&gt;999%"))</f>
        <v>-1</v>
      </c>
    </row>
    <row r="199" spans="1:11" x14ac:dyDescent="0.25">
      <c r="A199" s="7" t="s">
        <v>306</v>
      </c>
      <c r="B199" s="65">
        <v>0</v>
      </c>
      <c r="C199" s="34">
        <f>IF(B216=0, "-", B199/B216)</f>
        <v>0</v>
      </c>
      <c r="D199" s="65">
        <v>5</v>
      </c>
      <c r="E199" s="9">
        <f>IF(D216=0, "-", D199/D216)</f>
        <v>0.11627906976744186</v>
      </c>
      <c r="F199" s="81">
        <v>2</v>
      </c>
      <c r="G199" s="34">
        <f>IF(F216=0, "-", F199/F216)</f>
        <v>1.9417475728155338E-2</v>
      </c>
      <c r="H199" s="65">
        <v>9</v>
      </c>
      <c r="I199" s="9">
        <f>IF(H216=0, "-", H199/H216)</f>
        <v>6.3829787234042548E-2</v>
      </c>
      <c r="J199" s="8">
        <f t="shared" si="20"/>
        <v>-1</v>
      </c>
      <c r="K199" s="9">
        <f t="shared" si="21"/>
        <v>-0.77777777777777779</v>
      </c>
    </row>
    <row r="200" spans="1:11" x14ac:dyDescent="0.25">
      <c r="A200" s="7" t="s">
        <v>307</v>
      </c>
      <c r="B200" s="65">
        <v>2</v>
      </c>
      <c r="C200" s="34">
        <f>IF(B216=0, "-", B200/B216)</f>
        <v>5.128205128205128E-2</v>
      </c>
      <c r="D200" s="65">
        <v>1</v>
      </c>
      <c r="E200" s="9">
        <f>IF(D216=0, "-", D200/D216)</f>
        <v>2.3255813953488372E-2</v>
      </c>
      <c r="F200" s="81">
        <v>4</v>
      </c>
      <c r="G200" s="34">
        <f>IF(F216=0, "-", F200/F216)</f>
        <v>3.8834951456310676E-2</v>
      </c>
      <c r="H200" s="65">
        <v>1</v>
      </c>
      <c r="I200" s="9">
        <f>IF(H216=0, "-", H200/H216)</f>
        <v>7.0921985815602835E-3</v>
      </c>
      <c r="J200" s="8">
        <f t="shared" si="20"/>
        <v>1</v>
      </c>
      <c r="K200" s="9">
        <f t="shared" si="21"/>
        <v>3</v>
      </c>
    </row>
    <row r="201" spans="1:11" x14ac:dyDescent="0.25">
      <c r="A201" s="7" t="s">
        <v>308</v>
      </c>
      <c r="B201" s="65">
        <v>14</v>
      </c>
      <c r="C201" s="34">
        <f>IF(B216=0, "-", B201/B216)</f>
        <v>0.35897435897435898</v>
      </c>
      <c r="D201" s="65">
        <v>8</v>
      </c>
      <c r="E201" s="9">
        <f>IF(D216=0, "-", D201/D216)</f>
        <v>0.18604651162790697</v>
      </c>
      <c r="F201" s="81">
        <v>25</v>
      </c>
      <c r="G201" s="34">
        <f>IF(F216=0, "-", F201/F216)</f>
        <v>0.24271844660194175</v>
      </c>
      <c r="H201" s="65">
        <v>32</v>
      </c>
      <c r="I201" s="9">
        <f>IF(H216=0, "-", H201/H216)</f>
        <v>0.22695035460992907</v>
      </c>
      <c r="J201" s="8">
        <f t="shared" si="20"/>
        <v>0.75</v>
      </c>
      <c r="K201" s="9">
        <f t="shared" si="21"/>
        <v>-0.21875</v>
      </c>
    </row>
    <row r="202" spans="1:11" x14ac:dyDescent="0.25">
      <c r="A202" s="7" t="s">
        <v>309</v>
      </c>
      <c r="B202" s="65">
        <v>0</v>
      </c>
      <c r="C202" s="34">
        <f>IF(B216=0, "-", B202/B216)</f>
        <v>0</v>
      </c>
      <c r="D202" s="65">
        <v>3</v>
      </c>
      <c r="E202" s="9">
        <f>IF(D216=0, "-", D202/D216)</f>
        <v>6.9767441860465115E-2</v>
      </c>
      <c r="F202" s="81">
        <v>0</v>
      </c>
      <c r="G202" s="34">
        <f>IF(F216=0, "-", F202/F216)</f>
        <v>0</v>
      </c>
      <c r="H202" s="65">
        <v>6</v>
      </c>
      <c r="I202" s="9">
        <f>IF(H216=0, "-", H202/H216)</f>
        <v>4.2553191489361701E-2</v>
      </c>
      <c r="J202" s="8">
        <f t="shared" si="20"/>
        <v>-1</v>
      </c>
      <c r="K202" s="9">
        <f t="shared" si="21"/>
        <v>-1</v>
      </c>
    </row>
    <row r="203" spans="1:11" x14ac:dyDescent="0.25">
      <c r="A203" s="7" t="s">
        <v>310</v>
      </c>
      <c r="B203" s="65">
        <v>6</v>
      </c>
      <c r="C203" s="34">
        <f>IF(B216=0, "-", B203/B216)</f>
        <v>0.15384615384615385</v>
      </c>
      <c r="D203" s="65">
        <v>0</v>
      </c>
      <c r="E203" s="9">
        <f>IF(D216=0, "-", D203/D216)</f>
        <v>0</v>
      </c>
      <c r="F203" s="81">
        <v>16</v>
      </c>
      <c r="G203" s="34">
        <f>IF(F216=0, "-", F203/F216)</f>
        <v>0.1553398058252427</v>
      </c>
      <c r="H203" s="65">
        <v>15</v>
      </c>
      <c r="I203" s="9">
        <f>IF(H216=0, "-", H203/H216)</f>
        <v>0.10638297872340426</v>
      </c>
      <c r="J203" s="8" t="str">
        <f t="shared" si="20"/>
        <v>-</v>
      </c>
      <c r="K203" s="9">
        <f t="shared" si="21"/>
        <v>6.6666666666666666E-2</v>
      </c>
    </row>
    <row r="204" spans="1:11" x14ac:dyDescent="0.25">
      <c r="A204" s="7" t="s">
        <v>311</v>
      </c>
      <c r="B204" s="65">
        <v>3</v>
      </c>
      <c r="C204" s="34">
        <f>IF(B216=0, "-", B204/B216)</f>
        <v>7.6923076923076927E-2</v>
      </c>
      <c r="D204" s="65">
        <v>0</v>
      </c>
      <c r="E204" s="9">
        <f>IF(D216=0, "-", D204/D216)</f>
        <v>0</v>
      </c>
      <c r="F204" s="81">
        <v>5</v>
      </c>
      <c r="G204" s="34">
        <f>IF(F216=0, "-", F204/F216)</f>
        <v>4.8543689320388349E-2</v>
      </c>
      <c r="H204" s="65">
        <v>0</v>
      </c>
      <c r="I204" s="9">
        <f>IF(H216=0, "-", H204/H216)</f>
        <v>0</v>
      </c>
      <c r="J204" s="8" t="str">
        <f t="shared" si="20"/>
        <v>-</v>
      </c>
      <c r="K204" s="9" t="str">
        <f t="shared" si="21"/>
        <v>-</v>
      </c>
    </row>
    <row r="205" spans="1:11" x14ac:dyDescent="0.25">
      <c r="A205" s="7" t="s">
        <v>312</v>
      </c>
      <c r="B205" s="65">
        <v>0</v>
      </c>
      <c r="C205" s="34">
        <f>IF(B216=0, "-", B205/B216)</f>
        <v>0</v>
      </c>
      <c r="D205" s="65">
        <v>0</v>
      </c>
      <c r="E205" s="9">
        <f>IF(D216=0, "-", D205/D216)</f>
        <v>0</v>
      </c>
      <c r="F205" s="81">
        <v>1</v>
      </c>
      <c r="G205" s="34">
        <f>IF(F216=0, "-", F205/F216)</f>
        <v>9.7087378640776691E-3</v>
      </c>
      <c r="H205" s="65">
        <v>2</v>
      </c>
      <c r="I205" s="9">
        <f>IF(H216=0, "-", H205/H216)</f>
        <v>1.4184397163120567E-2</v>
      </c>
      <c r="J205" s="8" t="str">
        <f t="shared" si="20"/>
        <v>-</v>
      </c>
      <c r="K205" s="9">
        <f t="shared" si="21"/>
        <v>-0.5</v>
      </c>
    </row>
    <row r="206" spans="1:11" x14ac:dyDescent="0.25">
      <c r="A206" s="7" t="s">
        <v>313</v>
      </c>
      <c r="B206" s="65">
        <v>0</v>
      </c>
      <c r="C206" s="34">
        <f>IF(B216=0, "-", B206/B216)</f>
        <v>0</v>
      </c>
      <c r="D206" s="65">
        <v>0</v>
      </c>
      <c r="E206" s="9">
        <f>IF(D216=0, "-", D206/D216)</f>
        <v>0</v>
      </c>
      <c r="F206" s="81">
        <v>0</v>
      </c>
      <c r="G206" s="34">
        <f>IF(F216=0, "-", F206/F216)</f>
        <v>0</v>
      </c>
      <c r="H206" s="65">
        <v>1</v>
      </c>
      <c r="I206" s="9">
        <f>IF(H216=0, "-", H206/H216)</f>
        <v>7.0921985815602835E-3</v>
      </c>
      <c r="J206" s="8" t="str">
        <f t="shared" si="20"/>
        <v>-</v>
      </c>
      <c r="K206" s="9">
        <f t="shared" si="21"/>
        <v>-1</v>
      </c>
    </row>
    <row r="207" spans="1:11" x14ac:dyDescent="0.25">
      <c r="A207" s="7" t="s">
        <v>314</v>
      </c>
      <c r="B207" s="65">
        <v>0</v>
      </c>
      <c r="C207" s="34">
        <f>IF(B216=0, "-", B207/B216)</f>
        <v>0</v>
      </c>
      <c r="D207" s="65">
        <v>0</v>
      </c>
      <c r="E207" s="9">
        <f>IF(D216=0, "-", D207/D216)</f>
        <v>0</v>
      </c>
      <c r="F207" s="81">
        <v>0</v>
      </c>
      <c r="G207" s="34">
        <f>IF(F216=0, "-", F207/F216)</f>
        <v>0</v>
      </c>
      <c r="H207" s="65">
        <v>6</v>
      </c>
      <c r="I207" s="9">
        <f>IF(H216=0, "-", H207/H216)</f>
        <v>4.2553191489361701E-2</v>
      </c>
      <c r="J207" s="8" t="str">
        <f t="shared" si="20"/>
        <v>-</v>
      </c>
      <c r="K207" s="9">
        <f t="shared" si="21"/>
        <v>-1</v>
      </c>
    </row>
    <row r="208" spans="1:11" x14ac:dyDescent="0.25">
      <c r="A208" s="7" t="s">
        <v>315</v>
      </c>
      <c r="B208" s="65">
        <v>0</v>
      </c>
      <c r="C208" s="34">
        <f>IF(B216=0, "-", B208/B216)</f>
        <v>0</v>
      </c>
      <c r="D208" s="65">
        <v>0</v>
      </c>
      <c r="E208" s="9">
        <f>IF(D216=0, "-", D208/D216)</f>
        <v>0</v>
      </c>
      <c r="F208" s="81">
        <v>4</v>
      </c>
      <c r="G208" s="34">
        <f>IF(F216=0, "-", F208/F216)</f>
        <v>3.8834951456310676E-2</v>
      </c>
      <c r="H208" s="65">
        <v>0</v>
      </c>
      <c r="I208" s="9">
        <f>IF(H216=0, "-", H208/H216)</f>
        <v>0</v>
      </c>
      <c r="J208" s="8" t="str">
        <f t="shared" si="20"/>
        <v>-</v>
      </c>
      <c r="K208" s="9" t="str">
        <f t="shared" si="21"/>
        <v>-</v>
      </c>
    </row>
    <row r="209" spans="1:11" x14ac:dyDescent="0.25">
      <c r="A209" s="7" t="s">
        <v>316</v>
      </c>
      <c r="B209" s="65">
        <v>0</v>
      </c>
      <c r="C209" s="34">
        <f>IF(B216=0, "-", B209/B216)</f>
        <v>0</v>
      </c>
      <c r="D209" s="65">
        <v>5</v>
      </c>
      <c r="E209" s="9">
        <f>IF(D216=0, "-", D209/D216)</f>
        <v>0.11627906976744186</v>
      </c>
      <c r="F209" s="81">
        <v>0</v>
      </c>
      <c r="G209" s="34">
        <f>IF(F216=0, "-", F209/F216)</f>
        <v>0</v>
      </c>
      <c r="H209" s="65">
        <v>12</v>
      </c>
      <c r="I209" s="9">
        <f>IF(H216=0, "-", H209/H216)</f>
        <v>8.5106382978723402E-2</v>
      </c>
      <c r="J209" s="8">
        <f t="shared" si="20"/>
        <v>-1</v>
      </c>
      <c r="K209" s="9">
        <f t="shared" si="21"/>
        <v>-1</v>
      </c>
    </row>
    <row r="210" spans="1:11" x14ac:dyDescent="0.25">
      <c r="A210" s="7" t="s">
        <v>317</v>
      </c>
      <c r="B210" s="65">
        <v>8</v>
      </c>
      <c r="C210" s="34">
        <f>IF(B216=0, "-", B210/B216)</f>
        <v>0.20512820512820512</v>
      </c>
      <c r="D210" s="65">
        <v>13</v>
      </c>
      <c r="E210" s="9">
        <f>IF(D216=0, "-", D210/D216)</f>
        <v>0.30232558139534882</v>
      </c>
      <c r="F210" s="81">
        <v>24</v>
      </c>
      <c r="G210" s="34">
        <f>IF(F216=0, "-", F210/F216)</f>
        <v>0.23300970873786409</v>
      </c>
      <c r="H210" s="65">
        <v>35</v>
      </c>
      <c r="I210" s="9">
        <f>IF(H216=0, "-", H210/H216)</f>
        <v>0.24822695035460993</v>
      </c>
      <c r="J210" s="8">
        <f t="shared" si="20"/>
        <v>-0.38461538461538464</v>
      </c>
      <c r="K210" s="9">
        <f t="shared" si="21"/>
        <v>-0.31428571428571428</v>
      </c>
    </row>
    <row r="211" spans="1:11" x14ac:dyDescent="0.25">
      <c r="A211" s="7" t="s">
        <v>318</v>
      </c>
      <c r="B211" s="65">
        <v>3</v>
      </c>
      <c r="C211" s="34">
        <f>IF(B216=0, "-", B211/B216)</f>
        <v>7.6923076923076927E-2</v>
      </c>
      <c r="D211" s="65">
        <v>2</v>
      </c>
      <c r="E211" s="9">
        <f>IF(D216=0, "-", D211/D216)</f>
        <v>4.6511627906976744E-2</v>
      </c>
      <c r="F211" s="81">
        <v>6</v>
      </c>
      <c r="G211" s="34">
        <f>IF(F216=0, "-", F211/F216)</f>
        <v>5.8252427184466021E-2</v>
      </c>
      <c r="H211" s="65">
        <v>8</v>
      </c>
      <c r="I211" s="9">
        <f>IF(H216=0, "-", H211/H216)</f>
        <v>5.6737588652482268E-2</v>
      </c>
      <c r="J211" s="8">
        <f t="shared" si="20"/>
        <v>0.5</v>
      </c>
      <c r="K211" s="9">
        <f t="shared" si="21"/>
        <v>-0.25</v>
      </c>
    </row>
    <row r="212" spans="1:11" x14ac:dyDescent="0.25">
      <c r="A212" s="7" t="s">
        <v>319</v>
      </c>
      <c r="B212" s="65">
        <v>0</v>
      </c>
      <c r="C212" s="34">
        <f>IF(B216=0, "-", B212/B216)</f>
        <v>0</v>
      </c>
      <c r="D212" s="65">
        <v>2</v>
      </c>
      <c r="E212" s="9">
        <f>IF(D216=0, "-", D212/D216)</f>
        <v>4.6511627906976744E-2</v>
      </c>
      <c r="F212" s="81">
        <v>3</v>
      </c>
      <c r="G212" s="34">
        <f>IF(F216=0, "-", F212/F216)</f>
        <v>2.9126213592233011E-2</v>
      </c>
      <c r="H212" s="65">
        <v>4</v>
      </c>
      <c r="I212" s="9">
        <f>IF(H216=0, "-", H212/H216)</f>
        <v>2.8368794326241134E-2</v>
      </c>
      <c r="J212" s="8">
        <f t="shared" si="20"/>
        <v>-1</v>
      </c>
      <c r="K212" s="9">
        <f t="shared" si="21"/>
        <v>-0.25</v>
      </c>
    </row>
    <row r="213" spans="1:11" x14ac:dyDescent="0.25">
      <c r="A213" s="7" t="s">
        <v>320</v>
      </c>
      <c r="B213" s="65">
        <v>0</v>
      </c>
      <c r="C213" s="34">
        <f>IF(B216=0, "-", B213/B216)</f>
        <v>0</v>
      </c>
      <c r="D213" s="65">
        <v>3</v>
      </c>
      <c r="E213" s="9">
        <f>IF(D216=0, "-", D213/D216)</f>
        <v>6.9767441860465115E-2</v>
      </c>
      <c r="F213" s="81">
        <v>10</v>
      </c>
      <c r="G213" s="34">
        <f>IF(F216=0, "-", F213/F216)</f>
        <v>9.7087378640776698E-2</v>
      </c>
      <c r="H213" s="65">
        <v>6</v>
      </c>
      <c r="I213" s="9">
        <f>IF(H216=0, "-", H213/H216)</f>
        <v>4.2553191489361701E-2</v>
      </c>
      <c r="J213" s="8">
        <f t="shared" si="20"/>
        <v>-1</v>
      </c>
      <c r="K213" s="9">
        <f t="shared" si="21"/>
        <v>0.66666666666666663</v>
      </c>
    </row>
    <row r="214" spans="1:11" x14ac:dyDescent="0.25">
      <c r="A214" s="7" t="s">
        <v>321</v>
      </c>
      <c r="B214" s="65">
        <v>3</v>
      </c>
      <c r="C214" s="34">
        <f>IF(B216=0, "-", B214/B216)</f>
        <v>7.6923076923076927E-2</v>
      </c>
      <c r="D214" s="65">
        <v>1</v>
      </c>
      <c r="E214" s="9">
        <f>IF(D216=0, "-", D214/D216)</f>
        <v>2.3255813953488372E-2</v>
      </c>
      <c r="F214" s="81">
        <v>3</v>
      </c>
      <c r="G214" s="34">
        <f>IF(F216=0, "-", F214/F216)</f>
        <v>2.9126213592233011E-2</v>
      </c>
      <c r="H214" s="65">
        <v>3</v>
      </c>
      <c r="I214" s="9">
        <f>IF(H216=0, "-", H214/H216)</f>
        <v>2.1276595744680851E-2</v>
      </c>
      <c r="J214" s="8">
        <f t="shared" si="20"/>
        <v>2</v>
      </c>
      <c r="K214" s="9">
        <f t="shared" si="21"/>
        <v>0</v>
      </c>
    </row>
    <row r="215" spans="1:11" x14ac:dyDescent="0.25">
      <c r="A215" s="2"/>
      <c r="B215" s="68"/>
      <c r="C215" s="33"/>
      <c r="D215" s="68"/>
      <c r="E215" s="6"/>
      <c r="F215" s="82"/>
      <c r="G215" s="33"/>
      <c r="H215" s="68"/>
      <c r="I215" s="6"/>
      <c r="J215" s="5"/>
      <c r="K215" s="6"/>
    </row>
    <row r="216" spans="1:11" s="43" customFormat="1" x14ac:dyDescent="0.25">
      <c r="A216" s="162" t="s">
        <v>564</v>
      </c>
      <c r="B216" s="71">
        <f>SUM(B198:B215)</f>
        <v>39</v>
      </c>
      <c r="C216" s="40">
        <f>B216/22244</f>
        <v>1.7532817838518252E-3</v>
      </c>
      <c r="D216" s="71">
        <f>SUM(D198:D215)</f>
        <v>43</v>
      </c>
      <c r="E216" s="41">
        <f>D216/21214</f>
        <v>2.0269633261054019E-3</v>
      </c>
      <c r="F216" s="77">
        <f>SUM(F198:F215)</f>
        <v>103</v>
      </c>
      <c r="G216" s="42">
        <f>F216/59437</f>
        <v>1.7329273011760351E-3</v>
      </c>
      <c r="H216" s="71">
        <f>SUM(H198:H215)</f>
        <v>141</v>
      </c>
      <c r="I216" s="41">
        <f>H216/56599</f>
        <v>2.4912100920510961E-3</v>
      </c>
      <c r="J216" s="37">
        <f>IF(D216=0, "-", IF((B216-D216)/D216&lt;10, (B216-D216)/D216, "&gt;999%"))</f>
        <v>-9.3023255813953487E-2</v>
      </c>
      <c r="K216" s="38">
        <f>IF(H216=0, "-", IF((F216-H216)/H216&lt;10, (F216-H216)/H216, "&gt;999%"))</f>
        <v>-0.26950354609929078</v>
      </c>
    </row>
    <row r="217" spans="1:11" x14ac:dyDescent="0.25">
      <c r="B217" s="83"/>
      <c r="D217" s="83"/>
      <c r="F217" s="83"/>
      <c r="H217" s="83"/>
    </row>
    <row r="218" spans="1:11" x14ac:dyDescent="0.25">
      <c r="A218" s="163" t="s">
        <v>151</v>
      </c>
      <c r="B218" s="61" t="s">
        <v>12</v>
      </c>
      <c r="C218" s="62" t="s">
        <v>13</v>
      </c>
      <c r="D218" s="61" t="s">
        <v>12</v>
      </c>
      <c r="E218" s="63" t="s">
        <v>13</v>
      </c>
      <c r="F218" s="62" t="s">
        <v>12</v>
      </c>
      <c r="G218" s="62" t="s">
        <v>13</v>
      </c>
      <c r="H218" s="61" t="s">
        <v>12</v>
      </c>
      <c r="I218" s="63" t="s">
        <v>13</v>
      </c>
      <c r="J218" s="61"/>
      <c r="K218" s="63"/>
    </row>
    <row r="219" spans="1:11" x14ac:dyDescent="0.25">
      <c r="A219" s="7" t="s">
        <v>322</v>
      </c>
      <c r="B219" s="65">
        <v>3</v>
      </c>
      <c r="C219" s="34">
        <f>IF(B228=0, "-", B219/B228)</f>
        <v>0.17647058823529413</v>
      </c>
      <c r="D219" s="65">
        <v>0</v>
      </c>
      <c r="E219" s="9">
        <f>IF(D228=0, "-", D219/D228)</f>
        <v>0</v>
      </c>
      <c r="F219" s="81">
        <v>3</v>
      </c>
      <c r="G219" s="34">
        <f>IF(F228=0, "-", F219/F228)</f>
        <v>5.4545454545454543E-2</v>
      </c>
      <c r="H219" s="65">
        <v>2</v>
      </c>
      <c r="I219" s="9">
        <f>IF(H228=0, "-", H219/H228)</f>
        <v>4.3478260869565216E-2</v>
      </c>
      <c r="J219" s="8" t="str">
        <f t="shared" ref="J219:J226" si="22">IF(D219=0, "-", IF((B219-D219)/D219&lt;10, (B219-D219)/D219, "&gt;999%"))</f>
        <v>-</v>
      </c>
      <c r="K219" s="9">
        <f t="shared" ref="K219:K226" si="23">IF(H219=0, "-", IF((F219-H219)/H219&lt;10, (F219-H219)/H219, "&gt;999%"))</f>
        <v>0.5</v>
      </c>
    </row>
    <row r="220" spans="1:11" x14ac:dyDescent="0.25">
      <c r="A220" s="7" t="s">
        <v>323</v>
      </c>
      <c r="B220" s="65">
        <v>2</v>
      </c>
      <c r="C220" s="34">
        <f>IF(B228=0, "-", B220/B228)</f>
        <v>0.11764705882352941</v>
      </c>
      <c r="D220" s="65">
        <v>4</v>
      </c>
      <c r="E220" s="9">
        <f>IF(D228=0, "-", D220/D228)</f>
        <v>0.2</v>
      </c>
      <c r="F220" s="81">
        <v>10</v>
      </c>
      <c r="G220" s="34">
        <f>IF(F228=0, "-", F220/F228)</f>
        <v>0.18181818181818182</v>
      </c>
      <c r="H220" s="65">
        <v>4</v>
      </c>
      <c r="I220" s="9">
        <f>IF(H228=0, "-", H220/H228)</f>
        <v>8.6956521739130432E-2</v>
      </c>
      <c r="J220" s="8">
        <f t="shared" si="22"/>
        <v>-0.5</v>
      </c>
      <c r="K220" s="9">
        <f t="shared" si="23"/>
        <v>1.5</v>
      </c>
    </row>
    <row r="221" spans="1:11" x14ac:dyDescent="0.25">
      <c r="A221" s="7" t="s">
        <v>324</v>
      </c>
      <c r="B221" s="65">
        <v>0</v>
      </c>
      <c r="C221" s="34">
        <f>IF(B228=0, "-", B221/B228)</f>
        <v>0</v>
      </c>
      <c r="D221" s="65">
        <v>0</v>
      </c>
      <c r="E221" s="9">
        <f>IF(D228=0, "-", D221/D228)</f>
        <v>0</v>
      </c>
      <c r="F221" s="81">
        <v>2</v>
      </c>
      <c r="G221" s="34">
        <f>IF(F228=0, "-", F221/F228)</f>
        <v>3.6363636363636362E-2</v>
      </c>
      <c r="H221" s="65">
        <v>2</v>
      </c>
      <c r="I221" s="9">
        <f>IF(H228=0, "-", H221/H228)</f>
        <v>4.3478260869565216E-2</v>
      </c>
      <c r="J221" s="8" t="str">
        <f t="shared" si="22"/>
        <v>-</v>
      </c>
      <c r="K221" s="9">
        <f t="shared" si="23"/>
        <v>0</v>
      </c>
    </row>
    <row r="222" spans="1:11" x14ac:dyDescent="0.25">
      <c r="A222" s="7" t="s">
        <v>325</v>
      </c>
      <c r="B222" s="65">
        <v>4</v>
      </c>
      <c r="C222" s="34">
        <f>IF(B228=0, "-", B222/B228)</f>
        <v>0.23529411764705882</v>
      </c>
      <c r="D222" s="65">
        <v>6</v>
      </c>
      <c r="E222" s="9">
        <f>IF(D228=0, "-", D222/D228)</f>
        <v>0.3</v>
      </c>
      <c r="F222" s="81">
        <v>12</v>
      </c>
      <c r="G222" s="34">
        <f>IF(F228=0, "-", F222/F228)</f>
        <v>0.21818181818181817</v>
      </c>
      <c r="H222" s="65">
        <v>14</v>
      </c>
      <c r="I222" s="9">
        <f>IF(H228=0, "-", H222/H228)</f>
        <v>0.30434782608695654</v>
      </c>
      <c r="J222" s="8">
        <f t="shared" si="22"/>
        <v>-0.33333333333333331</v>
      </c>
      <c r="K222" s="9">
        <f t="shared" si="23"/>
        <v>-0.14285714285714285</v>
      </c>
    </row>
    <row r="223" spans="1:11" x14ac:dyDescent="0.25">
      <c r="A223" s="7" t="s">
        <v>326</v>
      </c>
      <c r="B223" s="65">
        <v>1</v>
      </c>
      <c r="C223" s="34">
        <f>IF(B228=0, "-", B223/B228)</f>
        <v>5.8823529411764705E-2</v>
      </c>
      <c r="D223" s="65">
        <v>0</v>
      </c>
      <c r="E223" s="9">
        <f>IF(D228=0, "-", D223/D228)</f>
        <v>0</v>
      </c>
      <c r="F223" s="81">
        <v>4</v>
      </c>
      <c r="G223" s="34">
        <f>IF(F228=0, "-", F223/F228)</f>
        <v>7.2727272727272724E-2</v>
      </c>
      <c r="H223" s="65">
        <v>0</v>
      </c>
      <c r="I223" s="9">
        <f>IF(H228=0, "-", H223/H228)</f>
        <v>0</v>
      </c>
      <c r="J223" s="8" t="str">
        <f t="shared" si="22"/>
        <v>-</v>
      </c>
      <c r="K223" s="9" t="str">
        <f t="shared" si="23"/>
        <v>-</v>
      </c>
    </row>
    <row r="224" spans="1:11" x14ac:dyDescent="0.25">
      <c r="A224" s="7" t="s">
        <v>327</v>
      </c>
      <c r="B224" s="65">
        <v>0</v>
      </c>
      <c r="C224" s="34">
        <f>IF(B228=0, "-", B224/B228)</f>
        <v>0</v>
      </c>
      <c r="D224" s="65">
        <v>0</v>
      </c>
      <c r="E224" s="9">
        <f>IF(D228=0, "-", D224/D228)</f>
        <v>0</v>
      </c>
      <c r="F224" s="81">
        <v>2</v>
      </c>
      <c r="G224" s="34">
        <f>IF(F228=0, "-", F224/F228)</f>
        <v>3.6363636363636362E-2</v>
      </c>
      <c r="H224" s="65">
        <v>0</v>
      </c>
      <c r="I224" s="9">
        <f>IF(H228=0, "-", H224/H228)</f>
        <v>0</v>
      </c>
      <c r="J224" s="8" t="str">
        <f t="shared" si="22"/>
        <v>-</v>
      </c>
      <c r="K224" s="9" t="str">
        <f t="shared" si="23"/>
        <v>-</v>
      </c>
    </row>
    <row r="225" spans="1:11" x14ac:dyDescent="0.25">
      <c r="A225" s="7" t="s">
        <v>328</v>
      </c>
      <c r="B225" s="65">
        <v>1</v>
      </c>
      <c r="C225" s="34">
        <f>IF(B228=0, "-", B225/B228)</f>
        <v>5.8823529411764705E-2</v>
      </c>
      <c r="D225" s="65">
        <v>1</v>
      </c>
      <c r="E225" s="9">
        <f>IF(D228=0, "-", D225/D228)</f>
        <v>0.05</v>
      </c>
      <c r="F225" s="81">
        <v>3</v>
      </c>
      <c r="G225" s="34">
        <f>IF(F228=0, "-", F225/F228)</f>
        <v>5.4545454545454543E-2</v>
      </c>
      <c r="H225" s="65">
        <v>2</v>
      </c>
      <c r="I225" s="9">
        <f>IF(H228=0, "-", H225/H228)</f>
        <v>4.3478260869565216E-2</v>
      </c>
      <c r="J225" s="8">
        <f t="shared" si="22"/>
        <v>0</v>
      </c>
      <c r="K225" s="9">
        <f t="shared" si="23"/>
        <v>0.5</v>
      </c>
    </row>
    <row r="226" spans="1:11" x14ac:dyDescent="0.25">
      <c r="A226" s="7" t="s">
        <v>329</v>
      </c>
      <c r="B226" s="65">
        <v>6</v>
      </c>
      <c r="C226" s="34">
        <f>IF(B228=0, "-", B226/B228)</f>
        <v>0.35294117647058826</v>
      </c>
      <c r="D226" s="65">
        <v>9</v>
      </c>
      <c r="E226" s="9">
        <f>IF(D228=0, "-", D226/D228)</f>
        <v>0.45</v>
      </c>
      <c r="F226" s="81">
        <v>19</v>
      </c>
      <c r="G226" s="34">
        <f>IF(F228=0, "-", F226/F228)</f>
        <v>0.34545454545454546</v>
      </c>
      <c r="H226" s="65">
        <v>22</v>
      </c>
      <c r="I226" s="9">
        <f>IF(H228=0, "-", H226/H228)</f>
        <v>0.47826086956521741</v>
      </c>
      <c r="J226" s="8">
        <f t="shared" si="22"/>
        <v>-0.33333333333333331</v>
      </c>
      <c r="K226" s="9">
        <f t="shared" si="23"/>
        <v>-0.13636363636363635</v>
      </c>
    </row>
    <row r="227" spans="1:11" x14ac:dyDescent="0.25">
      <c r="A227" s="2"/>
      <c r="B227" s="68"/>
      <c r="C227" s="33"/>
      <c r="D227" s="68"/>
      <c r="E227" s="6"/>
      <c r="F227" s="82"/>
      <c r="G227" s="33"/>
      <c r="H227" s="68"/>
      <c r="I227" s="6"/>
      <c r="J227" s="5"/>
      <c r="K227" s="6"/>
    </row>
    <row r="228" spans="1:11" s="43" customFormat="1" x14ac:dyDescent="0.25">
      <c r="A228" s="162" t="s">
        <v>563</v>
      </c>
      <c r="B228" s="71">
        <f>SUM(B219:B227)</f>
        <v>17</v>
      </c>
      <c r="C228" s="40">
        <f>B228/22244</f>
        <v>7.6425103398669299E-4</v>
      </c>
      <c r="D228" s="71">
        <f>SUM(D219:D227)</f>
        <v>20</v>
      </c>
      <c r="E228" s="41">
        <f>D228/21214</f>
        <v>9.4277364004902425E-4</v>
      </c>
      <c r="F228" s="77">
        <f>SUM(F219:F227)</f>
        <v>55</v>
      </c>
      <c r="G228" s="42">
        <f>F228/59437</f>
        <v>9.2534952975419354E-4</v>
      </c>
      <c r="H228" s="71">
        <f>SUM(H219:H227)</f>
        <v>46</v>
      </c>
      <c r="I228" s="41">
        <f>H228/56599</f>
        <v>8.1273520733581863E-4</v>
      </c>
      <c r="J228" s="37">
        <f>IF(D228=0, "-", IF((B228-D228)/D228&lt;10, (B228-D228)/D228, "&gt;999%"))</f>
        <v>-0.15</v>
      </c>
      <c r="K228" s="38">
        <f>IF(H228=0, "-", IF((F228-H228)/H228&lt;10, (F228-H228)/H228, "&gt;999%"))</f>
        <v>0.19565217391304349</v>
      </c>
    </row>
    <row r="229" spans="1:11" x14ac:dyDescent="0.25">
      <c r="B229" s="83"/>
      <c r="D229" s="83"/>
      <c r="F229" s="83"/>
      <c r="H229" s="83"/>
    </row>
    <row r="230" spans="1:11" s="43" customFormat="1" x14ac:dyDescent="0.25">
      <c r="A230" s="162" t="s">
        <v>562</v>
      </c>
      <c r="B230" s="71">
        <v>191</v>
      </c>
      <c r="C230" s="40">
        <f>B230/22244</f>
        <v>8.5865851465563754E-3</v>
      </c>
      <c r="D230" s="71">
        <v>121</v>
      </c>
      <c r="E230" s="41">
        <f>D230/21214</f>
        <v>5.7037805222965969E-3</v>
      </c>
      <c r="F230" s="77">
        <v>468</v>
      </c>
      <c r="G230" s="42">
        <f>F230/59437</f>
        <v>7.8738832713629563E-3</v>
      </c>
      <c r="H230" s="71">
        <v>427</v>
      </c>
      <c r="I230" s="41">
        <f>H230/56599</f>
        <v>7.544302902878143E-3</v>
      </c>
      <c r="J230" s="37">
        <f>IF(D230=0, "-", IF((B230-D230)/D230&lt;10, (B230-D230)/D230, "&gt;999%"))</f>
        <v>0.57851239669421484</v>
      </c>
      <c r="K230" s="38">
        <f>IF(H230=0, "-", IF((F230-H230)/H230&lt;10, (F230-H230)/H230, "&gt;999%"))</f>
        <v>9.6018735362997654E-2</v>
      </c>
    </row>
    <row r="231" spans="1:11" x14ac:dyDescent="0.25">
      <c r="B231" s="83"/>
      <c r="D231" s="83"/>
      <c r="F231" s="83"/>
      <c r="H231" s="83"/>
    </row>
    <row r="232" spans="1:11" x14ac:dyDescent="0.25">
      <c r="A232" s="27" t="s">
        <v>560</v>
      </c>
      <c r="B232" s="71">
        <f>B236-B234</f>
        <v>2503</v>
      </c>
      <c r="C232" s="40">
        <f>B232/22244</f>
        <v>0.11252472576874663</v>
      </c>
      <c r="D232" s="71">
        <f>D236-D234</f>
        <v>2816</v>
      </c>
      <c r="E232" s="41">
        <f>D232/21214</f>
        <v>0.13274252851890261</v>
      </c>
      <c r="F232" s="77">
        <f>F236-F234</f>
        <v>6840</v>
      </c>
      <c r="G232" s="42">
        <f>F232/59437</f>
        <v>0.11507983242761242</v>
      </c>
      <c r="H232" s="71">
        <f>H236-H234</f>
        <v>8477</v>
      </c>
      <c r="I232" s="41">
        <f>H232/56599</f>
        <v>0.1497729641866464</v>
      </c>
      <c r="J232" s="37">
        <f>IF(D232=0, "-", IF((B232-D232)/D232&lt;10, (B232-D232)/D232, "&gt;999%"))</f>
        <v>-0.11115056818181818</v>
      </c>
      <c r="K232" s="38">
        <f>IF(H232=0, "-", IF((F232-H232)/H232&lt;10, (F232-H232)/H232, "&gt;999%"))</f>
        <v>-0.19311077031968857</v>
      </c>
    </row>
    <row r="233" spans="1:11" x14ac:dyDescent="0.25">
      <c r="A233" s="27"/>
      <c r="B233" s="71"/>
      <c r="C233" s="40"/>
      <c r="D233" s="71"/>
      <c r="E233" s="41"/>
      <c r="F233" s="77"/>
      <c r="G233" s="42"/>
      <c r="H233" s="71"/>
      <c r="I233" s="41"/>
      <c r="J233" s="37"/>
      <c r="K233" s="38"/>
    </row>
    <row r="234" spans="1:11" x14ac:dyDescent="0.25">
      <c r="A234" s="27" t="s">
        <v>561</v>
      </c>
      <c r="B234" s="71">
        <v>1171</v>
      </c>
      <c r="C234" s="40">
        <f>B234/22244</f>
        <v>5.2643409458730445E-2</v>
      </c>
      <c r="D234" s="71">
        <v>1378</v>
      </c>
      <c r="E234" s="41">
        <f>D234/21214</f>
        <v>6.4957103799377774E-2</v>
      </c>
      <c r="F234" s="77">
        <v>3454</v>
      </c>
      <c r="G234" s="42">
        <f>F234/59437</f>
        <v>5.811195046856335E-2</v>
      </c>
      <c r="H234" s="71">
        <v>2059</v>
      </c>
      <c r="I234" s="41">
        <f>H234/56599</f>
        <v>3.6378734606618494E-2</v>
      </c>
      <c r="J234" s="37">
        <f>IF(D234=0, "-", IF((B234-D234)/D234&lt;10, (B234-D234)/D234, "&gt;999%"))</f>
        <v>-0.15021770682148042</v>
      </c>
      <c r="K234" s="38">
        <f>IF(H234=0, "-", IF((F234-H234)/H234&lt;10, (F234-H234)/H234, "&gt;999%"))</f>
        <v>0.67751335599805729</v>
      </c>
    </row>
    <row r="235" spans="1:11" x14ac:dyDescent="0.25">
      <c r="A235" s="27"/>
      <c r="B235" s="71"/>
      <c r="C235" s="40"/>
      <c r="D235" s="71"/>
      <c r="E235" s="41"/>
      <c r="F235" s="77"/>
      <c r="G235" s="42"/>
      <c r="H235" s="71"/>
      <c r="I235" s="41"/>
      <c r="J235" s="37"/>
      <c r="K235" s="38"/>
    </row>
    <row r="236" spans="1:11" x14ac:dyDescent="0.25">
      <c r="A236" s="27" t="s">
        <v>559</v>
      </c>
      <c r="B236" s="71">
        <v>3674</v>
      </c>
      <c r="C236" s="40">
        <f>B236/22244</f>
        <v>0.16516813522747706</v>
      </c>
      <c r="D236" s="71">
        <v>4194</v>
      </c>
      <c r="E236" s="41">
        <f>D236/21214</f>
        <v>0.19769963231828039</v>
      </c>
      <c r="F236" s="77">
        <v>10294</v>
      </c>
      <c r="G236" s="42">
        <f>F236/59437</f>
        <v>0.17319178289617579</v>
      </c>
      <c r="H236" s="71">
        <v>10536</v>
      </c>
      <c r="I236" s="41">
        <f>H236/56599</f>
        <v>0.1861516987932649</v>
      </c>
      <c r="J236" s="37">
        <f>IF(D236=0, "-", IF((B236-D236)/D236&lt;10, (B236-D236)/D236, "&gt;999%"))</f>
        <v>-0.12398664759179781</v>
      </c>
      <c r="K236" s="38">
        <f>IF(H236=0, "-", IF((F236-H236)/H236&lt;10, (F236-H236)/H236, "&gt;999%"))</f>
        <v>-2.2968868640850418E-2</v>
      </c>
    </row>
  </sheetData>
  <mergeCells count="58">
    <mergeCell ref="B1:K1"/>
    <mergeCell ref="B2:K2"/>
    <mergeCell ref="B183:E183"/>
    <mergeCell ref="F183:I183"/>
    <mergeCell ref="J183:K183"/>
    <mergeCell ref="B184:C184"/>
    <mergeCell ref="D184:E184"/>
    <mergeCell ref="F184:G184"/>
    <mergeCell ref="H184:I184"/>
    <mergeCell ref="B157:E157"/>
    <mergeCell ref="F157:I157"/>
    <mergeCell ref="J157:K157"/>
    <mergeCell ref="B158:C158"/>
    <mergeCell ref="D158:E158"/>
    <mergeCell ref="F158:G158"/>
    <mergeCell ref="H158:I158"/>
    <mergeCell ref="B136:E136"/>
    <mergeCell ref="F136:I136"/>
    <mergeCell ref="J136:K136"/>
    <mergeCell ref="B137:C137"/>
    <mergeCell ref="D137:E137"/>
    <mergeCell ref="F137:G137"/>
    <mergeCell ref="H137:I137"/>
    <mergeCell ref="B111:E111"/>
    <mergeCell ref="F111:I111"/>
    <mergeCell ref="J111:K111"/>
    <mergeCell ref="B112:C112"/>
    <mergeCell ref="D112:E112"/>
    <mergeCell ref="F112:G112"/>
    <mergeCell ref="H112:I112"/>
    <mergeCell ref="B74:E74"/>
    <mergeCell ref="F74:I74"/>
    <mergeCell ref="J74:K74"/>
    <mergeCell ref="B75:C75"/>
    <mergeCell ref="D75:E75"/>
    <mergeCell ref="F75:G75"/>
    <mergeCell ref="H75:I75"/>
    <mergeCell ref="B40:E40"/>
    <mergeCell ref="F40:I40"/>
    <mergeCell ref="J40:K40"/>
    <mergeCell ref="B41:C41"/>
    <mergeCell ref="D41:E41"/>
    <mergeCell ref="F41:G41"/>
    <mergeCell ref="H41:I41"/>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52" max="16383" man="1"/>
    <brk id="110" max="16383" man="1"/>
    <brk id="156" max="16383" man="1"/>
    <brk id="21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1"/>
  <sheetViews>
    <sheetView tabSelected="1" workbookViewId="0">
      <selection activeCell="M1" sqref="M1"/>
    </sheetView>
  </sheetViews>
  <sheetFormatPr defaultRowHeight="13.2" x14ac:dyDescent="0.25"/>
  <cols>
    <col min="1" max="1" width="18.6640625" bestFit="1" customWidth="1"/>
    <col min="2" max="11" width="8.44140625" customWidth="1"/>
  </cols>
  <sheetData>
    <row r="1" spans="1:11" s="52" customFormat="1" ht="20.399999999999999" x14ac:dyDescent="0.35">
      <c r="A1" s="4" t="s">
        <v>10</v>
      </c>
      <c r="B1" s="198" t="s">
        <v>613</v>
      </c>
      <c r="C1" s="198"/>
      <c r="D1" s="198"/>
      <c r="E1" s="199"/>
      <c r="F1" s="199"/>
      <c r="G1" s="199"/>
      <c r="H1" s="199"/>
      <c r="I1" s="199"/>
      <c r="J1" s="199"/>
      <c r="K1" s="199"/>
    </row>
    <row r="2" spans="1:11" s="52" customFormat="1" ht="20.399999999999999" x14ac:dyDescent="0.35">
      <c r="A2" s="4" t="s">
        <v>109</v>
      </c>
      <c r="B2" s="202" t="s">
        <v>100</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2023</v>
      </c>
      <c r="C5" s="197"/>
      <c r="D5" s="196">
        <f>B5-1</f>
        <v>2022</v>
      </c>
      <c r="E5" s="204"/>
      <c r="F5" s="196">
        <f>B5</f>
        <v>2023</v>
      </c>
      <c r="G5" s="204"/>
      <c r="H5" s="196">
        <f>D5</f>
        <v>2022</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2</v>
      </c>
      <c r="C7" s="39">
        <f>IF(B51=0, "-", B7/B51)</f>
        <v>5.4436581382689172E-4</v>
      </c>
      <c r="D7" s="65">
        <v>1</v>
      </c>
      <c r="E7" s="21">
        <f>IF(D51=0, "-", D7/D51)</f>
        <v>2.3843586075345731E-4</v>
      </c>
      <c r="F7" s="81">
        <v>6</v>
      </c>
      <c r="G7" s="39">
        <f>IF(F51=0, "-", F7/F51)</f>
        <v>5.8286380415776184E-4</v>
      </c>
      <c r="H7" s="65">
        <v>5</v>
      </c>
      <c r="I7" s="21">
        <f>IF(H51=0, "-", H7/H51)</f>
        <v>4.7456340167046317E-4</v>
      </c>
      <c r="J7" s="20">
        <f t="shared" ref="J7:J49" si="0">IF(D7=0, "-", IF((B7-D7)/D7&lt;10, (B7-D7)/D7, "&gt;999%"))</f>
        <v>1</v>
      </c>
      <c r="K7" s="21">
        <f t="shared" ref="K7:K49" si="1">IF(H7=0, "-", IF((F7-H7)/H7&lt;10, (F7-H7)/H7, "&gt;999%"))</f>
        <v>0.2</v>
      </c>
    </row>
    <row r="8" spans="1:11" x14ac:dyDescent="0.25">
      <c r="A8" s="7" t="s">
        <v>32</v>
      </c>
      <c r="B8" s="65">
        <v>0</v>
      </c>
      <c r="C8" s="39">
        <f>IF(B51=0, "-", B8/B51)</f>
        <v>0</v>
      </c>
      <c r="D8" s="65">
        <v>0</v>
      </c>
      <c r="E8" s="21">
        <f>IF(D51=0, "-", D8/D51)</f>
        <v>0</v>
      </c>
      <c r="F8" s="81">
        <v>0</v>
      </c>
      <c r="G8" s="39">
        <f>IF(F51=0, "-", F8/F51)</f>
        <v>0</v>
      </c>
      <c r="H8" s="65">
        <v>1</v>
      </c>
      <c r="I8" s="21">
        <f>IF(H51=0, "-", H8/H51)</f>
        <v>9.4912680334092639E-5</v>
      </c>
      <c r="J8" s="20" t="str">
        <f t="shared" si="0"/>
        <v>-</v>
      </c>
      <c r="K8" s="21">
        <f t="shared" si="1"/>
        <v>-1</v>
      </c>
    </row>
    <row r="9" spans="1:11" x14ac:dyDescent="0.25">
      <c r="A9" s="7" t="s">
        <v>33</v>
      </c>
      <c r="B9" s="65">
        <v>3</v>
      </c>
      <c r="C9" s="39">
        <f>IF(B51=0, "-", B9/B51)</f>
        <v>8.1654872074033748E-4</v>
      </c>
      <c r="D9" s="65">
        <v>0</v>
      </c>
      <c r="E9" s="21">
        <f>IF(D51=0, "-", D9/D51)</f>
        <v>0</v>
      </c>
      <c r="F9" s="81">
        <v>3</v>
      </c>
      <c r="G9" s="39">
        <f>IF(F51=0, "-", F9/F51)</f>
        <v>2.9143190207888092E-4</v>
      </c>
      <c r="H9" s="65">
        <v>2</v>
      </c>
      <c r="I9" s="21">
        <f>IF(H51=0, "-", H9/H51)</f>
        <v>1.8982536066818528E-4</v>
      </c>
      <c r="J9" s="20" t="str">
        <f t="shared" si="0"/>
        <v>-</v>
      </c>
      <c r="K9" s="21">
        <f t="shared" si="1"/>
        <v>0.5</v>
      </c>
    </row>
    <row r="10" spans="1:11" x14ac:dyDescent="0.25">
      <c r="A10" s="7" t="s">
        <v>34</v>
      </c>
      <c r="B10" s="65">
        <v>73</v>
      </c>
      <c r="C10" s="39">
        <f>IF(B51=0, "-", B10/B51)</f>
        <v>1.9869352204681546E-2</v>
      </c>
      <c r="D10" s="65">
        <v>79</v>
      </c>
      <c r="E10" s="21">
        <f>IF(D51=0, "-", D10/D51)</f>
        <v>1.8836432999523128E-2</v>
      </c>
      <c r="F10" s="81">
        <v>222</v>
      </c>
      <c r="G10" s="39">
        <f>IF(F51=0, "-", F10/F51)</f>
        <v>2.1565960753837186E-2</v>
      </c>
      <c r="H10" s="65">
        <v>113</v>
      </c>
      <c r="I10" s="21">
        <f>IF(H51=0, "-", H10/H51)</f>
        <v>1.0725132877752468E-2</v>
      </c>
      <c r="J10" s="20">
        <f t="shared" si="0"/>
        <v>-7.5949367088607597E-2</v>
      </c>
      <c r="K10" s="21">
        <f t="shared" si="1"/>
        <v>0.96460176991150437</v>
      </c>
    </row>
    <row r="11" spans="1:11" x14ac:dyDescent="0.25">
      <c r="A11" s="7" t="s">
        <v>35</v>
      </c>
      <c r="B11" s="65">
        <v>2</v>
      </c>
      <c r="C11" s="39">
        <f>IF(B51=0, "-", B11/B51)</f>
        <v>5.4436581382689172E-4</v>
      </c>
      <c r="D11" s="65">
        <v>5</v>
      </c>
      <c r="E11" s="21">
        <f>IF(D51=0, "-", D11/D51)</f>
        <v>1.1921793037672865E-3</v>
      </c>
      <c r="F11" s="81">
        <v>10</v>
      </c>
      <c r="G11" s="39">
        <f>IF(F51=0, "-", F11/F51)</f>
        <v>9.7143967359626963E-4</v>
      </c>
      <c r="H11" s="65">
        <v>5</v>
      </c>
      <c r="I11" s="21">
        <f>IF(H51=0, "-", H11/H51)</f>
        <v>4.7456340167046317E-4</v>
      </c>
      <c r="J11" s="20">
        <f t="shared" si="0"/>
        <v>-0.6</v>
      </c>
      <c r="K11" s="21">
        <f t="shared" si="1"/>
        <v>1</v>
      </c>
    </row>
    <row r="12" spans="1:11" x14ac:dyDescent="0.25">
      <c r="A12" s="7" t="s">
        <v>36</v>
      </c>
      <c r="B12" s="65">
        <v>195</v>
      </c>
      <c r="C12" s="39">
        <f>IF(B51=0, "-", B12/B51)</f>
        <v>5.3075666848121941E-2</v>
      </c>
      <c r="D12" s="65">
        <v>101</v>
      </c>
      <c r="E12" s="21">
        <f>IF(D51=0, "-", D12/D51)</f>
        <v>2.408202193609919E-2</v>
      </c>
      <c r="F12" s="81">
        <v>289</v>
      </c>
      <c r="G12" s="39">
        <f>IF(F51=0, "-", F12/F51)</f>
        <v>2.8074606566932194E-2</v>
      </c>
      <c r="H12" s="65">
        <v>297</v>
      </c>
      <c r="I12" s="21">
        <f>IF(H51=0, "-", H12/H51)</f>
        <v>2.8189066059225512E-2</v>
      </c>
      <c r="J12" s="20">
        <f t="shared" si="0"/>
        <v>0.93069306930693074</v>
      </c>
      <c r="K12" s="21">
        <f t="shared" si="1"/>
        <v>-2.6936026936026935E-2</v>
      </c>
    </row>
    <row r="13" spans="1:11" x14ac:dyDescent="0.25">
      <c r="A13" s="7" t="s">
        <v>38</v>
      </c>
      <c r="B13" s="65">
        <v>6</v>
      </c>
      <c r="C13" s="39">
        <f>IF(B51=0, "-", B13/B51)</f>
        <v>1.633097441480675E-3</v>
      </c>
      <c r="D13" s="65">
        <v>0</v>
      </c>
      <c r="E13" s="21">
        <f>IF(D51=0, "-", D13/D51)</f>
        <v>0</v>
      </c>
      <c r="F13" s="81">
        <v>16</v>
      </c>
      <c r="G13" s="39">
        <f>IF(F51=0, "-", F13/F51)</f>
        <v>1.5543034777540316E-3</v>
      </c>
      <c r="H13" s="65">
        <v>15</v>
      </c>
      <c r="I13" s="21">
        <f>IF(H51=0, "-", H13/H51)</f>
        <v>1.4236902050113896E-3</v>
      </c>
      <c r="J13" s="20" t="str">
        <f t="shared" si="0"/>
        <v>-</v>
      </c>
      <c r="K13" s="21">
        <f t="shared" si="1"/>
        <v>6.6666666666666666E-2</v>
      </c>
    </row>
    <row r="14" spans="1:11" x14ac:dyDescent="0.25">
      <c r="A14" s="7" t="s">
        <v>39</v>
      </c>
      <c r="B14" s="65">
        <v>0</v>
      </c>
      <c r="C14" s="39">
        <f>IF(B51=0, "-", B14/B51)</f>
        <v>0</v>
      </c>
      <c r="D14" s="65">
        <v>3</v>
      </c>
      <c r="E14" s="21">
        <f>IF(D51=0, "-", D14/D51)</f>
        <v>7.1530758226037196E-4</v>
      </c>
      <c r="F14" s="81">
        <v>0</v>
      </c>
      <c r="G14" s="39">
        <f>IF(F51=0, "-", F14/F51)</f>
        <v>0</v>
      </c>
      <c r="H14" s="65">
        <v>6</v>
      </c>
      <c r="I14" s="21">
        <f>IF(H51=0, "-", H14/H51)</f>
        <v>5.6947608200455578E-4</v>
      </c>
      <c r="J14" s="20">
        <f t="shared" si="0"/>
        <v>-1</v>
      </c>
      <c r="K14" s="21">
        <f t="shared" si="1"/>
        <v>-1</v>
      </c>
    </row>
    <row r="15" spans="1:11" x14ac:dyDescent="0.25">
      <c r="A15" s="7" t="s">
        <v>40</v>
      </c>
      <c r="B15" s="65">
        <v>1</v>
      </c>
      <c r="C15" s="39">
        <f>IF(B51=0, "-", B15/B51)</f>
        <v>2.7218290691344586E-4</v>
      </c>
      <c r="D15" s="65">
        <v>0</v>
      </c>
      <c r="E15" s="21">
        <f>IF(D51=0, "-", D15/D51)</f>
        <v>0</v>
      </c>
      <c r="F15" s="81">
        <v>4</v>
      </c>
      <c r="G15" s="39">
        <f>IF(F51=0, "-", F15/F51)</f>
        <v>3.885758694385079E-4</v>
      </c>
      <c r="H15" s="65">
        <v>1</v>
      </c>
      <c r="I15" s="21">
        <f>IF(H51=0, "-", H15/H51)</f>
        <v>9.4912680334092639E-5</v>
      </c>
      <c r="J15" s="20" t="str">
        <f t="shared" si="0"/>
        <v>-</v>
      </c>
      <c r="K15" s="21">
        <f t="shared" si="1"/>
        <v>3</v>
      </c>
    </row>
    <row r="16" spans="1:11" x14ac:dyDescent="0.25">
      <c r="A16" s="7" t="s">
        <v>41</v>
      </c>
      <c r="B16" s="65">
        <v>1</v>
      </c>
      <c r="C16" s="39">
        <f>IF(B51=0, "-", B16/B51)</f>
        <v>2.7218290691344586E-4</v>
      </c>
      <c r="D16" s="65">
        <v>0</v>
      </c>
      <c r="E16" s="21">
        <f>IF(D51=0, "-", D16/D51)</f>
        <v>0</v>
      </c>
      <c r="F16" s="81">
        <v>12</v>
      </c>
      <c r="G16" s="39">
        <f>IF(F51=0, "-", F16/F51)</f>
        <v>1.1657276083155237E-3</v>
      </c>
      <c r="H16" s="65">
        <v>0</v>
      </c>
      <c r="I16" s="21">
        <f>IF(H51=0, "-", H16/H51)</f>
        <v>0</v>
      </c>
      <c r="J16" s="20" t="str">
        <f t="shared" si="0"/>
        <v>-</v>
      </c>
      <c r="K16" s="21" t="str">
        <f t="shared" si="1"/>
        <v>-</v>
      </c>
    </row>
    <row r="17" spans="1:11" x14ac:dyDescent="0.25">
      <c r="A17" s="7" t="s">
        <v>44</v>
      </c>
      <c r="B17" s="65">
        <v>4</v>
      </c>
      <c r="C17" s="39">
        <f>IF(B51=0, "-", B17/B51)</f>
        <v>1.0887316276537834E-3</v>
      </c>
      <c r="D17" s="65">
        <v>6</v>
      </c>
      <c r="E17" s="21">
        <f>IF(D51=0, "-", D17/D51)</f>
        <v>1.4306151645207439E-3</v>
      </c>
      <c r="F17" s="81">
        <v>12</v>
      </c>
      <c r="G17" s="39">
        <f>IF(F51=0, "-", F17/F51)</f>
        <v>1.1657276083155237E-3</v>
      </c>
      <c r="H17" s="65">
        <v>14</v>
      </c>
      <c r="I17" s="21">
        <f>IF(H51=0, "-", H17/H51)</f>
        <v>1.3287775246772968E-3</v>
      </c>
      <c r="J17" s="20">
        <f t="shared" si="0"/>
        <v>-0.33333333333333331</v>
      </c>
      <c r="K17" s="21">
        <f t="shared" si="1"/>
        <v>-0.14285714285714285</v>
      </c>
    </row>
    <row r="18" spans="1:11" x14ac:dyDescent="0.25">
      <c r="A18" s="7" t="s">
        <v>45</v>
      </c>
      <c r="B18" s="65">
        <v>10</v>
      </c>
      <c r="C18" s="39">
        <f>IF(B51=0, "-", B18/B51)</f>
        <v>2.7218290691344584E-3</v>
      </c>
      <c r="D18" s="65">
        <v>5</v>
      </c>
      <c r="E18" s="21">
        <f>IF(D51=0, "-", D18/D51)</f>
        <v>1.1921793037672865E-3</v>
      </c>
      <c r="F18" s="81">
        <v>33</v>
      </c>
      <c r="G18" s="39">
        <f>IF(F51=0, "-", F18/F51)</f>
        <v>3.2057509228676901E-3</v>
      </c>
      <c r="H18" s="65">
        <v>16</v>
      </c>
      <c r="I18" s="21">
        <f>IF(H51=0, "-", H18/H51)</f>
        <v>1.5186028853454822E-3</v>
      </c>
      <c r="J18" s="20">
        <f t="shared" si="0"/>
        <v>1</v>
      </c>
      <c r="K18" s="21">
        <f t="shared" si="1"/>
        <v>1.0625</v>
      </c>
    </row>
    <row r="19" spans="1:11" x14ac:dyDescent="0.25">
      <c r="A19" s="7" t="s">
        <v>47</v>
      </c>
      <c r="B19" s="65">
        <v>49</v>
      </c>
      <c r="C19" s="39">
        <f>IF(B51=0, "-", B19/B51)</f>
        <v>1.3336962438758846E-2</v>
      </c>
      <c r="D19" s="65">
        <v>27</v>
      </c>
      <c r="E19" s="21">
        <f>IF(D51=0, "-", D19/D51)</f>
        <v>6.4377682403433476E-3</v>
      </c>
      <c r="F19" s="81">
        <v>116</v>
      </c>
      <c r="G19" s="39">
        <f>IF(F51=0, "-", F19/F51)</f>
        <v>1.1268700213716728E-2</v>
      </c>
      <c r="H19" s="65">
        <v>107</v>
      </c>
      <c r="I19" s="21">
        <f>IF(H51=0, "-", H19/H51)</f>
        <v>1.0155656795747913E-2</v>
      </c>
      <c r="J19" s="20">
        <f t="shared" si="0"/>
        <v>0.81481481481481477</v>
      </c>
      <c r="K19" s="21">
        <f t="shared" si="1"/>
        <v>8.4112149532710276E-2</v>
      </c>
    </row>
    <row r="20" spans="1:11" x14ac:dyDescent="0.25">
      <c r="A20" s="7" t="s">
        <v>50</v>
      </c>
      <c r="B20" s="65">
        <v>1</v>
      </c>
      <c r="C20" s="39">
        <f>IF(B51=0, "-", B20/B51)</f>
        <v>2.7218290691344586E-4</v>
      </c>
      <c r="D20" s="65">
        <v>3</v>
      </c>
      <c r="E20" s="21">
        <f>IF(D51=0, "-", D20/D51)</f>
        <v>7.1530758226037196E-4</v>
      </c>
      <c r="F20" s="81">
        <v>4</v>
      </c>
      <c r="G20" s="39">
        <f>IF(F51=0, "-", F20/F51)</f>
        <v>3.885758694385079E-4</v>
      </c>
      <c r="H20" s="65">
        <v>4</v>
      </c>
      <c r="I20" s="21">
        <f>IF(H51=0, "-", H20/H51)</f>
        <v>3.7965072133637056E-4</v>
      </c>
      <c r="J20" s="20">
        <f t="shared" si="0"/>
        <v>-0.66666666666666663</v>
      </c>
      <c r="K20" s="21">
        <f t="shared" si="1"/>
        <v>0</v>
      </c>
    </row>
    <row r="21" spans="1:11" x14ac:dyDescent="0.25">
      <c r="A21" s="7" t="s">
        <v>53</v>
      </c>
      <c r="B21" s="65">
        <v>24</v>
      </c>
      <c r="C21" s="39">
        <f>IF(B51=0, "-", B21/B51)</f>
        <v>6.5323897659226998E-3</v>
      </c>
      <c r="D21" s="65">
        <v>35</v>
      </c>
      <c r="E21" s="21">
        <f>IF(D51=0, "-", D21/D51)</f>
        <v>8.3452551263710067E-3</v>
      </c>
      <c r="F21" s="81">
        <v>47</v>
      </c>
      <c r="G21" s="39">
        <f>IF(F51=0, "-", F21/F51)</f>
        <v>4.5657664659024674E-3</v>
      </c>
      <c r="H21" s="65">
        <v>91</v>
      </c>
      <c r="I21" s="21">
        <f>IF(H51=0, "-", H21/H51)</f>
        <v>8.6370539104024292E-3</v>
      </c>
      <c r="J21" s="20">
        <f t="shared" si="0"/>
        <v>-0.31428571428571428</v>
      </c>
      <c r="K21" s="21">
        <f t="shared" si="1"/>
        <v>-0.48351648351648352</v>
      </c>
    </row>
    <row r="22" spans="1:11" x14ac:dyDescent="0.25">
      <c r="A22" s="7" t="s">
        <v>54</v>
      </c>
      <c r="B22" s="65">
        <v>458</v>
      </c>
      <c r="C22" s="39">
        <f>IF(B51=0, "-", B22/B51)</f>
        <v>0.1246597713663582</v>
      </c>
      <c r="D22" s="65">
        <v>602</v>
      </c>
      <c r="E22" s="21">
        <f>IF(D51=0, "-", D22/D51)</f>
        <v>0.1435383881735813</v>
      </c>
      <c r="F22" s="81">
        <v>1146</v>
      </c>
      <c r="G22" s="39">
        <f>IF(F51=0, "-", F22/F51)</f>
        <v>0.11132698659413251</v>
      </c>
      <c r="H22" s="65">
        <v>1608</v>
      </c>
      <c r="I22" s="21">
        <f>IF(H51=0, "-", H22/H51)</f>
        <v>0.15261958997722094</v>
      </c>
      <c r="J22" s="20">
        <f t="shared" si="0"/>
        <v>-0.23920265780730898</v>
      </c>
      <c r="K22" s="21">
        <f t="shared" si="1"/>
        <v>-0.28731343283582089</v>
      </c>
    </row>
    <row r="23" spans="1:11" x14ac:dyDescent="0.25">
      <c r="A23" s="7" t="s">
        <v>59</v>
      </c>
      <c r="B23" s="65">
        <v>7</v>
      </c>
      <c r="C23" s="39">
        <f>IF(B51=0, "-", B23/B51)</f>
        <v>1.9052803483941209E-3</v>
      </c>
      <c r="D23" s="65">
        <v>4</v>
      </c>
      <c r="E23" s="21">
        <f>IF(D51=0, "-", D23/D51)</f>
        <v>9.5374344301382924E-4</v>
      </c>
      <c r="F23" s="81">
        <v>10</v>
      </c>
      <c r="G23" s="39">
        <f>IF(F51=0, "-", F23/F51)</f>
        <v>9.7143967359626963E-4</v>
      </c>
      <c r="H23" s="65">
        <v>5</v>
      </c>
      <c r="I23" s="21">
        <f>IF(H51=0, "-", H23/H51)</f>
        <v>4.7456340167046317E-4</v>
      </c>
      <c r="J23" s="20">
        <f t="shared" si="0"/>
        <v>0.75</v>
      </c>
      <c r="K23" s="21">
        <f t="shared" si="1"/>
        <v>1</v>
      </c>
    </row>
    <row r="24" spans="1:11" x14ac:dyDescent="0.25">
      <c r="A24" s="7" t="s">
        <v>62</v>
      </c>
      <c r="B24" s="65">
        <v>569</v>
      </c>
      <c r="C24" s="39">
        <f>IF(B51=0, "-", B24/B51)</f>
        <v>0.15487207403375067</v>
      </c>
      <c r="D24" s="65">
        <v>577</v>
      </c>
      <c r="E24" s="21">
        <f>IF(D51=0, "-", D24/D51)</f>
        <v>0.13757749165474487</v>
      </c>
      <c r="F24" s="81">
        <v>1512</v>
      </c>
      <c r="G24" s="39">
        <f>IF(F51=0, "-", F24/F51)</f>
        <v>0.14688167864775598</v>
      </c>
      <c r="H24" s="65">
        <v>1649</v>
      </c>
      <c r="I24" s="21">
        <f>IF(H51=0, "-", H24/H51)</f>
        <v>0.15651100987091876</v>
      </c>
      <c r="J24" s="20">
        <f t="shared" si="0"/>
        <v>-1.3864818024263431E-2</v>
      </c>
      <c r="K24" s="21">
        <f t="shared" si="1"/>
        <v>-8.3080654942389323E-2</v>
      </c>
    </row>
    <row r="25" spans="1:11" x14ac:dyDescent="0.25">
      <c r="A25" s="7" t="s">
        <v>63</v>
      </c>
      <c r="B25" s="65">
        <v>1</v>
      </c>
      <c r="C25" s="39">
        <f>IF(B51=0, "-", B25/B51)</f>
        <v>2.7218290691344586E-4</v>
      </c>
      <c r="D25" s="65">
        <v>0</v>
      </c>
      <c r="E25" s="21">
        <f>IF(D51=0, "-", D25/D51)</f>
        <v>0</v>
      </c>
      <c r="F25" s="81">
        <v>4</v>
      </c>
      <c r="G25" s="39">
        <f>IF(F51=0, "-", F25/F51)</f>
        <v>3.885758694385079E-4</v>
      </c>
      <c r="H25" s="65">
        <v>0</v>
      </c>
      <c r="I25" s="21">
        <f>IF(H51=0, "-", H25/H51)</f>
        <v>0</v>
      </c>
      <c r="J25" s="20" t="str">
        <f t="shared" si="0"/>
        <v>-</v>
      </c>
      <c r="K25" s="21" t="str">
        <f t="shared" si="1"/>
        <v>-</v>
      </c>
    </row>
    <row r="26" spans="1:11" x14ac:dyDescent="0.25">
      <c r="A26" s="7" t="s">
        <v>65</v>
      </c>
      <c r="B26" s="65">
        <v>0</v>
      </c>
      <c r="C26" s="39">
        <f>IF(B51=0, "-", B26/B51)</f>
        <v>0</v>
      </c>
      <c r="D26" s="65">
        <v>16</v>
      </c>
      <c r="E26" s="21">
        <f>IF(D51=0, "-", D26/D51)</f>
        <v>3.814973772055317E-3</v>
      </c>
      <c r="F26" s="81">
        <v>18</v>
      </c>
      <c r="G26" s="39">
        <f>IF(F51=0, "-", F26/F51)</f>
        <v>1.7485914124732854E-3</v>
      </c>
      <c r="H26" s="65">
        <v>39</v>
      </c>
      <c r="I26" s="21">
        <f>IF(H51=0, "-", H26/H51)</f>
        <v>3.701594533029613E-3</v>
      </c>
      <c r="J26" s="20">
        <f t="shared" si="0"/>
        <v>-1</v>
      </c>
      <c r="K26" s="21">
        <f t="shared" si="1"/>
        <v>-0.53846153846153844</v>
      </c>
    </row>
    <row r="27" spans="1:11" x14ac:dyDescent="0.25">
      <c r="A27" s="7" t="s">
        <v>66</v>
      </c>
      <c r="B27" s="65">
        <v>24</v>
      </c>
      <c r="C27" s="39">
        <f>IF(B51=0, "-", B27/B51)</f>
        <v>6.5323897659226998E-3</v>
      </c>
      <c r="D27" s="65">
        <v>15</v>
      </c>
      <c r="E27" s="21">
        <f>IF(D51=0, "-", D27/D51)</f>
        <v>3.5765379113018598E-3</v>
      </c>
      <c r="F27" s="81">
        <v>54</v>
      </c>
      <c r="G27" s="39">
        <f>IF(F51=0, "-", F27/F51)</f>
        <v>5.2457742374198563E-3</v>
      </c>
      <c r="H27" s="65">
        <v>55</v>
      </c>
      <c r="I27" s="21">
        <f>IF(H51=0, "-", H27/H51)</f>
        <v>5.2201974183750952E-3</v>
      </c>
      <c r="J27" s="20">
        <f t="shared" si="0"/>
        <v>0.6</v>
      </c>
      <c r="K27" s="21">
        <f t="shared" si="1"/>
        <v>-1.8181818181818181E-2</v>
      </c>
    </row>
    <row r="28" spans="1:11" x14ac:dyDescent="0.25">
      <c r="A28" s="7" t="s">
        <v>67</v>
      </c>
      <c r="B28" s="65">
        <v>0</v>
      </c>
      <c r="C28" s="39">
        <f>IF(B51=0, "-", B28/B51)</f>
        <v>0</v>
      </c>
      <c r="D28" s="65">
        <v>5</v>
      </c>
      <c r="E28" s="21">
        <f>IF(D51=0, "-", D28/D51)</f>
        <v>1.1921793037672865E-3</v>
      </c>
      <c r="F28" s="81">
        <v>4</v>
      </c>
      <c r="G28" s="39">
        <f>IF(F51=0, "-", F28/F51)</f>
        <v>3.885758694385079E-4</v>
      </c>
      <c r="H28" s="65">
        <v>18</v>
      </c>
      <c r="I28" s="21">
        <f>IF(H51=0, "-", H28/H51)</f>
        <v>1.7084282460136675E-3</v>
      </c>
      <c r="J28" s="20">
        <f t="shared" si="0"/>
        <v>-1</v>
      </c>
      <c r="K28" s="21">
        <f t="shared" si="1"/>
        <v>-0.77777777777777779</v>
      </c>
    </row>
    <row r="29" spans="1:11" x14ac:dyDescent="0.25">
      <c r="A29" s="7" t="s">
        <v>70</v>
      </c>
      <c r="B29" s="65">
        <v>0</v>
      </c>
      <c r="C29" s="39">
        <f>IF(B51=0, "-", B29/B51)</f>
        <v>0</v>
      </c>
      <c r="D29" s="65">
        <v>2</v>
      </c>
      <c r="E29" s="21">
        <f>IF(D51=0, "-", D29/D51)</f>
        <v>4.7687172150691462E-4</v>
      </c>
      <c r="F29" s="81">
        <v>2</v>
      </c>
      <c r="G29" s="39">
        <f>IF(F51=0, "-", F29/F51)</f>
        <v>1.9428793471925395E-4</v>
      </c>
      <c r="H29" s="65">
        <v>6</v>
      </c>
      <c r="I29" s="21">
        <f>IF(H51=0, "-", H29/H51)</f>
        <v>5.6947608200455578E-4</v>
      </c>
      <c r="J29" s="20">
        <f t="shared" si="0"/>
        <v>-1</v>
      </c>
      <c r="K29" s="21">
        <f t="shared" si="1"/>
        <v>-0.66666666666666663</v>
      </c>
    </row>
    <row r="30" spans="1:11" x14ac:dyDescent="0.25">
      <c r="A30" s="7" t="s">
        <v>71</v>
      </c>
      <c r="B30" s="65">
        <v>346</v>
      </c>
      <c r="C30" s="39">
        <f>IF(B51=0, "-", B30/B51)</f>
        <v>9.4175285792052255E-2</v>
      </c>
      <c r="D30" s="65">
        <v>350</v>
      </c>
      <c r="E30" s="21">
        <f>IF(D51=0, "-", D30/D51)</f>
        <v>8.3452551263710067E-2</v>
      </c>
      <c r="F30" s="81">
        <v>945</v>
      </c>
      <c r="G30" s="39">
        <f>IF(F51=0, "-", F30/F51)</f>
        <v>9.1801049154847478E-2</v>
      </c>
      <c r="H30" s="65">
        <v>1111</v>
      </c>
      <c r="I30" s="21">
        <f>IF(H51=0, "-", H30/H51)</f>
        <v>0.10544798785117691</v>
      </c>
      <c r="J30" s="20">
        <f t="shared" si="0"/>
        <v>-1.1428571428571429E-2</v>
      </c>
      <c r="K30" s="21">
        <f t="shared" si="1"/>
        <v>-0.14941494149414941</v>
      </c>
    </row>
    <row r="31" spans="1:11" x14ac:dyDescent="0.25">
      <c r="A31" s="7" t="s">
        <v>72</v>
      </c>
      <c r="B31" s="65">
        <v>1</v>
      </c>
      <c r="C31" s="39">
        <f>IF(B51=0, "-", B31/B51)</f>
        <v>2.7218290691344586E-4</v>
      </c>
      <c r="D31" s="65">
        <v>1</v>
      </c>
      <c r="E31" s="21">
        <f>IF(D51=0, "-", D31/D51)</f>
        <v>2.3843586075345731E-4</v>
      </c>
      <c r="F31" s="81">
        <v>3</v>
      </c>
      <c r="G31" s="39">
        <f>IF(F51=0, "-", F31/F51)</f>
        <v>2.9143190207888092E-4</v>
      </c>
      <c r="H31" s="65">
        <v>2</v>
      </c>
      <c r="I31" s="21">
        <f>IF(H51=0, "-", H31/H51)</f>
        <v>1.8982536066818528E-4</v>
      </c>
      <c r="J31" s="20">
        <f t="shared" si="0"/>
        <v>0</v>
      </c>
      <c r="K31" s="21">
        <f t="shared" si="1"/>
        <v>0.5</v>
      </c>
    </row>
    <row r="32" spans="1:11" x14ac:dyDescent="0.25">
      <c r="A32" s="7" t="s">
        <v>73</v>
      </c>
      <c r="B32" s="65">
        <v>155</v>
      </c>
      <c r="C32" s="39">
        <f>IF(B51=0, "-", B32/B51)</f>
        <v>4.2188350571584106E-2</v>
      </c>
      <c r="D32" s="65">
        <v>138</v>
      </c>
      <c r="E32" s="21">
        <f>IF(D51=0, "-", D32/D51)</f>
        <v>3.2904148783977114E-2</v>
      </c>
      <c r="F32" s="81">
        <v>389</v>
      </c>
      <c r="G32" s="39">
        <f>IF(F51=0, "-", F32/F51)</f>
        <v>3.7789003302894891E-2</v>
      </c>
      <c r="H32" s="65">
        <v>321</v>
      </c>
      <c r="I32" s="21">
        <f>IF(H51=0, "-", H32/H51)</f>
        <v>3.0466970387243737E-2</v>
      </c>
      <c r="J32" s="20">
        <f t="shared" si="0"/>
        <v>0.12318840579710146</v>
      </c>
      <c r="K32" s="21">
        <f t="shared" si="1"/>
        <v>0.21183800623052959</v>
      </c>
    </row>
    <row r="33" spans="1:11" x14ac:dyDescent="0.25">
      <c r="A33" s="7" t="s">
        <v>75</v>
      </c>
      <c r="B33" s="65">
        <v>9</v>
      </c>
      <c r="C33" s="39">
        <f>IF(B51=0, "-", B33/B51)</f>
        <v>2.4496461622210124E-3</v>
      </c>
      <c r="D33" s="65">
        <v>16</v>
      </c>
      <c r="E33" s="21">
        <f>IF(D51=0, "-", D33/D51)</f>
        <v>3.814973772055317E-3</v>
      </c>
      <c r="F33" s="81">
        <v>18</v>
      </c>
      <c r="G33" s="39">
        <f>IF(F51=0, "-", F33/F51)</f>
        <v>1.7485914124732854E-3</v>
      </c>
      <c r="H33" s="65">
        <v>38</v>
      </c>
      <c r="I33" s="21">
        <f>IF(H51=0, "-", H33/H51)</f>
        <v>3.6066818526955201E-3</v>
      </c>
      <c r="J33" s="20">
        <f t="shared" si="0"/>
        <v>-0.4375</v>
      </c>
      <c r="K33" s="21">
        <f t="shared" si="1"/>
        <v>-0.52631578947368418</v>
      </c>
    </row>
    <row r="34" spans="1:11" x14ac:dyDescent="0.25">
      <c r="A34" s="7" t="s">
        <v>76</v>
      </c>
      <c r="B34" s="65">
        <v>323</v>
      </c>
      <c r="C34" s="39">
        <f>IF(B51=0, "-", B34/B51)</f>
        <v>8.7915078933043012E-2</v>
      </c>
      <c r="D34" s="65">
        <v>315</v>
      </c>
      <c r="E34" s="21">
        <f>IF(D51=0, "-", D34/D51)</f>
        <v>7.5107296137339061E-2</v>
      </c>
      <c r="F34" s="81">
        <v>1085</v>
      </c>
      <c r="G34" s="39">
        <f>IF(F51=0, "-", F34/F51)</f>
        <v>0.10540120458519527</v>
      </c>
      <c r="H34" s="65">
        <v>1066</v>
      </c>
      <c r="I34" s="21">
        <f>IF(H51=0, "-", H34/H51)</f>
        <v>0.10117691723614275</v>
      </c>
      <c r="J34" s="20">
        <f t="shared" si="0"/>
        <v>2.5396825396825397E-2</v>
      </c>
      <c r="K34" s="21">
        <f t="shared" si="1"/>
        <v>1.7823639774859287E-2</v>
      </c>
    </row>
    <row r="35" spans="1:11" x14ac:dyDescent="0.25">
      <c r="A35" s="7" t="s">
        <v>77</v>
      </c>
      <c r="B35" s="65">
        <v>31</v>
      </c>
      <c r="C35" s="39">
        <f>IF(B51=0, "-", B35/B51)</f>
        <v>8.4376701143168212E-3</v>
      </c>
      <c r="D35" s="65">
        <v>21</v>
      </c>
      <c r="E35" s="21">
        <f>IF(D51=0, "-", D35/D51)</f>
        <v>5.0071530758226037E-3</v>
      </c>
      <c r="F35" s="81">
        <v>101</v>
      </c>
      <c r="G35" s="39">
        <f>IF(F51=0, "-", F35/F51)</f>
        <v>9.8115407033223245E-3</v>
      </c>
      <c r="H35" s="65">
        <v>96</v>
      </c>
      <c r="I35" s="21">
        <f>IF(H51=0, "-", H35/H51)</f>
        <v>9.1116173120728925E-3</v>
      </c>
      <c r="J35" s="20">
        <f t="shared" si="0"/>
        <v>0.47619047619047616</v>
      </c>
      <c r="K35" s="21">
        <f t="shared" si="1"/>
        <v>5.2083333333333336E-2</v>
      </c>
    </row>
    <row r="36" spans="1:11" x14ac:dyDescent="0.25">
      <c r="A36" s="7" t="s">
        <v>78</v>
      </c>
      <c r="B36" s="65">
        <v>0</v>
      </c>
      <c r="C36" s="39">
        <f>IF(B51=0, "-", B36/B51)</f>
        <v>0</v>
      </c>
      <c r="D36" s="65">
        <v>34</v>
      </c>
      <c r="E36" s="21">
        <f>IF(D51=0, "-", D36/D51)</f>
        <v>8.1068192656175483E-3</v>
      </c>
      <c r="F36" s="81">
        <v>0</v>
      </c>
      <c r="G36" s="39">
        <f>IF(F51=0, "-", F36/F51)</f>
        <v>0</v>
      </c>
      <c r="H36" s="65">
        <v>132</v>
      </c>
      <c r="I36" s="21">
        <f>IF(H51=0, "-", H36/H51)</f>
        <v>1.2528473804100227E-2</v>
      </c>
      <c r="J36" s="20">
        <f t="shared" si="0"/>
        <v>-1</v>
      </c>
      <c r="K36" s="21">
        <f t="shared" si="1"/>
        <v>-1</v>
      </c>
    </row>
    <row r="37" spans="1:11" x14ac:dyDescent="0.25">
      <c r="A37" s="7" t="s">
        <v>79</v>
      </c>
      <c r="B37" s="65">
        <v>14</v>
      </c>
      <c r="C37" s="39">
        <f>IF(B51=0, "-", B37/B51)</f>
        <v>3.8105606967882419E-3</v>
      </c>
      <c r="D37" s="65">
        <v>13</v>
      </c>
      <c r="E37" s="21">
        <f>IF(D51=0, "-", D37/D51)</f>
        <v>3.099666189794945E-3</v>
      </c>
      <c r="F37" s="81">
        <v>48</v>
      </c>
      <c r="G37" s="39">
        <f>IF(F51=0, "-", F37/F51)</f>
        <v>4.6629104332620947E-3</v>
      </c>
      <c r="H37" s="65">
        <v>23</v>
      </c>
      <c r="I37" s="21">
        <f>IF(H51=0, "-", H37/H51)</f>
        <v>2.1829916476841307E-3</v>
      </c>
      <c r="J37" s="20">
        <f t="shared" si="0"/>
        <v>7.6923076923076927E-2</v>
      </c>
      <c r="K37" s="21">
        <f t="shared" si="1"/>
        <v>1.0869565217391304</v>
      </c>
    </row>
    <row r="38" spans="1:11" x14ac:dyDescent="0.25">
      <c r="A38" s="7" t="s">
        <v>80</v>
      </c>
      <c r="B38" s="65">
        <v>2</v>
      </c>
      <c r="C38" s="39">
        <f>IF(B51=0, "-", B38/B51)</f>
        <v>5.4436581382689172E-4</v>
      </c>
      <c r="D38" s="65">
        <v>1</v>
      </c>
      <c r="E38" s="21">
        <f>IF(D51=0, "-", D38/D51)</f>
        <v>2.3843586075345731E-4</v>
      </c>
      <c r="F38" s="81">
        <v>4</v>
      </c>
      <c r="G38" s="39">
        <f>IF(F51=0, "-", F38/F51)</f>
        <v>3.885758694385079E-4</v>
      </c>
      <c r="H38" s="65">
        <v>2</v>
      </c>
      <c r="I38" s="21">
        <f>IF(H51=0, "-", H38/H51)</f>
        <v>1.8982536066818528E-4</v>
      </c>
      <c r="J38" s="20">
        <f t="shared" si="0"/>
        <v>1</v>
      </c>
      <c r="K38" s="21">
        <f t="shared" si="1"/>
        <v>1</v>
      </c>
    </row>
    <row r="39" spans="1:11" x14ac:dyDescent="0.25">
      <c r="A39" s="7" t="s">
        <v>81</v>
      </c>
      <c r="B39" s="65">
        <v>20</v>
      </c>
      <c r="C39" s="39">
        <f>IF(B51=0, "-", B39/B51)</f>
        <v>5.4436581382689168E-3</v>
      </c>
      <c r="D39" s="65">
        <v>10</v>
      </c>
      <c r="E39" s="21">
        <f>IF(D51=0, "-", D39/D51)</f>
        <v>2.384358607534573E-3</v>
      </c>
      <c r="F39" s="81">
        <v>57</v>
      </c>
      <c r="G39" s="39">
        <f>IF(F51=0, "-", F39/F51)</f>
        <v>5.5372061394987375E-3</v>
      </c>
      <c r="H39" s="65">
        <v>10</v>
      </c>
      <c r="I39" s="21">
        <f>IF(H51=0, "-", H39/H51)</f>
        <v>9.4912680334092634E-4</v>
      </c>
      <c r="J39" s="20">
        <f t="shared" si="0"/>
        <v>1</v>
      </c>
      <c r="K39" s="21">
        <f t="shared" si="1"/>
        <v>4.7</v>
      </c>
    </row>
    <row r="40" spans="1:11" x14ac:dyDescent="0.25">
      <c r="A40" s="7" t="s">
        <v>82</v>
      </c>
      <c r="B40" s="65">
        <v>10</v>
      </c>
      <c r="C40" s="39">
        <f>IF(B51=0, "-", B40/B51)</f>
        <v>2.7218290691344584E-3</v>
      </c>
      <c r="D40" s="65">
        <v>26</v>
      </c>
      <c r="E40" s="21">
        <f>IF(D51=0, "-", D40/D51)</f>
        <v>6.19933237958989E-3</v>
      </c>
      <c r="F40" s="81">
        <v>48</v>
      </c>
      <c r="G40" s="39">
        <f>IF(F51=0, "-", F40/F51)</f>
        <v>4.6629104332620947E-3</v>
      </c>
      <c r="H40" s="65">
        <v>57</v>
      </c>
      <c r="I40" s="21">
        <f>IF(H51=0, "-", H40/H51)</f>
        <v>5.41002277904328E-3</v>
      </c>
      <c r="J40" s="20">
        <f t="shared" si="0"/>
        <v>-0.61538461538461542</v>
      </c>
      <c r="K40" s="21">
        <f t="shared" si="1"/>
        <v>-0.15789473684210525</v>
      </c>
    </row>
    <row r="41" spans="1:11" x14ac:dyDescent="0.25">
      <c r="A41" s="7" t="s">
        <v>84</v>
      </c>
      <c r="B41" s="65">
        <v>0</v>
      </c>
      <c r="C41" s="39">
        <f>IF(B51=0, "-", B41/B51)</f>
        <v>0</v>
      </c>
      <c r="D41" s="65">
        <v>3</v>
      </c>
      <c r="E41" s="21">
        <f>IF(D51=0, "-", D41/D51)</f>
        <v>7.1530758226037196E-4</v>
      </c>
      <c r="F41" s="81">
        <v>0</v>
      </c>
      <c r="G41" s="39">
        <f>IF(F51=0, "-", F41/F51)</f>
        <v>0</v>
      </c>
      <c r="H41" s="65">
        <v>7</v>
      </c>
      <c r="I41" s="21">
        <f>IF(H51=0, "-", H41/H51)</f>
        <v>6.6438876233864839E-4</v>
      </c>
      <c r="J41" s="20">
        <f t="shared" si="0"/>
        <v>-1</v>
      </c>
      <c r="K41" s="21">
        <f t="shared" si="1"/>
        <v>-1</v>
      </c>
    </row>
    <row r="42" spans="1:11" x14ac:dyDescent="0.25">
      <c r="A42" s="7" t="s">
        <v>85</v>
      </c>
      <c r="B42" s="65">
        <v>0</v>
      </c>
      <c r="C42" s="39">
        <f>IF(B51=0, "-", B42/B51)</f>
        <v>0</v>
      </c>
      <c r="D42" s="65">
        <v>0</v>
      </c>
      <c r="E42" s="21">
        <f>IF(D51=0, "-", D42/D51)</f>
        <v>0</v>
      </c>
      <c r="F42" s="81">
        <v>1</v>
      </c>
      <c r="G42" s="39">
        <f>IF(F51=0, "-", F42/F51)</f>
        <v>9.7143967359626974E-5</v>
      </c>
      <c r="H42" s="65">
        <v>0</v>
      </c>
      <c r="I42" s="21">
        <f>IF(H51=0, "-", H42/H51)</f>
        <v>0</v>
      </c>
      <c r="J42" s="20" t="str">
        <f t="shared" si="0"/>
        <v>-</v>
      </c>
      <c r="K42" s="21" t="str">
        <f t="shared" si="1"/>
        <v>-</v>
      </c>
    </row>
    <row r="43" spans="1:11" x14ac:dyDescent="0.25">
      <c r="A43" s="7" t="s">
        <v>88</v>
      </c>
      <c r="B43" s="65">
        <v>35</v>
      </c>
      <c r="C43" s="39">
        <f>IF(B51=0, "-", B43/B51)</f>
        <v>9.5264017419706051E-3</v>
      </c>
      <c r="D43" s="65">
        <v>41</v>
      </c>
      <c r="E43" s="21">
        <f>IF(D51=0, "-", D43/D51)</f>
        <v>9.7758702908917507E-3</v>
      </c>
      <c r="F43" s="81">
        <v>101</v>
      </c>
      <c r="G43" s="39">
        <f>IF(F51=0, "-", F43/F51)</f>
        <v>9.8115407033223245E-3</v>
      </c>
      <c r="H43" s="65">
        <v>104</v>
      </c>
      <c r="I43" s="21">
        <f>IF(H51=0, "-", H43/H51)</f>
        <v>9.8709187547456334E-3</v>
      </c>
      <c r="J43" s="20">
        <f t="shared" si="0"/>
        <v>-0.14634146341463414</v>
      </c>
      <c r="K43" s="21">
        <f t="shared" si="1"/>
        <v>-2.8846153846153848E-2</v>
      </c>
    </row>
    <row r="44" spans="1:11" x14ac:dyDescent="0.25">
      <c r="A44" s="7" t="s">
        <v>90</v>
      </c>
      <c r="B44" s="65">
        <v>158</v>
      </c>
      <c r="C44" s="39">
        <f>IF(B51=0, "-", B44/B51)</f>
        <v>4.3004899292324442E-2</v>
      </c>
      <c r="D44" s="65">
        <v>31</v>
      </c>
      <c r="E44" s="21">
        <f>IF(D51=0, "-", D44/D51)</f>
        <v>7.3915116833571772E-3</v>
      </c>
      <c r="F44" s="81">
        <v>390</v>
      </c>
      <c r="G44" s="39">
        <f>IF(F51=0, "-", F44/F51)</f>
        <v>3.7886147270254515E-2</v>
      </c>
      <c r="H44" s="65">
        <v>189</v>
      </c>
      <c r="I44" s="21">
        <f>IF(H51=0, "-", H44/H51)</f>
        <v>1.7938496583143507E-2</v>
      </c>
      <c r="J44" s="20">
        <f t="shared" si="0"/>
        <v>4.096774193548387</v>
      </c>
      <c r="K44" s="21">
        <f t="shared" si="1"/>
        <v>1.0634920634920635</v>
      </c>
    </row>
    <row r="45" spans="1:11" x14ac:dyDescent="0.25">
      <c r="A45" s="7" t="s">
        <v>91</v>
      </c>
      <c r="B45" s="65">
        <v>150</v>
      </c>
      <c r="C45" s="39">
        <f>IF(B51=0, "-", B45/B51)</f>
        <v>4.0827436037016877E-2</v>
      </c>
      <c r="D45" s="65">
        <v>148</v>
      </c>
      <c r="E45" s="21">
        <f>IF(D51=0, "-", D45/D51)</f>
        <v>3.5288507391511681E-2</v>
      </c>
      <c r="F45" s="81">
        <v>333</v>
      </c>
      <c r="G45" s="39">
        <f>IF(F51=0, "-", F45/F51)</f>
        <v>3.234894113075578E-2</v>
      </c>
      <c r="H45" s="65">
        <v>309</v>
      </c>
      <c r="I45" s="21">
        <f>IF(H51=0, "-", H45/H51)</f>
        <v>2.9328018223234623E-2</v>
      </c>
      <c r="J45" s="20">
        <f t="shared" si="0"/>
        <v>1.3513513513513514E-2</v>
      </c>
      <c r="K45" s="21">
        <f t="shared" si="1"/>
        <v>7.7669902912621352E-2</v>
      </c>
    </row>
    <row r="46" spans="1:11" x14ac:dyDescent="0.25">
      <c r="A46" s="7" t="s">
        <v>92</v>
      </c>
      <c r="B46" s="65">
        <v>526</v>
      </c>
      <c r="C46" s="39">
        <f>IF(B51=0, "-", B46/B51)</f>
        <v>0.14316820903647251</v>
      </c>
      <c r="D46" s="65">
        <v>889</v>
      </c>
      <c r="E46" s="21">
        <f>IF(D51=0, "-", D46/D51)</f>
        <v>0.21196948020982356</v>
      </c>
      <c r="F46" s="81">
        <v>1800</v>
      </c>
      <c r="G46" s="39">
        <f>IF(F51=0, "-", F46/F51)</f>
        <v>0.17485914124732854</v>
      </c>
      <c r="H46" s="65">
        <v>889</v>
      </c>
      <c r="I46" s="21">
        <f>IF(H51=0, "-", H46/H51)</f>
        <v>8.4377372817008356E-2</v>
      </c>
      <c r="J46" s="20">
        <f t="shared" si="0"/>
        <v>-0.40832395950506184</v>
      </c>
      <c r="K46" s="21">
        <f t="shared" si="1"/>
        <v>1.0247469066366703</v>
      </c>
    </row>
    <row r="47" spans="1:11" x14ac:dyDescent="0.25">
      <c r="A47" s="7" t="s">
        <v>93</v>
      </c>
      <c r="B47" s="65">
        <v>397</v>
      </c>
      <c r="C47" s="39">
        <f>IF(B51=0, "-", B47/B51)</f>
        <v>0.108056614044638</v>
      </c>
      <c r="D47" s="65">
        <v>598</v>
      </c>
      <c r="E47" s="21">
        <f>IF(D51=0, "-", D47/D51)</f>
        <v>0.14258464473056748</v>
      </c>
      <c r="F47" s="81">
        <v>1231</v>
      </c>
      <c r="G47" s="39">
        <f>IF(F51=0, "-", F47/F51)</f>
        <v>0.1195842238197008</v>
      </c>
      <c r="H47" s="65">
        <v>1875</v>
      </c>
      <c r="I47" s="21">
        <f>IF(H51=0, "-", H47/H51)</f>
        <v>0.17796127562642369</v>
      </c>
      <c r="J47" s="20">
        <f t="shared" si="0"/>
        <v>-0.33612040133779264</v>
      </c>
      <c r="K47" s="21">
        <f t="shared" si="1"/>
        <v>-0.34346666666666664</v>
      </c>
    </row>
    <row r="48" spans="1:11" x14ac:dyDescent="0.25">
      <c r="A48" s="7" t="s">
        <v>95</v>
      </c>
      <c r="B48" s="65">
        <v>63</v>
      </c>
      <c r="C48" s="39">
        <f>IF(B51=0, "-", B48/B51)</f>
        <v>1.7147523135547089E-2</v>
      </c>
      <c r="D48" s="65">
        <v>69</v>
      </c>
      <c r="E48" s="21">
        <f>IF(D51=0, "-", D48/D51)</f>
        <v>1.6452074391988557E-2</v>
      </c>
      <c r="F48" s="81">
        <v>206</v>
      </c>
      <c r="G48" s="39">
        <f>IF(F51=0, "-", F48/F51)</f>
        <v>2.0011657276083155E-2</v>
      </c>
      <c r="H48" s="65">
        <v>232</v>
      </c>
      <c r="I48" s="21">
        <f>IF(H51=0, "-", H48/H51)</f>
        <v>2.2019741837509491E-2</v>
      </c>
      <c r="J48" s="20">
        <f t="shared" si="0"/>
        <v>-8.6956521739130432E-2</v>
      </c>
      <c r="K48" s="21">
        <f t="shared" si="1"/>
        <v>-0.11206896551724138</v>
      </c>
    </row>
    <row r="49" spans="1:11" x14ac:dyDescent="0.25">
      <c r="A49" s="7" t="s">
        <v>96</v>
      </c>
      <c r="B49" s="65">
        <v>4</v>
      </c>
      <c r="C49" s="39">
        <f>IF(B51=0, "-", B49/B51)</f>
        <v>1.0887316276537834E-3</v>
      </c>
      <c r="D49" s="65">
        <v>4</v>
      </c>
      <c r="E49" s="21">
        <f>IF(D51=0, "-", D49/D51)</f>
        <v>9.5374344301382924E-4</v>
      </c>
      <c r="F49" s="81">
        <v>10</v>
      </c>
      <c r="G49" s="39">
        <f>IF(F51=0, "-", F49/F51)</f>
        <v>9.7143967359626963E-4</v>
      </c>
      <c r="H49" s="65">
        <v>16</v>
      </c>
      <c r="I49" s="21">
        <f>IF(H51=0, "-", H49/H51)</f>
        <v>1.5186028853454822E-3</v>
      </c>
      <c r="J49" s="20">
        <f t="shared" si="0"/>
        <v>0</v>
      </c>
      <c r="K49" s="21">
        <f t="shared" si="1"/>
        <v>-0.375</v>
      </c>
    </row>
    <row r="50" spans="1:11" x14ac:dyDescent="0.25">
      <c r="A50" s="2"/>
      <c r="B50" s="68"/>
      <c r="C50" s="33"/>
      <c r="D50" s="68"/>
      <c r="E50" s="6"/>
      <c r="F50" s="82"/>
      <c r="G50" s="33"/>
      <c r="H50" s="68"/>
      <c r="I50" s="6"/>
      <c r="J50" s="5"/>
      <c r="K50" s="6"/>
    </row>
    <row r="51" spans="1:11" s="43" customFormat="1" x14ac:dyDescent="0.25">
      <c r="A51" s="162" t="s">
        <v>559</v>
      </c>
      <c r="B51" s="71">
        <f>SUM(B7:B50)</f>
        <v>3674</v>
      </c>
      <c r="C51" s="40">
        <v>1</v>
      </c>
      <c r="D51" s="71">
        <f>SUM(D7:D50)</f>
        <v>4194</v>
      </c>
      <c r="E51" s="41">
        <v>1</v>
      </c>
      <c r="F51" s="77">
        <f>SUM(F7:F50)</f>
        <v>10294</v>
      </c>
      <c r="G51" s="42">
        <v>1</v>
      </c>
      <c r="H51" s="71">
        <f>SUM(H7:H50)</f>
        <v>10536</v>
      </c>
      <c r="I51" s="41">
        <v>1</v>
      </c>
      <c r="J51" s="37">
        <f>IF(D51=0, "-", (B51-D51)/D51)</f>
        <v>-0.12398664759179781</v>
      </c>
      <c r="K51" s="38">
        <f>IF(H51=0, "-", (F51-H51)/H51)</f>
        <v>-2.2968868640850418E-2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2023-04-04T21:15:05Z</dcterms:modified>
</cp:coreProperties>
</file>