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Sep20\Std Reps originals\"/>
    </mc:Choice>
  </mc:AlternateContent>
  <xr:revisionPtr revIDLastSave="0" documentId="13_ncr:1_{F91531A9-BAA2-4DE2-9E07-B5B250BBFD65}" xr6:coauthVersionLast="45" xr6:coauthVersionMax="45" xr10:uidLastSave="{00000000-0000-0000-0000-000000000000}"/>
  <bookViews>
    <workbookView xWindow="495" yWindow="255" windowWidth="23970" windowHeight="148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I9" i="49"/>
  <c r="H9" i="49"/>
  <c r="J9" i="49" s="1"/>
  <c r="G9" i="49"/>
  <c r="I10" i="49"/>
  <c r="H10" i="49"/>
  <c r="J10" i="49" s="1"/>
  <c r="G10" i="49"/>
  <c r="H11" i="49"/>
  <c r="J11" i="49" s="1"/>
  <c r="G11" i="49"/>
  <c r="I11" i="49" s="1"/>
  <c r="H12" i="49"/>
  <c r="J12" i="49" s="1"/>
  <c r="G12" i="49"/>
  <c r="I12" i="49" s="1"/>
  <c r="I15" i="49"/>
  <c r="H15" i="49"/>
  <c r="J15" i="49" s="1"/>
  <c r="G15" i="49"/>
  <c r="I16" i="49"/>
  <c r="H16" i="49"/>
  <c r="J16" i="49" s="1"/>
  <c r="G16" i="49"/>
  <c r="H19" i="49"/>
  <c r="J19" i="49" s="1"/>
  <c r="G19" i="49"/>
  <c r="I19" i="49" s="1"/>
  <c r="H20" i="49"/>
  <c r="J20" i="49" s="1"/>
  <c r="G20" i="49"/>
  <c r="I20" i="49" s="1"/>
  <c r="I23" i="49"/>
  <c r="H23" i="49"/>
  <c r="J23" i="49" s="1"/>
  <c r="G23" i="49"/>
  <c r="H24" i="49"/>
  <c r="J24" i="49" s="1"/>
  <c r="G24" i="49"/>
  <c r="I24" i="49" s="1"/>
  <c r="H25" i="49"/>
  <c r="J25" i="49" s="1"/>
  <c r="G25" i="49"/>
  <c r="I25" i="49" s="1"/>
  <c r="H26" i="49"/>
  <c r="J26" i="49" s="1"/>
  <c r="G26" i="49"/>
  <c r="I26" i="49" s="1"/>
  <c r="H27" i="49"/>
  <c r="J27" i="49" s="1"/>
  <c r="G27" i="49"/>
  <c r="I27" i="49" s="1"/>
  <c r="I28" i="49"/>
  <c r="H28" i="49"/>
  <c r="J28" i="49" s="1"/>
  <c r="G28" i="49"/>
  <c r="I29" i="49"/>
  <c r="H29" i="49"/>
  <c r="J29" i="49" s="1"/>
  <c r="G29" i="49"/>
  <c r="I30" i="49"/>
  <c r="H30" i="49"/>
  <c r="J30" i="49" s="1"/>
  <c r="G30" i="49"/>
  <c r="I31" i="49"/>
  <c r="H31" i="49"/>
  <c r="J31" i="49" s="1"/>
  <c r="G31" i="49"/>
  <c r="H32" i="49"/>
  <c r="J32" i="49" s="1"/>
  <c r="G32" i="49"/>
  <c r="I32" i="49" s="1"/>
  <c r="I33" i="49"/>
  <c r="H33" i="49"/>
  <c r="J33" i="49" s="1"/>
  <c r="G33" i="49"/>
  <c r="H34" i="49"/>
  <c r="J34" i="49" s="1"/>
  <c r="G34" i="49"/>
  <c r="I34" i="49" s="1"/>
  <c r="H35" i="49"/>
  <c r="J35" i="49" s="1"/>
  <c r="G35" i="49"/>
  <c r="I35" i="49" s="1"/>
  <c r="H36" i="49"/>
  <c r="J36" i="49" s="1"/>
  <c r="G36" i="49"/>
  <c r="I36" i="49" s="1"/>
  <c r="I37" i="49"/>
  <c r="H37" i="49"/>
  <c r="J37" i="49" s="1"/>
  <c r="G37" i="49"/>
  <c r="H38" i="49"/>
  <c r="J38" i="49" s="1"/>
  <c r="G38" i="49"/>
  <c r="I38" i="49" s="1"/>
  <c r="H39" i="49"/>
  <c r="J39" i="49" s="1"/>
  <c r="G39" i="49"/>
  <c r="I39" i="49" s="1"/>
  <c r="H42" i="49"/>
  <c r="J42" i="49" s="1"/>
  <c r="G42" i="49"/>
  <c r="I42" i="49" s="1"/>
  <c r="I43" i="49"/>
  <c r="H43" i="49"/>
  <c r="J43" i="49" s="1"/>
  <c r="G43" i="49"/>
  <c r="J44" i="49"/>
  <c r="I44" i="49"/>
  <c r="H44" i="49"/>
  <c r="G44" i="49"/>
  <c r="H45" i="49"/>
  <c r="J45" i="49" s="1"/>
  <c r="G45" i="49"/>
  <c r="I45" i="49" s="1"/>
  <c r="H48" i="49"/>
  <c r="J48" i="49" s="1"/>
  <c r="G48" i="49"/>
  <c r="I48" i="49" s="1"/>
  <c r="I49" i="49"/>
  <c r="H49" i="49"/>
  <c r="J49" i="49" s="1"/>
  <c r="G49" i="49"/>
  <c r="H50" i="49"/>
  <c r="J50" i="49" s="1"/>
  <c r="G50" i="49"/>
  <c r="I50" i="49" s="1"/>
  <c r="J51" i="49"/>
  <c r="I51" i="49"/>
  <c r="H51" i="49"/>
  <c r="G51" i="49"/>
  <c r="H52" i="49"/>
  <c r="J52" i="49" s="1"/>
  <c r="G52" i="49"/>
  <c r="I52" i="49" s="1"/>
  <c r="I53" i="49"/>
  <c r="H53" i="49"/>
  <c r="J53" i="49" s="1"/>
  <c r="G53" i="49"/>
  <c r="H54" i="49"/>
  <c r="J54" i="49" s="1"/>
  <c r="G54" i="49"/>
  <c r="I54" i="49" s="1"/>
  <c r="H55" i="49"/>
  <c r="J55" i="49" s="1"/>
  <c r="G55" i="49"/>
  <c r="I55" i="49" s="1"/>
  <c r="H56" i="49"/>
  <c r="J56" i="49" s="1"/>
  <c r="G56" i="49"/>
  <c r="I56" i="49" s="1"/>
  <c r="H57" i="49"/>
  <c r="J57" i="49" s="1"/>
  <c r="G57" i="49"/>
  <c r="I57" i="49" s="1"/>
  <c r="H58" i="49"/>
  <c r="J58" i="49" s="1"/>
  <c r="G58" i="49"/>
  <c r="I58" i="49" s="1"/>
  <c r="H59" i="49"/>
  <c r="J59" i="49" s="1"/>
  <c r="G59" i="49"/>
  <c r="I59" i="49" s="1"/>
  <c r="J60" i="49"/>
  <c r="I60" i="49"/>
  <c r="H60" i="49"/>
  <c r="G60" i="49"/>
  <c r="I61" i="49"/>
  <c r="H61" i="49"/>
  <c r="J61" i="49" s="1"/>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I68" i="49"/>
  <c r="H68" i="49"/>
  <c r="J68" i="49" s="1"/>
  <c r="G68" i="49"/>
  <c r="H69" i="49"/>
  <c r="J69" i="49" s="1"/>
  <c r="G69" i="49"/>
  <c r="I69" i="49" s="1"/>
  <c r="H70" i="49"/>
  <c r="J70" i="49" s="1"/>
  <c r="G70" i="49"/>
  <c r="I70" i="49" s="1"/>
  <c r="H71" i="49"/>
  <c r="J71" i="49" s="1"/>
  <c r="G71" i="49"/>
  <c r="I71" i="49" s="1"/>
  <c r="I74" i="49"/>
  <c r="H74" i="49"/>
  <c r="J74" i="49" s="1"/>
  <c r="G74" i="49"/>
  <c r="I75" i="49"/>
  <c r="H75" i="49"/>
  <c r="J75" i="49" s="1"/>
  <c r="G75" i="49"/>
  <c r="H78" i="49"/>
  <c r="J78" i="49" s="1"/>
  <c r="G78" i="49"/>
  <c r="I78" i="49" s="1"/>
  <c r="H79" i="49"/>
  <c r="J79" i="49" s="1"/>
  <c r="G79" i="49"/>
  <c r="I79" i="49" s="1"/>
  <c r="H80" i="49"/>
  <c r="J80" i="49" s="1"/>
  <c r="G80" i="49"/>
  <c r="I80" i="49" s="1"/>
  <c r="I81" i="49"/>
  <c r="H81" i="49"/>
  <c r="J81" i="49" s="1"/>
  <c r="G81" i="49"/>
  <c r="I82" i="49"/>
  <c r="H82" i="49"/>
  <c r="J82" i="49" s="1"/>
  <c r="G82" i="49"/>
  <c r="H83" i="49"/>
  <c r="J83" i="49" s="1"/>
  <c r="G83" i="49"/>
  <c r="I83" i="49" s="1"/>
  <c r="H86" i="49"/>
  <c r="J86" i="49" s="1"/>
  <c r="G86" i="49"/>
  <c r="I86" i="49" s="1"/>
  <c r="I87" i="49"/>
  <c r="H87" i="49"/>
  <c r="J87" i="49" s="1"/>
  <c r="G87" i="49"/>
  <c r="H88" i="49"/>
  <c r="J88" i="49" s="1"/>
  <c r="G88" i="49"/>
  <c r="I88" i="49" s="1"/>
  <c r="I91" i="49"/>
  <c r="H91" i="49"/>
  <c r="J91" i="49" s="1"/>
  <c r="G91" i="49"/>
  <c r="I92" i="49"/>
  <c r="H92" i="49"/>
  <c r="J92" i="49" s="1"/>
  <c r="G92" i="49"/>
  <c r="H95" i="49"/>
  <c r="J95" i="49" s="1"/>
  <c r="G95" i="49"/>
  <c r="I95" i="49" s="1"/>
  <c r="H96" i="49"/>
  <c r="J96" i="49" s="1"/>
  <c r="G96" i="49"/>
  <c r="I96" i="49" s="1"/>
  <c r="I99" i="49"/>
  <c r="H99" i="49"/>
  <c r="J99" i="49" s="1"/>
  <c r="G99" i="49"/>
  <c r="H100" i="49"/>
  <c r="J100" i="49" s="1"/>
  <c r="G100" i="49"/>
  <c r="I100" i="49" s="1"/>
  <c r="H101" i="49"/>
  <c r="J101" i="49" s="1"/>
  <c r="G101" i="49"/>
  <c r="I101" i="49" s="1"/>
  <c r="H102" i="49"/>
  <c r="J102" i="49" s="1"/>
  <c r="G102" i="49"/>
  <c r="I102" i="49" s="1"/>
  <c r="H105" i="49"/>
  <c r="J105" i="49" s="1"/>
  <c r="G105" i="49"/>
  <c r="I105" i="49" s="1"/>
  <c r="H106" i="49"/>
  <c r="J106" i="49" s="1"/>
  <c r="G106" i="49"/>
  <c r="I106" i="49" s="1"/>
  <c r="H107" i="49"/>
  <c r="J107" i="49" s="1"/>
  <c r="G107" i="49"/>
  <c r="I107" i="49" s="1"/>
  <c r="H110" i="49"/>
  <c r="J110" i="49" s="1"/>
  <c r="G110" i="49"/>
  <c r="I110" i="49" s="1"/>
  <c r="H111" i="49"/>
  <c r="J111" i="49" s="1"/>
  <c r="G111" i="49"/>
  <c r="I111" i="49" s="1"/>
  <c r="H112" i="49"/>
  <c r="J112" i="49" s="1"/>
  <c r="G112" i="49"/>
  <c r="I112" i="49" s="1"/>
  <c r="H113" i="49"/>
  <c r="J113" i="49" s="1"/>
  <c r="G113" i="49"/>
  <c r="I113" i="49" s="1"/>
  <c r="J114" i="49"/>
  <c r="I114" i="49"/>
  <c r="H114" i="49"/>
  <c r="G114" i="49"/>
  <c r="H115" i="49"/>
  <c r="J115" i="49" s="1"/>
  <c r="G115" i="49"/>
  <c r="I115" i="49" s="1"/>
  <c r="I116" i="49"/>
  <c r="H116" i="49"/>
  <c r="J116" i="49" s="1"/>
  <c r="G116" i="49"/>
  <c r="H117" i="49"/>
  <c r="J117" i="49" s="1"/>
  <c r="G117" i="49"/>
  <c r="I117" i="49" s="1"/>
  <c r="J118" i="49"/>
  <c r="I118" i="49"/>
  <c r="H118" i="49"/>
  <c r="G118" i="49"/>
  <c r="H119" i="49"/>
  <c r="J119" i="49" s="1"/>
  <c r="G119" i="49"/>
  <c r="I119" i="49" s="1"/>
  <c r="H120" i="49"/>
  <c r="J120" i="49" s="1"/>
  <c r="G120" i="49"/>
  <c r="I120" i="49" s="1"/>
  <c r="H121" i="49"/>
  <c r="J121" i="49" s="1"/>
  <c r="G121" i="49"/>
  <c r="I121" i="49" s="1"/>
  <c r="H122" i="49"/>
  <c r="J122" i="49" s="1"/>
  <c r="G122" i="49"/>
  <c r="I122" i="49" s="1"/>
  <c r="H123" i="49"/>
  <c r="J123" i="49" s="1"/>
  <c r="G123" i="49"/>
  <c r="I123" i="49" s="1"/>
  <c r="H126" i="49"/>
  <c r="J126" i="49" s="1"/>
  <c r="G126" i="49"/>
  <c r="I126" i="49" s="1"/>
  <c r="H127" i="49"/>
  <c r="J127" i="49" s="1"/>
  <c r="G127" i="49"/>
  <c r="I127" i="49" s="1"/>
  <c r="H130" i="49"/>
  <c r="J130" i="49" s="1"/>
  <c r="G130" i="49"/>
  <c r="I130" i="49" s="1"/>
  <c r="H131" i="49"/>
  <c r="J131" i="49" s="1"/>
  <c r="G131" i="49"/>
  <c r="I131" i="49" s="1"/>
  <c r="H132" i="49"/>
  <c r="J132" i="49" s="1"/>
  <c r="G132" i="49"/>
  <c r="I132" i="49" s="1"/>
  <c r="H133" i="49"/>
  <c r="J133" i="49" s="1"/>
  <c r="G133" i="49"/>
  <c r="I133" i="49" s="1"/>
  <c r="I136" i="49"/>
  <c r="H136" i="49"/>
  <c r="J136" i="49" s="1"/>
  <c r="G136" i="49"/>
  <c r="I137" i="49"/>
  <c r="H137" i="49"/>
  <c r="J137" i="49" s="1"/>
  <c r="G137" i="49"/>
  <c r="I138" i="49"/>
  <c r="H138" i="49"/>
  <c r="J138" i="49" s="1"/>
  <c r="G138" i="49"/>
  <c r="H141" i="49"/>
  <c r="J141" i="49" s="1"/>
  <c r="G141" i="49"/>
  <c r="I141" i="49" s="1"/>
  <c r="H142" i="49"/>
  <c r="J142" i="49" s="1"/>
  <c r="G142" i="49"/>
  <c r="I142" i="49" s="1"/>
  <c r="H143" i="49"/>
  <c r="J143" i="49" s="1"/>
  <c r="G143" i="49"/>
  <c r="I143" i="49" s="1"/>
  <c r="H146" i="49"/>
  <c r="J146" i="49" s="1"/>
  <c r="G146" i="49"/>
  <c r="I146" i="49" s="1"/>
  <c r="H147" i="49"/>
  <c r="J147" i="49" s="1"/>
  <c r="G147" i="49"/>
  <c r="I147" i="49" s="1"/>
  <c r="H148" i="49"/>
  <c r="J148" i="49" s="1"/>
  <c r="G148" i="49"/>
  <c r="I148" i="49" s="1"/>
  <c r="H149" i="49"/>
  <c r="J149" i="49" s="1"/>
  <c r="G149" i="49"/>
  <c r="I149" i="49" s="1"/>
  <c r="H152" i="49"/>
  <c r="J152" i="49" s="1"/>
  <c r="G152" i="49"/>
  <c r="I152" i="49" s="1"/>
  <c r="H153" i="49"/>
  <c r="J153" i="49" s="1"/>
  <c r="G153" i="49"/>
  <c r="I153" i="49" s="1"/>
  <c r="H154" i="49"/>
  <c r="J154" i="49" s="1"/>
  <c r="G154" i="49"/>
  <c r="I154" i="49" s="1"/>
  <c r="H155" i="49"/>
  <c r="J155" i="49" s="1"/>
  <c r="G155" i="49"/>
  <c r="I155" i="49" s="1"/>
  <c r="H158" i="49"/>
  <c r="J158" i="49" s="1"/>
  <c r="G158" i="49"/>
  <c r="I158" i="49" s="1"/>
  <c r="H159" i="49"/>
  <c r="J159" i="49" s="1"/>
  <c r="G159" i="49"/>
  <c r="I159" i="49" s="1"/>
  <c r="I160" i="49"/>
  <c r="H160" i="49"/>
  <c r="J160" i="49" s="1"/>
  <c r="G160" i="49"/>
  <c r="I161" i="49"/>
  <c r="H161" i="49"/>
  <c r="J161" i="49" s="1"/>
  <c r="G161" i="49"/>
  <c r="H162" i="49"/>
  <c r="J162" i="49" s="1"/>
  <c r="G162" i="49"/>
  <c r="I162" i="49" s="1"/>
  <c r="H163" i="49"/>
  <c r="J163" i="49" s="1"/>
  <c r="G163" i="49"/>
  <c r="I163" i="49" s="1"/>
  <c r="H164" i="49"/>
  <c r="J164" i="49" s="1"/>
  <c r="G164" i="49"/>
  <c r="I164" i="49" s="1"/>
  <c r="H165" i="49"/>
  <c r="J165" i="49" s="1"/>
  <c r="G165" i="49"/>
  <c r="I165" i="49" s="1"/>
  <c r="I166" i="49"/>
  <c r="H166" i="49"/>
  <c r="J166" i="49" s="1"/>
  <c r="G166" i="49"/>
  <c r="H167" i="49"/>
  <c r="J167" i="49" s="1"/>
  <c r="G167" i="49"/>
  <c r="I167" i="49" s="1"/>
  <c r="H168" i="49"/>
  <c r="J168" i="49" s="1"/>
  <c r="G168" i="49"/>
  <c r="I168" i="49" s="1"/>
  <c r="H169" i="49"/>
  <c r="J169" i="49" s="1"/>
  <c r="G169" i="49"/>
  <c r="I169" i="49" s="1"/>
  <c r="I172" i="49"/>
  <c r="H172" i="49"/>
  <c r="J172" i="49" s="1"/>
  <c r="G172" i="49"/>
  <c r="H173" i="49"/>
  <c r="J173" i="49" s="1"/>
  <c r="G173" i="49"/>
  <c r="I173" i="49" s="1"/>
  <c r="H174" i="49"/>
  <c r="J174" i="49" s="1"/>
  <c r="G174" i="49"/>
  <c r="I174"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H182" i="49"/>
  <c r="J182" i="49" s="1"/>
  <c r="G182" i="49"/>
  <c r="I182" i="49" s="1"/>
  <c r="H183" i="49"/>
  <c r="J183" i="49" s="1"/>
  <c r="G183" i="49"/>
  <c r="I183" i="49" s="1"/>
  <c r="H184" i="49"/>
  <c r="J184" i="49" s="1"/>
  <c r="G184" i="49"/>
  <c r="I184" i="49" s="1"/>
  <c r="I185" i="49"/>
  <c r="H185" i="49"/>
  <c r="J185" i="49" s="1"/>
  <c r="G185" i="49"/>
  <c r="H186" i="49"/>
  <c r="J186" i="49" s="1"/>
  <c r="G186" i="49"/>
  <c r="I186" i="49" s="1"/>
  <c r="H187" i="49"/>
  <c r="J187" i="49" s="1"/>
  <c r="G187" i="49"/>
  <c r="I187" i="49" s="1"/>
  <c r="H188" i="49"/>
  <c r="J188" i="49" s="1"/>
  <c r="G188" i="49"/>
  <c r="I188" i="49" s="1"/>
  <c r="H189" i="49"/>
  <c r="J189" i="49" s="1"/>
  <c r="G189" i="49"/>
  <c r="I189" i="49" s="1"/>
  <c r="H190" i="49"/>
  <c r="J190" i="49" s="1"/>
  <c r="G190" i="49"/>
  <c r="I190" i="49" s="1"/>
  <c r="I191" i="49"/>
  <c r="H191" i="49"/>
  <c r="J191" i="49" s="1"/>
  <c r="G191" i="49"/>
  <c r="H192" i="49"/>
  <c r="J192" i="49" s="1"/>
  <c r="G192" i="49"/>
  <c r="I192" i="49" s="1"/>
  <c r="H193" i="49"/>
  <c r="J193" i="49" s="1"/>
  <c r="G193" i="49"/>
  <c r="I193" i="49" s="1"/>
  <c r="H194" i="49"/>
  <c r="J194" i="49" s="1"/>
  <c r="G194" i="49"/>
  <c r="I194" i="49" s="1"/>
  <c r="H195" i="49"/>
  <c r="J195" i="49" s="1"/>
  <c r="G195" i="49"/>
  <c r="I195" i="49" s="1"/>
  <c r="I198" i="49"/>
  <c r="H198" i="49"/>
  <c r="J198" i="49" s="1"/>
  <c r="G198" i="49"/>
  <c r="H199" i="49"/>
  <c r="J199" i="49" s="1"/>
  <c r="G199" i="49"/>
  <c r="I199" i="49" s="1"/>
  <c r="I200" i="49"/>
  <c r="H200" i="49"/>
  <c r="J200" i="49" s="1"/>
  <c r="G200" i="49"/>
  <c r="H201" i="49"/>
  <c r="J201" i="49" s="1"/>
  <c r="G201" i="49"/>
  <c r="I201" i="49" s="1"/>
  <c r="I204" i="49"/>
  <c r="H204" i="49"/>
  <c r="J204" i="49" s="1"/>
  <c r="G204" i="49"/>
  <c r="I205" i="49"/>
  <c r="H205" i="49"/>
  <c r="J205" i="49" s="1"/>
  <c r="G205" i="49"/>
  <c r="I206" i="49"/>
  <c r="H206" i="49"/>
  <c r="J206" i="49" s="1"/>
  <c r="G206" i="49"/>
  <c r="I207" i="49"/>
  <c r="H207" i="49"/>
  <c r="J207" i="49" s="1"/>
  <c r="G207" i="49"/>
  <c r="I208" i="49"/>
  <c r="H208" i="49"/>
  <c r="J208" i="49" s="1"/>
  <c r="G208" i="49"/>
  <c r="I209" i="49"/>
  <c r="H209" i="49"/>
  <c r="J209" i="49" s="1"/>
  <c r="G209" i="49"/>
  <c r="H212" i="49"/>
  <c r="J212" i="49" s="1"/>
  <c r="G212" i="49"/>
  <c r="I212" i="49" s="1"/>
  <c r="H213" i="49"/>
  <c r="J213" i="49" s="1"/>
  <c r="G213" i="49"/>
  <c r="I213" i="49" s="1"/>
  <c r="H216" i="49"/>
  <c r="J216" i="49" s="1"/>
  <c r="G216" i="49"/>
  <c r="I216" i="49" s="1"/>
  <c r="H217" i="49"/>
  <c r="J217" i="49" s="1"/>
  <c r="G217" i="49"/>
  <c r="I217" i="49" s="1"/>
  <c r="H218" i="49"/>
  <c r="J218" i="49" s="1"/>
  <c r="G218" i="49"/>
  <c r="I218" i="49" s="1"/>
  <c r="H219" i="49"/>
  <c r="J219" i="49" s="1"/>
  <c r="G219" i="49"/>
  <c r="I219" i="49" s="1"/>
  <c r="H222" i="49"/>
  <c r="J222" i="49" s="1"/>
  <c r="G222" i="49"/>
  <c r="I222" i="49" s="1"/>
  <c r="H223" i="49"/>
  <c r="J223" i="49" s="1"/>
  <c r="G223" i="49"/>
  <c r="I223" i="49" s="1"/>
  <c r="H224" i="49"/>
  <c r="J224" i="49" s="1"/>
  <c r="G224" i="49"/>
  <c r="I224" i="49" s="1"/>
  <c r="H225" i="49"/>
  <c r="J225" i="49" s="1"/>
  <c r="G225" i="49"/>
  <c r="I225" i="49" s="1"/>
  <c r="J228" i="49"/>
  <c r="I228" i="49"/>
  <c r="H228" i="49"/>
  <c r="G228" i="49"/>
  <c r="J229" i="49"/>
  <c r="I229" i="49"/>
  <c r="H229" i="49"/>
  <c r="G229" i="49"/>
  <c r="H232" i="49"/>
  <c r="J232" i="49" s="1"/>
  <c r="G232" i="49"/>
  <c r="I232" i="49" s="1"/>
  <c r="H233" i="49"/>
  <c r="J233" i="49" s="1"/>
  <c r="G233" i="49"/>
  <c r="I233" i="49" s="1"/>
  <c r="H234" i="49"/>
  <c r="J234" i="49" s="1"/>
  <c r="G234" i="49"/>
  <c r="I234" i="49" s="1"/>
  <c r="H235" i="49"/>
  <c r="J235" i="49" s="1"/>
  <c r="G235" i="49"/>
  <c r="I235" i="49" s="1"/>
  <c r="H236" i="49"/>
  <c r="J236" i="49" s="1"/>
  <c r="G236" i="49"/>
  <c r="I236"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I244" i="49"/>
  <c r="H244" i="49"/>
  <c r="J244" i="49" s="1"/>
  <c r="G244" i="49"/>
  <c r="I245" i="49"/>
  <c r="H245" i="49"/>
  <c r="J245" i="49" s="1"/>
  <c r="G245" i="49"/>
  <c r="H246" i="49"/>
  <c r="J246" i="49" s="1"/>
  <c r="G246" i="49"/>
  <c r="I246" i="49" s="1"/>
  <c r="H249" i="49"/>
  <c r="J249" i="49" s="1"/>
  <c r="G249" i="49"/>
  <c r="I249" i="49" s="1"/>
  <c r="H250" i="49"/>
  <c r="J250" i="49" s="1"/>
  <c r="G250" i="49"/>
  <c r="I250" i="49" s="1"/>
  <c r="J251" i="49"/>
  <c r="I251" i="49"/>
  <c r="H251" i="49"/>
  <c r="G251" i="49"/>
  <c r="H252" i="49"/>
  <c r="J252" i="49" s="1"/>
  <c r="G252" i="49"/>
  <c r="I252" i="49" s="1"/>
  <c r="H253" i="49"/>
  <c r="J253" i="49" s="1"/>
  <c r="G253" i="49"/>
  <c r="I253" i="49" s="1"/>
  <c r="H254" i="49"/>
  <c r="J254" i="49" s="1"/>
  <c r="G254" i="49"/>
  <c r="I254" i="49" s="1"/>
  <c r="H255" i="49"/>
  <c r="J255" i="49" s="1"/>
  <c r="G255" i="49"/>
  <c r="I255" i="49" s="1"/>
  <c r="H258" i="49"/>
  <c r="J258" i="49" s="1"/>
  <c r="G258" i="49"/>
  <c r="I258" i="49" s="1"/>
  <c r="H259" i="49"/>
  <c r="J259" i="49" s="1"/>
  <c r="G259" i="49"/>
  <c r="I259"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I267" i="49"/>
  <c r="H267" i="49"/>
  <c r="J267" i="49" s="1"/>
  <c r="G267" i="49"/>
  <c r="J268" i="49"/>
  <c r="I268" i="49"/>
  <c r="H268" i="49"/>
  <c r="G268" i="49"/>
  <c r="H269" i="49"/>
  <c r="J269" i="49" s="1"/>
  <c r="G269" i="49"/>
  <c r="I269" i="49" s="1"/>
  <c r="I270" i="49"/>
  <c r="H270" i="49"/>
  <c r="J270" i="49" s="1"/>
  <c r="G270" i="49"/>
  <c r="H271" i="49"/>
  <c r="J271" i="49" s="1"/>
  <c r="G271" i="49"/>
  <c r="I271" i="49" s="1"/>
  <c r="H272" i="49"/>
  <c r="J272" i="49" s="1"/>
  <c r="G272" i="49"/>
  <c r="I272" i="49" s="1"/>
  <c r="H273" i="49"/>
  <c r="J273" i="49" s="1"/>
  <c r="G273" i="49"/>
  <c r="I273" i="49" s="1"/>
  <c r="H276" i="49"/>
  <c r="J276" i="49" s="1"/>
  <c r="G276" i="49"/>
  <c r="I276" i="49" s="1"/>
  <c r="H277" i="49"/>
  <c r="J277" i="49" s="1"/>
  <c r="G277" i="49"/>
  <c r="I277" i="49" s="1"/>
  <c r="H278" i="49"/>
  <c r="J278" i="49" s="1"/>
  <c r="G278" i="49"/>
  <c r="I278" i="49" s="1"/>
  <c r="J281" i="49"/>
  <c r="I281" i="49"/>
  <c r="H281" i="49"/>
  <c r="G281" i="49"/>
  <c r="H282" i="49"/>
  <c r="J282" i="49" s="1"/>
  <c r="G282" i="49"/>
  <c r="I282" i="49" s="1"/>
  <c r="H283" i="49"/>
  <c r="J283" i="49" s="1"/>
  <c r="G283" i="49"/>
  <c r="I283" i="49" s="1"/>
  <c r="H284" i="49"/>
  <c r="J284" i="49" s="1"/>
  <c r="G284" i="49"/>
  <c r="I284" i="49" s="1"/>
  <c r="H285" i="49"/>
  <c r="J285" i="49" s="1"/>
  <c r="G285" i="49"/>
  <c r="I285" i="49" s="1"/>
  <c r="H286" i="49"/>
  <c r="J286" i="49" s="1"/>
  <c r="G286" i="49"/>
  <c r="I286" i="49" s="1"/>
  <c r="H287" i="49"/>
  <c r="J287" i="49" s="1"/>
  <c r="G287" i="49"/>
  <c r="I287" i="49" s="1"/>
  <c r="H288" i="49"/>
  <c r="J288" i="49" s="1"/>
  <c r="G288" i="49"/>
  <c r="I288"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H296" i="49"/>
  <c r="J296" i="49" s="1"/>
  <c r="G296" i="49"/>
  <c r="I296" i="49" s="1"/>
  <c r="H299" i="49"/>
  <c r="J299" i="49" s="1"/>
  <c r="G299" i="49"/>
  <c r="I299" i="49" s="1"/>
  <c r="H300" i="49"/>
  <c r="J300" i="49" s="1"/>
  <c r="G300" i="49"/>
  <c r="I300" i="49" s="1"/>
  <c r="I301" i="49"/>
  <c r="H301" i="49"/>
  <c r="J301" i="49" s="1"/>
  <c r="G301" i="49"/>
  <c r="H302" i="49"/>
  <c r="J302" i="49" s="1"/>
  <c r="G302" i="49"/>
  <c r="I302" i="49" s="1"/>
  <c r="H303" i="49"/>
  <c r="J303" i="49" s="1"/>
  <c r="G303" i="49"/>
  <c r="I303" i="49" s="1"/>
  <c r="I304" i="49"/>
  <c r="H304" i="49"/>
  <c r="J304" i="49" s="1"/>
  <c r="G304" i="49"/>
  <c r="H305" i="49"/>
  <c r="J305" i="49" s="1"/>
  <c r="G305" i="49"/>
  <c r="I305" i="49" s="1"/>
  <c r="J306" i="49"/>
  <c r="H306" i="49"/>
  <c r="G306" i="49"/>
  <c r="I306" i="49" s="1"/>
  <c r="H307" i="49"/>
  <c r="J307" i="49" s="1"/>
  <c r="G307" i="49"/>
  <c r="I307" i="49" s="1"/>
  <c r="H308" i="49"/>
  <c r="J308" i="49" s="1"/>
  <c r="G308" i="49"/>
  <c r="I308" i="49" s="1"/>
  <c r="H309" i="49"/>
  <c r="J309" i="49" s="1"/>
  <c r="G309" i="49"/>
  <c r="I309" i="49" s="1"/>
  <c r="H310" i="49"/>
  <c r="J310" i="49" s="1"/>
  <c r="G310" i="49"/>
  <c r="I310" i="49" s="1"/>
  <c r="H313" i="49"/>
  <c r="J313" i="49" s="1"/>
  <c r="G313" i="49"/>
  <c r="I313" i="49" s="1"/>
  <c r="I314" i="49"/>
  <c r="H314" i="49"/>
  <c r="J314" i="49" s="1"/>
  <c r="G314" i="49"/>
  <c r="I315" i="49"/>
  <c r="H315" i="49"/>
  <c r="J315" i="49" s="1"/>
  <c r="G315" i="49"/>
  <c r="H316" i="49"/>
  <c r="J316" i="49" s="1"/>
  <c r="G316" i="49"/>
  <c r="I316" i="49" s="1"/>
  <c r="H319" i="49"/>
  <c r="J319" i="49" s="1"/>
  <c r="G319" i="49"/>
  <c r="I319" i="49" s="1"/>
  <c r="H320" i="49"/>
  <c r="J320" i="49" s="1"/>
  <c r="G320" i="49"/>
  <c r="I320" i="49" s="1"/>
  <c r="H323" i="49"/>
  <c r="J323" i="49" s="1"/>
  <c r="G323" i="49"/>
  <c r="I323" i="49" s="1"/>
  <c r="H324" i="49"/>
  <c r="J324" i="49" s="1"/>
  <c r="G324" i="49"/>
  <c r="I324" i="49" s="1"/>
  <c r="H325" i="49"/>
  <c r="J325" i="49" s="1"/>
  <c r="G325" i="49"/>
  <c r="I325" i="49" s="1"/>
  <c r="I328" i="49"/>
  <c r="H328" i="49"/>
  <c r="J328" i="49" s="1"/>
  <c r="G328" i="49"/>
  <c r="H329" i="49"/>
  <c r="J329" i="49" s="1"/>
  <c r="G329" i="49"/>
  <c r="I329" i="49" s="1"/>
  <c r="H330" i="49"/>
  <c r="J330" i="49" s="1"/>
  <c r="G330" i="49"/>
  <c r="I330" i="49" s="1"/>
  <c r="I331" i="49"/>
  <c r="H331" i="49"/>
  <c r="J331" i="49" s="1"/>
  <c r="G331" i="49"/>
  <c r="H332" i="49"/>
  <c r="J332" i="49" s="1"/>
  <c r="G332" i="49"/>
  <c r="I332" i="49" s="1"/>
  <c r="H335" i="49"/>
  <c r="J335" i="49" s="1"/>
  <c r="G335" i="49"/>
  <c r="I335" i="49" s="1"/>
  <c r="H336" i="49"/>
  <c r="J336" i="49" s="1"/>
  <c r="G336" i="49"/>
  <c r="I336" i="49" s="1"/>
  <c r="H337" i="49"/>
  <c r="J337" i="49" s="1"/>
  <c r="G337" i="49"/>
  <c r="I337" i="49" s="1"/>
  <c r="J338" i="49"/>
  <c r="I338" i="49"/>
  <c r="H338" i="49"/>
  <c r="G338" i="49"/>
  <c r="H339" i="49"/>
  <c r="J339" i="49" s="1"/>
  <c r="G339" i="49"/>
  <c r="I339"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I349" i="49"/>
  <c r="H349" i="49"/>
  <c r="J349" i="49" s="1"/>
  <c r="G349" i="49"/>
  <c r="I350" i="49"/>
  <c r="H350" i="49"/>
  <c r="J350" i="49" s="1"/>
  <c r="G350" i="49"/>
  <c r="H353" i="49"/>
  <c r="J353" i="49" s="1"/>
  <c r="G353" i="49"/>
  <c r="I353" i="49" s="1"/>
  <c r="H354" i="49"/>
  <c r="J354" i="49" s="1"/>
  <c r="G354" i="49"/>
  <c r="I354" i="49" s="1"/>
  <c r="H355" i="49"/>
  <c r="J355" i="49" s="1"/>
  <c r="G355" i="49"/>
  <c r="I355" i="49" s="1"/>
  <c r="H356" i="49"/>
  <c r="J356" i="49" s="1"/>
  <c r="G356" i="49"/>
  <c r="I356" i="49" s="1"/>
  <c r="H357" i="49"/>
  <c r="J357" i="49" s="1"/>
  <c r="G357" i="49"/>
  <c r="I357" i="49" s="1"/>
  <c r="H358" i="49"/>
  <c r="J358" i="49" s="1"/>
  <c r="G358" i="49"/>
  <c r="I358" i="49" s="1"/>
  <c r="I359" i="49"/>
  <c r="H359" i="49"/>
  <c r="J359" i="49" s="1"/>
  <c r="G359" i="49"/>
  <c r="H360" i="49"/>
  <c r="J360" i="49" s="1"/>
  <c r="G360" i="49"/>
  <c r="I360" i="49" s="1"/>
  <c r="H361" i="49"/>
  <c r="J361" i="49" s="1"/>
  <c r="G361" i="49"/>
  <c r="I361" i="49" s="1"/>
  <c r="H362" i="49"/>
  <c r="J362" i="49" s="1"/>
  <c r="G362" i="49"/>
  <c r="I362" i="49" s="1"/>
  <c r="J363" i="49"/>
  <c r="I363" i="49"/>
  <c r="H363" i="49"/>
  <c r="G363" i="49"/>
  <c r="H364" i="49"/>
  <c r="J364" i="49" s="1"/>
  <c r="G364" i="49"/>
  <c r="I364" i="49" s="1"/>
  <c r="H365" i="49"/>
  <c r="J365" i="49" s="1"/>
  <c r="G365" i="49"/>
  <c r="I365" i="49" s="1"/>
  <c r="J366" i="49"/>
  <c r="I366" i="49"/>
  <c r="H366" i="49"/>
  <c r="G366" i="49"/>
  <c r="H367" i="49"/>
  <c r="J367" i="49" s="1"/>
  <c r="G367" i="49"/>
  <c r="I367" i="49" s="1"/>
  <c r="H368" i="49"/>
  <c r="J368" i="49" s="1"/>
  <c r="G368" i="49"/>
  <c r="I368" i="49" s="1"/>
  <c r="H369" i="49"/>
  <c r="J369" i="49" s="1"/>
  <c r="G369" i="49"/>
  <c r="I369" i="49" s="1"/>
  <c r="H370" i="49"/>
  <c r="J370" i="49" s="1"/>
  <c r="G370" i="49"/>
  <c r="I370" i="49" s="1"/>
  <c r="H371" i="49"/>
  <c r="J371" i="49" s="1"/>
  <c r="G371" i="49"/>
  <c r="I371" i="49" s="1"/>
  <c r="I372" i="49"/>
  <c r="H372" i="49"/>
  <c r="J372" i="49" s="1"/>
  <c r="G372" i="49"/>
  <c r="H373" i="49"/>
  <c r="J373" i="49" s="1"/>
  <c r="G373" i="49"/>
  <c r="I373" i="49" s="1"/>
  <c r="H374" i="49"/>
  <c r="J374" i="49" s="1"/>
  <c r="G374" i="49"/>
  <c r="I374" i="49" s="1"/>
  <c r="H375" i="49"/>
  <c r="J375" i="49" s="1"/>
  <c r="G375" i="49"/>
  <c r="I375" i="49" s="1"/>
  <c r="I376" i="49"/>
  <c r="H376" i="49"/>
  <c r="J376" i="49" s="1"/>
  <c r="G376" i="49"/>
  <c r="H377" i="49"/>
  <c r="J377" i="49" s="1"/>
  <c r="G377" i="49"/>
  <c r="I377" i="49" s="1"/>
  <c r="H380" i="49"/>
  <c r="J380" i="49" s="1"/>
  <c r="G380" i="49"/>
  <c r="I380" i="49" s="1"/>
  <c r="I381" i="49"/>
  <c r="H381" i="49"/>
  <c r="J381" i="49" s="1"/>
  <c r="G381" i="49"/>
  <c r="H382" i="49"/>
  <c r="J382" i="49" s="1"/>
  <c r="G382" i="49"/>
  <c r="I382" i="49" s="1"/>
  <c r="I385" i="49"/>
  <c r="H385" i="49"/>
  <c r="J385" i="49" s="1"/>
  <c r="G385" i="49"/>
  <c r="H386" i="49"/>
  <c r="J386" i="49" s="1"/>
  <c r="G386" i="49"/>
  <c r="I386" i="49" s="1"/>
  <c r="I387" i="49"/>
  <c r="H387" i="49"/>
  <c r="J387" i="49" s="1"/>
  <c r="G387" i="49"/>
  <c r="H388" i="49"/>
  <c r="J388" i="49" s="1"/>
  <c r="G388" i="49"/>
  <c r="I388" i="49" s="1"/>
  <c r="H389" i="49"/>
  <c r="J389" i="49" s="1"/>
  <c r="G389" i="49"/>
  <c r="I389" i="49" s="1"/>
  <c r="H390" i="49"/>
  <c r="J390" i="49" s="1"/>
  <c r="G390" i="49"/>
  <c r="I390" i="49" s="1"/>
  <c r="I391" i="49"/>
  <c r="H391" i="49"/>
  <c r="J391" i="49" s="1"/>
  <c r="G391" i="49"/>
  <c r="H392" i="49"/>
  <c r="J392" i="49" s="1"/>
  <c r="G392" i="49"/>
  <c r="I392" i="49" s="1"/>
  <c r="H393" i="49"/>
  <c r="J393" i="49" s="1"/>
  <c r="G393" i="49"/>
  <c r="I393" i="49" s="1"/>
  <c r="H396" i="49"/>
  <c r="J396" i="49" s="1"/>
  <c r="G396" i="49"/>
  <c r="I396" i="49" s="1"/>
  <c r="J397" i="49"/>
  <c r="I397" i="49"/>
  <c r="H397" i="49"/>
  <c r="G397" i="49"/>
  <c r="H398" i="49"/>
  <c r="J398" i="49" s="1"/>
  <c r="G398" i="49"/>
  <c r="I398" i="49" s="1"/>
  <c r="I399" i="49"/>
  <c r="H399" i="49"/>
  <c r="J399" i="49" s="1"/>
  <c r="G399" i="49"/>
  <c r="H400" i="49"/>
  <c r="J400" i="49" s="1"/>
  <c r="G400" i="49"/>
  <c r="I400" i="49" s="1"/>
  <c r="H401" i="49"/>
  <c r="J401" i="49" s="1"/>
  <c r="G401" i="49"/>
  <c r="I401" i="49" s="1"/>
  <c r="H404" i="49"/>
  <c r="J404" i="49" s="1"/>
  <c r="G404" i="49"/>
  <c r="I404" i="49" s="1"/>
  <c r="H405" i="49"/>
  <c r="J405" i="49" s="1"/>
  <c r="G405" i="49"/>
  <c r="I405" i="49" s="1"/>
  <c r="H406" i="49"/>
  <c r="J406" i="49" s="1"/>
  <c r="G406" i="49"/>
  <c r="I406" i="49" s="1"/>
  <c r="H407" i="49"/>
  <c r="J407" i="49" s="1"/>
  <c r="G407" i="49"/>
  <c r="I407" i="49" s="1"/>
  <c r="H408" i="49"/>
  <c r="J408" i="49" s="1"/>
  <c r="G408" i="49"/>
  <c r="I408" i="49" s="1"/>
  <c r="H411" i="49"/>
  <c r="J411" i="49" s="1"/>
  <c r="G411" i="49"/>
  <c r="I411" i="49" s="1"/>
  <c r="H412" i="49"/>
  <c r="J412" i="49" s="1"/>
  <c r="G412" i="49"/>
  <c r="I412" i="49" s="1"/>
  <c r="J413" i="49"/>
  <c r="I413" i="49"/>
  <c r="H413" i="49"/>
  <c r="G413" i="49"/>
  <c r="H414" i="49"/>
  <c r="J414" i="49" s="1"/>
  <c r="G414" i="49"/>
  <c r="I414" i="49" s="1"/>
  <c r="H415" i="49"/>
  <c r="J415" i="49" s="1"/>
  <c r="G415" i="49"/>
  <c r="I415"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H421" i="49"/>
  <c r="J421" i="49" s="1"/>
  <c r="G421" i="49"/>
  <c r="I421" i="49" s="1"/>
  <c r="I424" i="49"/>
  <c r="H424" i="49"/>
  <c r="J424" i="49" s="1"/>
  <c r="G424" i="49"/>
  <c r="I425" i="49"/>
  <c r="H425" i="49"/>
  <c r="J425" i="49" s="1"/>
  <c r="G425" i="49"/>
  <c r="H428" i="49"/>
  <c r="J428" i="49" s="1"/>
  <c r="G428" i="49"/>
  <c r="I428" i="49" s="1"/>
  <c r="I429" i="49"/>
  <c r="H429" i="49"/>
  <c r="J429" i="49" s="1"/>
  <c r="G429" i="49"/>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H441" i="49"/>
  <c r="J441" i="49" s="1"/>
  <c r="G441" i="49"/>
  <c r="I441" i="49" s="1"/>
  <c r="I442" i="49"/>
  <c r="H442" i="49"/>
  <c r="J442" i="49" s="1"/>
  <c r="G442" i="49"/>
  <c r="H443" i="49"/>
  <c r="J443" i="49" s="1"/>
  <c r="G443" i="49"/>
  <c r="I443" i="49" s="1"/>
  <c r="H444" i="49"/>
  <c r="J444" i="49" s="1"/>
  <c r="G444" i="49"/>
  <c r="I444" i="49" s="1"/>
  <c r="H445" i="49"/>
  <c r="J445" i="49" s="1"/>
  <c r="G445" i="49"/>
  <c r="I445" i="49" s="1"/>
  <c r="H446" i="49"/>
  <c r="J446" i="49" s="1"/>
  <c r="G446" i="49"/>
  <c r="I446" i="49" s="1"/>
  <c r="H447" i="49"/>
  <c r="J447" i="49" s="1"/>
  <c r="G447" i="49"/>
  <c r="I447" i="49" s="1"/>
  <c r="J448" i="49"/>
  <c r="I448" i="49"/>
  <c r="H448" i="49"/>
  <c r="G448" i="49"/>
  <c r="H449" i="49"/>
  <c r="J449" i="49" s="1"/>
  <c r="G449" i="49"/>
  <c r="I449" i="49" s="1"/>
  <c r="H452" i="49"/>
  <c r="J452" i="49" s="1"/>
  <c r="G452" i="49"/>
  <c r="I452" i="49" s="1"/>
  <c r="H453" i="49"/>
  <c r="J453" i="49" s="1"/>
  <c r="G453" i="49"/>
  <c r="I453" i="49" s="1"/>
  <c r="J454" i="49"/>
  <c r="I454" i="49"/>
  <c r="H454" i="49"/>
  <c r="G454" i="49"/>
  <c r="H455" i="49"/>
  <c r="J455" i="49" s="1"/>
  <c r="G455" i="49"/>
  <c r="I455" i="49" s="1"/>
  <c r="H456" i="49"/>
  <c r="J456" i="49" s="1"/>
  <c r="G456" i="49"/>
  <c r="I456" i="49" s="1"/>
  <c r="H457" i="49"/>
  <c r="J457" i="49" s="1"/>
  <c r="G457" i="49"/>
  <c r="I457" i="49" s="1"/>
  <c r="I458" i="49"/>
  <c r="H458" i="49"/>
  <c r="J458" i="49" s="1"/>
  <c r="G458" i="49"/>
  <c r="H459" i="49"/>
  <c r="J459" i="49" s="1"/>
  <c r="G459" i="49"/>
  <c r="I459" i="49" s="1"/>
  <c r="H462" i="49"/>
  <c r="J462" i="49" s="1"/>
  <c r="G462" i="49"/>
  <c r="I462" i="49" s="1"/>
  <c r="H463" i="49"/>
  <c r="J463" i="49" s="1"/>
  <c r="G463" i="49"/>
  <c r="I463" i="49" s="1"/>
  <c r="J464" i="49"/>
  <c r="I464" i="49"/>
  <c r="H464" i="49"/>
  <c r="G464" i="49"/>
  <c r="H465" i="49"/>
  <c r="J465" i="49" s="1"/>
  <c r="G465" i="49"/>
  <c r="I465" i="49" s="1"/>
  <c r="H466" i="49"/>
  <c r="J466" i="49" s="1"/>
  <c r="G466" i="49"/>
  <c r="I466" i="49" s="1"/>
  <c r="H469" i="49"/>
  <c r="J469" i="49" s="1"/>
  <c r="G469" i="49"/>
  <c r="I469" i="49" s="1"/>
  <c r="H470" i="49"/>
  <c r="J470" i="49" s="1"/>
  <c r="G470" i="49"/>
  <c r="I470" i="49" s="1"/>
  <c r="J471" i="49"/>
  <c r="I471" i="49"/>
  <c r="H471" i="49"/>
  <c r="G471" i="49"/>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I478" i="49"/>
  <c r="H478" i="49"/>
  <c r="J478" i="49" s="1"/>
  <c r="G478" i="49"/>
  <c r="H479" i="49"/>
  <c r="J479" i="49" s="1"/>
  <c r="G479" i="49"/>
  <c r="I479" i="49" s="1"/>
  <c r="I482" i="49"/>
  <c r="H482" i="49"/>
  <c r="J482" i="49" s="1"/>
  <c r="G482" i="49"/>
  <c r="I483" i="49"/>
  <c r="H483" i="49"/>
  <c r="J483" i="49" s="1"/>
  <c r="G483" i="49"/>
  <c r="I484" i="49"/>
  <c r="H484" i="49"/>
  <c r="J484" i="49" s="1"/>
  <c r="G484" i="49"/>
  <c r="I485" i="49"/>
  <c r="H485" i="49"/>
  <c r="J485" i="49" s="1"/>
  <c r="G485" i="49"/>
  <c r="H488" i="49"/>
  <c r="J488" i="49" s="1"/>
  <c r="G488" i="49"/>
  <c r="I488" i="49" s="1"/>
  <c r="I489" i="49"/>
  <c r="H489" i="49"/>
  <c r="J489" i="49" s="1"/>
  <c r="G489" i="49"/>
  <c r="H490" i="49"/>
  <c r="J490" i="49" s="1"/>
  <c r="G490" i="49"/>
  <c r="I490" i="49" s="1"/>
  <c r="H493" i="49"/>
  <c r="J493" i="49" s="1"/>
  <c r="G493" i="49"/>
  <c r="I493" i="49" s="1"/>
  <c r="J494" i="49"/>
  <c r="I494" i="49"/>
  <c r="H494" i="49"/>
  <c r="G494" i="49"/>
  <c r="J495" i="49"/>
  <c r="H495" i="49"/>
  <c r="G495" i="49"/>
  <c r="I495" i="49" s="1"/>
  <c r="H496" i="49"/>
  <c r="J496" i="49" s="1"/>
  <c r="G496" i="49"/>
  <c r="I496" i="49" s="1"/>
  <c r="H497" i="49"/>
  <c r="J497" i="49" s="1"/>
  <c r="G497" i="49"/>
  <c r="I497" i="49" s="1"/>
  <c r="H498" i="49"/>
  <c r="J498" i="49" s="1"/>
  <c r="G498" i="49"/>
  <c r="I498" i="49" s="1"/>
  <c r="J499" i="49"/>
  <c r="I499" i="49"/>
  <c r="H499" i="49"/>
  <c r="G499" i="49"/>
  <c r="H500" i="49"/>
  <c r="J500" i="49" s="1"/>
  <c r="G500" i="49"/>
  <c r="I500" i="49" s="1"/>
  <c r="H501" i="49"/>
  <c r="J501" i="49" s="1"/>
  <c r="G501" i="49"/>
  <c r="I501" i="49" s="1"/>
  <c r="J504" i="49"/>
  <c r="I504" i="49"/>
  <c r="H504" i="49"/>
  <c r="G504" i="49"/>
  <c r="H505" i="49"/>
  <c r="J505" i="49" s="1"/>
  <c r="G505" i="49"/>
  <c r="I505" i="49" s="1"/>
  <c r="H506" i="49"/>
  <c r="J506" i="49" s="1"/>
  <c r="G506" i="49"/>
  <c r="I506" i="49" s="1"/>
  <c r="H507" i="49"/>
  <c r="J507" i="49" s="1"/>
  <c r="G507" i="49"/>
  <c r="I507" i="49" s="1"/>
  <c r="H508" i="49"/>
  <c r="J508" i="49" s="1"/>
  <c r="G508" i="49"/>
  <c r="I508" i="49" s="1"/>
  <c r="H509" i="49"/>
  <c r="J509" i="49" s="1"/>
  <c r="G509" i="49"/>
  <c r="I509"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3" i="49"/>
  <c r="J523" i="49" s="1"/>
  <c r="G523" i="49"/>
  <c r="I523" i="49" s="1"/>
  <c r="I524" i="49"/>
  <c r="H524" i="49"/>
  <c r="J524" i="49" s="1"/>
  <c r="G524" i="49"/>
  <c r="H525" i="49"/>
  <c r="J525" i="49" s="1"/>
  <c r="G525" i="49"/>
  <c r="I525" i="49" s="1"/>
  <c r="H526" i="49"/>
  <c r="J526" i="49" s="1"/>
  <c r="G526" i="49"/>
  <c r="I526" i="49" s="1"/>
  <c r="I527" i="49"/>
  <c r="H527" i="49"/>
  <c r="J527" i="49" s="1"/>
  <c r="G527" i="49"/>
  <c r="H528" i="49"/>
  <c r="J528" i="49" s="1"/>
  <c r="G528" i="49"/>
  <c r="I528" i="49" s="1"/>
  <c r="H529" i="49"/>
  <c r="J529" i="49" s="1"/>
  <c r="G529" i="49"/>
  <c r="I529" i="49" s="1"/>
  <c r="H530" i="49"/>
  <c r="J530" i="49" s="1"/>
  <c r="G530" i="49"/>
  <c r="I530"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J539" i="49"/>
  <c r="I539" i="49"/>
  <c r="H539" i="49"/>
  <c r="G539" i="49"/>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I546" i="49"/>
  <c r="H546" i="49"/>
  <c r="J546" i="49" s="1"/>
  <c r="G546" i="49"/>
  <c r="H547" i="49"/>
  <c r="J547" i="49" s="1"/>
  <c r="G547" i="49"/>
  <c r="I547" i="49" s="1"/>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8" i="49"/>
  <c r="J558" i="49" s="1"/>
  <c r="G558" i="49"/>
  <c r="I558" i="49" s="1"/>
  <c r="H559" i="49"/>
  <c r="J559" i="49" s="1"/>
  <c r="G559" i="49"/>
  <c r="I559" i="49" s="1"/>
  <c r="H560" i="49"/>
  <c r="J560" i="49" s="1"/>
  <c r="G560" i="49"/>
  <c r="I560" i="49" s="1"/>
  <c r="I563" i="49"/>
  <c r="H563" i="49"/>
  <c r="J563" i="49" s="1"/>
  <c r="G563" i="49"/>
  <c r="H564" i="49"/>
  <c r="J564" i="49" s="1"/>
  <c r="G564" i="49"/>
  <c r="I564" i="49" s="1"/>
  <c r="H565" i="49"/>
  <c r="J565" i="49" s="1"/>
  <c r="G565" i="49"/>
  <c r="I565" i="49" s="1"/>
  <c r="H566" i="49"/>
  <c r="J566" i="49" s="1"/>
  <c r="G566" i="49"/>
  <c r="I566" i="49" s="1"/>
  <c r="H567" i="49"/>
  <c r="J567" i="49" s="1"/>
  <c r="G567" i="49"/>
  <c r="I567" i="49" s="1"/>
  <c r="H568" i="49"/>
  <c r="J568" i="49" s="1"/>
  <c r="G568" i="49"/>
  <c r="I568" i="49" s="1"/>
  <c r="H569" i="49"/>
  <c r="J569" i="49" s="1"/>
  <c r="G569" i="49"/>
  <c r="I569" i="49" s="1"/>
  <c r="H570" i="49"/>
  <c r="J570" i="49" s="1"/>
  <c r="G570" i="49"/>
  <c r="I570" i="49" s="1"/>
  <c r="H571" i="49"/>
  <c r="J571" i="49" s="1"/>
  <c r="G571" i="49"/>
  <c r="I571" i="49" s="1"/>
  <c r="H572" i="49"/>
  <c r="J572" i="49" s="1"/>
  <c r="G572" i="49"/>
  <c r="I572" i="49" s="1"/>
  <c r="H573" i="49"/>
  <c r="J573" i="49" s="1"/>
  <c r="G573" i="49"/>
  <c r="I573" i="49" s="1"/>
  <c r="H574" i="49"/>
  <c r="J574" i="49" s="1"/>
  <c r="G574" i="49"/>
  <c r="I574" i="49" s="1"/>
  <c r="H575" i="49"/>
  <c r="J575" i="49" s="1"/>
  <c r="G575" i="49"/>
  <c r="I575" i="49" s="1"/>
  <c r="J576" i="49"/>
  <c r="I576" i="49"/>
  <c r="H576" i="49"/>
  <c r="G576" i="49"/>
  <c r="H577" i="49"/>
  <c r="J577" i="49" s="1"/>
  <c r="G577" i="49"/>
  <c r="I577" i="49" s="1"/>
  <c r="H578" i="49"/>
  <c r="J578" i="49" s="1"/>
  <c r="G578" i="49"/>
  <c r="I578" i="49" s="1"/>
  <c r="H579" i="49"/>
  <c r="J579" i="49" s="1"/>
  <c r="G579" i="49"/>
  <c r="I579" i="49" s="1"/>
  <c r="H580" i="49"/>
  <c r="J580" i="49" s="1"/>
  <c r="G580" i="49"/>
  <c r="I580" i="49" s="1"/>
  <c r="J581" i="49"/>
  <c r="I581" i="49"/>
  <c r="H581" i="49"/>
  <c r="G581" i="49"/>
  <c r="H582" i="49"/>
  <c r="J582" i="49" s="1"/>
  <c r="G582" i="49"/>
  <c r="I582" i="49" s="1"/>
  <c r="H585" i="49"/>
  <c r="J585" i="49" s="1"/>
  <c r="G585" i="49"/>
  <c r="I585" i="49" s="1"/>
  <c r="H586" i="49"/>
  <c r="J586" i="49" s="1"/>
  <c r="G586" i="49"/>
  <c r="I586" i="49" s="1"/>
  <c r="H587" i="49"/>
  <c r="J587" i="49" s="1"/>
  <c r="G587" i="49"/>
  <c r="I587" i="49" s="1"/>
  <c r="H588" i="49"/>
  <c r="J588" i="49" s="1"/>
  <c r="G588" i="49"/>
  <c r="I588" i="49" s="1"/>
  <c r="H589" i="49"/>
  <c r="J589" i="49" s="1"/>
  <c r="G589" i="49"/>
  <c r="I589" i="49" s="1"/>
  <c r="H590" i="49"/>
  <c r="J590" i="49" s="1"/>
  <c r="G590" i="49"/>
  <c r="I590" i="49" s="1"/>
  <c r="H591" i="49"/>
  <c r="J591" i="49" s="1"/>
  <c r="G591" i="49"/>
  <c r="I591" i="49" s="1"/>
  <c r="H594" i="49"/>
  <c r="J594" i="49" s="1"/>
  <c r="G594" i="49"/>
  <c r="I594" i="49" s="1"/>
  <c r="I595" i="49"/>
  <c r="H595" i="49"/>
  <c r="J595" i="49" s="1"/>
  <c r="G595" i="49"/>
  <c r="H596" i="49"/>
  <c r="J596" i="49" s="1"/>
  <c r="G596" i="49"/>
  <c r="I596" i="49" s="1"/>
  <c r="H599" i="49"/>
  <c r="J599" i="49" s="1"/>
  <c r="G599" i="49"/>
  <c r="I599" i="49" s="1"/>
  <c r="H600" i="49"/>
  <c r="J600" i="49" s="1"/>
  <c r="G600" i="49"/>
  <c r="I600"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7" i="56" s="1"/>
  <c r="B30" i="56"/>
  <c r="C28"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H28" i="57"/>
  <c r="I25" i="57" s="1"/>
  <c r="F28" i="57"/>
  <c r="G26" i="57" s="1"/>
  <c r="D28" i="57"/>
  <c r="E25" i="57" s="1"/>
  <c r="B28" i="57"/>
  <c r="C26"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3" i="58" s="1"/>
  <c r="F46" i="58"/>
  <c r="G44" i="58" s="1"/>
  <c r="D46" i="58"/>
  <c r="E43" i="58" s="1"/>
  <c r="B46" i="58"/>
  <c r="C44"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7" i="50" s="1"/>
  <c r="B50" i="50"/>
  <c r="C48"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7" i="53" s="1"/>
  <c r="B20" i="53"/>
  <c r="C18" i="53" s="1"/>
  <c r="K7" i="53"/>
  <c r="J7" i="53"/>
  <c r="K24" i="53"/>
  <c r="J24" i="53"/>
  <c r="K25" i="53"/>
  <c r="J25" i="53"/>
  <c r="K26" i="53"/>
  <c r="J26" i="53"/>
  <c r="K27" i="53"/>
  <c r="J27" i="53"/>
  <c r="K28" i="53"/>
  <c r="J28" i="53"/>
  <c r="K29" i="53"/>
  <c r="J29" i="53"/>
  <c r="K30" i="53"/>
  <c r="J30" i="53"/>
  <c r="K31" i="53"/>
  <c r="J31" i="53"/>
  <c r="K32" i="53"/>
  <c r="J32" i="53"/>
  <c r="H34" i="53"/>
  <c r="I31" i="53" s="1"/>
  <c r="F34" i="53"/>
  <c r="G32" i="53" s="1"/>
  <c r="D34" i="53"/>
  <c r="E30" i="53" s="1"/>
  <c r="B34" i="53"/>
  <c r="C32" i="53" s="1"/>
  <c r="K23" i="53"/>
  <c r="J23"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H55" i="53"/>
  <c r="I52" i="53" s="1"/>
  <c r="F55" i="53"/>
  <c r="G53" i="53" s="1"/>
  <c r="D55" i="53"/>
  <c r="E52" i="53" s="1"/>
  <c r="B55" i="53"/>
  <c r="C53" i="53" s="1"/>
  <c r="K37" i="53"/>
  <c r="J37" i="53"/>
  <c r="I57" i="53"/>
  <c r="G57" i="53"/>
  <c r="E57" i="53"/>
  <c r="C57" i="53"/>
  <c r="B5" i="54"/>
  <c r="D5" i="54" s="1"/>
  <c r="H5" i="54" s="1"/>
  <c r="K8" i="54"/>
  <c r="J8" i="54"/>
  <c r="K9" i="54"/>
  <c r="J9" i="54"/>
  <c r="K10" i="54"/>
  <c r="J10" i="54"/>
  <c r="H12" i="54"/>
  <c r="I9" i="54" s="1"/>
  <c r="F12" i="54"/>
  <c r="G10" i="54" s="1"/>
  <c r="D12" i="54"/>
  <c r="E9" i="54" s="1"/>
  <c r="B12" i="54"/>
  <c r="C10" i="54" s="1"/>
  <c r="K7" i="54"/>
  <c r="J7" i="54"/>
  <c r="H17" i="54"/>
  <c r="F17" i="54"/>
  <c r="G17" i="54" s="1"/>
  <c r="D17" i="54"/>
  <c r="B17" i="54"/>
  <c r="C17" i="54" s="1"/>
  <c r="K15" i="54"/>
  <c r="J15" i="54"/>
  <c r="K21" i="54"/>
  <c r="J21" i="54"/>
  <c r="K22" i="54"/>
  <c r="J22" i="54"/>
  <c r="K23" i="54"/>
  <c r="J23" i="54"/>
  <c r="K24" i="54"/>
  <c r="J24" i="54"/>
  <c r="H26" i="54"/>
  <c r="I23" i="54" s="1"/>
  <c r="F26" i="54"/>
  <c r="G24" i="54" s="1"/>
  <c r="D26" i="54"/>
  <c r="E23" i="54" s="1"/>
  <c r="B26" i="54"/>
  <c r="C24" i="54" s="1"/>
  <c r="K20" i="54"/>
  <c r="J20"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9" i="54"/>
  <c r="J29" i="54"/>
  <c r="K44" i="54"/>
  <c r="J44" i="54"/>
  <c r="K45" i="54"/>
  <c r="J45" i="54"/>
  <c r="K46" i="54"/>
  <c r="J46" i="54"/>
  <c r="K47" i="54"/>
  <c r="J47" i="54"/>
  <c r="K48" i="54"/>
  <c r="J48" i="54"/>
  <c r="K49" i="54"/>
  <c r="J49" i="54"/>
  <c r="K50" i="54"/>
  <c r="J50" i="54"/>
  <c r="K51" i="54"/>
  <c r="J51" i="54"/>
  <c r="K52" i="54"/>
  <c r="J52" i="54"/>
  <c r="H54" i="54"/>
  <c r="I51" i="54" s="1"/>
  <c r="F54" i="54"/>
  <c r="G52" i="54" s="1"/>
  <c r="D54" i="54"/>
  <c r="E50" i="54" s="1"/>
  <c r="B54" i="54"/>
  <c r="C52" i="54" s="1"/>
  <c r="K43" i="54"/>
  <c r="J43"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H76" i="54"/>
  <c r="I73" i="54" s="1"/>
  <c r="F76" i="54"/>
  <c r="G74" i="54" s="1"/>
  <c r="D76" i="54"/>
  <c r="E73" i="54" s="1"/>
  <c r="B76" i="54"/>
  <c r="C74" i="54" s="1"/>
  <c r="K57" i="54"/>
  <c r="J57" i="54"/>
  <c r="I78" i="54"/>
  <c r="G78" i="54"/>
  <c r="E78" i="54"/>
  <c r="C78"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H21" i="55"/>
  <c r="I17" i="55" s="1"/>
  <c r="F21" i="55"/>
  <c r="G19" i="55" s="1"/>
  <c r="D21" i="55"/>
  <c r="E17" i="55" s="1"/>
  <c r="B21" i="55"/>
  <c r="C19" i="55" s="1"/>
  <c r="K7" i="55"/>
  <c r="J7" i="55"/>
  <c r="I23" i="55"/>
  <c r="G23" i="55"/>
  <c r="E23" i="55"/>
  <c r="C23" i="55"/>
  <c r="J23" i="55"/>
  <c r="K23" i="55"/>
  <c r="B26" i="55"/>
  <c r="D26" i="55" s="1"/>
  <c r="H26" i="55" s="1"/>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6" i="55" s="1"/>
  <c r="F50" i="55"/>
  <c r="G48" i="55" s="1"/>
  <c r="D50" i="55"/>
  <c r="E46" i="55" s="1"/>
  <c r="B50" i="55"/>
  <c r="C48" i="55" s="1"/>
  <c r="K28" i="55"/>
  <c r="J28"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3" i="55"/>
  <c r="J53"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H95" i="55"/>
  <c r="I92" i="55" s="1"/>
  <c r="F95" i="55"/>
  <c r="G93" i="55" s="1"/>
  <c r="D95" i="55"/>
  <c r="E91" i="55" s="1"/>
  <c r="B95" i="55"/>
  <c r="C93" i="55" s="1"/>
  <c r="K71" i="55"/>
  <c r="J71"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H112" i="55"/>
  <c r="I109" i="55" s="1"/>
  <c r="F112" i="55"/>
  <c r="G110" i="55" s="1"/>
  <c r="D112" i="55"/>
  <c r="E109" i="55" s="1"/>
  <c r="B112" i="55"/>
  <c r="C110" i="55" s="1"/>
  <c r="K98" i="55"/>
  <c r="J98" i="55"/>
  <c r="I114" i="55"/>
  <c r="G114" i="55"/>
  <c r="E114" i="55"/>
  <c r="C114" i="55"/>
  <c r="K114" i="55"/>
  <c r="J114" i="55"/>
  <c r="B117" i="55"/>
  <c r="D117" i="55" s="1"/>
  <c r="H117" i="55" s="1"/>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H145" i="55"/>
  <c r="I142" i="55" s="1"/>
  <c r="F145" i="55"/>
  <c r="G143" i="55" s="1"/>
  <c r="D145" i="55"/>
  <c r="E142" i="55" s="1"/>
  <c r="B145" i="55"/>
  <c r="C143" i="55" s="1"/>
  <c r="K119" i="55"/>
  <c r="J119"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H166" i="55"/>
  <c r="I163" i="55" s="1"/>
  <c r="F166" i="55"/>
  <c r="G164" i="55" s="1"/>
  <c r="D166" i="55"/>
  <c r="E163" i="55" s="1"/>
  <c r="B166" i="55"/>
  <c r="C164" i="55" s="1"/>
  <c r="K148" i="55"/>
  <c r="J148" i="55"/>
  <c r="I168" i="55"/>
  <c r="G168" i="55"/>
  <c r="E168" i="55"/>
  <c r="C168" i="55"/>
  <c r="J168" i="55"/>
  <c r="K168" i="55"/>
  <c r="B171" i="55"/>
  <c r="D171" i="55" s="1"/>
  <c r="H171" i="55" s="1"/>
  <c r="K174" i="55"/>
  <c r="J174" i="55"/>
  <c r="H176" i="55"/>
  <c r="I176" i="55" s="1"/>
  <c r="F176" i="55"/>
  <c r="G174" i="55" s="1"/>
  <c r="D176" i="55"/>
  <c r="E176" i="55" s="1"/>
  <c r="B176" i="55"/>
  <c r="C174" i="55" s="1"/>
  <c r="K173" i="55"/>
  <c r="J173" i="55"/>
  <c r="K180" i="55"/>
  <c r="J180" i="55"/>
  <c r="K181" i="55"/>
  <c r="J181" i="55"/>
  <c r="K182" i="55"/>
  <c r="J182" i="55"/>
  <c r="K183" i="55"/>
  <c r="J183" i="55"/>
  <c r="K184" i="55"/>
  <c r="J184" i="55"/>
  <c r="K185" i="55"/>
  <c r="J185" i="55"/>
  <c r="K186" i="55"/>
  <c r="J186" i="55"/>
  <c r="K187" i="55"/>
  <c r="J187" i="55"/>
  <c r="K188" i="55"/>
  <c r="J188" i="55"/>
  <c r="K189" i="55"/>
  <c r="J189" i="55"/>
  <c r="K190" i="55"/>
  <c r="J190" i="55"/>
  <c r="H192" i="55"/>
  <c r="I189" i="55" s="1"/>
  <c r="F192" i="55"/>
  <c r="G190" i="55" s="1"/>
  <c r="D192" i="55"/>
  <c r="E187" i="55" s="1"/>
  <c r="B192" i="55"/>
  <c r="C190" i="55" s="1"/>
  <c r="K179" i="55"/>
  <c r="J179" i="55"/>
  <c r="I194" i="55"/>
  <c r="G194" i="55"/>
  <c r="E194" i="55"/>
  <c r="C194" i="55"/>
  <c r="J194" i="55"/>
  <c r="K194" i="55"/>
  <c r="I198" i="55"/>
  <c r="G198" i="55"/>
  <c r="E198" i="55"/>
  <c r="C198" i="55"/>
  <c r="I196" i="55"/>
  <c r="H196" i="55"/>
  <c r="F196" i="55"/>
  <c r="G196" i="55" s="1"/>
  <c r="D196" i="55"/>
  <c r="E196" i="55" s="1"/>
  <c r="B196" i="55"/>
  <c r="C196" i="55" s="1"/>
  <c r="K198" i="55"/>
  <c r="J198" i="55"/>
  <c r="K200" i="55"/>
  <c r="J200" i="55"/>
  <c r="I200" i="55"/>
  <c r="G200" i="55"/>
  <c r="E200" i="55"/>
  <c r="C200" i="55"/>
  <c r="B5" i="48"/>
  <c r="D5" i="48" s="1"/>
  <c r="H5" i="48" s="1"/>
  <c r="K8" i="48"/>
  <c r="J8" i="48"/>
  <c r="K9" i="48"/>
  <c r="J9" i="48"/>
  <c r="K10" i="48"/>
  <c r="J10" i="48"/>
  <c r="H12" i="48"/>
  <c r="I9" i="48" s="1"/>
  <c r="F12" i="48"/>
  <c r="G10" i="48" s="1"/>
  <c r="D12" i="48"/>
  <c r="E9" i="48" s="1"/>
  <c r="B12" i="48"/>
  <c r="C10" i="48" s="1"/>
  <c r="K7" i="48"/>
  <c r="J7" i="48"/>
  <c r="I14" i="48"/>
  <c r="G14" i="48"/>
  <c r="E14" i="48"/>
  <c r="C14" i="48"/>
  <c r="K14" i="48"/>
  <c r="J14" i="48"/>
  <c r="B17" i="48"/>
  <c r="D17" i="48" s="1"/>
  <c r="H17" i="48" s="1"/>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K33" i="48"/>
  <c r="J33" i="48"/>
  <c r="H35" i="48"/>
  <c r="I32" i="48" s="1"/>
  <c r="F35" i="48"/>
  <c r="G33" i="48" s="1"/>
  <c r="D35" i="48"/>
  <c r="E32" i="48" s="1"/>
  <c r="B35" i="48"/>
  <c r="C33" i="48" s="1"/>
  <c r="K19" i="48"/>
  <c r="J19" i="48"/>
  <c r="K39" i="48"/>
  <c r="J39" i="48"/>
  <c r="K40" i="48"/>
  <c r="J40" i="48"/>
  <c r="K41" i="48"/>
  <c r="J41" i="48"/>
  <c r="K42" i="48"/>
  <c r="J42" i="48"/>
  <c r="H44" i="48"/>
  <c r="I41" i="48" s="1"/>
  <c r="F44" i="48"/>
  <c r="G42" i="48" s="1"/>
  <c r="D44" i="48"/>
  <c r="E39" i="48" s="1"/>
  <c r="B44" i="48"/>
  <c r="C42" i="48" s="1"/>
  <c r="K38" i="48"/>
  <c r="J38" i="48"/>
  <c r="I46" i="48"/>
  <c r="G46" i="48"/>
  <c r="E46" i="48"/>
  <c r="C46" i="48"/>
  <c r="K46" i="48"/>
  <c r="J46" i="48"/>
  <c r="B49" i="48"/>
  <c r="D49" i="48" s="1"/>
  <c r="H49" i="48" s="1"/>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K73" i="48"/>
  <c r="J73" i="48"/>
  <c r="H75" i="48"/>
  <c r="I72" i="48" s="1"/>
  <c r="F75" i="48"/>
  <c r="G73" i="48" s="1"/>
  <c r="D75" i="48"/>
  <c r="E72" i="48" s="1"/>
  <c r="B75" i="48"/>
  <c r="C73" i="48" s="1"/>
  <c r="K51" i="48"/>
  <c r="J51" i="48"/>
  <c r="K79" i="48"/>
  <c r="J79" i="48"/>
  <c r="K80" i="48"/>
  <c r="J80" i="48"/>
  <c r="K81" i="48"/>
  <c r="J81" i="48"/>
  <c r="K82" i="48"/>
  <c r="J82" i="48"/>
  <c r="K83" i="48"/>
  <c r="J83" i="48"/>
  <c r="K84" i="48"/>
  <c r="J84" i="48"/>
  <c r="K85" i="48"/>
  <c r="J85" i="48"/>
  <c r="K86" i="48"/>
  <c r="J86" i="48"/>
  <c r="K87" i="48"/>
  <c r="J87" i="48"/>
  <c r="H89" i="48"/>
  <c r="I86" i="48" s="1"/>
  <c r="F89" i="48"/>
  <c r="G87" i="48" s="1"/>
  <c r="D89" i="48"/>
  <c r="E87" i="48" s="1"/>
  <c r="B89" i="48"/>
  <c r="C87" i="48" s="1"/>
  <c r="K78" i="48"/>
  <c r="J78" i="48"/>
  <c r="I91" i="48"/>
  <c r="G91" i="48"/>
  <c r="E91" i="48"/>
  <c r="C91" i="48"/>
  <c r="K91" i="48"/>
  <c r="J91" i="48"/>
  <c r="B94" i="48"/>
  <c r="D94" i="48" s="1"/>
  <c r="H94" i="48" s="1"/>
  <c r="K97" i="48"/>
  <c r="J97" i="48"/>
  <c r="K98" i="48"/>
  <c r="J98" i="48"/>
  <c r="K99" i="48"/>
  <c r="J99" i="48"/>
  <c r="K100" i="48"/>
  <c r="J100" i="48"/>
  <c r="K101" i="48"/>
  <c r="J101" i="48"/>
  <c r="K102" i="48"/>
  <c r="J102" i="48"/>
  <c r="K103" i="48"/>
  <c r="J103" i="48"/>
  <c r="K104" i="48"/>
  <c r="J104" i="48"/>
  <c r="K105" i="48"/>
  <c r="J105" i="48"/>
  <c r="K106" i="48"/>
  <c r="J106" i="48"/>
  <c r="K107" i="48"/>
  <c r="J107" i="48"/>
  <c r="H109" i="48"/>
  <c r="I106" i="48" s="1"/>
  <c r="F109" i="48"/>
  <c r="G107" i="48" s="1"/>
  <c r="D109" i="48"/>
  <c r="E106" i="48" s="1"/>
  <c r="B109" i="48"/>
  <c r="C107" i="48" s="1"/>
  <c r="K96" i="48"/>
  <c r="J96"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K125" i="48"/>
  <c r="J125" i="48"/>
  <c r="K126" i="48"/>
  <c r="J126" i="48"/>
  <c r="K127" i="48"/>
  <c r="J127" i="48"/>
  <c r="H129" i="48"/>
  <c r="I126" i="48" s="1"/>
  <c r="F129" i="48"/>
  <c r="G127" i="48" s="1"/>
  <c r="D129" i="48"/>
  <c r="E126" i="48" s="1"/>
  <c r="B129" i="48"/>
  <c r="C127" i="48" s="1"/>
  <c r="K112" i="48"/>
  <c r="J112" i="48"/>
  <c r="I131" i="48"/>
  <c r="G131" i="48"/>
  <c r="E131" i="48"/>
  <c r="C131" i="48"/>
  <c r="K131" i="48"/>
  <c r="J131" i="48"/>
  <c r="B134" i="48"/>
  <c r="D134" i="48" s="1"/>
  <c r="H134" i="48" s="1"/>
  <c r="K137" i="48"/>
  <c r="J137" i="48"/>
  <c r="K138" i="48"/>
  <c r="J138" i="48"/>
  <c r="H140" i="48"/>
  <c r="I137" i="48" s="1"/>
  <c r="F140" i="48"/>
  <c r="G138" i="48" s="1"/>
  <c r="D140" i="48"/>
  <c r="E137" i="48" s="1"/>
  <c r="B140" i="48"/>
  <c r="C138" i="48" s="1"/>
  <c r="K136" i="48"/>
  <c r="J136" i="48"/>
  <c r="K144" i="48"/>
  <c r="J144" i="48"/>
  <c r="K145" i="48"/>
  <c r="J145" i="48"/>
  <c r="K146" i="48"/>
  <c r="J146" i="48"/>
  <c r="K147" i="48"/>
  <c r="J147" i="48"/>
  <c r="K148" i="48"/>
  <c r="J148" i="48"/>
  <c r="K149" i="48"/>
  <c r="J149" i="48"/>
  <c r="K150" i="48"/>
  <c r="J150" i="48"/>
  <c r="K151" i="48"/>
  <c r="J151" i="48"/>
  <c r="K152" i="48"/>
  <c r="J152" i="48"/>
  <c r="H154" i="48"/>
  <c r="I151" i="48" s="1"/>
  <c r="F154" i="48"/>
  <c r="G152" i="48" s="1"/>
  <c r="D154" i="48"/>
  <c r="E151" i="48" s="1"/>
  <c r="B154" i="48"/>
  <c r="C152" i="48" s="1"/>
  <c r="K143" i="48"/>
  <c r="J143" i="48"/>
  <c r="I156" i="48"/>
  <c r="G156" i="48"/>
  <c r="E156" i="48"/>
  <c r="C156" i="48"/>
  <c r="K156" i="48"/>
  <c r="J156" i="48"/>
  <c r="B159" i="48"/>
  <c r="F159" i="48" s="1"/>
  <c r="H163" i="48"/>
  <c r="F163" i="48"/>
  <c r="G163" i="48" s="1"/>
  <c r="D163" i="48"/>
  <c r="J163" i="48" s="1"/>
  <c r="B163" i="48"/>
  <c r="C163" i="48" s="1"/>
  <c r="K161" i="48"/>
  <c r="J161" i="48"/>
  <c r="K167" i="48"/>
  <c r="J167" i="48"/>
  <c r="K168" i="48"/>
  <c r="J168" i="48"/>
  <c r="K169" i="48"/>
  <c r="J169" i="48"/>
  <c r="K170" i="48"/>
  <c r="J170" i="48"/>
  <c r="K171" i="48"/>
  <c r="J171" i="48"/>
  <c r="K172" i="48"/>
  <c r="J172" i="48"/>
  <c r="K173" i="48"/>
  <c r="J173" i="48"/>
  <c r="K174" i="48"/>
  <c r="J174" i="48"/>
  <c r="K175" i="48"/>
  <c r="J175" i="48"/>
  <c r="K176" i="48"/>
  <c r="J176" i="48"/>
  <c r="K177" i="48"/>
  <c r="J177" i="48"/>
  <c r="H179" i="48"/>
  <c r="I176" i="48" s="1"/>
  <c r="F179" i="48"/>
  <c r="G177" i="48" s="1"/>
  <c r="D179" i="48"/>
  <c r="E174" i="48" s="1"/>
  <c r="B179" i="48"/>
  <c r="C177" i="48" s="1"/>
  <c r="K166" i="48"/>
  <c r="J166" i="48"/>
  <c r="I181" i="48"/>
  <c r="G181" i="48"/>
  <c r="E181" i="48"/>
  <c r="C181" i="48"/>
  <c r="K181" i="48"/>
  <c r="J181" i="48"/>
  <c r="B184" i="48"/>
  <c r="D184" i="48" s="1"/>
  <c r="H184" i="48" s="1"/>
  <c r="K187" i="48"/>
  <c r="J187" i="48"/>
  <c r="K188" i="48"/>
  <c r="J188" i="48"/>
  <c r="K189" i="48"/>
  <c r="J189" i="48"/>
  <c r="K190" i="48"/>
  <c r="J190" i="48"/>
  <c r="K191" i="48"/>
  <c r="J191" i="48"/>
  <c r="K192" i="48"/>
  <c r="J192" i="48"/>
  <c r="K193" i="48"/>
  <c r="J193" i="48"/>
  <c r="H195" i="48"/>
  <c r="I192" i="48" s="1"/>
  <c r="F195" i="48"/>
  <c r="G193" i="48" s="1"/>
  <c r="D195" i="48"/>
  <c r="E192" i="48" s="1"/>
  <c r="B195" i="48"/>
  <c r="C193" i="48" s="1"/>
  <c r="K186" i="48"/>
  <c r="J186" i="48"/>
  <c r="K199" i="48"/>
  <c r="J199" i="48"/>
  <c r="K200" i="48"/>
  <c r="J200" i="48"/>
  <c r="K201" i="48"/>
  <c r="J201" i="48"/>
  <c r="H203" i="48"/>
  <c r="I199" i="48" s="1"/>
  <c r="F203" i="48"/>
  <c r="G201" i="48" s="1"/>
  <c r="D203" i="48"/>
  <c r="E199" i="48" s="1"/>
  <c r="B203" i="48"/>
  <c r="C201" i="48" s="1"/>
  <c r="K198" i="48"/>
  <c r="J198" i="48"/>
  <c r="I205" i="48"/>
  <c r="G205" i="48"/>
  <c r="E205" i="48"/>
  <c r="C205" i="48"/>
  <c r="J205" i="48"/>
  <c r="K205" i="48"/>
  <c r="B208" i="48"/>
  <c r="D208" i="48" s="1"/>
  <c r="H208" i="48" s="1"/>
  <c r="K211" i="48"/>
  <c r="J211" i="48"/>
  <c r="K212" i="48"/>
  <c r="J212" i="48"/>
  <c r="K213" i="48"/>
  <c r="J213" i="48"/>
  <c r="K214" i="48"/>
  <c r="J214" i="48"/>
  <c r="K215" i="48"/>
  <c r="J215" i="48"/>
  <c r="K216" i="48"/>
  <c r="J216" i="48"/>
  <c r="K217" i="48"/>
  <c r="J217" i="48"/>
  <c r="K218" i="48"/>
  <c r="J218" i="48"/>
  <c r="K219" i="48"/>
  <c r="J219" i="48"/>
  <c r="H221" i="48"/>
  <c r="I218" i="48" s="1"/>
  <c r="F221" i="48"/>
  <c r="G219" i="48" s="1"/>
  <c r="D221" i="48"/>
  <c r="E218" i="48" s="1"/>
  <c r="B221" i="48"/>
  <c r="C219" i="48" s="1"/>
  <c r="K210" i="48"/>
  <c r="J210"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K240" i="48"/>
  <c r="J240" i="48"/>
  <c r="K241" i="48"/>
  <c r="J241" i="48"/>
  <c r="K242" i="48"/>
  <c r="J242" i="48"/>
  <c r="K243" i="48"/>
  <c r="J243" i="48"/>
  <c r="H245" i="48"/>
  <c r="I242" i="48" s="1"/>
  <c r="F245" i="48"/>
  <c r="G243" i="48" s="1"/>
  <c r="D245" i="48"/>
  <c r="E242" i="48" s="1"/>
  <c r="B245" i="48"/>
  <c r="C243" i="48" s="1"/>
  <c r="K224" i="48"/>
  <c r="J224" i="48"/>
  <c r="K249" i="48"/>
  <c r="J249" i="48"/>
  <c r="K250" i="48"/>
  <c r="J250" i="48"/>
  <c r="K251" i="48"/>
  <c r="J251" i="48"/>
  <c r="K252" i="48"/>
  <c r="J252" i="48"/>
  <c r="K253" i="48"/>
  <c r="J253" i="48"/>
  <c r="K254" i="48"/>
  <c r="J254" i="48"/>
  <c r="K255" i="48"/>
  <c r="J255" i="48"/>
  <c r="K256" i="48"/>
  <c r="J256" i="48"/>
  <c r="K257" i="48"/>
  <c r="J257" i="48"/>
  <c r="K258" i="48"/>
  <c r="J258" i="48"/>
  <c r="K259" i="48"/>
  <c r="J259" i="48"/>
  <c r="K260" i="48"/>
  <c r="J260" i="48"/>
  <c r="K261" i="48"/>
  <c r="J261" i="48"/>
  <c r="K262" i="48"/>
  <c r="J262" i="48"/>
  <c r="H264" i="48"/>
  <c r="I261" i="48" s="1"/>
  <c r="F264" i="48"/>
  <c r="G262" i="48" s="1"/>
  <c r="D264" i="48"/>
  <c r="E260" i="48" s="1"/>
  <c r="B264" i="48"/>
  <c r="C262" i="48" s="1"/>
  <c r="K248" i="48"/>
  <c r="J248" i="48"/>
  <c r="I266" i="48"/>
  <c r="G266" i="48"/>
  <c r="E266" i="48"/>
  <c r="C266" i="48"/>
  <c r="K266" i="48"/>
  <c r="J266" i="48"/>
  <c r="I270" i="48"/>
  <c r="G270" i="48"/>
  <c r="E270" i="48"/>
  <c r="C270" i="48"/>
  <c r="H268" i="48"/>
  <c r="I268" i="48" s="1"/>
  <c r="F268" i="48"/>
  <c r="G268" i="48" s="1"/>
  <c r="D268" i="48"/>
  <c r="E268" i="48" s="1"/>
  <c r="B268" i="48"/>
  <c r="C268" i="48" s="1"/>
  <c r="K270" i="48"/>
  <c r="J270" i="48"/>
  <c r="K272" i="48"/>
  <c r="J272" i="48"/>
  <c r="I272" i="48"/>
  <c r="G272" i="48"/>
  <c r="E272" i="48"/>
  <c r="C272" i="48"/>
  <c r="J196" i="55"/>
  <c r="K78" i="54"/>
  <c r="J78" i="54"/>
  <c r="K57" i="53"/>
  <c r="J57"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I25" i="46" s="1"/>
  <c r="B25" i="46"/>
  <c r="G25" i="46" s="1"/>
  <c r="H19" i="46"/>
  <c r="E19" i="46"/>
  <c r="J19" i="46" s="1"/>
  <c r="D19" i="46"/>
  <c r="C19" i="46"/>
  <c r="B19" i="46"/>
  <c r="G19" i="46" s="1"/>
  <c r="H13" i="46"/>
  <c r="E13" i="46"/>
  <c r="J13" i="46" s="1"/>
  <c r="D13" i="46"/>
  <c r="C13" i="46"/>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I7" i="26"/>
  <c r="H7" i="26"/>
  <c r="J7" i="26" s="1"/>
  <c r="G7" i="26"/>
  <c r="H8" i="26"/>
  <c r="J8" i="26" s="1"/>
  <c r="G8" i="26"/>
  <c r="I8" i="26" s="1"/>
  <c r="H9" i="26"/>
  <c r="J9" i="26" s="1"/>
  <c r="G9" i="26"/>
  <c r="I9" i="26" s="1"/>
  <c r="H10" i="26"/>
  <c r="J10" i="26" s="1"/>
  <c r="G10" i="26"/>
  <c r="I10" i="26" s="1"/>
  <c r="H11" i="26"/>
  <c r="J11" i="26" s="1"/>
  <c r="G11" i="26"/>
  <c r="I11" i="26" s="1"/>
  <c r="I12" i="26"/>
  <c r="H12" i="26"/>
  <c r="J12" i="26" s="1"/>
  <c r="G12" i="26"/>
  <c r="H13" i="26"/>
  <c r="J13" i="26" s="1"/>
  <c r="G13" i="26"/>
  <c r="I13" i="26" s="1"/>
  <c r="H14" i="26"/>
  <c r="J14" i="26" s="1"/>
  <c r="G14" i="26"/>
  <c r="I14" i="26" s="1"/>
  <c r="H15" i="26"/>
  <c r="J15" i="26" s="1"/>
  <c r="G15" i="26"/>
  <c r="I15" i="26" s="1"/>
  <c r="H16" i="26"/>
  <c r="J16" i="26" s="1"/>
  <c r="G16" i="26"/>
  <c r="I16" i="26" s="1"/>
  <c r="H17" i="26"/>
  <c r="J17" i="26" s="1"/>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J26" i="26"/>
  <c r="I26" i="26"/>
  <c r="H26" i="26"/>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I43" i="26"/>
  <c r="H43" i="26"/>
  <c r="J43" i="26" s="1"/>
  <c r="G43" i="26"/>
  <c r="H44" i="26"/>
  <c r="J44" i="26" s="1"/>
  <c r="G44" i="26"/>
  <c r="I44" i="26" s="1"/>
  <c r="H45" i="26"/>
  <c r="J45" i="26" s="1"/>
  <c r="G45" i="26"/>
  <c r="I45" i="26" s="1"/>
  <c r="H46" i="26"/>
  <c r="J46" i="26" s="1"/>
  <c r="G46" i="26"/>
  <c r="I46" i="26" s="1"/>
  <c r="H47" i="26"/>
  <c r="J47" i="26" s="1"/>
  <c r="G47" i="26"/>
  <c r="I47" i="26" s="1"/>
  <c r="H48" i="26"/>
  <c r="J48" i="26" s="1"/>
  <c r="G48" i="26"/>
  <c r="I48" i="26" s="1"/>
  <c r="I49" i="26"/>
  <c r="H49" i="26"/>
  <c r="J49" i="26" s="1"/>
  <c r="G49" i="26"/>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I58" i="26"/>
  <c r="H58" i="26"/>
  <c r="J58" i="26" s="1"/>
  <c r="G58" i="26"/>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3" i="46"/>
  <c r="I19" i="46"/>
  <c r="C7" i="56"/>
  <c r="G7" i="56"/>
  <c r="D5" i="56"/>
  <c r="H5" i="56" s="1"/>
  <c r="E7" i="56"/>
  <c r="I7" i="56"/>
  <c r="C8" i="56"/>
  <c r="G8" i="56"/>
  <c r="E8" i="56"/>
  <c r="I8" i="56"/>
  <c r="E9" i="56"/>
  <c r="I9" i="56"/>
  <c r="C9" i="56"/>
  <c r="G9" i="56"/>
  <c r="E10" i="56"/>
  <c r="I10" i="56"/>
  <c r="C10" i="56"/>
  <c r="G10" i="56"/>
  <c r="C11" i="56"/>
  <c r="G11" i="56"/>
  <c r="E11" i="56"/>
  <c r="I11" i="56"/>
  <c r="C12" i="56"/>
  <c r="G12" i="56"/>
  <c r="E12" i="56"/>
  <c r="I12" i="56"/>
  <c r="C13" i="56"/>
  <c r="G13" i="56"/>
  <c r="E13" i="56"/>
  <c r="I13" i="56"/>
  <c r="C14" i="56"/>
  <c r="G14" i="56"/>
  <c r="E14" i="56"/>
  <c r="I14" i="56"/>
  <c r="E15" i="56"/>
  <c r="I15" i="56"/>
  <c r="C15" i="56"/>
  <c r="G15" i="56"/>
  <c r="C16" i="56"/>
  <c r="G16" i="56"/>
  <c r="E16" i="56"/>
  <c r="I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C24" i="56"/>
  <c r="G24" i="56"/>
  <c r="E24" i="56"/>
  <c r="I24" i="56"/>
  <c r="E25" i="56"/>
  <c r="I25" i="56"/>
  <c r="C25" i="56"/>
  <c r="G25" i="56"/>
  <c r="C26" i="56"/>
  <c r="G26" i="56"/>
  <c r="E26" i="56"/>
  <c r="I26" i="56"/>
  <c r="C27" i="56"/>
  <c r="G27" i="56"/>
  <c r="J30" i="56"/>
  <c r="K30" i="56"/>
  <c r="E28" i="56"/>
  <c r="I28" i="56"/>
  <c r="C7" i="57"/>
  <c r="G7" i="57"/>
  <c r="D5" i="57"/>
  <c r="H5" i="57" s="1"/>
  <c r="E7" i="57"/>
  <c r="I7" i="57"/>
  <c r="C8" i="57"/>
  <c r="G8" i="57"/>
  <c r="E8" i="57"/>
  <c r="I8" i="57"/>
  <c r="C9" i="57"/>
  <c r="G9" i="57"/>
  <c r="E9" i="57"/>
  <c r="I9" i="57"/>
  <c r="C10" i="57"/>
  <c r="G10" i="57"/>
  <c r="E10" i="57"/>
  <c r="I10" i="57"/>
  <c r="C11" i="57"/>
  <c r="G11" i="57"/>
  <c r="E11" i="57"/>
  <c r="I11" i="57"/>
  <c r="E12" i="57"/>
  <c r="I12" i="57"/>
  <c r="C12" i="57"/>
  <c r="G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E20" i="57"/>
  <c r="I20" i="57"/>
  <c r="C20" i="57"/>
  <c r="G20" i="57"/>
  <c r="C21" i="57"/>
  <c r="G21" i="57"/>
  <c r="E21" i="57"/>
  <c r="I21" i="57"/>
  <c r="C22" i="57"/>
  <c r="G22" i="57"/>
  <c r="E22" i="57"/>
  <c r="I22" i="57"/>
  <c r="C23" i="57"/>
  <c r="G23" i="57"/>
  <c r="E23" i="57"/>
  <c r="I23" i="57"/>
  <c r="E24" i="57"/>
  <c r="I24" i="57"/>
  <c r="C24" i="57"/>
  <c r="G24" i="57"/>
  <c r="C25" i="57"/>
  <c r="G25" i="57"/>
  <c r="K28" i="57"/>
  <c r="J28" i="57"/>
  <c r="E26" i="57"/>
  <c r="I26" i="57"/>
  <c r="C7" i="58"/>
  <c r="G7" i="58"/>
  <c r="E7" i="58"/>
  <c r="I7" i="58"/>
  <c r="E8" i="58"/>
  <c r="I8" i="58"/>
  <c r="C8" i="58"/>
  <c r="G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E27" i="58"/>
  <c r="I27" i="58"/>
  <c r="C27" i="58"/>
  <c r="G27" i="58"/>
  <c r="C28" i="58"/>
  <c r="G28" i="58"/>
  <c r="E28" i="58"/>
  <c r="I28" i="58"/>
  <c r="C29" i="58"/>
  <c r="G29" i="58"/>
  <c r="E29" i="58"/>
  <c r="I29" i="58"/>
  <c r="C30" i="58"/>
  <c r="G30" i="58"/>
  <c r="E30" i="58"/>
  <c r="I30" i="58"/>
  <c r="C31" i="58"/>
  <c r="G31" i="58"/>
  <c r="E31" i="58"/>
  <c r="I31" i="58"/>
  <c r="C32" i="58"/>
  <c r="G32" i="58"/>
  <c r="E32" i="58"/>
  <c r="I32" i="58"/>
  <c r="E33" i="58"/>
  <c r="I33" i="58"/>
  <c r="C33" i="58"/>
  <c r="G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C43" i="58"/>
  <c r="G43" i="58"/>
  <c r="J46" i="58"/>
  <c r="K46" i="58"/>
  <c r="E44" i="58"/>
  <c r="I44" i="58"/>
  <c r="F5" i="58"/>
  <c r="C7" i="50"/>
  <c r="G7" i="50"/>
  <c r="E7" i="50"/>
  <c r="I7" i="50"/>
  <c r="E8" i="50"/>
  <c r="I8" i="50"/>
  <c r="C8" i="50"/>
  <c r="G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E18" i="50"/>
  <c r="I18" i="50"/>
  <c r="C18" i="50"/>
  <c r="G18" i="50"/>
  <c r="E19" i="50"/>
  <c r="I19" i="50"/>
  <c r="C19" i="50"/>
  <c r="G19" i="50"/>
  <c r="E20" i="50"/>
  <c r="I20" i="50"/>
  <c r="C20" i="50"/>
  <c r="G20" i="50"/>
  <c r="C21" i="50"/>
  <c r="G21" i="50"/>
  <c r="E21" i="50"/>
  <c r="I21" i="50"/>
  <c r="C22" i="50"/>
  <c r="G22" i="50"/>
  <c r="E22" i="50"/>
  <c r="I22" i="50"/>
  <c r="E23" i="50"/>
  <c r="I23" i="50"/>
  <c r="C23" i="50"/>
  <c r="G23" i="50"/>
  <c r="I24" i="50"/>
  <c r="C24" i="50"/>
  <c r="G24" i="50"/>
  <c r="E24" i="50"/>
  <c r="C25" i="50"/>
  <c r="G25" i="50"/>
  <c r="E25" i="50"/>
  <c r="I25" i="50"/>
  <c r="E26" i="50"/>
  <c r="I26" i="50"/>
  <c r="C26" i="50"/>
  <c r="G26" i="50"/>
  <c r="E27" i="50"/>
  <c r="I27" i="50"/>
  <c r="C27" i="50"/>
  <c r="G27" i="50"/>
  <c r="E28" i="50"/>
  <c r="I28" i="50"/>
  <c r="C28" i="50"/>
  <c r="G28" i="50"/>
  <c r="C29" i="50"/>
  <c r="G29" i="50"/>
  <c r="E29" i="50"/>
  <c r="I29" i="50"/>
  <c r="C30" i="50"/>
  <c r="G30" i="50"/>
  <c r="E30" i="50"/>
  <c r="I30" i="50"/>
  <c r="E31" i="50"/>
  <c r="I31" i="50"/>
  <c r="C31" i="50"/>
  <c r="G31" i="50"/>
  <c r="C32" i="50"/>
  <c r="G32" i="50"/>
  <c r="E32" i="50"/>
  <c r="I32" i="50"/>
  <c r="C33" i="50"/>
  <c r="G33" i="50"/>
  <c r="E33" i="50"/>
  <c r="I33" i="50"/>
  <c r="C34" i="50"/>
  <c r="G34" i="50"/>
  <c r="E34" i="50"/>
  <c r="I34" i="50"/>
  <c r="C35" i="50"/>
  <c r="G35" i="50"/>
  <c r="E35" i="50"/>
  <c r="I35" i="50"/>
  <c r="C36" i="50"/>
  <c r="G36" i="50"/>
  <c r="E36" i="50"/>
  <c r="I36" i="50"/>
  <c r="E37" i="50"/>
  <c r="I37" i="50"/>
  <c r="C37" i="50"/>
  <c r="G37" i="50"/>
  <c r="C38" i="50"/>
  <c r="G38" i="50"/>
  <c r="E38" i="50"/>
  <c r="I38" i="50"/>
  <c r="C39" i="50"/>
  <c r="G39" i="50"/>
  <c r="E39" i="50"/>
  <c r="I39" i="50"/>
  <c r="C40" i="50"/>
  <c r="G40" i="50"/>
  <c r="E40" i="50"/>
  <c r="I40" i="50"/>
  <c r="C41" i="50"/>
  <c r="G41" i="50"/>
  <c r="E41" i="50"/>
  <c r="I41" i="50"/>
  <c r="E42" i="50"/>
  <c r="I42" i="50"/>
  <c r="C42" i="50"/>
  <c r="G42" i="50"/>
  <c r="C43" i="50"/>
  <c r="G43" i="50"/>
  <c r="E43" i="50"/>
  <c r="I43" i="50"/>
  <c r="C44" i="50"/>
  <c r="G44" i="50"/>
  <c r="E44" i="50"/>
  <c r="I44" i="50"/>
  <c r="C45" i="50"/>
  <c r="G45" i="50"/>
  <c r="E45" i="50"/>
  <c r="I45" i="50"/>
  <c r="C46" i="50"/>
  <c r="G46" i="50"/>
  <c r="E46" i="50"/>
  <c r="I46" i="50"/>
  <c r="C47" i="50"/>
  <c r="G47" i="50"/>
  <c r="K50" i="50"/>
  <c r="J50" i="50"/>
  <c r="E48" i="50"/>
  <c r="I48" i="50"/>
  <c r="F5" i="50"/>
  <c r="E37" i="53"/>
  <c r="I37" i="53"/>
  <c r="E55" i="53"/>
  <c r="I55" i="53"/>
  <c r="E23" i="53"/>
  <c r="I23" i="53"/>
  <c r="E34" i="53"/>
  <c r="I34" i="53"/>
  <c r="E7" i="53"/>
  <c r="I7" i="53"/>
  <c r="E20" i="53"/>
  <c r="I20" i="53"/>
  <c r="C37" i="53"/>
  <c r="G37" i="53"/>
  <c r="C55" i="53"/>
  <c r="G55" i="53"/>
  <c r="C23" i="53"/>
  <c r="G23" i="53"/>
  <c r="C34" i="53"/>
  <c r="G34" i="53"/>
  <c r="C7" i="53"/>
  <c r="G7" i="53"/>
  <c r="C20" i="53"/>
  <c r="G20" i="53"/>
  <c r="F5" i="53"/>
  <c r="E8" i="53"/>
  <c r="I8" i="53"/>
  <c r="C8" i="53"/>
  <c r="G8" i="53"/>
  <c r="G9" i="53"/>
  <c r="C9" i="53"/>
  <c r="E9" i="53"/>
  <c r="I9" i="53"/>
  <c r="E10" i="53"/>
  <c r="I10" i="53"/>
  <c r="C10" i="53"/>
  <c r="G10" i="53"/>
  <c r="C11" i="53"/>
  <c r="G11" i="53"/>
  <c r="E11" i="53"/>
  <c r="I11" i="53"/>
  <c r="C12" i="53"/>
  <c r="G12" i="53"/>
  <c r="E12" i="53"/>
  <c r="I12" i="53"/>
  <c r="E13" i="53"/>
  <c r="I13" i="53"/>
  <c r="C13" i="53"/>
  <c r="G13" i="53"/>
  <c r="C14" i="53"/>
  <c r="G14" i="53"/>
  <c r="E14" i="53"/>
  <c r="I14" i="53"/>
  <c r="C15" i="53"/>
  <c r="G15" i="53"/>
  <c r="E15" i="53"/>
  <c r="I15" i="53"/>
  <c r="C16" i="53"/>
  <c r="G16" i="53"/>
  <c r="E16" i="53"/>
  <c r="I16" i="53"/>
  <c r="C17" i="53"/>
  <c r="G17" i="53"/>
  <c r="K20" i="53"/>
  <c r="J20" i="53"/>
  <c r="E18" i="53"/>
  <c r="I18" i="53"/>
  <c r="C24" i="53"/>
  <c r="G24" i="53"/>
  <c r="E24" i="53"/>
  <c r="I24" i="53"/>
  <c r="C25" i="53"/>
  <c r="G25" i="53"/>
  <c r="E25" i="53"/>
  <c r="I25" i="53"/>
  <c r="E26" i="53"/>
  <c r="I26" i="53"/>
  <c r="C26" i="53"/>
  <c r="G26" i="53"/>
  <c r="C27" i="53"/>
  <c r="G27" i="53"/>
  <c r="E27" i="53"/>
  <c r="I27" i="53"/>
  <c r="C28" i="53"/>
  <c r="G28" i="53"/>
  <c r="E28" i="53"/>
  <c r="I28" i="53"/>
  <c r="E29" i="53"/>
  <c r="I29" i="53"/>
  <c r="C29" i="53"/>
  <c r="G29" i="53"/>
  <c r="I30" i="53"/>
  <c r="C30" i="53"/>
  <c r="G30" i="53"/>
  <c r="C31" i="53"/>
  <c r="G31" i="53"/>
  <c r="J34" i="53"/>
  <c r="E31" i="53"/>
  <c r="K34" i="53"/>
  <c r="E32" i="53"/>
  <c r="I32" i="53"/>
  <c r="C38" i="53"/>
  <c r="G38" i="53"/>
  <c r="E38" i="53"/>
  <c r="I38" i="53"/>
  <c r="C39" i="53"/>
  <c r="G39" i="53"/>
  <c r="E39" i="53"/>
  <c r="I39" i="53"/>
  <c r="C40" i="53"/>
  <c r="G40" i="53"/>
  <c r="E40" i="53"/>
  <c r="I40" i="53"/>
  <c r="C41" i="53"/>
  <c r="G41" i="53"/>
  <c r="E41" i="53"/>
  <c r="I41" i="53"/>
  <c r="E42" i="53"/>
  <c r="I42" i="53"/>
  <c r="C42" i="53"/>
  <c r="G42" i="53"/>
  <c r="C43" i="53"/>
  <c r="G43" i="53"/>
  <c r="E43" i="53"/>
  <c r="I43" i="53"/>
  <c r="C44" i="53"/>
  <c r="G44" i="53"/>
  <c r="E44" i="53"/>
  <c r="I44" i="53"/>
  <c r="E45" i="53"/>
  <c r="I45" i="53"/>
  <c r="C45" i="53"/>
  <c r="G45" i="53"/>
  <c r="C46" i="53"/>
  <c r="G46" i="53"/>
  <c r="E46" i="53"/>
  <c r="I46" i="53"/>
  <c r="C47" i="53"/>
  <c r="G47" i="53"/>
  <c r="E47" i="53"/>
  <c r="I47" i="53"/>
  <c r="C48" i="53"/>
  <c r="G48" i="53"/>
  <c r="E48" i="53"/>
  <c r="I48" i="53"/>
  <c r="C49" i="53"/>
  <c r="G49" i="53"/>
  <c r="E49" i="53"/>
  <c r="I49" i="53"/>
  <c r="C50" i="53"/>
  <c r="G50" i="53"/>
  <c r="E50" i="53"/>
  <c r="I50" i="53"/>
  <c r="C51" i="53"/>
  <c r="G51" i="53"/>
  <c r="E51" i="53"/>
  <c r="I51" i="53"/>
  <c r="C52" i="53"/>
  <c r="G52" i="53"/>
  <c r="J55" i="53"/>
  <c r="K55" i="53"/>
  <c r="E53" i="53"/>
  <c r="I53" i="53"/>
  <c r="E57" i="54"/>
  <c r="I57" i="54"/>
  <c r="E76" i="54"/>
  <c r="I76" i="54"/>
  <c r="E43" i="54"/>
  <c r="I43" i="54"/>
  <c r="E54" i="54"/>
  <c r="I54" i="54"/>
  <c r="E29" i="54"/>
  <c r="I29" i="54"/>
  <c r="E40" i="54"/>
  <c r="I40" i="54"/>
  <c r="E20" i="54"/>
  <c r="I20" i="54"/>
  <c r="E26" i="54"/>
  <c r="I26" i="54"/>
  <c r="J17" i="54"/>
  <c r="K17" i="54"/>
  <c r="E15" i="54"/>
  <c r="I15" i="54"/>
  <c r="E17" i="54"/>
  <c r="I17" i="54"/>
  <c r="E7" i="54"/>
  <c r="I7" i="54"/>
  <c r="E12" i="54"/>
  <c r="I12" i="54"/>
  <c r="C57" i="54"/>
  <c r="G57" i="54"/>
  <c r="C76" i="54"/>
  <c r="G76" i="54"/>
  <c r="C43" i="54"/>
  <c r="G43" i="54"/>
  <c r="C54" i="54"/>
  <c r="G54" i="54"/>
  <c r="C29" i="54"/>
  <c r="G29" i="54"/>
  <c r="C40" i="54"/>
  <c r="G40" i="54"/>
  <c r="C20" i="54"/>
  <c r="G20" i="54"/>
  <c r="C26" i="54"/>
  <c r="G26" i="54"/>
  <c r="C15" i="54"/>
  <c r="G15" i="54"/>
  <c r="C7" i="54"/>
  <c r="G7" i="54"/>
  <c r="C12" i="54"/>
  <c r="G12" i="54"/>
  <c r="F5" i="54"/>
  <c r="C8" i="54"/>
  <c r="G8" i="54"/>
  <c r="E8" i="54"/>
  <c r="I8" i="54"/>
  <c r="C9" i="54"/>
  <c r="G9" i="54"/>
  <c r="J12" i="54"/>
  <c r="K12" i="54"/>
  <c r="E10" i="54"/>
  <c r="I10" i="54"/>
  <c r="E21" i="54"/>
  <c r="I21" i="54"/>
  <c r="C21" i="54"/>
  <c r="G21" i="54"/>
  <c r="G22" i="54"/>
  <c r="C22" i="54"/>
  <c r="E22" i="54"/>
  <c r="I22" i="54"/>
  <c r="C23" i="54"/>
  <c r="G23" i="54"/>
  <c r="J26" i="54"/>
  <c r="K26" i="54"/>
  <c r="E24" i="54"/>
  <c r="I24" i="54"/>
  <c r="C30" i="54"/>
  <c r="G30" i="54"/>
  <c r="E30" i="54"/>
  <c r="I30" i="54"/>
  <c r="C31" i="54"/>
  <c r="G31" i="54"/>
  <c r="E31" i="54"/>
  <c r="I31" i="54"/>
  <c r="C32" i="54"/>
  <c r="G32" i="54"/>
  <c r="E32" i="54"/>
  <c r="I32" i="54"/>
  <c r="C33" i="54"/>
  <c r="G33" i="54"/>
  <c r="E33" i="54"/>
  <c r="I33" i="54"/>
  <c r="E34" i="54"/>
  <c r="I34" i="54"/>
  <c r="C34" i="54"/>
  <c r="G34" i="54"/>
  <c r="E35" i="54"/>
  <c r="I35" i="54"/>
  <c r="C35" i="54"/>
  <c r="G35" i="54"/>
  <c r="C36" i="54"/>
  <c r="G36" i="54"/>
  <c r="E36" i="54"/>
  <c r="I36" i="54"/>
  <c r="C37" i="54"/>
  <c r="G37" i="54"/>
  <c r="J40" i="54"/>
  <c r="K40" i="54"/>
  <c r="E38" i="54"/>
  <c r="I38" i="54"/>
  <c r="C44" i="54"/>
  <c r="G44" i="54"/>
  <c r="E44" i="54"/>
  <c r="I44" i="54"/>
  <c r="C45" i="54"/>
  <c r="G45" i="54"/>
  <c r="E45" i="54"/>
  <c r="I45" i="54"/>
  <c r="C46" i="54"/>
  <c r="G46" i="54"/>
  <c r="E46" i="54"/>
  <c r="I46" i="54"/>
  <c r="C47" i="54"/>
  <c r="G47" i="54"/>
  <c r="E47" i="54"/>
  <c r="I47" i="54"/>
  <c r="C48" i="54"/>
  <c r="G48" i="54"/>
  <c r="E48" i="54"/>
  <c r="I48" i="54"/>
  <c r="E49" i="54"/>
  <c r="I49" i="54"/>
  <c r="C49" i="54"/>
  <c r="G49" i="54"/>
  <c r="I50" i="54"/>
  <c r="C50" i="54"/>
  <c r="G50" i="54"/>
  <c r="C51" i="54"/>
  <c r="G51" i="54"/>
  <c r="J54" i="54"/>
  <c r="E51" i="54"/>
  <c r="K54" i="54"/>
  <c r="E52" i="54"/>
  <c r="I52"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E71" i="54"/>
  <c r="I71" i="54"/>
  <c r="C71" i="54"/>
  <c r="G71" i="54"/>
  <c r="E72" i="54"/>
  <c r="I72" i="54"/>
  <c r="C72" i="54"/>
  <c r="G72" i="54"/>
  <c r="C73" i="54"/>
  <c r="G73" i="54"/>
  <c r="J76" i="54"/>
  <c r="K76" i="54"/>
  <c r="E74" i="54"/>
  <c r="I74" i="54"/>
  <c r="I192" i="55"/>
  <c r="E173" i="55"/>
  <c r="C166" i="55"/>
  <c r="C119" i="55"/>
  <c r="C145" i="55"/>
  <c r="G145" i="55"/>
  <c r="E112" i="55"/>
  <c r="E71" i="55"/>
  <c r="I71" i="55"/>
  <c r="E95" i="55"/>
  <c r="I95" i="55"/>
  <c r="C53" i="55"/>
  <c r="G53" i="55"/>
  <c r="C64" i="55"/>
  <c r="G64" i="55"/>
  <c r="C28" i="55"/>
  <c r="G28" i="55"/>
  <c r="C50" i="55"/>
  <c r="G50" i="55"/>
  <c r="E7" i="55"/>
  <c r="I7" i="55"/>
  <c r="E21" i="55"/>
  <c r="I21" i="55"/>
  <c r="E179" i="55"/>
  <c r="I179" i="55"/>
  <c r="E192" i="55"/>
  <c r="I173" i="55"/>
  <c r="C148" i="55"/>
  <c r="G148" i="55"/>
  <c r="G166" i="55"/>
  <c r="G119" i="55"/>
  <c r="E98" i="55"/>
  <c r="I98" i="55"/>
  <c r="I112" i="55"/>
  <c r="K196" i="55"/>
  <c r="C179" i="55"/>
  <c r="G179" i="55"/>
  <c r="C192" i="55"/>
  <c r="G192" i="55"/>
  <c r="C173" i="55"/>
  <c r="G173" i="55"/>
  <c r="C176" i="55"/>
  <c r="G176" i="55"/>
  <c r="E148" i="55"/>
  <c r="I148" i="55"/>
  <c r="E166" i="55"/>
  <c r="I166" i="55"/>
  <c r="E119" i="55"/>
  <c r="I119" i="55"/>
  <c r="E145" i="55"/>
  <c r="I145" i="55"/>
  <c r="C98" i="55"/>
  <c r="G98" i="55"/>
  <c r="C112" i="55"/>
  <c r="G112" i="55"/>
  <c r="C71" i="55"/>
  <c r="G71" i="55"/>
  <c r="C95" i="55"/>
  <c r="G95" i="55"/>
  <c r="E53" i="55"/>
  <c r="I53" i="55"/>
  <c r="E64" i="55"/>
  <c r="I64" i="55"/>
  <c r="E28" i="55"/>
  <c r="I28" i="55"/>
  <c r="E50" i="55"/>
  <c r="I50" i="55"/>
  <c r="C7" i="55"/>
  <c r="G7" i="55"/>
  <c r="C21" i="55"/>
  <c r="G21" i="55"/>
  <c r="F5" i="55"/>
  <c r="C8" i="55"/>
  <c r="G8" i="55"/>
  <c r="E8" i="55"/>
  <c r="I8" i="55"/>
  <c r="C9" i="55"/>
  <c r="G9" i="55"/>
  <c r="E9" i="55"/>
  <c r="I9" i="55"/>
  <c r="C10" i="55"/>
  <c r="G10" i="55"/>
  <c r="E10" i="55"/>
  <c r="I10" i="55"/>
  <c r="C11" i="55"/>
  <c r="G11" i="55"/>
  <c r="E11" i="55"/>
  <c r="I11" i="55"/>
  <c r="E12" i="55"/>
  <c r="I12" i="55"/>
  <c r="C12" i="55"/>
  <c r="G12" i="55"/>
  <c r="C13" i="55"/>
  <c r="G13" i="55"/>
  <c r="E13" i="55"/>
  <c r="I13" i="55"/>
  <c r="C14" i="55"/>
  <c r="G14" i="55"/>
  <c r="E14" i="55"/>
  <c r="I14" i="55"/>
  <c r="C15" i="55"/>
  <c r="G15" i="55"/>
  <c r="E15" i="55"/>
  <c r="I15" i="55"/>
  <c r="C16" i="55"/>
  <c r="G16" i="55"/>
  <c r="E16" i="55"/>
  <c r="I16" i="55"/>
  <c r="C17" i="55"/>
  <c r="G17" i="55"/>
  <c r="C18" i="55"/>
  <c r="G18" i="55"/>
  <c r="J21" i="55"/>
  <c r="K21" i="55"/>
  <c r="E18" i="55"/>
  <c r="I18" i="55"/>
  <c r="E19" i="55"/>
  <c r="I19" i="55"/>
  <c r="F26" i="55"/>
  <c r="C29" i="55"/>
  <c r="G29" i="55"/>
  <c r="E29" i="55"/>
  <c r="I29" i="55"/>
  <c r="C30" i="55"/>
  <c r="G30" i="55"/>
  <c r="E30" i="55"/>
  <c r="I30" i="55"/>
  <c r="C31" i="55"/>
  <c r="G31" i="55"/>
  <c r="E31" i="55"/>
  <c r="I31" i="55"/>
  <c r="C32" i="55"/>
  <c r="G32" i="55"/>
  <c r="E32" i="55"/>
  <c r="I32" i="55"/>
  <c r="E33" i="55"/>
  <c r="I33" i="55"/>
  <c r="C33" i="55"/>
  <c r="G33" i="55"/>
  <c r="C34" i="55"/>
  <c r="G34" i="55"/>
  <c r="E34" i="55"/>
  <c r="I34" i="55"/>
  <c r="E35" i="55"/>
  <c r="I35" i="55"/>
  <c r="C35" i="55"/>
  <c r="G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E45" i="55"/>
  <c r="I45" i="55"/>
  <c r="C46" i="55"/>
  <c r="G46" i="55"/>
  <c r="C47" i="55"/>
  <c r="G47" i="55"/>
  <c r="J50" i="55"/>
  <c r="K50" i="55"/>
  <c r="E47" i="55"/>
  <c r="I47" i="55"/>
  <c r="E48" i="55"/>
  <c r="I48" i="55"/>
  <c r="C54" i="55"/>
  <c r="G54" i="55"/>
  <c r="E54" i="55"/>
  <c r="I54" i="55"/>
  <c r="C55" i="55"/>
  <c r="G55" i="55"/>
  <c r="E55" i="55"/>
  <c r="I55" i="55"/>
  <c r="C56" i="55"/>
  <c r="G56" i="55"/>
  <c r="E56" i="55"/>
  <c r="I56" i="55"/>
  <c r="E57" i="55"/>
  <c r="I57" i="55"/>
  <c r="C57" i="55"/>
  <c r="G57" i="55"/>
  <c r="E58" i="55"/>
  <c r="I58" i="55"/>
  <c r="C58" i="55"/>
  <c r="G58" i="55"/>
  <c r="C59" i="55"/>
  <c r="G59" i="55"/>
  <c r="E59" i="55"/>
  <c r="I59" i="55"/>
  <c r="C60" i="55"/>
  <c r="G60" i="55"/>
  <c r="E60" i="55"/>
  <c r="I60" i="55"/>
  <c r="C61" i="55"/>
  <c r="G61" i="55"/>
  <c r="K64" i="55"/>
  <c r="J64" i="55"/>
  <c r="E62" i="55"/>
  <c r="I62" i="55"/>
  <c r="F69" i="55"/>
  <c r="C72" i="55"/>
  <c r="G72" i="55"/>
  <c r="E72" i="55"/>
  <c r="I72" i="55"/>
  <c r="C73" i="55"/>
  <c r="G73" i="55"/>
  <c r="E73" i="55"/>
  <c r="I73" i="55"/>
  <c r="C74" i="55"/>
  <c r="G74" i="55"/>
  <c r="E74" i="55"/>
  <c r="I74" i="55"/>
  <c r="E75" i="55"/>
  <c r="I75" i="55"/>
  <c r="C75" i="55"/>
  <c r="G75" i="55"/>
  <c r="C76" i="55"/>
  <c r="G76" i="55"/>
  <c r="E76" i="55"/>
  <c r="I76" i="55"/>
  <c r="C77" i="55"/>
  <c r="G77" i="55"/>
  <c r="E77" i="55"/>
  <c r="I77" i="55"/>
  <c r="C78" i="55"/>
  <c r="G78" i="55"/>
  <c r="E78" i="55"/>
  <c r="I78" i="55"/>
  <c r="E79" i="55"/>
  <c r="I79" i="55"/>
  <c r="C79" i="55"/>
  <c r="G79" i="55"/>
  <c r="E80" i="55"/>
  <c r="I80" i="55"/>
  <c r="C80" i="55"/>
  <c r="G80" i="55"/>
  <c r="C81" i="55"/>
  <c r="G81" i="55"/>
  <c r="E81" i="55"/>
  <c r="I81" i="55"/>
  <c r="E82" i="55"/>
  <c r="I82" i="55"/>
  <c r="C82" i="55"/>
  <c r="G82" i="55"/>
  <c r="E83" i="55"/>
  <c r="I83" i="55"/>
  <c r="C83" i="55"/>
  <c r="G83" i="55"/>
  <c r="C84" i="55"/>
  <c r="G84" i="55"/>
  <c r="E84" i="55"/>
  <c r="I84" i="55"/>
  <c r="C85" i="55"/>
  <c r="G85" i="55"/>
  <c r="E85" i="55"/>
  <c r="I85" i="55"/>
  <c r="C86" i="55"/>
  <c r="G86" i="55"/>
  <c r="E86" i="55"/>
  <c r="I86" i="55"/>
  <c r="C87" i="55"/>
  <c r="G87" i="55"/>
  <c r="E87" i="55"/>
  <c r="I87" i="55"/>
  <c r="E88" i="55"/>
  <c r="I88" i="55"/>
  <c r="C88" i="55"/>
  <c r="G88" i="55"/>
  <c r="C89" i="55"/>
  <c r="G89" i="55"/>
  <c r="E89" i="55"/>
  <c r="I89" i="55"/>
  <c r="C90" i="55"/>
  <c r="G90" i="55"/>
  <c r="E90" i="55"/>
  <c r="I90" i="55"/>
  <c r="C91" i="55"/>
  <c r="G91" i="55"/>
  <c r="I91" i="55"/>
  <c r="C92" i="55"/>
  <c r="G92" i="55"/>
  <c r="J95" i="55"/>
  <c r="E92" i="55"/>
  <c r="K95" i="55"/>
  <c r="E93" i="55"/>
  <c r="I93"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E106" i="55"/>
  <c r="I106" i="55"/>
  <c r="C106" i="55"/>
  <c r="G106" i="55"/>
  <c r="E107" i="55"/>
  <c r="I107" i="55"/>
  <c r="C107" i="55"/>
  <c r="G107" i="55"/>
  <c r="C108" i="55"/>
  <c r="G108" i="55"/>
  <c r="E108" i="55"/>
  <c r="I108" i="55"/>
  <c r="C109" i="55"/>
  <c r="G109" i="55"/>
  <c r="J112" i="55"/>
  <c r="K112" i="55"/>
  <c r="E110" i="55"/>
  <c r="I110" i="55"/>
  <c r="F117" i="55"/>
  <c r="C120" i="55"/>
  <c r="G120" i="55"/>
  <c r="E120" i="55"/>
  <c r="I120" i="55"/>
  <c r="C121" i="55"/>
  <c r="G121" i="55"/>
  <c r="E121" i="55"/>
  <c r="I121" i="55"/>
  <c r="C122" i="55"/>
  <c r="G122" i="55"/>
  <c r="E122" i="55"/>
  <c r="I122" i="55"/>
  <c r="C123" i="55"/>
  <c r="G123" i="55"/>
  <c r="E123" i="55"/>
  <c r="I123" i="55"/>
  <c r="C124" i="55"/>
  <c r="G124" i="55"/>
  <c r="E124" i="55"/>
  <c r="I124" i="55"/>
  <c r="E125" i="55"/>
  <c r="I125" i="55"/>
  <c r="C125" i="55"/>
  <c r="G125" i="55"/>
  <c r="C126" i="55"/>
  <c r="G126" i="55"/>
  <c r="E126" i="55"/>
  <c r="I126" i="55"/>
  <c r="C127" i="55"/>
  <c r="G127" i="55"/>
  <c r="E127" i="55"/>
  <c r="I127" i="55"/>
  <c r="C128" i="55"/>
  <c r="G128" i="55"/>
  <c r="E128" i="55"/>
  <c r="I128" i="55"/>
  <c r="C129" i="55"/>
  <c r="G129" i="55"/>
  <c r="E129" i="55"/>
  <c r="I129" i="55"/>
  <c r="E130" i="55"/>
  <c r="I130" i="55"/>
  <c r="C130" i="55"/>
  <c r="G130" i="55"/>
  <c r="E131" i="55"/>
  <c r="I131" i="55"/>
  <c r="C131" i="55"/>
  <c r="G131" i="55"/>
  <c r="C132" i="55"/>
  <c r="G132" i="55"/>
  <c r="E132" i="55"/>
  <c r="I132" i="55"/>
  <c r="E133" i="55"/>
  <c r="I133" i="55"/>
  <c r="C133" i="55"/>
  <c r="G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E140" i="55"/>
  <c r="I140" i="55"/>
  <c r="C140" i="55"/>
  <c r="G140" i="55"/>
  <c r="E141" i="55"/>
  <c r="I141" i="55"/>
  <c r="C141" i="55"/>
  <c r="G141" i="55"/>
  <c r="C142" i="55"/>
  <c r="G142" i="55"/>
  <c r="J145" i="55"/>
  <c r="K145" i="55"/>
  <c r="E143" i="55"/>
  <c r="I143" i="55"/>
  <c r="C149" i="55"/>
  <c r="G149" i="55"/>
  <c r="E149" i="55"/>
  <c r="I149" i="55"/>
  <c r="C150" i="55"/>
  <c r="G150" i="55"/>
  <c r="E150" i="55"/>
  <c r="I150" i="55"/>
  <c r="C151" i="55"/>
  <c r="G151" i="55"/>
  <c r="E151" i="55"/>
  <c r="I151" i="55"/>
  <c r="E152" i="55"/>
  <c r="I152" i="55"/>
  <c r="C152" i="55"/>
  <c r="G152"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J166" i="55"/>
  <c r="K166" i="55"/>
  <c r="E164" i="55"/>
  <c r="I164" i="55"/>
  <c r="F171" i="55"/>
  <c r="J176" i="55"/>
  <c r="K176" i="55"/>
  <c r="E174" i="55"/>
  <c r="I174" i="55"/>
  <c r="C180" i="55"/>
  <c r="G180" i="55"/>
  <c r="E180" i="55"/>
  <c r="I180" i="55"/>
  <c r="C181" i="55"/>
  <c r="G181" i="55"/>
  <c r="E181" i="55"/>
  <c r="I181" i="55"/>
  <c r="C182" i="55"/>
  <c r="G182" i="55"/>
  <c r="E182" i="55"/>
  <c r="I182" i="55"/>
  <c r="C183" i="55"/>
  <c r="G183" i="55"/>
  <c r="E183" i="55"/>
  <c r="I183" i="55"/>
  <c r="C184" i="55"/>
  <c r="G184" i="55"/>
  <c r="E184" i="55"/>
  <c r="I184" i="55"/>
  <c r="C185" i="55"/>
  <c r="G185" i="55"/>
  <c r="E185" i="55"/>
  <c r="I185" i="55"/>
  <c r="C186" i="55"/>
  <c r="G186" i="55"/>
  <c r="E186" i="55"/>
  <c r="I186" i="55"/>
  <c r="C187" i="55"/>
  <c r="G187" i="55"/>
  <c r="I187" i="55"/>
  <c r="C188" i="55"/>
  <c r="G188" i="55"/>
  <c r="J192" i="55"/>
  <c r="E188" i="55"/>
  <c r="I188" i="55"/>
  <c r="E189" i="55"/>
  <c r="C189" i="55"/>
  <c r="G189" i="55"/>
  <c r="K192" i="55"/>
  <c r="E190" i="55"/>
  <c r="I190" i="55"/>
  <c r="E248" i="48"/>
  <c r="I248" i="48"/>
  <c r="E264" i="48"/>
  <c r="I264" i="48"/>
  <c r="E224" i="48"/>
  <c r="I224" i="48"/>
  <c r="E245" i="48"/>
  <c r="I245" i="48"/>
  <c r="E210" i="48"/>
  <c r="I210" i="48"/>
  <c r="E221" i="48"/>
  <c r="I221" i="48"/>
  <c r="C198" i="48"/>
  <c r="G198" i="48"/>
  <c r="C203" i="48"/>
  <c r="G203" i="48"/>
  <c r="C186" i="48"/>
  <c r="G186" i="48"/>
  <c r="C195" i="48"/>
  <c r="G195" i="48"/>
  <c r="E166" i="48"/>
  <c r="I166" i="48"/>
  <c r="E179" i="48"/>
  <c r="I179" i="48"/>
  <c r="K163" i="48"/>
  <c r="E161" i="48"/>
  <c r="I161" i="48"/>
  <c r="E163" i="48"/>
  <c r="I163" i="48"/>
  <c r="D159" i="48"/>
  <c r="H159" i="48" s="1"/>
  <c r="E143" i="48"/>
  <c r="I143" i="48"/>
  <c r="E154" i="48"/>
  <c r="I154" i="48"/>
  <c r="E136" i="48"/>
  <c r="I136" i="48"/>
  <c r="E140" i="48"/>
  <c r="I140" i="48"/>
  <c r="C112" i="48"/>
  <c r="G112" i="48"/>
  <c r="C129" i="48"/>
  <c r="G129" i="48"/>
  <c r="C96" i="48"/>
  <c r="G96" i="48"/>
  <c r="C109" i="48"/>
  <c r="G109" i="48"/>
  <c r="E78" i="48"/>
  <c r="I78" i="48"/>
  <c r="E89" i="48"/>
  <c r="I89" i="48"/>
  <c r="E51" i="48"/>
  <c r="I51" i="48"/>
  <c r="E75" i="48"/>
  <c r="I75" i="48"/>
  <c r="C38" i="48"/>
  <c r="G38" i="48"/>
  <c r="C44" i="48"/>
  <c r="G44" i="48"/>
  <c r="C19" i="48"/>
  <c r="G19" i="48"/>
  <c r="C35" i="48"/>
  <c r="G35" i="48"/>
  <c r="E7" i="48"/>
  <c r="I7" i="48"/>
  <c r="E12" i="48"/>
  <c r="I12" i="48"/>
  <c r="C248" i="48"/>
  <c r="G248" i="48"/>
  <c r="C264" i="48"/>
  <c r="G264" i="48"/>
  <c r="C224" i="48"/>
  <c r="G224" i="48"/>
  <c r="C245" i="48"/>
  <c r="G245" i="48"/>
  <c r="C210" i="48"/>
  <c r="G210" i="48"/>
  <c r="C221" i="48"/>
  <c r="G221" i="48"/>
  <c r="E198" i="48"/>
  <c r="I198" i="48"/>
  <c r="E203" i="48"/>
  <c r="I203" i="48"/>
  <c r="E186" i="48"/>
  <c r="I186" i="48"/>
  <c r="E195" i="48"/>
  <c r="I195" i="48"/>
  <c r="C166" i="48"/>
  <c r="G166" i="48"/>
  <c r="C179" i="48"/>
  <c r="G179" i="48"/>
  <c r="C161" i="48"/>
  <c r="G161" i="48"/>
  <c r="C143" i="48"/>
  <c r="G143" i="48"/>
  <c r="C154" i="48"/>
  <c r="G154" i="48"/>
  <c r="C136" i="48"/>
  <c r="G136" i="48"/>
  <c r="C140" i="48"/>
  <c r="G140" i="48"/>
  <c r="E112" i="48"/>
  <c r="I112" i="48"/>
  <c r="E129" i="48"/>
  <c r="I129" i="48"/>
  <c r="E96" i="48"/>
  <c r="I96" i="48"/>
  <c r="E109" i="48"/>
  <c r="I109" i="48"/>
  <c r="C78" i="48"/>
  <c r="G78" i="48"/>
  <c r="C89" i="48"/>
  <c r="G89" i="48"/>
  <c r="C51" i="48"/>
  <c r="G51" i="48"/>
  <c r="C75" i="48"/>
  <c r="G75" i="48"/>
  <c r="E38" i="48"/>
  <c r="I38" i="48"/>
  <c r="E44" i="48"/>
  <c r="I44" i="48"/>
  <c r="E19" i="48"/>
  <c r="I19" i="48"/>
  <c r="E35" i="48"/>
  <c r="I35" i="48"/>
  <c r="C7" i="48"/>
  <c r="G7" i="48"/>
  <c r="C12" i="48"/>
  <c r="G12" i="48"/>
  <c r="F5" i="48"/>
  <c r="C8" i="48"/>
  <c r="G8" i="48"/>
  <c r="E8" i="48"/>
  <c r="I8" i="48"/>
  <c r="C9" i="48"/>
  <c r="G9" i="48"/>
  <c r="K12" i="48"/>
  <c r="J12" i="48"/>
  <c r="E10" i="48"/>
  <c r="I10" i="48"/>
  <c r="F17" i="48"/>
  <c r="E20" i="48"/>
  <c r="I20" i="48"/>
  <c r="C20" i="48"/>
  <c r="G20" i="48"/>
  <c r="C21" i="48"/>
  <c r="G21" i="48"/>
  <c r="E21" i="48"/>
  <c r="I21" i="48"/>
  <c r="C22" i="48"/>
  <c r="G22" i="48"/>
  <c r="E22" i="48"/>
  <c r="I22" i="48"/>
  <c r="C23" i="48"/>
  <c r="G23" i="48"/>
  <c r="E23" i="48"/>
  <c r="I23" i="48"/>
  <c r="C24" i="48"/>
  <c r="G24" i="48"/>
  <c r="E24" i="48"/>
  <c r="I24" i="48"/>
  <c r="C25" i="48"/>
  <c r="G25" i="48"/>
  <c r="E25" i="48"/>
  <c r="I25" i="48"/>
  <c r="C26" i="48"/>
  <c r="G26" i="48"/>
  <c r="E26" i="48"/>
  <c r="I26" i="48"/>
  <c r="C27" i="48"/>
  <c r="G27" i="48"/>
  <c r="E27" i="48"/>
  <c r="I27" i="48"/>
  <c r="C28" i="48"/>
  <c r="G28" i="48"/>
  <c r="E28" i="48"/>
  <c r="I28" i="48"/>
  <c r="C29" i="48"/>
  <c r="G29" i="48"/>
  <c r="E29" i="48"/>
  <c r="I29" i="48"/>
  <c r="E30" i="48"/>
  <c r="I30" i="48"/>
  <c r="C30" i="48"/>
  <c r="G30" i="48"/>
  <c r="C31" i="48"/>
  <c r="G31" i="48"/>
  <c r="E31" i="48"/>
  <c r="I31" i="48"/>
  <c r="C32" i="48"/>
  <c r="G32" i="48"/>
  <c r="K35" i="48"/>
  <c r="J35" i="48"/>
  <c r="E33" i="48"/>
  <c r="I33" i="48"/>
  <c r="C39" i="48"/>
  <c r="G39" i="48"/>
  <c r="I39" i="48"/>
  <c r="C40" i="48"/>
  <c r="G40" i="48"/>
  <c r="J44" i="48"/>
  <c r="E40" i="48"/>
  <c r="I40" i="48"/>
  <c r="E41" i="48"/>
  <c r="C41" i="48"/>
  <c r="G41" i="48"/>
  <c r="K44" i="48"/>
  <c r="E42" i="48"/>
  <c r="I42" i="48"/>
  <c r="F49" i="48"/>
  <c r="C52" i="48"/>
  <c r="G52" i="48"/>
  <c r="E52" i="48"/>
  <c r="I52" i="48"/>
  <c r="C53" i="48"/>
  <c r="G53" i="48"/>
  <c r="E53" i="48"/>
  <c r="I53" i="48"/>
  <c r="C54" i="48"/>
  <c r="G54" i="48"/>
  <c r="E54" i="48"/>
  <c r="I54" i="48"/>
  <c r="C55" i="48"/>
  <c r="G55" i="48"/>
  <c r="E55" i="48"/>
  <c r="I55" i="48"/>
  <c r="C56" i="48"/>
  <c r="G56" i="48"/>
  <c r="E56" i="48"/>
  <c r="I56" i="48"/>
  <c r="C57" i="48"/>
  <c r="G57" i="48"/>
  <c r="E57" i="48"/>
  <c r="I57" i="48"/>
  <c r="C58" i="48"/>
  <c r="G58" i="48"/>
  <c r="E58" i="48"/>
  <c r="I58" i="48"/>
  <c r="C59" i="48"/>
  <c r="G59" i="48"/>
  <c r="E59" i="48"/>
  <c r="I59" i="48"/>
  <c r="E60" i="48"/>
  <c r="I60" i="48"/>
  <c r="C60" i="48"/>
  <c r="G60" i="48"/>
  <c r="E61" i="48"/>
  <c r="I61" i="48"/>
  <c r="C61" i="48"/>
  <c r="G61" i="48"/>
  <c r="E62" i="48"/>
  <c r="I62" i="48"/>
  <c r="C62" i="48"/>
  <c r="G62" i="48"/>
  <c r="C63" i="48"/>
  <c r="G63" i="48"/>
  <c r="E63" i="48"/>
  <c r="I63" i="48"/>
  <c r="C64" i="48"/>
  <c r="G64" i="48"/>
  <c r="E64" i="48"/>
  <c r="I64" i="48"/>
  <c r="C65" i="48"/>
  <c r="G65" i="48"/>
  <c r="E65" i="48"/>
  <c r="I65" i="48"/>
  <c r="C66" i="48"/>
  <c r="G66" i="48"/>
  <c r="E66" i="48"/>
  <c r="I66" i="48"/>
  <c r="C67" i="48"/>
  <c r="G67" i="48"/>
  <c r="E67" i="48"/>
  <c r="I67" i="48"/>
  <c r="C68" i="48"/>
  <c r="G68" i="48"/>
  <c r="E68" i="48"/>
  <c r="I68" i="48"/>
  <c r="C69" i="48"/>
  <c r="G69" i="48"/>
  <c r="E69" i="48"/>
  <c r="I69" i="48"/>
  <c r="C70" i="48"/>
  <c r="G70" i="48"/>
  <c r="E70" i="48"/>
  <c r="I70" i="48"/>
  <c r="E71" i="48"/>
  <c r="I71" i="48"/>
  <c r="C71" i="48"/>
  <c r="G71" i="48"/>
  <c r="C72" i="48"/>
  <c r="G72" i="48"/>
  <c r="J75" i="48"/>
  <c r="K75" i="48"/>
  <c r="E73" i="48"/>
  <c r="I73" i="48"/>
  <c r="E79" i="48"/>
  <c r="I79" i="48"/>
  <c r="C79" i="48"/>
  <c r="G79" i="48"/>
  <c r="E80" i="48"/>
  <c r="I80" i="48"/>
  <c r="C80" i="48"/>
  <c r="G80" i="48"/>
  <c r="C81" i="48"/>
  <c r="G81" i="48"/>
  <c r="E81" i="48"/>
  <c r="I81" i="48"/>
  <c r="E82" i="48"/>
  <c r="I82" i="48"/>
  <c r="C82" i="48"/>
  <c r="G82" i="48"/>
  <c r="E83" i="48"/>
  <c r="I83" i="48"/>
  <c r="C83" i="48"/>
  <c r="G83" i="48"/>
  <c r="C84" i="48"/>
  <c r="G84" i="48"/>
  <c r="E84" i="48"/>
  <c r="I84" i="48"/>
  <c r="C85" i="48"/>
  <c r="G85" i="48"/>
  <c r="E85" i="48"/>
  <c r="I85" i="48"/>
  <c r="C86" i="48"/>
  <c r="G86" i="48"/>
  <c r="E86" i="48"/>
  <c r="K89" i="48"/>
  <c r="J89" i="48"/>
  <c r="I87" i="48"/>
  <c r="F94" i="48"/>
  <c r="C97" i="48"/>
  <c r="G97" i="48"/>
  <c r="E97" i="48"/>
  <c r="I97" i="48"/>
  <c r="C98" i="48"/>
  <c r="G98" i="48"/>
  <c r="E98" i="48"/>
  <c r="I98" i="48"/>
  <c r="E99" i="48"/>
  <c r="I99" i="48"/>
  <c r="C99" i="48"/>
  <c r="G99" i="48"/>
  <c r="C100" i="48"/>
  <c r="G100" i="48"/>
  <c r="E100" i="48"/>
  <c r="I100" i="48"/>
  <c r="E101" i="48"/>
  <c r="I101" i="48"/>
  <c r="C101" i="48"/>
  <c r="G101" i="48"/>
  <c r="G102" i="48"/>
  <c r="C102" i="48"/>
  <c r="E102" i="48"/>
  <c r="I102" i="48"/>
  <c r="E103" i="48"/>
  <c r="I103" i="48"/>
  <c r="C103" i="48"/>
  <c r="G103" i="48"/>
  <c r="E104" i="48"/>
  <c r="I104" i="48"/>
  <c r="C104" i="48"/>
  <c r="G104" i="48"/>
  <c r="E105" i="48"/>
  <c r="I105" i="48"/>
  <c r="C105" i="48"/>
  <c r="G105" i="48"/>
  <c r="C106" i="48"/>
  <c r="G106" i="48"/>
  <c r="J109" i="48"/>
  <c r="K109" i="48"/>
  <c r="E107" i="48"/>
  <c r="I107" i="48"/>
  <c r="E113" i="48"/>
  <c r="I113" i="48"/>
  <c r="C113" i="48"/>
  <c r="G113" i="48"/>
  <c r="C114" i="48"/>
  <c r="G114" i="48"/>
  <c r="E114" i="48"/>
  <c r="I114" i="48"/>
  <c r="E115" i="48"/>
  <c r="I115" i="48"/>
  <c r="C115" i="48"/>
  <c r="G115" i="48"/>
  <c r="C116" i="48"/>
  <c r="G116" i="48"/>
  <c r="E116" i="48"/>
  <c r="I116" i="48"/>
  <c r="C117" i="48"/>
  <c r="G117" i="48"/>
  <c r="E117" i="48"/>
  <c r="I117" i="48"/>
  <c r="E118" i="48"/>
  <c r="I118" i="48"/>
  <c r="C118" i="48"/>
  <c r="G118" i="48"/>
  <c r="C119" i="48"/>
  <c r="G119" i="48"/>
  <c r="E119" i="48"/>
  <c r="I119" i="48"/>
  <c r="C120" i="48"/>
  <c r="G120" i="48"/>
  <c r="E120" i="48"/>
  <c r="I120" i="48"/>
  <c r="E121" i="48"/>
  <c r="I121" i="48"/>
  <c r="C121" i="48"/>
  <c r="G121" i="48"/>
  <c r="C122" i="48"/>
  <c r="G122" i="48"/>
  <c r="E122" i="48"/>
  <c r="I122" i="48"/>
  <c r="C123" i="48"/>
  <c r="G123" i="48"/>
  <c r="E123" i="48"/>
  <c r="I123" i="48"/>
  <c r="C124" i="48"/>
  <c r="G124" i="48"/>
  <c r="E124" i="48"/>
  <c r="I124" i="48"/>
  <c r="C125" i="48"/>
  <c r="G125" i="48"/>
  <c r="E125" i="48"/>
  <c r="I125" i="48"/>
  <c r="C126" i="48"/>
  <c r="G126" i="48"/>
  <c r="K129" i="48"/>
  <c r="J129" i="48"/>
  <c r="E127" i="48"/>
  <c r="I127" i="48"/>
  <c r="F134" i="48"/>
  <c r="C137" i="48"/>
  <c r="G137" i="48"/>
  <c r="J140" i="48"/>
  <c r="K140" i="48"/>
  <c r="E138" i="48"/>
  <c r="I138" i="48"/>
  <c r="E144" i="48"/>
  <c r="I144" i="48"/>
  <c r="C144" i="48"/>
  <c r="G144" i="48"/>
  <c r="E145" i="48"/>
  <c r="I145" i="48"/>
  <c r="C145" i="48"/>
  <c r="G145" i="48"/>
  <c r="C146" i="48"/>
  <c r="G146" i="48"/>
  <c r="E146" i="48"/>
  <c r="I146" i="48"/>
  <c r="C147" i="48"/>
  <c r="G147" i="48"/>
  <c r="E147" i="48"/>
  <c r="I147" i="48"/>
  <c r="E148" i="48"/>
  <c r="I148" i="48"/>
  <c r="C148" i="48"/>
  <c r="G148" i="48"/>
  <c r="C149" i="48"/>
  <c r="G149" i="48"/>
  <c r="E149" i="48"/>
  <c r="I149" i="48"/>
  <c r="C150" i="48"/>
  <c r="G150" i="48"/>
  <c r="E150" i="48"/>
  <c r="I150" i="48"/>
  <c r="C151" i="48"/>
  <c r="G151" i="48"/>
  <c r="J154" i="48"/>
  <c r="K154" i="48"/>
  <c r="E152" i="48"/>
  <c r="I152" i="48"/>
  <c r="C167" i="48"/>
  <c r="G167" i="48"/>
  <c r="E167" i="48"/>
  <c r="I167" i="48"/>
  <c r="C168" i="48"/>
  <c r="G168" i="48"/>
  <c r="E168" i="48"/>
  <c r="I168" i="48"/>
  <c r="C169" i="48"/>
  <c r="G169" i="48"/>
  <c r="E169" i="48"/>
  <c r="I169" i="48"/>
  <c r="C170" i="48"/>
  <c r="G170" i="48"/>
  <c r="E170" i="48"/>
  <c r="I170" i="48"/>
  <c r="C171" i="48"/>
  <c r="G171" i="48"/>
  <c r="E171" i="48"/>
  <c r="I171" i="48"/>
  <c r="C172" i="48"/>
  <c r="G172" i="48"/>
  <c r="E172" i="48"/>
  <c r="I172" i="48"/>
  <c r="C173" i="48"/>
  <c r="G173" i="48"/>
  <c r="E173" i="48"/>
  <c r="I173" i="48"/>
  <c r="C174" i="48"/>
  <c r="G174" i="48"/>
  <c r="I174" i="48"/>
  <c r="J179" i="48"/>
  <c r="E175" i="48"/>
  <c r="I175" i="48"/>
  <c r="C175" i="48"/>
  <c r="G175" i="48"/>
  <c r="C176" i="48"/>
  <c r="G176" i="48"/>
  <c r="E176" i="48"/>
  <c r="K179" i="48"/>
  <c r="E177" i="48"/>
  <c r="I177" i="48"/>
  <c r="F184" i="48"/>
  <c r="E187" i="48"/>
  <c r="I187" i="48"/>
  <c r="C187" i="48"/>
  <c r="G187" i="48"/>
  <c r="C188" i="48"/>
  <c r="G188" i="48"/>
  <c r="E188" i="48"/>
  <c r="I188" i="48"/>
  <c r="C189" i="48"/>
  <c r="G189" i="48"/>
  <c r="E189" i="48"/>
  <c r="I189" i="48"/>
  <c r="C190" i="48"/>
  <c r="G190" i="48"/>
  <c r="E190" i="48"/>
  <c r="I190" i="48"/>
  <c r="E191" i="48"/>
  <c r="I191" i="48"/>
  <c r="C191" i="48"/>
  <c r="G191" i="48"/>
  <c r="C192" i="48"/>
  <c r="G192" i="48"/>
  <c r="K195" i="48"/>
  <c r="J195" i="48"/>
  <c r="E193" i="48"/>
  <c r="I193" i="48"/>
  <c r="C199" i="48"/>
  <c r="G199" i="48"/>
  <c r="C200" i="48"/>
  <c r="G200" i="48"/>
  <c r="J203" i="48"/>
  <c r="K203" i="48"/>
  <c r="E200" i="48"/>
  <c r="I200" i="48"/>
  <c r="E201" i="48"/>
  <c r="I201" i="48"/>
  <c r="F208" i="48"/>
  <c r="E211" i="48"/>
  <c r="I211" i="48"/>
  <c r="C211" i="48"/>
  <c r="G211" i="48"/>
  <c r="C212" i="48"/>
  <c r="G212" i="48"/>
  <c r="E212" i="48"/>
  <c r="I212" i="48"/>
  <c r="C213" i="48"/>
  <c r="G213" i="48"/>
  <c r="E213" i="48"/>
  <c r="I213" i="48"/>
  <c r="C214" i="48"/>
  <c r="G214" i="48"/>
  <c r="E214" i="48"/>
  <c r="I214" i="48"/>
  <c r="C215" i="48"/>
  <c r="G215" i="48"/>
  <c r="E215" i="48"/>
  <c r="I215" i="48"/>
  <c r="E216" i="48"/>
  <c r="I216" i="48"/>
  <c r="C216" i="48"/>
  <c r="G216" i="48"/>
  <c r="C217" i="48"/>
  <c r="G217" i="48"/>
  <c r="E217" i="48"/>
  <c r="I217" i="48"/>
  <c r="C218" i="48"/>
  <c r="G218" i="48"/>
  <c r="K221" i="48"/>
  <c r="J221" i="48"/>
  <c r="E219" i="48"/>
  <c r="I219" i="48"/>
  <c r="C225" i="48"/>
  <c r="G225" i="48"/>
  <c r="E225" i="48"/>
  <c r="I225" i="48"/>
  <c r="E226" i="48"/>
  <c r="I226" i="48"/>
  <c r="C226" i="48"/>
  <c r="G226" i="48"/>
  <c r="C227" i="48"/>
  <c r="G227" i="48"/>
  <c r="E227" i="48"/>
  <c r="I227" i="48"/>
  <c r="E228" i="48"/>
  <c r="I228" i="48"/>
  <c r="C228" i="48"/>
  <c r="G228" i="48"/>
  <c r="E229" i="48"/>
  <c r="I229" i="48"/>
  <c r="C229" i="48"/>
  <c r="G229" i="48"/>
  <c r="C230" i="48"/>
  <c r="G230" i="48"/>
  <c r="E230" i="48"/>
  <c r="I230" i="48"/>
  <c r="C231" i="48"/>
  <c r="G231" i="48"/>
  <c r="E231" i="48"/>
  <c r="I231" i="48"/>
  <c r="C232" i="48"/>
  <c r="G232" i="48"/>
  <c r="E232" i="48"/>
  <c r="I232" i="48"/>
  <c r="C233" i="48"/>
  <c r="G233" i="48"/>
  <c r="E233" i="48"/>
  <c r="I233" i="48"/>
  <c r="C234" i="48"/>
  <c r="G234" i="48"/>
  <c r="E234" i="48"/>
  <c r="I234" i="48"/>
  <c r="C235" i="48"/>
  <c r="G235" i="48"/>
  <c r="E235" i="48"/>
  <c r="I235" i="48"/>
  <c r="C236" i="48"/>
  <c r="G236" i="48"/>
  <c r="E236" i="48"/>
  <c r="I236" i="48"/>
  <c r="C237" i="48"/>
  <c r="G237" i="48"/>
  <c r="E237" i="48"/>
  <c r="I237" i="48"/>
  <c r="E238" i="48"/>
  <c r="I238" i="48"/>
  <c r="C238" i="48"/>
  <c r="G238" i="48"/>
  <c r="C239" i="48"/>
  <c r="G239" i="48"/>
  <c r="E239" i="48"/>
  <c r="I239" i="48"/>
  <c r="E240" i="48"/>
  <c r="I240" i="48"/>
  <c r="C240" i="48"/>
  <c r="G240" i="48"/>
  <c r="C241" i="48"/>
  <c r="G241" i="48"/>
  <c r="E241" i="48"/>
  <c r="I241" i="48"/>
  <c r="C242" i="48"/>
  <c r="G242" i="48"/>
  <c r="J245" i="48"/>
  <c r="K245" i="48"/>
  <c r="E243" i="48"/>
  <c r="I243" i="48"/>
  <c r="E249" i="48"/>
  <c r="I249" i="48"/>
  <c r="C249" i="48"/>
  <c r="G249" i="48"/>
  <c r="E250" i="48"/>
  <c r="I250" i="48"/>
  <c r="C250" i="48"/>
  <c r="G250" i="48"/>
  <c r="C251" i="48"/>
  <c r="G251" i="48"/>
  <c r="E251" i="48"/>
  <c r="I251" i="48"/>
  <c r="C252" i="48"/>
  <c r="G252" i="48"/>
  <c r="E252" i="48"/>
  <c r="I252" i="48"/>
  <c r="C253" i="48"/>
  <c r="G253" i="48"/>
  <c r="E253" i="48"/>
  <c r="I253" i="48"/>
  <c r="C254" i="48"/>
  <c r="G254" i="48"/>
  <c r="E254" i="48"/>
  <c r="I254" i="48"/>
  <c r="E255" i="48"/>
  <c r="I255" i="48"/>
  <c r="C255" i="48"/>
  <c r="G255" i="48"/>
  <c r="E256" i="48"/>
  <c r="I256" i="48"/>
  <c r="C256" i="48"/>
  <c r="G256" i="48"/>
  <c r="E257" i="48"/>
  <c r="I257" i="48"/>
  <c r="C257" i="48"/>
  <c r="G257" i="48"/>
  <c r="C258" i="48"/>
  <c r="G258" i="48"/>
  <c r="E258" i="48"/>
  <c r="I258" i="48"/>
  <c r="E259" i="48"/>
  <c r="I259" i="48"/>
  <c r="C259" i="48"/>
  <c r="G259" i="48"/>
  <c r="C260" i="48"/>
  <c r="G260" i="48"/>
  <c r="I260" i="48"/>
  <c r="J264" i="48"/>
  <c r="E261" i="48"/>
  <c r="C261" i="48"/>
  <c r="G261" i="48"/>
  <c r="K264" i="48"/>
  <c r="E262" i="48"/>
  <c r="I262"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B33" i="46"/>
  <c r="E33" i="46"/>
  <c r="D33" i="46"/>
  <c r="C33" i="46"/>
  <c r="K268" i="48"/>
  <c r="J268" i="48"/>
  <c r="C11" i="44"/>
  <c r="C43" i="44"/>
  <c r="D11" i="44"/>
  <c r="D43" i="44"/>
  <c r="E11" i="44"/>
  <c r="E43" i="44"/>
  <c r="H43" i="44" s="1"/>
  <c r="B11" i="44"/>
  <c r="B43" i="44"/>
  <c r="G43" i="44" s="1"/>
  <c r="E11" i="45"/>
  <c r="D11" i="45"/>
  <c r="C11" i="45"/>
  <c r="B11" i="45"/>
  <c r="E602" i="49"/>
  <c r="D602" i="49"/>
  <c r="C602" i="49"/>
  <c r="B602" i="49"/>
  <c r="B5" i="49"/>
  <c r="C5" i="49" s="1"/>
  <c r="E5" i="49" s="1"/>
  <c r="B5" i="47"/>
  <c r="C5" i="47" s="1"/>
  <c r="E5" i="47" s="1"/>
  <c r="E75" i="26"/>
  <c r="C75" i="26"/>
  <c r="H6" i="26"/>
  <c r="H75" i="26" s="1"/>
  <c r="G6" i="26"/>
  <c r="G75" i="26" s="1"/>
  <c r="D75" i="26"/>
  <c r="B75" i="26"/>
  <c r="B5" i="26"/>
  <c r="C5" i="26" s="1"/>
  <c r="E5" i="26" s="1"/>
  <c r="H26" i="46"/>
  <c r="J26" i="46" s="1"/>
  <c r="G26" i="46"/>
  <c r="I26" i="46" s="1"/>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5" i="33" s="1"/>
  <c r="G6" i="33"/>
  <c r="G75" i="33" s="1"/>
  <c r="E75" i="33"/>
  <c r="D75" i="33"/>
  <c r="C75" i="33"/>
  <c r="B75" i="33"/>
  <c r="D44" i="44"/>
  <c r="G602" i="49" l="1"/>
  <c r="I602" i="49" s="1"/>
  <c r="H602" i="49"/>
  <c r="J602" i="49" s="1"/>
  <c r="D5" i="49"/>
  <c r="H11" i="44"/>
  <c r="I43" i="44"/>
  <c r="B44" i="44"/>
  <c r="E44" i="44"/>
  <c r="H44" i="44" s="1"/>
  <c r="J44" i="44" s="1"/>
  <c r="C44" i="44"/>
  <c r="C5" i="44"/>
  <c r="E5" i="44" s="1"/>
  <c r="H28" i="47"/>
  <c r="J28" i="47" s="1"/>
  <c r="G28" i="47"/>
  <c r="I28" i="47" s="1"/>
  <c r="H39" i="47"/>
  <c r="J39" i="47" s="1"/>
  <c r="G39" i="47"/>
  <c r="I39" i="47" s="1"/>
  <c r="D5" i="47"/>
  <c r="H33" i="46"/>
  <c r="J33" i="46" s="1"/>
  <c r="G33" i="46"/>
  <c r="I33" i="46" s="1"/>
  <c r="D5" i="46"/>
  <c r="D5" i="33"/>
  <c r="I75" i="26"/>
  <c r="I6" i="26"/>
  <c r="J6" i="26"/>
  <c r="J75" i="26"/>
  <c r="D5" i="26"/>
  <c r="E46" i="45"/>
  <c r="E47" i="45"/>
  <c r="E48" i="45"/>
  <c r="E49" i="45"/>
  <c r="E50" i="45"/>
  <c r="E51" i="45"/>
  <c r="E52" i="45"/>
  <c r="E53" i="45"/>
  <c r="E54" i="45"/>
  <c r="E55" i="45"/>
  <c r="E56" i="45"/>
  <c r="E57" i="45"/>
  <c r="E58" i="45"/>
  <c r="E59" i="45"/>
  <c r="E60" i="45"/>
  <c r="E61" i="45"/>
  <c r="E62" i="45"/>
  <c r="E63" i="45"/>
  <c r="E64" i="45"/>
  <c r="E65" i="45"/>
  <c r="C39" i="45"/>
  <c r="C40" i="45"/>
  <c r="C41" i="45"/>
  <c r="C42" i="45"/>
  <c r="E39" i="45"/>
  <c r="E40" i="45"/>
  <c r="E41" i="45"/>
  <c r="E42" i="45"/>
  <c r="D46" i="45"/>
  <c r="D47" i="45"/>
  <c r="H47" i="45" s="1"/>
  <c r="D48" i="45"/>
  <c r="H48" i="45" s="1"/>
  <c r="D49" i="45"/>
  <c r="H49" i="45" s="1"/>
  <c r="D50" i="45"/>
  <c r="D51" i="45"/>
  <c r="H51" i="45" s="1"/>
  <c r="D52" i="45"/>
  <c r="H52" i="45" s="1"/>
  <c r="D53" i="45"/>
  <c r="H53" i="45" s="1"/>
  <c r="D54" i="45"/>
  <c r="H54" i="45" s="1"/>
  <c r="D55" i="45"/>
  <c r="H55" i="45" s="1"/>
  <c r="D56" i="45"/>
  <c r="D57" i="45"/>
  <c r="H57" i="45" s="1"/>
  <c r="D58" i="45"/>
  <c r="H58" i="45" s="1"/>
  <c r="D59" i="45"/>
  <c r="D60" i="45"/>
  <c r="D61" i="45"/>
  <c r="D62" i="45"/>
  <c r="H62" i="45" s="1"/>
  <c r="D63" i="45"/>
  <c r="H63" i="45" s="1"/>
  <c r="D64" i="45"/>
  <c r="H64" i="45" s="1"/>
  <c r="D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D42" i="45"/>
  <c r="H42" i="45" s="1"/>
  <c r="H34" i="45"/>
  <c r="J34" i="45" s="1"/>
  <c r="G34" i="45"/>
  <c r="I34" i="45" s="1"/>
  <c r="H11" i="45"/>
  <c r="J11" i="45" s="1"/>
  <c r="G11" i="45"/>
  <c r="I11" i="45" s="1"/>
  <c r="J24" i="51"/>
  <c r="J15" i="51"/>
  <c r="K24" i="51"/>
  <c r="D13" i="51"/>
  <c r="F13" i="51" s="1"/>
  <c r="G11" i="44"/>
  <c r="C6" i="45"/>
  <c r="J43" i="44"/>
  <c r="B38" i="45"/>
  <c r="I11" i="44"/>
  <c r="G44" i="44" l="1"/>
  <c r="I44" i="44" s="1"/>
  <c r="D43" i="45"/>
  <c r="H39" i="45"/>
  <c r="G39" i="45"/>
  <c r="B43" i="45"/>
  <c r="C66" i="45"/>
  <c r="G65" i="45"/>
  <c r="G63" i="45"/>
  <c r="G61" i="45"/>
  <c r="G59" i="45"/>
  <c r="G57" i="45"/>
  <c r="G55" i="45"/>
  <c r="G53" i="45"/>
  <c r="G51" i="45"/>
  <c r="G49" i="45"/>
  <c r="G47" i="45"/>
  <c r="H61" i="45"/>
  <c r="H59" i="45"/>
  <c r="G64" i="45"/>
  <c r="G62" i="45"/>
  <c r="G60" i="45"/>
  <c r="G58" i="45"/>
  <c r="G56" i="45"/>
  <c r="G54" i="45"/>
  <c r="G52" i="45"/>
  <c r="G50" i="45"/>
  <c r="G48" i="45"/>
  <c r="G46" i="45"/>
  <c r="B66" i="45"/>
  <c r="H46" i="45"/>
  <c r="D66" i="45"/>
  <c r="H41" i="45"/>
  <c r="E43" i="45"/>
  <c r="C43" i="45"/>
  <c r="H60" i="45"/>
  <c r="H56" i="45"/>
  <c r="H50" i="45"/>
  <c r="E66" i="45"/>
  <c r="C38" i="45"/>
  <c r="E6" i="45"/>
  <c r="E38" i="45" s="1"/>
  <c r="G66" i="45" l="1"/>
  <c r="H66" i="45"/>
  <c r="G43" i="45"/>
  <c r="H43" i="45"/>
</calcChain>
</file>

<file path=xl/sharedStrings.xml><?xml version="1.0" encoding="utf-8"?>
<sst xmlns="http://schemas.openxmlformats.org/spreadsheetml/2006/main" count="1964" uniqueCount="711">
  <si>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</si>
  <si>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</si>
  <si>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</si>
  <si>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</si>
  <si>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</si>
  <si>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</si>
  <si>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</si>
  <si>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</si>
  <si>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</si>
  <si>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</si>
  <si>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</si>
  <si>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</si>
  <si>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</si>
  <si>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</si>
  <si>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</si>
  <si>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</si>
  <si>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</si>
  <si>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</si>
  <si>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</si>
  <si>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</si>
  <si>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</si>
  <si>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</si>
  <si>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</si>
  <si>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</si>
  <si>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</si>
  <si>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</si>
  <si>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</si>
  <si>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</si>
  <si>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</si>
  <si>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</si>
  <si>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</si>
  <si>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</si>
  <si>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</si>
  <si>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</si>
  <si>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</si>
  <si>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</si>
  <si>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</si>
  <si>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Chrysler</t>
  </si>
  <si>
    <t>Citroen</t>
  </si>
  <si>
    <t>Daf</t>
  </si>
  <si>
    <t>Dennis Eagle</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</si>
  <si>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</si>
  <si>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</si>
  <si>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</si>
  <si>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</si>
  <si>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</si>
  <si>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</si>
  <si>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</si>
  <si>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</si>
  <si>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</si>
  <si>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</si>
  <si>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</si>
  <si>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</si>
  <si>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</si>
  <si>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</si>
  <si>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</si>
  <si>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</si>
  <si>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</si>
  <si>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</si>
  <si>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</si>
  <si>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</si>
  <si>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</si>
  <si>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</si>
  <si>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</si>
  <si>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</si>
  <si>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</si>
  <si>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</si>
  <si>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</si>
  <si>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</si>
  <si>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</si>
  <si>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</si>
  <si>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</si>
  <si>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</si>
  <si>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</si>
  <si>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</si>
  <si>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</si>
  <si>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</si>
  <si>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</si>
  <si>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</si>
  <si>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</si>
  <si>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</si>
  <si>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</si>
  <si>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</si>
  <si>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</si>
  <si>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</si>
  <si>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</si>
  <si>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</si>
  <si>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</si>
  <si>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</si>
  <si>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</si>
  <si>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</si>
  <si>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</si>
  <si>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</si>
  <si>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</si>
  <si>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</si>
  <si>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</si>
  <si>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</si>
  <si>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</si>
  <si>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</si>
  <si>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QLD REPORT</t>
  </si>
  <si>
    <t>SEPTEMBER 2020</t>
  </si>
  <si>
    <t>AUSTRALIAN CAPITAL TERRITORY</t>
  </si>
  <si>
    <t>NEW SOUTH WALES</t>
  </si>
  <si>
    <t>NORTHERN TERRITORY</t>
  </si>
  <si>
    <t>QUEENSLAND</t>
  </si>
  <si>
    <t>SOUTH AUSTRALIA</t>
  </si>
  <si>
    <t>TASMANIA</t>
  </si>
  <si>
    <t>VICTORIA</t>
  </si>
  <si>
    <t>WESTERN AUSTRALIA</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</si>
  <si>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October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</si>
  <si>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</si>
  <si>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</si>
  <si>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</si>
  <si>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</si>
  <si>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</si>
  <si>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</si>
  <si>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</si>
  <si>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</si>
  <si>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</si>
  <si>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</si>
  <si>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</si>
  <si>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</si>
  <si>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</si>
  <si>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</si>
  <si>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</si>
  <si>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</si>
  <si>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</si>
  <si>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</si>
  <si>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</si>
  <si>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</si>
  <si>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</si>
  <si>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</si>
  <si>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</si>
  <si>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</si>
  <si>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</si>
  <si>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</si>
  <si>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</si>
  <si>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</si>
  <si>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</si>
  <si>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</si>
  <si>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</si>
  <si>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</si>
  <si>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</si>
  <si>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</si>
  <si>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</si>
  <si>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</si>
  <si>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</si>
  <si>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</si>
  <si>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</si>
  <si>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</si>
  <si>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</si>
  <si>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</si>
  <si>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</si>
  <si>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</si>
  <si>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</si>
  <si>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</si>
  <si>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</si>
  <si>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</si>
  <si>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</si>
  <si>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</si>
  <si>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</si>
  <si>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</si>
  <si>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</si>
  <si>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</si>
  <si>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</si>
  <si>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</si>
  <si>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</si>
  <si>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</si>
  <si>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</si>
  <si>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</si>
  <si>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</si>
  <si>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</si>
  <si>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</si>
  <si>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</si>
  <si>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</si>
  <si>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</si>
  <si>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</si>
  <si>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</si>
  <si>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</si>
  <si>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</si>
  <si>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</si>
  <si>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</si>
  <si>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</si>
  <si>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</si>
  <si>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</si>
  <si>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</si>
  <si>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</si>
  <si>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</si>
  <si>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</si>
  <si>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</si>
  <si>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</si>
  <si>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</si>
  <si>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</si>
  <si>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</si>
  <si>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</si>
  <si>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</si>
  <si>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</si>
  <si>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</si>
  <si>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Holden Spark</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</si>
  <si>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</si>
  <si>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</si>
  <si>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</si>
  <si>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</si>
  <si>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</si>
  <si>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</si>
  <si>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</si>
  <si>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</si>
  <si>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</si>
  <si>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</si>
  <si>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</si>
  <si>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</si>
  <si>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</si>
  <si>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</si>
  <si>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</si>
  <si>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</si>
  <si>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</si>
  <si>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</si>
  <si>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</si>
  <si>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</si>
  <si>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</si>
  <si>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</si>
  <si>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</si>
  <si>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</si>
  <si>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</si>
  <si>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</si>
  <si>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</si>
  <si>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</si>
  <si>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</si>
  <si>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</si>
  <si>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Rondo 5-seat</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</si>
  <si>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</si>
  <si>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</si>
  <si>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</si>
  <si>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</si>
  <si>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</si>
  <si>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</si>
  <si>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</si>
  <si>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</si>
  <si>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</si>
  <si>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</si>
  <si>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</si>
  <si>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</si>
  <si>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</si>
  <si>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</si>
  <si>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</si>
  <si>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</si>
  <si>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</si>
  <si>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</si>
  <si>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</si>
  <si>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</si>
  <si>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</si>
  <si>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</si>
  <si>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</si>
  <si>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</si>
  <si>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</si>
  <si>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</si>
  <si>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i40</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</si>
  <si>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</si>
  <si>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</si>
  <si>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</si>
  <si>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</si>
  <si>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</si>
  <si>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</si>
  <si>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</si>
  <si>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</si>
  <si>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</si>
  <si>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</si>
  <si>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</si>
  <si>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</si>
  <si>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</si>
  <si>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</si>
  <si>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</si>
  <si>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</si>
  <si>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</si>
  <si>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</si>
  <si>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</si>
  <si>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</si>
  <si>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</si>
  <si>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</si>
  <si>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</si>
  <si>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</si>
  <si>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</si>
  <si>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</si>
  <si>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</si>
  <si>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</si>
  <si>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</si>
  <si>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</si>
  <si>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</si>
  <si>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</si>
  <si>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</si>
  <si>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</si>
  <si>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</si>
  <si>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</si>
  <si>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</si>
  <si>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</si>
  <si>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</si>
  <si>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</si>
  <si>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</si>
  <si>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</si>
  <si>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</si>
  <si>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</si>
  <si>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</si>
  <si>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</si>
  <si>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</si>
  <si>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</si>
  <si>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</si>
  <si>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</si>
  <si>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</si>
  <si>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</si>
  <si>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</si>
  <si>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</si>
  <si>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LDV G10 Wagon</t>
  </si>
  <si>
    <t>Toyota Tarago</t>
  </si>
  <si>
    <t>Volkswagen Caddy</t>
  </si>
  <si>
    <t>Volkswagen Caravelle</t>
  </si>
  <si>
    <t>Volkswagen Multivan</t>
  </si>
  <si>
    <t>Mercedes-Benz Marco Polo</t>
  </si>
  <si>
    <t>Mercedes-Benz Valente</t>
  </si>
  <si>
    <t>Mercedes-Benz V-Class</t>
  </si>
  <si>
    <t>Toyota Granvia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</si>
  <si>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</si>
  <si>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</si>
  <si>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</si>
  <si>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</si>
  <si>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</si>
  <si>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</si>
  <si>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</si>
  <si>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</si>
  <si>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</si>
  <si>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</si>
  <si>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</si>
  <si>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</si>
  <si>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</si>
  <si>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</si>
  <si>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</si>
  <si>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</si>
  <si>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</si>
  <si>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</si>
  <si>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</si>
  <si>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</si>
  <si>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</si>
  <si>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</si>
  <si>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</si>
  <si>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</si>
  <si>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</si>
  <si>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</si>
  <si>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</si>
  <si>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</si>
  <si>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</si>
  <si>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</si>
  <si>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</si>
  <si>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</si>
  <si>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</si>
  <si>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</si>
  <si>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</si>
  <si>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</si>
  <si>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</si>
  <si>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</si>
  <si>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</si>
  <si>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</si>
  <si>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</si>
  <si>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Mercedes-Benz SL-Class</t>
  </si>
  <si>
    <t>Nissan GT-R</t>
  </si>
  <si>
    <t>Porsche 911</t>
  </si>
  <si>
    <t>Rolls-Royce Coupe/Conv</t>
  </si>
  <si>
    <t>Citroen C3 Aircross</t>
  </si>
  <si>
    <t>Citroen C4 Cactus</t>
  </si>
  <si>
    <t>Ford EcoSport</t>
  </si>
  <si>
    <t>Ford Puma</t>
  </si>
  <si>
    <t>Holden Trax</t>
  </si>
  <si>
    <t>Hyundai Venue</t>
  </si>
  <si>
    <t>Mazda CX-3</t>
  </si>
  <si>
    <t>Nissan Juke</t>
  </si>
  <si>
    <t>Renault Captur</t>
  </si>
  <si>
    <t>SsangYong Tivoli</t>
  </si>
  <si>
    <t>Suzuki Ignis</t>
  </si>
  <si>
    <t>Suzuki Jimny</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</si>
  <si>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</si>
  <si>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</si>
  <si>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</si>
  <si>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</si>
  <si>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</si>
  <si>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</si>
  <si>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</si>
  <si>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</si>
  <si>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</si>
  <si>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</si>
  <si>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</si>
  <si>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</si>
  <si>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</si>
  <si>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</si>
  <si>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</si>
  <si>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</si>
  <si>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</si>
  <si>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</si>
  <si>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</si>
  <si>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</si>
  <si>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</si>
  <si>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</si>
  <si>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</si>
  <si>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</si>
  <si>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</si>
  <si>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</si>
  <si>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</si>
  <si>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</si>
  <si>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</si>
  <si>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</si>
  <si>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</si>
  <si>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</si>
  <si>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</si>
  <si>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</si>
  <si>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</si>
  <si>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</si>
  <si>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</si>
  <si>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</si>
  <si>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</si>
  <si>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</si>
  <si>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</si>
  <si>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</si>
  <si>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</si>
  <si>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</si>
  <si>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</si>
  <si>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</si>
  <si>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</si>
  <si>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</si>
  <si>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</si>
  <si>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</si>
  <si>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</si>
  <si>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</si>
  <si>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</si>
  <si>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</si>
  <si>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</si>
  <si>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</si>
  <si>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</si>
  <si>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</si>
  <si>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</si>
  <si>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</si>
  <si>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</si>
  <si>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</si>
  <si>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</si>
  <si>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</si>
  <si>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</si>
  <si>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</si>
  <si>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</si>
  <si>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</si>
  <si>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</si>
  <si>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</si>
  <si>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</si>
  <si>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</si>
  <si>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</si>
  <si>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</si>
  <si>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</si>
  <si>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</si>
  <si>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</si>
  <si>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</si>
  <si>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</si>
  <si>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</si>
  <si>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</si>
  <si>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</si>
  <si>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</si>
  <si>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</si>
  <si>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</si>
  <si>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</si>
  <si>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</si>
  <si>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</si>
  <si>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</si>
  <si>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</si>
  <si>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</si>
  <si>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</si>
  <si>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</si>
  <si>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Q7</t>
  </si>
  <si>
    <t>BMW X5</t>
  </si>
  <si>
    <t>BMW X6</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</si>
  <si>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</si>
  <si>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</si>
  <si>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</si>
  <si>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</si>
  <si>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</si>
  <si>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</si>
  <si>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</si>
  <si>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</si>
  <si>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</si>
  <si>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</si>
  <si>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</si>
  <si>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</si>
  <si>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</si>
  <si>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</si>
  <si>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</si>
  <si>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</si>
  <si>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</si>
  <si>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</si>
  <si>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</si>
  <si>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</si>
  <si>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</si>
  <si>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</si>
  <si>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</si>
  <si>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</si>
  <si>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</si>
  <si>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</si>
  <si>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</si>
  <si>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</si>
  <si>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Iveco Daily Minibus &lt; 20 Seats</t>
  </si>
  <si>
    <t>Mercedes-Benz Sprinter Bus</t>
  </si>
  <si>
    <t>Renault Master Bus</t>
  </si>
  <si>
    <t>Toyota Hiace Bus</t>
  </si>
  <si>
    <t>Toyota Coaster</t>
  </si>
  <si>
    <t>Citroen Berlingo</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</si>
  <si>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</si>
  <si>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</si>
  <si>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</si>
  <si>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</si>
  <si>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</si>
  <si>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</si>
  <si>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</si>
  <si>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</si>
  <si>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</si>
  <si>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</si>
  <si>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</si>
  <si>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</si>
  <si>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</si>
  <si>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</si>
  <si>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</si>
  <si>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</si>
  <si>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</si>
  <si>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</si>
  <si>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</si>
  <si>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</si>
  <si>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</si>
  <si>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</si>
  <si>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</si>
  <si>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</si>
  <si>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Ford Ranger 4X4</t>
  </si>
  <si>
    <t>Great Wall Steed 4X4</t>
  </si>
  <si>
    <t>Holden Colorado 4X4</t>
  </si>
  <si>
    <t>Isuzu Ute D-Max 4X4</t>
  </si>
  <si>
    <t>Jeep Gladiator</t>
  </si>
  <si>
    <t>LDV T60 4X4</t>
  </si>
  <si>
    <t>Mazda BT-50 4X4</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</si>
  <si>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</si>
  <si>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</si>
  <si>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</si>
  <si>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</si>
  <si>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</si>
  <si>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</si>
  <si>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</si>
  <si>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</si>
  <si>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</si>
  <si>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</si>
  <si>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</si>
  <si>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</si>
  <si>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</si>
  <si>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</si>
  <si>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</si>
  <si>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</si>
  <si>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</si>
  <si>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</si>
  <si>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</si>
  <si>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</si>
  <si>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Mercedes-Benz Sprinter</t>
  </si>
  <si>
    <t>Renault Master</t>
  </si>
  <si>
    <t>Volkswagen Crafter</t>
  </si>
  <si>
    <t>DAF (MD)</t>
  </si>
  <si>
    <t>Fuso Fighter (MD)</t>
  </si>
  <si>
    <t>Hino (MD)</t>
  </si>
  <si>
    <t>Isuzu N-Series (MD)</t>
  </si>
  <si>
    <t>Iveco (MD)</t>
  </si>
  <si>
    <t>MAN (MD)</t>
  </si>
  <si>
    <t>Mercedes (MD)</t>
  </si>
  <si>
    <t>Scania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</si>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</sst>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1382</v>
      </c>
      <c r="D15" s="110">
        <v>1337</v>
      </c>
      <c r="E15" s="109">
        <v>15281</v>
      </c>
      <c r="F15" s="110">
        <v>12550</v>
      </c>
      <c r="G15" s="111"/>
      <c r="H15" s="109">
        <f t="shared" ref="H15:H22" si="0">C15-D15</f>
        <v>45</v>
      </c>
      <c r="I15" s="110">
        <f t="shared" ref="I15:I22" si="1">E15-F15</f>
        <v>2731</v>
      </c>
      <c r="J15" s="112">
        <f t="shared" ref="J15:J22" si="2">IF(D15=0, "-", IF(H15/D15&lt;10, H15/D15, "&gt;999%"))</f>
        <v>3.3657442034405384E-2</v>
      </c>
      <c r="K15" s="113">
        <f t="shared" ref="K15:K22" si="3">IF(F15=0, "-", IF(I15/F15&lt;10, I15/F15, "&gt;999%"))</f>
        <v>0.21760956175298804</v>
      </c>
      <c r="L15" s="99"/>
    </row>
    <row r="16" spans="1:12" ht="15" x14ac:dyDescent="0.2">
      <c r="A16" s="99"/>
      <c r="B16" s="108" t="s">
        <v>102</v>
      </c>
      <c r="C16" s="109">
        <v>26014</v>
      </c>
      <c r="D16" s="110">
        <v>27682</v>
      </c>
      <c r="E16" s="109">
        <v>214680</v>
      </c>
      <c r="F16" s="110">
        <v>259958</v>
      </c>
      <c r="G16" s="111"/>
      <c r="H16" s="109">
        <f t="shared" si="0"/>
        <v>-1668</v>
      </c>
      <c r="I16" s="110">
        <f t="shared" si="1"/>
        <v>-45278</v>
      </c>
      <c r="J16" s="112">
        <f t="shared" si="2"/>
        <v>-6.0255761866917133E-2</v>
      </c>
      <c r="K16" s="113">
        <f t="shared" si="3"/>
        <v>-0.1741742896929504</v>
      </c>
      <c r="L16" s="99"/>
    </row>
    <row r="17" spans="1:12" ht="15" x14ac:dyDescent="0.2">
      <c r="A17" s="99"/>
      <c r="B17" s="108" t="s">
        <v>103</v>
      </c>
      <c r="C17" s="109">
        <v>666</v>
      </c>
      <c r="D17" s="110">
        <v>602</v>
      </c>
      <c r="E17" s="109">
        <v>5422</v>
      </c>
      <c r="F17" s="110">
        <v>6871</v>
      </c>
      <c r="G17" s="111"/>
      <c r="H17" s="109">
        <f t="shared" si="0"/>
        <v>64</v>
      </c>
      <c r="I17" s="110">
        <f t="shared" si="1"/>
        <v>-1449</v>
      </c>
      <c r="J17" s="112">
        <f t="shared" si="2"/>
        <v>0.10631229235880399</v>
      </c>
      <c r="K17" s="113">
        <f t="shared" si="3"/>
        <v>-0.21088633386697714</v>
      </c>
      <c r="L17" s="99"/>
    </row>
    <row r="18" spans="1:12" ht="15" x14ac:dyDescent="0.2">
      <c r="A18" s="99"/>
      <c r="B18" s="108" t="s">
        <v>104</v>
      </c>
      <c r="C18" s="109">
        <v>16149</v>
      </c>
      <c r="D18" s="110">
        <v>17535</v>
      </c>
      <c r="E18" s="109">
        <v>137541</v>
      </c>
      <c r="F18" s="110">
        <v>164962</v>
      </c>
      <c r="G18" s="111"/>
      <c r="H18" s="109">
        <f t="shared" si="0"/>
        <v>-1386</v>
      </c>
      <c r="I18" s="110">
        <f t="shared" si="1"/>
        <v>-27421</v>
      </c>
      <c r="J18" s="112">
        <f t="shared" si="2"/>
        <v>-7.9041916167664678E-2</v>
      </c>
      <c r="K18" s="113">
        <f t="shared" si="3"/>
        <v>-0.16622616117651337</v>
      </c>
      <c r="L18" s="99"/>
    </row>
    <row r="19" spans="1:12" ht="15" x14ac:dyDescent="0.2">
      <c r="A19" s="99"/>
      <c r="B19" s="108" t="s">
        <v>105</v>
      </c>
      <c r="C19" s="109">
        <v>5177</v>
      </c>
      <c r="D19" s="110">
        <v>6645</v>
      </c>
      <c r="E19" s="109">
        <v>42616</v>
      </c>
      <c r="F19" s="110">
        <v>51738</v>
      </c>
      <c r="G19" s="111"/>
      <c r="H19" s="109">
        <f t="shared" si="0"/>
        <v>-1468</v>
      </c>
      <c r="I19" s="110">
        <f t="shared" si="1"/>
        <v>-9122</v>
      </c>
      <c r="J19" s="112">
        <f t="shared" si="2"/>
        <v>-0.22091798344620014</v>
      </c>
      <c r="K19" s="113">
        <f t="shared" si="3"/>
        <v>-0.17631141520739108</v>
      </c>
      <c r="L19" s="99"/>
    </row>
    <row r="20" spans="1:12" ht="15" x14ac:dyDescent="0.2">
      <c r="A20" s="99"/>
      <c r="B20" s="108" t="s">
        <v>106</v>
      </c>
      <c r="C20" s="109">
        <v>1268</v>
      </c>
      <c r="D20" s="110">
        <v>1927</v>
      </c>
      <c r="E20" s="109">
        <v>10689</v>
      </c>
      <c r="F20" s="110">
        <v>14791</v>
      </c>
      <c r="G20" s="111"/>
      <c r="H20" s="109">
        <f t="shared" si="0"/>
        <v>-659</v>
      </c>
      <c r="I20" s="110">
        <f t="shared" si="1"/>
        <v>-4102</v>
      </c>
      <c r="J20" s="112">
        <f t="shared" si="2"/>
        <v>-0.34198235599377269</v>
      </c>
      <c r="K20" s="113">
        <f t="shared" si="3"/>
        <v>-0.27733080927591103</v>
      </c>
      <c r="L20" s="99"/>
    </row>
    <row r="21" spans="1:12" ht="15" x14ac:dyDescent="0.2">
      <c r="A21" s="99"/>
      <c r="B21" s="108" t="s">
        <v>107</v>
      </c>
      <c r="C21" s="109">
        <v>10447</v>
      </c>
      <c r="D21" s="110">
        <v>24686</v>
      </c>
      <c r="E21" s="109">
        <v>155887</v>
      </c>
      <c r="F21" s="110">
        <v>231192</v>
      </c>
      <c r="G21" s="111"/>
      <c r="H21" s="109">
        <f t="shared" si="0"/>
        <v>-14239</v>
      </c>
      <c r="I21" s="110">
        <f t="shared" si="1"/>
        <v>-75305</v>
      </c>
      <c r="J21" s="112">
        <f t="shared" si="2"/>
        <v>-0.57680466661265495</v>
      </c>
      <c r="K21" s="113">
        <f t="shared" si="3"/>
        <v>-0.3257249385791896</v>
      </c>
      <c r="L21" s="99"/>
    </row>
    <row r="22" spans="1:12" ht="15" x14ac:dyDescent="0.2">
      <c r="A22" s="99"/>
      <c r="B22" s="108" t="s">
        <v>108</v>
      </c>
      <c r="C22" s="109">
        <v>7882</v>
      </c>
      <c r="D22" s="110">
        <v>7767</v>
      </c>
      <c r="E22" s="109">
        <v>62775</v>
      </c>
      <c r="F22" s="110">
        <v>69402</v>
      </c>
      <c r="G22" s="111"/>
      <c r="H22" s="109">
        <f t="shared" si="0"/>
        <v>115</v>
      </c>
      <c r="I22" s="110">
        <f t="shared" si="1"/>
        <v>-6627</v>
      </c>
      <c r="J22" s="112">
        <f t="shared" si="2"/>
        <v>1.4806231492210635E-2</v>
      </c>
      <c r="K22" s="113">
        <f t="shared" si="3"/>
        <v>-9.5487161753263591E-2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68985</v>
      </c>
      <c r="D24" s="121">
        <f>SUM(D15:D23)</f>
        <v>88181</v>
      </c>
      <c r="E24" s="120">
        <f>SUM(E15:E23)</f>
        <v>644891</v>
      </c>
      <c r="F24" s="121">
        <f>SUM(F15:F23)</f>
        <v>811464</v>
      </c>
      <c r="G24" s="122"/>
      <c r="H24" s="120">
        <f>SUM(H15:H23)</f>
        <v>-19196</v>
      </c>
      <c r="I24" s="121">
        <f>SUM(I15:I23)</f>
        <v>-166573</v>
      </c>
      <c r="J24" s="123">
        <f>IF(D24=0, 0, H24/D24)</f>
        <v>-0.21768861772944284</v>
      </c>
      <c r="K24" s="124">
        <f>IF(F24=0, 0, I24/F24)</f>
        <v>-0.20527466406396341</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109</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0"/>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365</v>
      </c>
      <c r="B7" s="65">
        <v>0</v>
      </c>
      <c r="C7" s="34">
        <f>IF(B21=0, "-", B7/B21)</f>
        <v>0</v>
      </c>
      <c r="D7" s="65">
        <v>1</v>
      </c>
      <c r="E7" s="9">
        <f>IF(D21=0, "-", D7/D21)</f>
        <v>2.1739130434782609E-3</v>
      </c>
      <c r="F7" s="81">
        <v>3</v>
      </c>
      <c r="G7" s="34">
        <f>IF(F21=0, "-", F7/F21)</f>
        <v>6.64599025254763E-4</v>
      </c>
      <c r="H7" s="65">
        <v>2</v>
      </c>
      <c r="I7" s="9">
        <f>IF(H21=0, "-", H7/H21)</f>
        <v>5.2576235541535224E-4</v>
      </c>
      <c r="J7" s="8">
        <f t="shared" ref="J7:J19" si="0">IF(D7=0, "-", IF((B7-D7)/D7&lt;10, (B7-D7)/D7, "&gt;999%"))</f>
        <v>-1</v>
      </c>
      <c r="K7" s="9">
        <f t="shared" ref="K7:K19" si="1">IF(H7=0, "-", IF((F7-H7)/H7&lt;10, (F7-H7)/H7, "&gt;999%"))</f>
        <v>0.5</v>
      </c>
    </row>
    <row r="8" spans="1:11" x14ac:dyDescent="0.2">
      <c r="A8" s="7" t="s">
        <v>366</v>
      </c>
      <c r="B8" s="65">
        <v>0</v>
      </c>
      <c r="C8" s="34">
        <f>IF(B21=0, "-", B8/B21)</f>
        <v>0</v>
      </c>
      <c r="D8" s="65">
        <v>0</v>
      </c>
      <c r="E8" s="9">
        <f>IF(D21=0, "-", D8/D21)</f>
        <v>0</v>
      </c>
      <c r="F8" s="81">
        <v>0</v>
      </c>
      <c r="G8" s="34">
        <f>IF(F21=0, "-", F8/F21)</f>
        <v>0</v>
      </c>
      <c r="H8" s="65">
        <v>6</v>
      </c>
      <c r="I8" s="9">
        <f>IF(H21=0, "-", H8/H21)</f>
        <v>1.5772870662460567E-3</v>
      </c>
      <c r="J8" s="8" t="str">
        <f t="shared" si="0"/>
        <v>-</v>
      </c>
      <c r="K8" s="9">
        <f t="shared" si="1"/>
        <v>-1</v>
      </c>
    </row>
    <row r="9" spans="1:11" x14ac:dyDescent="0.2">
      <c r="A9" s="7" t="s">
        <v>367</v>
      </c>
      <c r="B9" s="65">
        <v>0</v>
      </c>
      <c r="C9" s="34">
        <f>IF(B21=0, "-", B9/B21)</f>
        <v>0</v>
      </c>
      <c r="D9" s="65">
        <v>3</v>
      </c>
      <c r="E9" s="9">
        <f>IF(D21=0, "-", D9/D21)</f>
        <v>6.5217391304347823E-3</v>
      </c>
      <c r="F9" s="81">
        <v>11</v>
      </c>
      <c r="G9" s="34">
        <f>IF(F21=0, "-", F9/F21)</f>
        <v>2.4368630926007973E-3</v>
      </c>
      <c r="H9" s="65">
        <v>53</v>
      </c>
      <c r="I9" s="9">
        <f>IF(H21=0, "-", H9/H21)</f>
        <v>1.3932702418506835E-2</v>
      </c>
      <c r="J9" s="8">
        <f t="shared" si="0"/>
        <v>-1</v>
      </c>
      <c r="K9" s="9">
        <f t="shared" si="1"/>
        <v>-0.79245283018867929</v>
      </c>
    </row>
    <row r="10" spans="1:11" x14ac:dyDescent="0.2">
      <c r="A10" s="7" t="s">
        <v>368</v>
      </c>
      <c r="B10" s="65">
        <v>14</v>
      </c>
      <c r="C10" s="34">
        <f>IF(B21=0, "-", B10/B21)</f>
        <v>1.9718309859154931E-2</v>
      </c>
      <c r="D10" s="65">
        <v>0</v>
      </c>
      <c r="E10" s="9">
        <f>IF(D21=0, "-", D10/D21)</f>
        <v>0</v>
      </c>
      <c r="F10" s="81">
        <v>14</v>
      </c>
      <c r="G10" s="34">
        <f>IF(F21=0, "-", F10/F21)</f>
        <v>3.1014621178555605E-3</v>
      </c>
      <c r="H10" s="65">
        <v>0</v>
      </c>
      <c r="I10" s="9">
        <f>IF(H21=0, "-", H10/H21)</f>
        <v>0</v>
      </c>
      <c r="J10" s="8" t="str">
        <f t="shared" si="0"/>
        <v>-</v>
      </c>
      <c r="K10" s="9" t="str">
        <f t="shared" si="1"/>
        <v>-</v>
      </c>
    </row>
    <row r="11" spans="1:11" x14ac:dyDescent="0.2">
      <c r="A11" s="7" t="s">
        <v>369</v>
      </c>
      <c r="B11" s="65">
        <v>3</v>
      </c>
      <c r="C11" s="34">
        <f>IF(B21=0, "-", B11/B21)</f>
        <v>4.2253521126760559E-3</v>
      </c>
      <c r="D11" s="65">
        <v>36</v>
      </c>
      <c r="E11" s="9">
        <f>IF(D21=0, "-", D11/D21)</f>
        <v>7.8260869565217397E-2</v>
      </c>
      <c r="F11" s="81">
        <v>428</v>
      </c>
      <c r="G11" s="34">
        <f>IF(F21=0, "-", F11/F21)</f>
        <v>9.4816127603012848E-2</v>
      </c>
      <c r="H11" s="65">
        <v>657</v>
      </c>
      <c r="I11" s="9">
        <f>IF(H21=0, "-", H11/H21)</f>
        <v>0.17271293375394323</v>
      </c>
      <c r="J11" s="8">
        <f t="shared" si="0"/>
        <v>-0.91666666666666663</v>
      </c>
      <c r="K11" s="9">
        <f t="shared" si="1"/>
        <v>-0.34855403348554032</v>
      </c>
    </row>
    <row r="12" spans="1:11" x14ac:dyDescent="0.2">
      <c r="A12" s="7" t="s">
        <v>370</v>
      </c>
      <c r="B12" s="65">
        <v>137</v>
      </c>
      <c r="C12" s="34">
        <f>IF(B21=0, "-", B12/B21)</f>
        <v>0.19295774647887323</v>
      </c>
      <c r="D12" s="65">
        <v>79</v>
      </c>
      <c r="E12" s="9">
        <f>IF(D21=0, "-", D12/D21)</f>
        <v>0.17173913043478262</v>
      </c>
      <c r="F12" s="81">
        <v>725</v>
      </c>
      <c r="G12" s="34">
        <f>IF(F21=0, "-", F12/F21)</f>
        <v>0.16061143110323439</v>
      </c>
      <c r="H12" s="65">
        <v>80</v>
      </c>
      <c r="I12" s="9">
        <f>IF(H21=0, "-", H12/H21)</f>
        <v>2.1030494216614092E-2</v>
      </c>
      <c r="J12" s="8">
        <f t="shared" si="0"/>
        <v>0.73417721518987344</v>
      </c>
      <c r="K12" s="9">
        <f t="shared" si="1"/>
        <v>8.0625</v>
      </c>
    </row>
    <row r="13" spans="1:11" x14ac:dyDescent="0.2">
      <c r="A13" s="7" t="s">
        <v>371</v>
      </c>
      <c r="B13" s="65">
        <v>326</v>
      </c>
      <c r="C13" s="34">
        <f>IF(B21=0, "-", B13/B21)</f>
        <v>0.45915492957746479</v>
      </c>
      <c r="D13" s="65">
        <v>279</v>
      </c>
      <c r="E13" s="9">
        <f>IF(D21=0, "-", D13/D21)</f>
        <v>0.60652173913043483</v>
      </c>
      <c r="F13" s="81">
        <v>2328</v>
      </c>
      <c r="G13" s="34">
        <f>IF(F21=0, "-", F13/F21)</f>
        <v>0.51572884359769611</v>
      </c>
      <c r="H13" s="65">
        <v>2462</v>
      </c>
      <c r="I13" s="9">
        <f>IF(H21=0, "-", H13/H21)</f>
        <v>0.64721345951629861</v>
      </c>
      <c r="J13" s="8">
        <f t="shared" si="0"/>
        <v>0.16845878136200718</v>
      </c>
      <c r="K13" s="9">
        <f t="shared" si="1"/>
        <v>-5.4427294882209584E-2</v>
      </c>
    </row>
    <row r="14" spans="1:11" x14ac:dyDescent="0.2">
      <c r="A14" s="7" t="s">
        <v>372</v>
      </c>
      <c r="B14" s="65">
        <v>20</v>
      </c>
      <c r="C14" s="34">
        <f>IF(B21=0, "-", B14/B21)</f>
        <v>2.8169014084507043E-2</v>
      </c>
      <c r="D14" s="65">
        <v>3</v>
      </c>
      <c r="E14" s="9">
        <f>IF(D21=0, "-", D14/D21)</f>
        <v>6.5217391304347823E-3</v>
      </c>
      <c r="F14" s="81">
        <v>106</v>
      </c>
      <c r="G14" s="34">
        <f>IF(F21=0, "-", F14/F21)</f>
        <v>2.3482498892334957E-2</v>
      </c>
      <c r="H14" s="65">
        <v>72</v>
      </c>
      <c r="I14" s="9">
        <f>IF(H21=0, "-", H14/H21)</f>
        <v>1.8927444794952682E-2</v>
      </c>
      <c r="J14" s="8">
        <f t="shared" si="0"/>
        <v>5.666666666666667</v>
      </c>
      <c r="K14" s="9">
        <f t="shared" si="1"/>
        <v>0.47222222222222221</v>
      </c>
    </row>
    <row r="15" spans="1:11" x14ac:dyDescent="0.2">
      <c r="A15" s="7" t="s">
        <v>373</v>
      </c>
      <c r="B15" s="65">
        <v>0</v>
      </c>
      <c r="C15" s="34">
        <f>IF(B21=0, "-", B15/B21)</f>
        <v>0</v>
      </c>
      <c r="D15" s="65">
        <v>14</v>
      </c>
      <c r="E15" s="9">
        <f>IF(D21=0, "-", D15/D21)</f>
        <v>3.0434782608695653E-2</v>
      </c>
      <c r="F15" s="81">
        <v>8</v>
      </c>
      <c r="G15" s="34">
        <f>IF(F21=0, "-", F15/F21)</f>
        <v>1.7722640673460345E-3</v>
      </c>
      <c r="H15" s="65">
        <v>42</v>
      </c>
      <c r="I15" s="9">
        <f>IF(H21=0, "-", H15/H21)</f>
        <v>1.1041009463722398E-2</v>
      </c>
      <c r="J15" s="8">
        <f t="shared" si="0"/>
        <v>-1</v>
      </c>
      <c r="K15" s="9">
        <f t="shared" si="1"/>
        <v>-0.80952380952380953</v>
      </c>
    </row>
    <row r="16" spans="1:11" x14ac:dyDescent="0.2">
      <c r="A16" s="7" t="s">
        <v>374</v>
      </c>
      <c r="B16" s="65">
        <v>0</v>
      </c>
      <c r="C16" s="34">
        <f>IF(B21=0, "-", B16/B21)</f>
        <v>0</v>
      </c>
      <c r="D16" s="65">
        <v>2</v>
      </c>
      <c r="E16" s="9">
        <f>IF(D21=0, "-", D16/D21)</f>
        <v>4.3478260869565218E-3</v>
      </c>
      <c r="F16" s="81">
        <v>22</v>
      </c>
      <c r="G16" s="34">
        <f>IF(F21=0, "-", F16/F21)</f>
        <v>4.8737261852015946E-3</v>
      </c>
      <c r="H16" s="65">
        <v>14</v>
      </c>
      <c r="I16" s="9">
        <f>IF(H21=0, "-", H16/H21)</f>
        <v>3.6803364879074659E-3</v>
      </c>
      <c r="J16" s="8">
        <f t="shared" si="0"/>
        <v>-1</v>
      </c>
      <c r="K16" s="9">
        <f t="shared" si="1"/>
        <v>0.5714285714285714</v>
      </c>
    </row>
    <row r="17" spans="1:11" x14ac:dyDescent="0.2">
      <c r="A17" s="7" t="s">
        <v>375</v>
      </c>
      <c r="B17" s="65">
        <v>14</v>
      </c>
      <c r="C17" s="34">
        <f>IF(B21=0, "-", B17/B21)</f>
        <v>1.9718309859154931E-2</v>
      </c>
      <c r="D17" s="65">
        <v>10</v>
      </c>
      <c r="E17" s="9">
        <f>IF(D21=0, "-", D17/D21)</f>
        <v>2.1739130434782608E-2</v>
      </c>
      <c r="F17" s="81">
        <v>102</v>
      </c>
      <c r="G17" s="34">
        <f>IF(F21=0, "-", F17/F21)</f>
        <v>2.259636685866194E-2</v>
      </c>
      <c r="H17" s="65">
        <v>125</v>
      </c>
      <c r="I17" s="9">
        <f>IF(H21=0, "-", H17/H21)</f>
        <v>3.2860147213459513E-2</v>
      </c>
      <c r="J17" s="8">
        <f t="shared" si="0"/>
        <v>0.4</v>
      </c>
      <c r="K17" s="9">
        <f t="shared" si="1"/>
        <v>-0.184</v>
      </c>
    </row>
    <row r="18" spans="1:11" x14ac:dyDescent="0.2">
      <c r="A18" s="7" t="s">
        <v>376</v>
      </c>
      <c r="B18" s="65">
        <v>109</v>
      </c>
      <c r="C18" s="34">
        <f>IF(B21=0, "-", B18/B21)</f>
        <v>0.15352112676056337</v>
      </c>
      <c r="D18" s="65">
        <v>33</v>
      </c>
      <c r="E18" s="9">
        <f>IF(D21=0, "-", D18/D21)</f>
        <v>7.1739130434782611E-2</v>
      </c>
      <c r="F18" s="81">
        <v>415</v>
      </c>
      <c r="G18" s="34">
        <f>IF(F21=0, "-", F18/F21)</f>
        <v>9.1936198493575538E-2</v>
      </c>
      <c r="H18" s="65">
        <v>291</v>
      </c>
      <c r="I18" s="9">
        <f>IF(H21=0, "-", H18/H21)</f>
        <v>7.649842271293375E-2</v>
      </c>
      <c r="J18" s="8">
        <f t="shared" si="0"/>
        <v>2.3030303030303032</v>
      </c>
      <c r="K18" s="9">
        <f t="shared" si="1"/>
        <v>0.42611683848797249</v>
      </c>
    </row>
    <row r="19" spans="1:11" x14ac:dyDescent="0.2">
      <c r="A19" s="7" t="s">
        <v>377</v>
      </c>
      <c r="B19" s="65">
        <v>87</v>
      </c>
      <c r="C19" s="34">
        <f>IF(B21=0, "-", B19/B21)</f>
        <v>0.12253521126760564</v>
      </c>
      <c r="D19" s="65">
        <v>0</v>
      </c>
      <c r="E19" s="9">
        <f>IF(D21=0, "-", D19/D21)</f>
        <v>0</v>
      </c>
      <c r="F19" s="81">
        <v>352</v>
      </c>
      <c r="G19" s="34">
        <f>IF(F21=0, "-", F19/F21)</f>
        <v>7.7979618963225514E-2</v>
      </c>
      <c r="H19" s="65">
        <v>0</v>
      </c>
      <c r="I19" s="9">
        <f>IF(H21=0, "-", H19/H21)</f>
        <v>0</v>
      </c>
      <c r="J19" s="8" t="str">
        <f t="shared" si="0"/>
        <v>-</v>
      </c>
      <c r="K19" s="9" t="str">
        <f t="shared" si="1"/>
        <v>-</v>
      </c>
    </row>
    <row r="20" spans="1:11" x14ac:dyDescent="0.2">
      <c r="A20" s="2"/>
      <c r="B20" s="68"/>
      <c r="C20" s="33"/>
      <c r="D20" s="68"/>
      <c r="E20" s="6"/>
      <c r="F20" s="82"/>
      <c r="G20" s="33"/>
      <c r="H20" s="68"/>
      <c r="I20" s="6"/>
      <c r="J20" s="5"/>
      <c r="K20" s="6"/>
    </row>
    <row r="21" spans="1:11" s="43" customFormat="1" x14ac:dyDescent="0.2">
      <c r="A21" s="162" t="s">
        <v>627</v>
      </c>
      <c r="B21" s="71">
        <f>SUM(B7:B20)</f>
        <v>710</v>
      </c>
      <c r="C21" s="40">
        <f>B21/16149</f>
        <v>4.3965570623568026E-2</v>
      </c>
      <c r="D21" s="71">
        <f>SUM(D7:D20)</f>
        <v>460</v>
      </c>
      <c r="E21" s="41">
        <f>D21/17535</f>
        <v>2.6233247790134018E-2</v>
      </c>
      <c r="F21" s="77">
        <f>SUM(F7:F20)</f>
        <v>4514</v>
      </c>
      <c r="G21" s="42">
        <f>F21/137541</f>
        <v>3.2819304789117425E-2</v>
      </c>
      <c r="H21" s="71">
        <f>SUM(H7:H20)</f>
        <v>3804</v>
      </c>
      <c r="I21" s="41">
        <f>H21/164962</f>
        <v>2.305985620930881E-2</v>
      </c>
      <c r="J21" s="37">
        <f>IF(D21=0, "-", IF((B21-D21)/D21&lt;10, (B21-D21)/D21, "&gt;999%"))</f>
        <v>0.54347826086956519</v>
      </c>
      <c r="K21" s="38">
        <f>IF(H21=0, "-", IF((F21-H21)/H21&lt;10, (F21-H21)/H21, "&gt;999%"))</f>
        <v>0.18664563617245006</v>
      </c>
    </row>
    <row r="22" spans="1:11" x14ac:dyDescent="0.2">
      <c r="B22" s="83"/>
      <c r="D22" s="83"/>
      <c r="F22" s="83"/>
      <c r="H22" s="83"/>
    </row>
    <row r="23" spans="1:11" s="43" customFormat="1" x14ac:dyDescent="0.2">
      <c r="A23" s="162" t="s">
        <v>627</v>
      </c>
      <c r="B23" s="71">
        <v>710</v>
      </c>
      <c r="C23" s="40">
        <f>B23/16149</f>
        <v>4.3965570623568026E-2</v>
      </c>
      <c r="D23" s="71">
        <v>460</v>
      </c>
      <c r="E23" s="41">
        <f>D23/17535</f>
        <v>2.6233247790134018E-2</v>
      </c>
      <c r="F23" s="77">
        <v>4514</v>
      </c>
      <c r="G23" s="42">
        <f>F23/137541</f>
        <v>3.2819304789117425E-2</v>
      </c>
      <c r="H23" s="71">
        <v>3804</v>
      </c>
      <c r="I23" s="41">
        <f>H23/164962</f>
        <v>2.305985620930881E-2</v>
      </c>
      <c r="J23" s="37">
        <f>IF(D23=0, "-", IF((B23-D23)/D23&lt;10, (B23-D23)/D23, "&gt;999%"))</f>
        <v>0.54347826086956519</v>
      </c>
      <c r="K23" s="38">
        <f>IF(H23=0, "-", IF((F23-H23)/H23&lt;10, (F23-H23)/H23, "&gt;999%"))</f>
        <v>0.18664563617245006</v>
      </c>
    </row>
    <row r="24" spans="1:11" x14ac:dyDescent="0.2">
      <c r="B24" s="83"/>
      <c r="D24" s="83"/>
      <c r="F24" s="83"/>
      <c r="H24" s="83"/>
    </row>
    <row r="25" spans="1:11" ht="15.75" x14ac:dyDescent="0.25">
      <c r="A25" s="164" t="s">
        <v>122</v>
      </c>
      <c r="B25" s="196" t="s">
        <v>1</v>
      </c>
      <c r="C25" s="200"/>
      <c r="D25" s="200"/>
      <c r="E25" s="197"/>
      <c r="F25" s="196" t="s">
        <v>14</v>
      </c>
      <c r="G25" s="200"/>
      <c r="H25" s="200"/>
      <c r="I25" s="197"/>
      <c r="J25" s="196" t="s">
        <v>15</v>
      </c>
      <c r="K25" s="197"/>
    </row>
    <row r="26" spans="1:11" x14ac:dyDescent="0.2">
      <c r="A26" s="22"/>
      <c r="B26" s="196">
        <f>VALUE(RIGHT($B$2, 4))</f>
        <v>2020</v>
      </c>
      <c r="C26" s="197"/>
      <c r="D26" s="196">
        <f>B26-1</f>
        <v>2019</v>
      </c>
      <c r="E26" s="204"/>
      <c r="F26" s="196">
        <f>B26</f>
        <v>2020</v>
      </c>
      <c r="G26" s="204"/>
      <c r="H26" s="196">
        <f>D26</f>
        <v>2019</v>
      </c>
      <c r="I26" s="204"/>
      <c r="J26" s="140" t="s">
        <v>4</v>
      </c>
      <c r="K26" s="141" t="s">
        <v>2</v>
      </c>
    </row>
    <row r="27" spans="1:11" x14ac:dyDescent="0.2">
      <c r="A27" s="163" t="s">
        <v>152</v>
      </c>
      <c r="B27" s="61" t="s">
        <v>12</v>
      </c>
      <c r="C27" s="62" t="s">
        <v>13</v>
      </c>
      <c r="D27" s="61" t="s">
        <v>12</v>
      </c>
      <c r="E27" s="63" t="s">
        <v>13</v>
      </c>
      <c r="F27" s="62" t="s">
        <v>12</v>
      </c>
      <c r="G27" s="62" t="s">
        <v>13</v>
      </c>
      <c r="H27" s="61" t="s">
        <v>12</v>
      </c>
      <c r="I27" s="63" t="s">
        <v>13</v>
      </c>
      <c r="J27" s="61"/>
      <c r="K27" s="63"/>
    </row>
    <row r="28" spans="1:11" x14ac:dyDescent="0.2">
      <c r="A28" s="7" t="s">
        <v>378</v>
      </c>
      <c r="B28" s="65">
        <v>0</v>
      </c>
      <c r="C28" s="34">
        <f>IF(B50=0, "-", B28/B50)</f>
        <v>0</v>
      </c>
      <c r="D28" s="65">
        <v>2</v>
      </c>
      <c r="E28" s="9">
        <f>IF(D50=0, "-", D28/D50)</f>
        <v>1.0875475802066339E-3</v>
      </c>
      <c r="F28" s="81">
        <v>6</v>
      </c>
      <c r="G28" s="34">
        <f>IF(F50=0, "-", F28/F50)</f>
        <v>4.0211782052141276E-4</v>
      </c>
      <c r="H28" s="65">
        <v>10</v>
      </c>
      <c r="I28" s="9">
        <f>IF(H50=0, "-", H28/H50)</f>
        <v>6.2992125984251965E-4</v>
      </c>
      <c r="J28" s="8">
        <f t="shared" ref="J28:J48" si="2">IF(D28=0, "-", IF((B28-D28)/D28&lt;10, (B28-D28)/D28, "&gt;999%"))</f>
        <v>-1</v>
      </c>
      <c r="K28" s="9">
        <f t="shared" ref="K28:K48" si="3">IF(H28=0, "-", IF((F28-H28)/H28&lt;10, (F28-H28)/H28, "&gt;999%"))</f>
        <v>-0.4</v>
      </c>
    </row>
    <row r="29" spans="1:11" x14ac:dyDescent="0.2">
      <c r="A29" s="7" t="s">
        <v>379</v>
      </c>
      <c r="B29" s="65">
        <v>66</v>
      </c>
      <c r="C29" s="34">
        <f>IF(B50=0, "-", B29/B50)</f>
        <v>3.5850081477457905E-2</v>
      </c>
      <c r="D29" s="65">
        <v>53</v>
      </c>
      <c r="E29" s="9">
        <f>IF(D50=0, "-", D29/D50)</f>
        <v>2.8820010875475803E-2</v>
      </c>
      <c r="F29" s="81">
        <v>456</v>
      </c>
      <c r="G29" s="34">
        <f>IF(F50=0, "-", F29/F50)</f>
        <v>3.0560954359627371E-2</v>
      </c>
      <c r="H29" s="65">
        <v>181</v>
      </c>
      <c r="I29" s="9">
        <f>IF(H50=0, "-", H29/H50)</f>
        <v>1.1401574803149607E-2</v>
      </c>
      <c r="J29" s="8">
        <f t="shared" si="2"/>
        <v>0.24528301886792453</v>
      </c>
      <c r="K29" s="9">
        <f t="shared" si="3"/>
        <v>1.5193370165745856</v>
      </c>
    </row>
    <row r="30" spans="1:11" x14ac:dyDescent="0.2">
      <c r="A30" s="7" t="s">
        <v>380</v>
      </c>
      <c r="B30" s="65">
        <v>96</v>
      </c>
      <c r="C30" s="34">
        <f>IF(B50=0, "-", B30/B50)</f>
        <v>5.2145573058120585E-2</v>
      </c>
      <c r="D30" s="65">
        <v>170</v>
      </c>
      <c r="E30" s="9">
        <f>IF(D50=0, "-", D30/D50)</f>
        <v>9.2441544317563892E-2</v>
      </c>
      <c r="F30" s="81">
        <v>1231</v>
      </c>
      <c r="G30" s="34">
        <f>IF(F50=0, "-", F30/F50)</f>
        <v>8.2501172843643181E-2</v>
      </c>
      <c r="H30" s="65">
        <v>1700</v>
      </c>
      <c r="I30" s="9">
        <f>IF(H50=0, "-", H30/H50)</f>
        <v>0.10708661417322834</v>
      </c>
      <c r="J30" s="8">
        <f t="shared" si="2"/>
        <v>-0.43529411764705883</v>
      </c>
      <c r="K30" s="9">
        <f t="shared" si="3"/>
        <v>-0.27588235294117647</v>
      </c>
    </row>
    <row r="31" spans="1:11" x14ac:dyDescent="0.2">
      <c r="A31" s="7" t="s">
        <v>381</v>
      </c>
      <c r="B31" s="65">
        <v>273</v>
      </c>
      <c r="C31" s="34">
        <f>IF(B50=0, "-", B31/B50)</f>
        <v>0.14828897338403041</v>
      </c>
      <c r="D31" s="65">
        <v>243</v>
      </c>
      <c r="E31" s="9">
        <f>IF(D50=0, "-", D31/D50)</f>
        <v>0.13213703099510604</v>
      </c>
      <c r="F31" s="81">
        <v>2085</v>
      </c>
      <c r="G31" s="34">
        <f>IF(F50=0, "-", F31/F50)</f>
        <v>0.13973594263119093</v>
      </c>
      <c r="H31" s="65">
        <v>2567</v>
      </c>
      <c r="I31" s="9">
        <f>IF(H50=0, "-", H31/H50)</f>
        <v>0.16170078740157481</v>
      </c>
      <c r="J31" s="8">
        <f t="shared" si="2"/>
        <v>0.12345679012345678</v>
      </c>
      <c r="K31" s="9">
        <f t="shared" si="3"/>
        <v>-0.18776782236073236</v>
      </c>
    </row>
    <row r="32" spans="1:11" x14ac:dyDescent="0.2">
      <c r="A32" s="7" t="s">
        <v>382</v>
      </c>
      <c r="B32" s="65">
        <v>11</v>
      </c>
      <c r="C32" s="34">
        <f>IF(B50=0, "-", B32/B50)</f>
        <v>5.975013579576317E-3</v>
      </c>
      <c r="D32" s="65">
        <v>12</v>
      </c>
      <c r="E32" s="9">
        <f>IF(D50=0, "-", D32/D50)</f>
        <v>6.5252854812398045E-3</v>
      </c>
      <c r="F32" s="81">
        <v>87</v>
      </c>
      <c r="G32" s="34">
        <f>IF(F50=0, "-", F32/F50)</f>
        <v>5.830708397560485E-3</v>
      </c>
      <c r="H32" s="65">
        <v>95</v>
      </c>
      <c r="I32" s="9">
        <f>IF(H50=0, "-", H32/H50)</f>
        <v>5.9842519685039371E-3</v>
      </c>
      <c r="J32" s="8">
        <f t="shared" si="2"/>
        <v>-8.3333333333333329E-2</v>
      </c>
      <c r="K32" s="9">
        <f t="shared" si="3"/>
        <v>-8.4210526315789472E-2</v>
      </c>
    </row>
    <row r="33" spans="1:11" x14ac:dyDescent="0.2">
      <c r="A33" s="7" t="s">
        <v>383</v>
      </c>
      <c r="B33" s="65">
        <v>0</v>
      </c>
      <c r="C33" s="34">
        <f>IF(B50=0, "-", B33/B50)</f>
        <v>0</v>
      </c>
      <c r="D33" s="65">
        <v>1</v>
      </c>
      <c r="E33" s="9">
        <f>IF(D50=0, "-", D33/D50)</f>
        <v>5.4377379010331697E-4</v>
      </c>
      <c r="F33" s="81">
        <v>0</v>
      </c>
      <c r="G33" s="34">
        <f>IF(F50=0, "-", F33/F50)</f>
        <v>0</v>
      </c>
      <c r="H33" s="65">
        <v>12</v>
      </c>
      <c r="I33" s="9">
        <f>IF(H50=0, "-", H33/H50)</f>
        <v>7.5590551181102365E-4</v>
      </c>
      <c r="J33" s="8">
        <f t="shared" si="2"/>
        <v>-1</v>
      </c>
      <c r="K33" s="9">
        <f t="shared" si="3"/>
        <v>-1</v>
      </c>
    </row>
    <row r="34" spans="1:11" x14ac:dyDescent="0.2">
      <c r="A34" s="7" t="s">
        <v>384</v>
      </c>
      <c r="B34" s="65">
        <v>266</v>
      </c>
      <c r="C34" s="34">
        <f>IF(B50=0, "-", B34/B50)</f>
        <v>0.14448669201520911</v>
      </c>
      <c r="D34" s="65">
        <v>0</v>
      </c>
      <c r="E34" s="9">
        <f>IF(D50=0, "-", D34/D50)</f>
        <v>0</v>
      </c>
      <c r="F34" s="81">
        <v>1358</v>
      </c>
      <c r="G34" s="34">
        <f>IF(F50=0, "-", F34/F50)</f>
        <v>9.1012666711346418E-2</v>
      </c>
      <c r="H34" s="65">
        <v>0</v>
      </c>
      <c r="I34" s="9">
        <f>IF(H50=0, "-", H34/H50)</f>
        <v>0</v>
      </c>
      <c r="J34" s="8" t="str">
        <f t="shared" si="2"/>
        <v>-</v>
      </c>
      <c r="K34" s="9" t="str">
        <f t="shared" si="3"/>
        <v>-</v>
      </c>
    </row>
    <row r="35" spans="1:11" x14ac:dyDescent="0.2">
      <c r="A35" s="7" t="s">
        <v>385</v>
      </c>
      <c r="B35" s="65">
        <v>201</v>
      </c>
      <c r="C35" s="34">
        <f>IF(B50=0, "-", B35/B50)</f>
        <v>0.10917979359043997</v>
      </c>
      <c r="D35" s="65">
        <v>0</v>
      </c>
      <c r="E35" s="9">
        <f>IF(D50=0, "-", D35/D50)</f>
        <v>0</v>
      </c>
      <c r="F35" s="81">
        <v>1390</v>
      </c>
      <c r="G35" s="34">
        <f>IF(F50=0, "-", F35/F50)</f>
        <v>9.3157295087460623E-2</v>
      </c>
      <c r="H35" s="65">
        <v>0</v>
      </c>
      <c r="I35" s="9">
        <f>IF(H50=0, "-", H35/H50)</f>
        <v>0</v>
      </c>
      <c r="J35" s="8" t="str">
        <f t="shared" si="2"/>
        <v>-</v>
      </c>
      <c r="K35" s="9" t="str">
        <f t="shared" si="3"/>
        <v>-</v>
      </c>
    </row>
    <row r="36" spans="1:11" x14ac:dyDescent="0.2">
      <c r="A36" s="7" t="s">
        <v>386</v>
      </c>
      <c r="B36" s="65">
        <v>134</v>
      </c>
      <c r="C36" s="34">
        <f>IF(B50=0, "-", B36/B50)</f>
        <v>7.2786529060293315E-2</v>
      </c>
      <c r="D36" s="65">
        <v>105</v>
      </c>
      <c r="E36" s="9">
        <f>IF(D50=0, "-", D36/D50)</f>
        <v>5.7096247960848286E-2</v>
      </c>
      <c r="F36" s="81">
        <v>661</v>
      </c>
      <c r="G36" s="34">
        <f>IF(F50=0, "-", F36/F50)</f>
        <v>4.4299979894108971E-2</v>
      </c>
      <c r="H36" s="65">
        <v>775</v>
      </c>
      <c r="I36" s="9">
        <f>IF(H50=0, "-", H36/H50)</f>
        <v>4.8818897637795275E-2</v>
      </c>
      <c r="J36" s="8">
        <f t="shared" si="2"/>
        <v>0.27619047619047621</v>
      </c>
      <c r="K36" s="9">
        <f t="shared" si="3"/>
        <v>-0.14709677419354839</v>
      </c>
    </row>
    <row r="37" spans="1:11" x14ac:dyDescent="0.2">
      <c r="A37" s="7" t="s">
        <v>387</v>
      </c>
      <c r="B37" s="65">
        <v>248</v>
      </c>
      <c r="C37" s="34">
        <f>IF(B50=0, "-", B37/B50)</f>
        <v>0.13470939706681151</v>
      </c>
      <c r="D37" s="65">
        <v>448</v>
      </c>
      <c r="E37" s="9">
        <f>IF(D50=0, "-", D37/D50)</f>
        <v>0.24361065796628603</v>
      </c>
      <c r="F37" s="81">
        <v>2437</v>
      </c>
      <c r="G37" s="34">
        <f>IF(F50=0, "-", F37/F50)</f>
        <v>0.16332685476844716</v>
      </c>
      <c r="H37" s="65">
        <v>3942</v>
      </c>
      <c r="I37" s="9">
        <f>IF(H50=0, "-", H37/H50)</f>
        <v>0.24831496062992126</v>
      </c>
      <c r="J37" s="8">
        <f t="shared" si="2"/>
        <v>-0.44642857142857145</v>
      </c>
      <c r="K37" s="9">
        <f t="shared" si="3"/>
        <v>-0.38178589548452563</v>
      </c>
    </row>
    <row r="38" spans="1:11" x14ac:dyDescent="0.2">
      <c r="A38" s="7" t="s">
        <v>388</v>
      </c>
      <c r="B38" s="65">
        <v>156</v>
      </c>
      <c r="C38" s="34">
        <f>IF(B50=0, "-", B38/B50)</f>
        <v>8.4736556219445952E-2</v>
      </c>
      <c r="D38" s="65">
        <v>142</v>
      </c>
      <c r="E38" s="9">
        <f>IF(D50=0, "-", D38/D50)</f>
        <v>7.7215878194671017E-2</v>
      </c>
      <c r="F38" s="81">
        <v>1066</v>
      </c>
      <c r="G38" s="34">
        <f>IF(F50=0, "-", F38/F50)</f>
        <v>7.144293277930433E-2</v>
      </c>
      <c r="H38" s="65">
        <v>1428</v>
      </c>
      <c r="I38" s="9">
        <f>IF(H50=0, "-", H38/H50)</f>
        <v>8.9952755905511814E-2</v>
      </c>
      <c r="J38" s="8">
        <f t="shared" si="2"/>
        <v>9.8591549295774641E-2</v>
      </c>
      <c r="K38" s="9">
        <f t="shared" si="3"/>
        <v>-0.25350140056022408</v>
      </c>
    </row>
    <row r="39" spans="1:11" x14ac:dyDescent="0.2">
      <c r="A39" s="7" t="s">
        <v>389</v>
      </c>
      <c r="B39" s="65">
        <v>81</v>
      </c>
      <c r="C39" s="34">
        <f>IF(B50=0, "-", B39/B50)</f>
        <v>4.3997827267789245E-2</v>
      </c>
      <c r="D39" s="65">
        <v>192</v>
      </c>
      <c r="E39" s="9">
        <f>IF(D50=0, "-", D39/D50)</f>
        <v>0.10440456769983687</v>
      </c>
      <c r="F39" s="81">
        <v>934</v>
      </c>
      <c r="G39" s="34">
        <f>IF(F50=0, "-", F39/F50)</f>
        <v>6.2596340727833252E-2</v>
      </c>
      <c r="H39" s="65">
        <v>1577</v>
      </c>
      <c r="I39" s="9">
        <f>IF(H50=0, "-", H39/H50)</f>
        <v>9.933858267716536E-2</v>
      </c>
      <c r="J39" s="8">
        <f t="shared" si="2"/>
        <v>-0.578125</v>
      </c>
      <c r="K39" s="9">
        <f t="shared" si="3"/>
        <v>-0.40773620798985416</v>
      </c>
    </row>
    <row r="40" spans="1:11" x14ac:dyDescent="0.2">
      <c r="A40" s="7" t="s">
        <v>390</v>
      </c>
      <c r="B40" s="65">
        <v>0</v>
      </c>
      <c r="C40" s="34">
        <f>IF(B50=0, "-", B40/B50)</f>
        <v>0</v>
      </c>
      <c r="D40" s="65">
        <v>1</v>
      </c>
      <c r="E40" s="9">
        <f>IF(D50=0, "-", D40/D50)</f>
        <v>5.4377379010331697E-4</v>
      </c>
      <c r="F40" s="81">
        <v>3</v>
      </c>
      <c r="G40" s="34">
        <f>IF(F50=0, "-", F40/F50)</f>
        <v>2.0105891026070638E-4</v>
      </c>
      <c r="H40" s="65">
        <v>20</v>
      </c>
      <c r="I40" s="9">
        <f>IF(H50=0, "-", H40/H50)</f>
        <v>1.2598425196850393E-3</v>
      </c>
      <c r="J40" s="8">
        <f t="shared" si="2"/>
        <v>-1</v>
      </c>
      <c r="K40" s="9">
        <f t="shared" si="3"/>
        <v>-0.85</v>
      </c>
    </row>
    <row r="41" spans="1:11" x14ac:dyDescent="0.2">
      <c r="A41" s="7" t="s">
        <v>391</v>
      </c>
      <c r="B41" s="65">
        <v>14</v>
      </c>
      <c r="C41" s="34">
        <f>IF(B50=0, "-", B41/B50)</f>
        <v>7.6045627376425855E-3</v>
      </c>
      <c r="D41" s="65">
        <v>0</v>
      </c>
      <c r="E41" s="9">
        <f>IF(D50=0, "-", D41/D50)</f>
        <v>0</v>
      </c>
      <c r="F41" s="81">
        <v>58</v>
      </c>
      <c r="G41" s="34">
        <f>IF(F50=0, "-", F41/F50)</f>
        <v>3.8871389317069903E-3</v>
      </c>
      <c r="H41" s="65">
        <v>0</v>
      </c>
      <c r="I41" s="9">
        <f>IF(H50=0, "-", H41/H50)</f>
        <v>0</v>
      </c>
      <c r="J41" s="8" t="str">
        <f t="shared" si="2"/>
        <v>-</v>
      </c>
      <c r="K41" s="9" t="str">
        <f t="shared" si="3"/>
        <v>-</v>
      </c>
    </row>
    <row r="42" spans="1:11" x14ac:dyDescent="0.2">
      <c r="A42" s="7" t="s">
        <v>392</v>
      </c>
      <c r="B42" s="65">
        <v>4</v>
      </c>
      <c r="C42" s="34">
        <f>IF(B50=0, "-", B42/B50)</f>
        <v>2.1727322107550242E-3</v>
      </c>
      <c r="D42" s="65">
        <v>0</v>
      </c>
      <c r="E42" s="9">
        <f>IF(D50=0, "-", D42/D50)</f>
        <v>0</v>
      </c>
      <c r="F42" s="81">
        <v>4</v>
      </c>
      <c r="G42" s="34">
        <f>IF(F50=0, "-", F42/F50)</f>
        <v>2.6807854701427518E-4</v>
      </c>
      <c r="H42" s="65">
        <v>0</v>
      </c>
      <c r="I42" s="9">
        <f>IF(H50=0, "-", H42/H50)</f>
        <v>0</v>
      </c>
      <c r="J42" s="8" t="str">
        <f t="shared" si="2"/>
        <v>-</v>
      </c>
      <c r="K42" s="9" t="str">
        <f t="shared" si="3"/>
        <v>-</v>
      </c>
    </row>
    <row r="43" spans="1:11" x14ac:dyDescent="0.2">
      <c r="A43" s="7" t="s">
        <v>393</v>
      </c>
      <c r="B43" s="65">
        <v>0</v>
      </c>
      <c r="C43" s="34">
        <f>IF(B50=0, "-", B43/B50)</f>
        <v>0</v>
      </c>
      <c r="D43" s="65">
        <v>4</v>
      </c>
      <c r="E43" s="9">
        <f>IF(D50=0, "-", D43/D50)</f>
        <v>2.1750951604132679E-3</v>
      </c>
      <c r="F43" s="81">
        <v>8</v>
      </c>
      <c r="G43" s="34">
        <f>IF(F50=0, "-", F43/F50)</f>
        <v>5.3615709402855035E-4</v>
      </c>
      <c r="H43" s="65">
        <v>8</v>
      </c>
      <c r="I43" s="9">
        <f>IF(H50=0, "-", H43/H50)</f>
        <v>5.0393700787401577E-4</v>
      </c>
      <c r="J43" s="8">
        <f t="shared" si="2"/>
        <v>-1</v>
      </c>
      <c r="K43" s="9">
        <f t="shared" si="3"/>
        <v>0</v>
      </c>
    </row>
    <row r="44" spans="1:11" x14ac:dyDescent="0.2">
      <c r="A44" s="7" t="s">
        <v>394</v>
      </c>
      <c r="B44" s="65">
        <v>143</v>
      </c>
      <c r="C44" s="34">
        <f>IF(B50=0, "-", B44/B50)</f>
        <v>7.767517653449213E-2</v>
      </c>
      <c r="D44" s="65">
        <v>203</v>
      </c>
      <c r="E44" s="9">
        <f>IF(D50=0, "-", D44/D50)</f>
        <v>0.11038607939097335</v>
      </c>
      <c r="F44" s="81">
        <v>1218</v>
      </c>
      <c r="G44" s="34">
        <f>IF(F50=0, "-", F44/F50)</f>
        <v>8.1629917565846796E-2</v>
      </c>
      <c r="H44" s="65">
        <v>1475</v>
      </c>
      <c r="I44" s="9">
        <f>IF(H50=0, "-", H44/H50)</f>
        <v>9.2913385826771652E-2</v>
      </c>
      <c r="J44" s="8">
        <f t="shared" si="2"/>
        <v>-0.29556650246305421</v>
      </c>
      <c r="K44" s="9">
        <f t="shared" si="3"/>
        <v>-0.17423728813559322</v>
      </c>
    </row>
    <row r="45" spans="1:11" x14ac:dyDescent="0.2">
      <c r="A45" s="7" t="s">
        <v>395</v>
      </c>
      <c r="B45" s="65">
        <v>7</v>
      </c>
      <c r="C45" s="34">
        <f>IF(B50=0, "-", B45/B50)</f>
        <v>3.8022813688212928E-3</v>
      </c>
      <c r="D45" s="65">
        <v>0</v>
      </c>
      <c r="E45" s="9">
        <f>IF(D50=0, "-", D45/D50)</f>
        <v>0</v>
      </c>
      <c r="F45" s="81">
        <v>40</v>
      </c>
      <c r="G45" s="34">
        <f>IF(F50=0, "-", F45/F50)</f>
        <v>2.6807854701427518E-3</v>
      </c>
      <c r="H45" s="65">
        <v>6</v>
      </c>
      <c r="I45" s="9">
        <f>IF(H50=0, "-", H45/H50)</f>
        <v>3.7795275590551183E-4</v>
      </c>
      <c r="J45" s="8" t="str">
        <f t="shared" si="2"/>
        <v>-</v>
      </c>
      <c r="K45" s="9">
        <f t="shared" si="3"/>
        <v>5.666666666666667</v>
      </c>
    </row>
    <row r="46" spans="1:11" x14ac:dyDescent="0.2">
      <c r="A46" s="7" t="s">
        <v>396</v>
      </c>
      <c r="B46" s="65">
        <v>46</v>
      </c>
      <c r="C46" s="34">
        <f>IF(B50=0, "-", B46/B50)</f>
        <v>2.4986420423682782E-2</v>
      </c>
      <c r="D46" s="65">
        <v>39</v>
      </c>
      <c r="E46" s="9">
        <f>IF(D50=0, "-", D46/D50)</f>
        <v>2.1207177814029365E-2</v>
      </c>
      <c r="F46" s="81">
        <v>543</v>
      </c>
      <c r="G46" s="34">
        <f>IF(F50=0, "-", F46/F50)</f>
        <v>3.6391662757187859E-2</v>
      </c>
      <c r="H46" s="65">
        <v>389</v>
      </c>
      <c r="I46" s="9">
        <f>IF(H50=0, "-", H46/H50)</f>
        <v>2.4503937007874017E-2</v>
      </c>
      <c r="J46" s="8">
        <f t="shared" si="2"/>
        <v>0.17948717948717949</v>
      </c>
      <c r="K46" s="9">
        <f t="shared" si="3"/>
        <v>0.39588688946015427</v>
      </c>
    </row>
    <row r="47" spans="1:11" x14ac:dyDescent="0.2">
      <c r="A47" s="7" t="s">
        <v>397</v>
      </c>
      <c r="B47" s="65">
        <v>30</v>
      </c>
      <c r="C47" s="34">
        <f>IF(B50=0, "-", B47/B50)</f>
        <v>1.6295491580662683E-2</v>
      </c>
      <c r="D47" s="65">
        <v>224</v>
      </c>
      <c r="E47" s="9">
        <f>IF(D50=0, "-", D47/D50)</f>
        <v>0.12180532898314302</v>
      </c>
      <c r="F47" s="81">
        <v>1271</v>
      </c>
      <c r="G47" s="34">
        <f>IF(F50=0, "-", F47/F50)</f>
        <v>8.5181958313785944E-2</v>
      </c>
      <c r="H47" s="65">
        <v>1690</v>
      </c>
      <c r="I47" s="9">
        <f>IF(H50=0, "-", H47/H50)</f>
        <v>0.10645669291338583</v>
      </c>
      <c r="J47" s="8">
        <f t="shared" si="2"/>
        <v>-0.8660714285714286</v>
      </c>
      <c r="K47" s="9">
        <f t="shared" si="3"/>
        <v>-0.24792899408284025</v>
      </c>
    </row>
    <row r="48" spans="1:11" x14ac:dyDescent="0.2">
      <c r="A48" s="7" t="s">
        <v>398</v>
      </c>
      <c r="B48" s="65">
        <v>65</v>
      </c>
      <c r="C48" s="34">
        <f>IF(B50=0, "-", B48/B50)</f>
        <v>3.5306898424769147E-2</v>
      </c>
      <c r="D48" s="65">
        <v>0</v>
      </c>
      <c r="E48" s="9">
        <f>IF(D50=0, "-", D48/D50)</f>
        <v>0</v>
      </c>
      <c r="F48" s="81">
        <v>65</v>
      </c>
      <c r="G48" s="34">
        <f>IF(F50=0, "-", F48/F50)</f>
        <v>4.3562763889819717E-3</v>
      </c>
      <c r="H48" s="65">
        <v>0</v>
      </c>
      <c r="I48" s="9">
        <f>IF(H50=0, "-", H48/H50)</f>
        <v>0</v>
      </c>
      <c r="J48" s="8" t="str">
        <f t="shared" si="2"/>
        <v>-</v>
      </c>
      <c r="K48" s="9" t="str">
        <f t="shared" si="3"/>
        <v>-</v>
      </c>
    </row>
    <row r="49" spans="1:11" x14ac:dyDescent="0.2">
      <c r="A49" s="2"/>
      <c r="B49" s="68"/>
      <c r="C49" s="33"/>
      <c r="D49" s="68"/>
      <c r="E49" s="6"/>
      <c r="F49" s="82"/>
      <c r="G49" s="33"/>
      <c r="H49" s="68"/>
      <c r="I49" s="6"/>
      <c r="J49" s="5"/>
      <c r="K49" s="6"/>
    </row>
    <row r="50" spans="1:11" s="43" customFormat="1" x14ac:dyDescent="0.2">
      <c r="A50" s="162" t="s">
        <v>626</v>
      </c>
      <c r="B50" s="71">
        <f>SUM(B28:B49)</f>
        <v>1841</v>
      </c>
      <c r="C50" s="40">
        <f>B50/16149</f>
        <v>0.11400086692674469</v>
      </c>
      <c r="D50" s="71">
        <f>SUM(D28:D49)</f>
        <v>1839</v>
      </c>
      <c r="E50" s="41">
        <f>D50/17535</f>
        <v>0.10487596236099229</v>
      </c>
      <c r="F50" s="77">
        <f>SUM(F28:F49)</f>
        <v>14921</v>
      </c>
      <c r="G50" s="42">
        <f>F50/137541</f>
        <v>0.10848401567532591</v>
      </c>
      <c r="H50" s="71">
        <f>SUM(H28:H49)</f>
        <v>15875</v>
      </c>
      <c r="I50" s="41">
        <f>H50/164962</f>
        <v>9.6234284259405195E-2</v>
      </c>
      <c r="J50" s="37">
        <f>IF(D50=0, "-", IF((B50-D50)/D50&lt;10, (B50-D50)/D50, "&gt;999%"))</f>
        <v>1.0875475802066339E-3</v>
      </c>
      <c r="K50" s="38">
        <f>IF(H50=0, "-", IF((F50-H50)/H50&lt;10, (F50-H50)/H50, "&gt;999%"))</f>
        <v>-6.0094488188976378E-2</v>
      </c>
    </row>
    <row r="51" spans="1:11" x14ac:dyDescent="0.2">
      <c r="B51" s="83"/>
      <c r="D51" s="83"/>
      <c r="F51" s="83"/>
      <c r="H51" s="83"/>
    </row>
    <row r="52" spans="1:11" x14ac:dyDescent="0.2">
      <c r="A52" s="163" t="s">
        <v>153</v>
      </c>
      <c r="B52" s="61" t="s">
        <v>12</v>
      </c>
      <c r="C52" s="62" t="s">
        <v>13</v>
      </c>
      <c r="D52" s="61" t="s">
        <v>12</v>
      </c>
      <c r="E52" s="63" t="s">
        <v>13</v>
      </c>
      <c r="F52" s="62" t="s">
        <v>12</v>
      </c>
      <c r="G52" s="62" t="s">
        <v>13</v>
      </c>
      <c r="H52" s="61" t="s">
        <v>12</v>
      </c>
      <c r="I52" s="63" t="s">
        <v>13</v>
      </c>
      <c r="J52" s="61"/>
      <c r="K52" s="63"/>
    </row>
    <row r="53" spans="1:11" x14ac:dyDescent="0.2">
      <c r="A53" s="7" t="s">
        <v>399</v>
      </c>
      <c r="B53" s="65">
        <v>17</v>
      </c>
      <c r="C53" s="34">
        <f>IF(B64=0, "-", B53/B64)</f>
        <v>5.1515151515151514E-2</v>
      </c>
      <c r="D53" s="65">
        <v>26</v>
      </c>
      <c r="E53" s="9">
        <f>IF(D64=0, "-", D53/D64)</f>
        <v>0.12093023255813953</v>
      </c>
      <c r="F53" s="81">
        <v>179</v>
      </c>
      <c r="G53" s="34">
        <f>IF(F64=0, "-", F53/F64)</f>
        <v>7.9238601150951743E-2</v>
      </c>
      <c r="H53" s="65">
        <v>305</v>
      </c>
      <c r="I53" s="9">
        <f>IF(H64=0, "-", H53/H64)</f>
        <v>0.16137566137566137</v>
      </c>
      <c r="J53" s="8">
        <f t="shared" ref="J53:J62" si="4">IF(D53=0, "-", IF((B53-D53)/D53&lt;10, (B53-D53)/D53, "&gt;999%"))</f>
        <v>-0.34615384615384615</v>
      </c>
      <c r="K53" s="9">
        <f t="shared" ref="K53:K62" si="5">IF(H53=0, "-", IF((F53-H53)/H53&lt;10, (F53-H53)/H53, "&gt;999%"))</f>
        <v>-0.41311475409836068</v>
      </c>
    </row>
    <row r="54" spans="1:11" x14ac:dyDescent="0.2">
      <c r="A54" s="7" t="s">
        <v>400</v>
      </c>
      <c r="B54" s="65">
        <v>90</v>
      </c>
      <c r="C54" s="34">
        <f>IF(B64=0, "-", B54/B64)</f>
        <v>0.27272727272727271</v>
      </c>
      <c r="D54" s="65">
        <v>0</v>
      </c>
      <c r="E54" s="9">
        <f>IF(D64=0, "-", D54/D64)</f>
        <v>0</v>
      </c>
      <c r="F54" s="81">
        <v>495</v>
      </c>
      <c r="G54" s="34">
        <f>IF(F64=0, "-", F54/F64)</f>
        <v>0.21912350597609562</v>
      </c>
      <c r="H54" s="65">
        <v>22</v>
      </c>
      <c r="I54" s="9">
        <f>IF(H64=0, "-", H54/H64)</f>
        <v>1.164021164021164E-2</v>
      </c>
      <c r="J54" s="8" t="str">
        <f t="shared" si="4"/>
        <v>-</v>
      </c>
      <c r="K54" s="9" t="str">
        <f t="shared" si="5"/>
        <v>&gt;999%</v>
      </c>
    </row>
    <row r="55" spans="1:11" x14ac:dyDescent="0.2">
      <c r="A55" s="7" t="s">
        <v>401</v>
      </c>
      <c r="B55" s="65">
        <v>87</v>
      </c>
      <c r="C55" s="34">
        <f>IF(B64=0, "-", B55/B64)</f>
        <v>0.26363636363636361</v>
      </c>
      <c r="D55" s="65">
        <v>28</v>
      </c>
      <c r="E55" s="9">
        <f>IF(D64=0, "-", D55/D64)</f>
        <v>0.13023255813953488</v>
      </c>
      <c r="F55" s="81">
        <v>405</v>
      </c>
      <c r="G55" s="34">
        <f>IF(F64=0, "-", F55/F64)</f>
        <v>0.17928286852589642</v>
      </c>
      <c r="H55" s="65">
        <v>287</v>
      </c>
      <c r="I55" s="9">
        <f>IF(H64=0, "-", H55/H64)</f>
        <v>0.15185185185185185</v>
      </c>
      <c r="J55" s="8">
        <f t="shared" si="4"/>
        <v>2.1071428571428572</v>
      </c>
      <c r="K55" s="9">
        <f t="shared" si="5"/>
        <v>0.41114982578397213</v>
      </c>
    </row>
    <row r="56" spans="1:11" x14ac:dyDescent="0.2">
      <c r="A56" s="7" t="s">
        <v>402</v>
      </c>
      <c r="B56" s="65">
        <v>11</v>
      </c>
      <c r="C56" s="34">
        <f>IF(B64=0, "-", B56/B64)</f>
        <v>3.3333333333333333E-2</v>
      </c>
      <c r="D56" s="65">
        <v>18</v>
      </c>
      <c r="E56" s="9">
        <f>IF(D64=0, "-", D56/D64)</f>
        <v>8.3720930232558138E-2</v>
      </c>
      <c r="F56" s="81">
        <v>52</v>
      </c>
      <c r="G56" s="34">
        <f>IF(F64=0, "-", F56/F64)</f>
        <v>2.3019034971226208E-2</v>
      </c>
      <c r="H56" s="65">
        <v>125</v>
      </c>
      <c r="I56" s="9">
        <f>IF(H64=0, "-", H56/H64)</f>
        <v>6.6137566137566134E-2</v>
      </c>
      <c r="J56" s="8">
        <f t="shared" si="4"/>
        <v>-0.3888888888888889</v>
      </c>
      <c r="K56" s="9">
        <f t="shared" si="5"/>
        <v>-0.58399999999999996</v>
      </c>
    </row>
    <row r="57" spans="1:11" x14ac:dyDescent="0.2">
      <c r="A57" s="7" t="s">
        <v>403</v>
      </c>
      <c r="B57" s="65">
        <v>0</v>
      </c>
      <c r="C57" s="34">
        <f>IF(B64=0, "-", B57/B64)</f>
        <v>0</v>
      </c>
      <c r="D57" s="65">
        <v>0</v>
      </c>
      <c r="E57" s="9">
        <f>IF(D64=0, "-", D57/D64)</f>
        <v>0</v>
      </c>
      <c r="F57" s="81">
        <v>1</v>
      </c>
      <c r="G57" s="34">
        <f>IF(F64=0, "-", F57/F64)</f>
        <v>4.4267374944665782E-4</v>
      </c>
      <c r="H57" s="65">
        <v>1</v>
      </c>
      <c r="I57" s="9">
        <f>IF(H64=0, "-", H57/H64)</f>
        <v>5.2910052910052914E-4</v>
      </c>
      <c r="J57" s="8" t="str">
        <f t="shared" si="4"/>
        <v>-</v>
      </c>
      <c r="K57" s="9">
        <f t="shared" si="5"/>
        <v>0</v>
      </c>
    </row>
    <row r="58" spans="1:11" x14ac:dyDescent="0.2">
      <c r="A58" s="7" t="s">
        <v>404</v>
      </c>
      <c r="B58" s="65">
        <v>7</v>
      </c>
      <c r="C58" s="34">
        <f>IF(B64=0, "-", B58/B64)</f>
        <v>2.1212121212121213E-2</v>
      </c>
      <c r="D58" s="65">
        <v>22</v>
      </c>
      <c r="E58" s="9">
        <f>IF(D64=0, "-", D58/D64)</f>
        <v>0.10232558139534884</v>
      </c>
      <c r="F58" s="81">
        <v>122</v>
      </c>
      <c r="G58" s="34">
        <f>IF(F64=0, "-", F58/F64)</f>
        <v>5.4006197432492256E-2</v>
      </c>
      <c r="H58" s="65">
        <v>144</v>
      </c>
      <c r="I58" s="9">
        <f>IF(H64=0, "-", H58/H64)</f>
        <v>7.6190476190476197E-2</v>
      </c>
      <c r="J58" s="8">
        <f t="shared" si="4"/>
        <v>-0.68181818181818177</v>
      </c>
      <c r="K58" s="9">
        <f t="shared" si="5"/>
        <v>-0.15277777777777779</v>
      </c>
    </row>
    <row r="59" spans="1:11" x14ac:dyDescent="0.2">
      <c r="A59" s="7" t="s">
        <v>405</v>
      </c>
      <c r="B59" s="65">
        <v>9</v>
      </c>
      <c r="C59" s="34">
        <f>IF(B64=0, "-", B59/B64)</f>
        <v>2.7272727272727271E-2</v>
      </c>
      <c r="D59" s="65">
        <v>27</v>
      </c>
      <c r="E59" s="9">
        <f>IF(D64=0, "-", D59/D64)</f>
        <v>0.12558139534883722</v>
      </c>
      <c r="F59" s="81">
        <v>173</v>
      </c>
      <c r="G59" s="34">
        <f>IF(F64=0, "-", F59/F64)</f>
        <v>7.6582558654271798E-2</v>
      </c>
      <c r="H59" s="65">
        <v>269</v>
      </c>
      <c r="I59" s="9">
        <f>IF(H64=0, "-", H59/H64)</f>
        <v>0.14232804232804233</v>
      </c>
      <c r="J59" s="8">
        <f t="shared" si="4"/>
        <v>-0.66666666666666663</v>
      </c>
      <c r="K59" s="9">
        <f t="shared" si="5"/>
        <v>-0.35687732342007433</v>
      </c>
    </row>
    <row r="60" spans="1:11" x14ac:dyDescent="0.2">
      <c r="A60" s="7" t="s">
        <v>406</v>
      </c>
      <c r="B60" s="65">
        <v>35</v>
      </c>
      <c r="C60" s="34">
        <f>IF(B64=0, "-", B60/B64)</f>
        <v>0.10606060606060606</v>
      </c>
      <c r="D60" s="65">
        <v>32</v>
      </c>
      <c r="E60" s="9">
        <f>IF(D64=0, "-", D60/D64)</f>
        <v>0.14883720930232558</v>
      </c>
      <c r="F60" s="81">
        <v>309</v>
      </c>
      <c r="G60" s="34">
        <f>IF(F64=0, "-", F60/F64)</f>
        <v>0.13678618857901725</v>
      </c>
      <c r="H60" s="65">
        <v>258</v>
      </c>
      <c r="I60" s="9">
        <f>IF(H64=0, "-", H60/H64)</f>
        <v>0.13650793650793649</v>
      </c>
      <c r="J60" s="8">
        <f t="shared" si="4"/>
        <v>9.375E-2</v>
      </c>
      <c r="K60" s="9">
        <f t="shared" si="5"/>
        <v>0.19767441860465115</v>
      </c>
    </row>
    <row r="61" spans="1:11" x14ac:dyDescent="0.2">
      <c r="A61" s="7" t="s">
        <v>407</v>
      </c>
      <c r="B61" s="65">
        <v>26</v>
      </c>
      <c r="C61" s="34">
        <f>IF(B64=0, "-", B61/B64)</f>
        <v>7.8787878787878782E-2</v>
      </c>
      <c r="D61" s="65">
        <v>26</v>
      </c>
      <c r="E61" s="9">
        <f>IF(D64=0, "-", D61/D64)</f>
        <v>0.12093023255813953</v>
      </c>
      <c r="F61" s="81">
        <v>201</v>
      </c>
      <c r="G61" s="34">
        <f>IF(F64=0, "-", F61/F64)</f>
        <v>8.8977423638778225E-2</v>
      </c>
      <c r="H61" s="65">
        <v>169</v>
      </c>
      <c r="I61" s="9">
        <f>IF(H64=0, "-", H61/H64)</f>
        <v>8.9417989417989424E-2</v>
      </c>
      <c r="J61" s="8">
        <f t="shared" si="4"/>
        <v>0</v>
      </c>
      <c r="K61" s="9">
        <f t="shared" si="5"/>
        <v>0.1893491124260355</v>
      </c>
    </row>
    <row r="62" spans="1:11" x14ac:dyDescent="0.2">
      <c r="A62" s="7" t="s">
        <v>408</v>
      </c>
      <c r="B62" s="65">
        <v>48</v>
      </c>
      <c r="C62" s="34">
        <f>IF(B64=0, "-", B62/B64)</f>
        <v>0.14545454545454545</v>
      </c>
      <c r="D62" s="65">
        <v>36</v>
      </c>
      <c r="E62" s="9">
        <f>IF(D64=0, "-", D62/D64)</f>
        <v>0.16744186046511628</v>
      </c>
      <c r="F62" s="81">
        <v>322</v>
      </c>
      <c r="G62" s="34">
        <f>IF(F64=0, "-", F62/F64)</f>
        <v>0.14254094732182382</v>
      </c>
      <c r="H62" s="65">
        <v>310</v>
      </c>
      <c r="I62" s="9">
        <f>IF(H64=0, "-", H62/H64)</f>
        <v>0.16402116402116401</v>
      </c>
      <c r="J62" s="8">
        <f t="shared" si="4"/>
        <v>0.33333333333333331</v>
      </c>
      <c r="K62" s="9">
        <f t="shared" si="5"/>
        <v>3.870967741935484E-2</v>
      </c>
    </row>
    <row r="63" spans="1:11" x14ac:dyDescent="0.2">
      <c r="A63" s="2"/>
      <c r="B63" s="68"/>
      <c r="C63" s="33"/>
      <c r="D63" s="68"/>
      <c r="E63" s="6"/>
      <c r="F63" s="82"/>
      <c r="G63" s="33"/>
      <c r="H63" s="68"/>
      <c r="I63" s="6"/>
      <c r="J63" s="5"/>
      <c r="K63" s="6"/>
    </row>
    <row r="64" spans="1:11" s="43" customFormat="1" x14ac:dyDescent="0.2">
      <c r="A64" s="162" t="s">
        <v>625</v>
      </c>
      <c r="B64" s="71">
        <f>SUM(B53:B63)</f>
        <v>330</v>
      </c>
      <c r="C64" s="40">
        <f>B64/16149</f>
        <v>2.0434701839123166E-2</v>
      </c>
      <c r="D64" s="71">
        <f>SUM(D53:D63)</f>
        <v>215</v>
      </c>
      <c r="E64" s="41">
        <f>D64/17535</f>
        <v>1.2261191901910464E-2</v>
      </c>
      <c r="F64" s="77">
        <f>SUM(F53:F63)</f>
        <v>2259</v>
      </c>
      <c r="G64" s="42">
        <f>F64/137541</f>
        <v>1.642419351320697E-2</v>
      </c>
      <c r="H64" s="71">
        <f>SUM(H53:H63)</f>
        <v>1890</v>
      </c>
      <c r="I64" s="41">
        <f>H64/164962</f>
        <v>1.1457184078757532E-2</v>
      </c>
      <c r="J64" s="37">
        <f>IF(D64=0, "-", IF((B64-D64)/D64&lt;10, (B64-D64)/D64, "&gt;999%"))</f>
        <v>0.53488372093023251</v>
      </c>
      <c r="K64" s="38">
        <f>IF(H64=0, "-", IF((F64-H64)/H64&lt;10, (F64-H64)/H64, "&gt;999%"))</f>
        <v>0.19523809523809524</v>
      </c>
    </row>
    <row r="65" spans="1:11" x14ac:dyDescent="0.2">
      <c r="B65" s="83"/>
      <c r="D65" s="83"/>
      <c r="F65" s="83"/>
      <c r="H65" s="83"/>
    </row>
    <row r="66" spans="1:11" s="43" customFormat="1" x14ac:dyDescent="0.2">
      <c r="A66" s="162" t="s">
        <v>624</v>
      </c>
      <c r="B66" s="71">
        <v>2171</v>
      </c>
      <c r="C66" s="40">
        <f>B66/16149</f>
        <v>0.13443556876586785</v>
      </c>
      <c r="D66" s="71">
        <v>2054</v>
      </c>
      <c r="E66" s="41">
        <f>D66/17535</f>
        <v>0.11713715426290276</v>
      </c>
      <c r="F66" s="77">
        <v>17180</v>
      </c>
      <c r="G66" s="42">
        <f>F66/137541</f>
        <v>0.12490820918853288</v>
      </c>
      <c r="H66" s="71">
        <v>17765</v>
      </c>
      <c r="I66" s="41">
        <f>H66/164962</f>
        <v>0.10769146833816273</v>
      </c>
      <c r="J66" s="37">
        <f>IF(D66=0, "-", IF((B66-D66)/D66&lt;10, (B66-D66)/D66, "&gt;999%"))</f>
        <v>5.6962025316455694E-2</v>
      </c>
      <c r="K66" s="38">
        <f>IF(H66=0, "-", IF((F66-H66)/H66&lt;10, (F66-H66)/H66, "&gt;999%"))</f>
        <v>-3.2929918378834785E-2</v>
      </c>
    </row>
    <row r="67" spans="1:11" x14ac:dyDescent="0.2">
      <c r="B67" s="83"/>
      <c r="D67" s="83"/>
      <c r="F67" s="83"/>
      <c r="H67" s="83"/>
    </row>
    <row r="68" spans="1:11" ht="15.75" x14ac:dyDescent="0.25">
      <c r="A68" s="164" t="s">
        <v>123</v>
      </c>
      <c r="B68" s="196" t="s">
        <v>1</v>
      </c>
      <c r="C68" s="200"/>
      <c r="D68" s="200"/>
      <c r="E68" s="197"/>
      <c r="F68" s="196" t="s">
        <v>14</v>
      </c>
      <c r="G68" s="200"/>
      <c r="H68" s="200"/>
      <c r="I68" s="197"/>
      <c r="J68" s="196" t="s">
        <v>15</v>
      </c>
      <c r="K68" s="197"/>
    </row>
    <row r="69" spans="1:11" x14ac:dyDescent="0.2">
      <c r="A69" s="22"/>
      <c r="B69" s="196">
        <f>VALUE(RIGHT($B$2, 4))</f>
        <v>2020</v>
      </c>
      <c r="C69" s="197"/>
      <c r="D69" s="196">
        <f>B69-1</f>
        <v>2019</v>
      </c>
      <c r="E69" s="204"/>
      <c r="F69" s="196">
        <f>B69</f>
        <v>2020</v>
      </c>
      <c r="G69" s="204"/>
      <c r="H69" s="196">
        <f>D69</f>
        <v>2019</v>
      </c>
      <c r="I69" s="204"/>
      <c r="J69" s="140" t="s">
        <v>4</v>
      </c>
      <c r="K69" s="141" t="s">
        <v>2</v>
      </c>
    </row>
    <row r="70" spans="1:11" x14ac:dyDescent="0.2">
      <c r="A70" s="163" t="s">
        <v>154</v>
      </c>
      <c r="B70" s="61" t="s">
        <v>12</v>
      </c>
      <c r="C70" s="62" t="s">
        <v>13</v>
      </c>
      <c r="D70" s="61" t="s">
        <v>12</v>
      </c>
      <c r="E70" s="63" t="s">
        <v>13</v>
      </c>
      <c r="F70" s="62" t="s">
        <v>12</v>
      </c>
      <c r="G70" s="62" t="s">
        <v>13</v>
      </c>
      <c r="H70" s="61" t="s">
        <v>12</v>
      </c>
      <c r="I70" s="63" t="s">
        <v>13</v>
      </c>
      <c r="J70" s="61"/>
      <c r="K70" s="63"/>
    </row>
    <row r="71" spans="1:11" x14ac:dyDescent="0.2">
      <c r="A71" s="7" t="s">
        <v>409</v>
      </c>
      <c r="B71" s="65">
        <v>1</v>
      </c>
      <c r="C71" s="34">
        <f>IF(B95=0, "-", B71/B95)</f>
        <v>4.4424700133274098E-4</v>
      </c>
      <c r="D71" s="65">
        <v>0</v>
      </c>
      <c r="E71" s="9">
        <f>IF(D95=0, "-", D71/D95)</f>
        <v>0</v>
      </c>
      <c r="F71" s="81">
        <v>6</v>
      </c>
      <c r="G71" s="34">
        <f>IF(F95=0, "-", F71/F95)</f>
        <v>2.708070048745261E-4</v>
      </c>
      <c r="H71" s="65">
        <v>1</v>
      </c>
      <c r="I71" s="9">
        <f>IF(H95=0, "-", H71/H95)</f>
        <v>3.8663779771110426E-5</v>
      </c>
      <c r="J71" s="8" t="str">
        <f t="shared" ref="J71:J93" si="6">IF(D71=0, "-", IF((B71-D71)/D71&lt;10, (B71-D71)/D71, "&gt;999%"))</f>
        <v>-</v>
      </c>
      <c r="K71" s="9">
        <f t="shared" ref="K71:K93" si="7">IF(H71=0, "-", IF((F71-H71)/H71&lt;10, (F71-H71)/H71, "&gt;999%"))</f>
        <v>5</v>
      </c>
    </row>
    <row r="72" spans="1:11" x14ac:dyDescent="0.2">
      <c r="A72" s="7" t="s">
        <v>410</v>
      </c>
      <c r="B72" s="65">
        <v>5</v>
      </c>
      <c r="C72" s="34">
        <f>IF(B95=0, "-", B72/B95)</f>
        <v>2.221235006663705E-3</v>
      </c>
      <c r="D72" s="65">
        <v>36</v>
      </c>
      <c r="E72" s="9">
        <f>IF(D95=0, "-", D72/D95)</f>
        <v>1.2587412587412588E-2</v>
      </c>
      <c r="F72" s="81">
        <v>192</v>
      </c>
      <c r="G72" s="34">
        <f>IF(F95=0, "-", F72/F95)</f>
        <v>8.6658241559848352E-3</v>
      </c>
      <c r="H72" s="65">
        <v>369</v>
      </c>
      <c r="I72" s="9">
        <f>IF(H95=0, "-", H72/H95)</f>
        <v>1.4266934735539746E-2</v>
      </c>
      <c r="J72" s="8">
        <f t="shared" si="6"/>
        <v>-0.86111111111111116</v>
      </c>
      <c r="K72" s="9">
        <f t="shared" si="7"/>
        <v>-0.47967479674796748</v>
      </c>
    </row>
    <row r="73" spans="1:11" x14ac:dyDescent="0.2">
      <c r="A73" s="7" t="s">
        <v>411</v>
      </c>
      <c r="B73" s="65">
        <v>44</v>
      </c>
      <c r="C73" s="34">
        <f>IF(B95=0, "-", B73/B95)</f>
        <v>1.9546868058640605E-2</v>
      </c>
      <c r="D73" s="65">
        <v>13</v>
      </c>
      <c r="E73" s="9">
        <f>IF(D95=0, "-", D73/D95)</f>
        <v>4.5454545454545452E-3</v>
      </c>
      <c r="F73" s="81">
        <v>193</v>
      </c>
      <c r="G73" s="34">
        <f>IF(F95=0, "-", F73/F95)</f>
        <v>8.710958656797255E-3</v>
      </c>
      <c r="H73" s="65">
        <v>67</v>
      </c>
      <c r="I73" s="9">
        <f>IF(H95=0, "-", H73/H95)</f>
        <v>2.5904732446643984E-3</v>
      </c>
      <c r="J73" s="8">
        <f t="shared" si="6"/>
        <v>2.3846153846153846</v>
      </c>
      <c r="K73" s="9">
        <f t="shared" si="7"/>
        <v>1.8805970149253732</v>
      </c>
    </row>
    <row r="74" spans="1:11" x14ac:dyDescent="0.2">
      <c r="A74" s="7" t="s">
        <v>412</v>
      </c>
      <c r="B74" s="65">
        <v>16</v>
      </c>
      <c r="C74" s="34">
        <f>IF(B95=0, "-", B74/B95)</f>
        <v>7.1079520213238557E-3</v>
      </c>
      <c r="D74" s="65">
        <v>40</v>
      </c>
      <c r="E74" s="9">
        <f>IF(D95=0, "-", D74/D95)</f>
        <v>1.3986013986013986E-2</v>
      </c>
      <c r="F74" s="81">
        <v>314</v>
      </c>
      <c r="G74" s="34">
        <f>IF(F95=0, "-", F74/F95)</f>
        <v>1.4172233255100199E-2</v>
      </c>
      <c r="H74" s="65">
        <v>547</v>
      </c>
      <c r="I74" s="9">
        <f>IF(H95=0, "-", H74/H95)</f>
        <v>2.1149087534797401E-2</v>
      </c>
      <c r="J74" s="8">
        <f t="shared" si="6"/>
        <v>-0.6</v>
      </c>
      <c r="K74" s="9">
        <f t="shared" si="7"/>
        <v>-0.42595978062157219</v>
      </c>
    </row>
    <row r="75" spans="1:11" x14ac:dyDescent="0.2">
      <c r="A75" s="7" t="s">
        <v>413</v>
      </c>
      <c r="B75" s="65">
        <v>97</v>
      </c>
      <c r="C75" s="34">
        <f>IF(B95=0, "-", B75/B95)</f>
        <v>4.3091959129275881E-2</v>
      </c>
      <c r="D75" s="65">
        <v>194</v>
      </c>
      <c r="E75" s="9">
        <f>IF(D95=0, "-", D75/D95)</f>
        <v>6.7832167832167833E-2</v>
      </c>
      <c r="F75" s="81">
        <v>1419</v>
      </c>
      <c r="G75" s="34">
        <f>IF(F95=0, "-", F75/F95)</f>
        <v>6.4045856652825417E-2</v>
      </c>
      <c r="H75" s="65">
        <v>2000</v>
      </c>
      <c r="I75" s="9">
        <f>IF(H95=0, "-", H75/H95)</f>
        <v>7.7327559542220842E-2</v>
      </c>
      <c r="J75" s="8">
        <f t="shared" si="6"/>
        <v>-0.5</v>
      </c>
      <c r="K75" s="9">
        <f t="shared" si="7"/>
        <v>-0.29049999999999998</v>
      </c>
    </row>
    <row r="76" spans="1:11" x14ac:dyDescent="0.2">
      <c r="A76" s="7" t="s">
        <v>414</v>
      </c>
      <c r="B76" s="65">
        <v>377</v>
      </c>
      <c r="C76" s="34">
        <f>IF(B95=0, "-", B76/B95)</f>
        <v>0.16748111950244335</v>
      </c>
      <c r="D76" s="65">
        <v>440</v>
      </c>
      <c r="E76" s="9">
        <f>IF(D95=0, "-", D76/D95)</f>
        <v>0.15384615384615385</v>
      </c>
      <c r="F76" s="81">
        <v>2452</v>
      </c>
      <c r="G76" s="34">
        <f>IF(F95=0, "-", F76/F95)</f>
        <v>0.11066979599205633</v>
      </c>
      <c r="H76" s="65">
        <v>3336</v>
      </c>
      <c r="I76" s="9">
        <f>IF(H95=0, "-", H76/H95)</f>
        <v>0.12898236931642437</v>
      </c>
      <c r="J76" s="8">
        <f t="shared" si="6"/>
        <v>-0.14318181818181819</v>
      </c>
      <c r="K76" s="9">
        <f t="shared" si="7"/>
        <v>-0.26498800959232616</v>
      </c>
    </row>
    <row r="77" spans="1:11" x14ac:dyDescent="0.2">
      <c r="A77" s="7" t="s">
        <v>415</v>
      </c>
      <c r="B77" s="65">
        <v>6</v>
      </c>
      <c r="C77" s="34">
        <f>IF(B95=0, "-", B77/B95)</f>
        <v>2.6654820079964462E-3</v>
      </c>
      <c r="D77" s="65">
        <v>6</v>
      </c>
      <c r="E77" s="9">
        <f>IF(D95=0, "-", D77/D95)</f>
        <v>2.0979020979020979E-3</v>
      </c>
      <c r="F77" s="81">
        <v>52</v>
      </c>
      <c r="G77" s="34">
        <f>IF(F95=0, "-", F77/F95)</f>
        <v>2.3469940422458928E-3</v>
      </c>
      <c r="H77" s="65">
        <v>70</v>
      </c>
      <c r="I77" s="9">
        <f>IF(H95=0, "-", H77/H95)</f>
        <v>2.7064645839777295E-3</v>
      </c>
      <c r="J77" s="8">
        <f t="shared" si="6"/>
        <v>0</v>
      </c>
      <c r="K77" s="9">
        <f t="shared" si="7"/>
        <v>-0.25714285714285712</v>
      </c>
    </row>
    <row r="78" spans="1:11" x14ac:dyDescent="0.2">
      <c r="A78" s="7" t="s">
        <v>416</v>
      </c>
      <c r="B78" s="65">
        <v>139</v>
      </c>
      <c r="C78" s="34">
        <f>IF(B95=0, "-", B78/B95)</f>
        <v>6.1750333185251E-2</v>
      </c>
      <c r="D78" s="65">
        <v>229</v>
      </c>
      <c r="E78" s="9">
        <f>IF(D95=0, "-", D78/D95)</f>
        <v>8.0069930069930073E-2</v>
      </c>
      <c r="F78" s="81">
        <v>1305</v>
      </c>
      <c r="G78" s="34">
        <f>IF(F95=0, "-", F78/F95)</f>
        <v>5.8900523560209424E-2</v>
      </c>
      <c r="H78" s="65">
        <v>1836</v>
      </c>
      <c r="I78" s="9">
        <f>IF(H95=0, "-", H78/H95)</f>
        <v>7.0986699659758734E-2</v>
      </c>
      <c r="J78" s="8">
        <f t="shared" si="6"/>
        <v>-0.3930131004366812</v>
      </c>
      <c r="K78" s="9">
        <f t="shared" si="7"/>
        <v>-0.28921568627450983</v>
      </c>
    </row>
    <row r="79" spans="1:11" x14ac:dyDescent="0.2">
      <c r="A79" s="7" t="s">
        <v>417</v>
      </c>
      <c r="B79" s="65">
        <v>433</v>
      </c>
      <c r="C79" s="34">
        <f>IF(B95=0, "-", B79/B95)</f>
        <v>0.19235895157707686</v>
      </c>
      <c r="D79" s="65">
        <v>477</v>
      </c>
      <c r="E79" s="9">
        <f>IF(D95=0, "-", D79/D95)</f>
        <v>0.16678321678321678</v>
      </c>
      <c r="F79" s="81">
        <v>3589</v>
      </c>
      <c r="G79" s="34">
        <f>IF(F95=0, "-", F79/F95)</f>
        <v>0.16198772341577902</v>
      </c>
      <c r="H79" s="65">
        <v>4150</v>
      </c>
      <c r="I79" s="9">
        <f>IF(H95=0, "-", H79/H95)</f>
        <v>0.16045468605010826</v>
      </c>
      <c r="J79" s="8">
        <f t="shared" si="6"/>
        <v>-9.2243186582809222E-2</v>
      </c>
      <c r="K79" s="9">
        <f t="shared" si="7"/>
        <v>-0.13518072289156627</v>
      </c>
    </row>
    <row r="80" spans="1:11" x14ac:dyDescent="0.2">
      <c r="A80" s="7" t="s">
        <v>418</v>
      </c>
      <c r="B80" s="65">
        <v>0</v>
      </c>
      <c r="C80" s="34">
        <f>IF(B95=0, "-", B80/B95)</f>
        <v>0</v>
      </c>
      <c r="D80" s="65">
        <v>8</v>
      </c>
      <c r="E80" s="9">
        <f>IF(D95=0, "-", D80/D95)</f>
        <v>2.7972027972027972E-3</v>
      </c>
      <c r="F80" s="81">
        <v>0</v>
      </c>
      <c r="G80" s="34">
        <f>IF(F95=0, "-", F80/F95)</f>
        <v>0</v>
      </c>
      <c r="H80" s="65">
        <v>90</v>
      </c>
      <c r="I80" s="9">
        <f>IF(H95=0, "-", H80/H95)</f>
        <v>3.4797401793999383E-3</v>
      </c>
      <c r="J80" s="8">
        <f t="shared" si="6"/>
        <v>-1</v>
      </c>
      <c r="K80" s="9">
        <f t="shared" si="7"/>
        <v>-1</v>
      </c>
    </row>
    <row r="81" spans="1:11" x14ac:dyDescent="0.2">
      <c r="A81" s="7" t="s">
        <v>419</v>
      </c>
      <c r="B81" s="65">
        <v>77</v>
      </c>
      <c r="C81" s="34">
        <f>IF(B95=0, "-", B81/B95)</f>
        <v>3.4207019102621056E-2</v>
      </c>
      <c r="D81" s="65">
        <v>0</v>
      </c>
      <c r="E81" s="9">
        <f>IF(D95=0, "-", D81/D95)</f>
        <v>0</v>
      </c>
      <c r="F81" s="81">
        <v>450</v>
      </c>
      <c r="G81" s="34">
        <f>IF(F95=0, "-", F81/F95)</f>
        <v>2.0310525365589457E-2</v>
      </c>
      <c r="H81" s="65">
        <v>0</v>
      </c>
      <c r="I81" s="9">
        <f>IF(H95=0, "-", H81/H95)</f>
        <v>0</v>
      </c>
      <c r="J81" s="8" t="str">
        <f t="shared" si="6"/>
        <v>-</v>
      </c>
      <c r="K81" s="9" t="str">
        <f t="shared" si="7"/>
        <v>-</v>
      </c>
    </row>
    <row r="82" spans="1:11" x14ac:dyDescent="0.2">
      <c r="A82" s="7" t="s">
        <v>420</v>
      </c>
      <c r="B82" s="65">
        <v>197</v>
      </c>
      <c r="C82" s="34">
        <f>IF(B95=0, "-", B82/B95)</f>
        <v>8.7516659262549978E-2</v>
      </c>
      <c r="D82" s="65">
        <v>303</v>
      </c>
      <c r="E82" s="9">
        <f>IF(D95=0, "-", D82/D95)</f>
        <v>0.10594405594405594</v>
      </c>
      <c r="F82" s="81">
        <v>2362</v>
      </c>
      <c r="G82" s="34">
        <f>IF(F95=0, "-", F82/F95)</f>
        <v>0.10660769091893843</v>
      </c>
      <c r="H82" s="65">
        <v>3399</v>
      </c>
      <c r="I82" s="9">
        <f>IF(H95=0, "-", H82/H95)</f>
        <v>0.13141818744200434</v>
      </c>
      <c r="J82" s="8">
        <f t="shared" si="6"/>
        <v>-0.34983498349834985</v>
      </c>
      <c r="K82" s="9">
        <f t="shared" si="7"/>
        <v>-0.30508973227419828</v>
      </c>
    </row>
    <row r="83" spans="1:11" x14ac:dyDescent="0.2">
      <c r="A83" s="7" t="s">
        <v>421</v>
      </c>
      <c r="B83" s="65">
        <v>147</v>
      </c>
      <c r="C83" s="34">
        <f>IF(B95=0, "-", B83/B95)</f>
        <v>6.530430919591293E-2</v>
      </c>
      <c r="D83" s="65">
        <v>282</v>
      </c>
      <c r="E83" s="9">
        <f>IF(D95=0, "-", D83/D95)</f>
        <v>9.8601398601398604E-2</v>
      </c>
      <c r="F83" s="81">
        <v>1710</v>
      </c>
      <c r="G83" s="34">
        <f>IF(F95=0, "-", F83/F95)</f>
        <v>7.7179996389239933E-2</v>
      </c>
      <c r="H83" s="65">
        <v>2734</v>
      </c>
      <c r="I83" s="9">
        <f>IF(H95=0, "-", H83/H95)</f>
        <v>0.1057067738942159</v>
      </c>
      <c r="J83" s="8">
        <f t="shared" si="6"/>
        <v>-0.47872340425531917</v>
      </c>
      <c r="K83" s="9">
        <f t="shared" si="7"/>
        <v>-0.37454279444038041</v>
      </c>
    </row>
    <row r="84" spans="1:11" x14ac:dyDescent="0.2">
      <c r="A84" s="7" t="s">
        <v>422</v>
      </c>
      <c r="B84" s="65">
        <v>23</v>
      </c>
      <c r="C84" s="34">
        <f>IF(B95=0, "-", B84/B95)</f>
        <v>1.0217681030653044E-2</v>
      </c>
      <c r="D84" s="65">
        <v>5</v>
      </c>
      <c r="E84" s="9">
        <f>IF(D95=0, "-", D84/D95)</f>
        <v>1.7482517482517483E-3</v>
      </c>
      <c r="F84" s="81">
        <v>116</v>
      </c>
      <c r="G84" s="34">
        <f>IF(F95=0, "-", F84/F95)</f>
        <v>5.235602094240838E-3</v>
      </c>
      <c r="H84" s="65">
        <v>134</v>
      </c>
      <c r="I84" s="9">
        <f>IF(H95=0, "-", H84/H95)</f>
        <v>5.1809464893287967E-3</v>
      </c>
      <c r="J84" s="8">
        <f t="shared" si="6"/>
        <v>3.6</v>
      </c>
      <c r="K84" s="9">
        <f t="shared" si="7"/>
        <v>-0.13432835820895522</v>
      </c>
    </row>
    <row r="85" spans="1:11" x14ac:dyDescent="0.2">
      <c r="A85" s="7" t="s">
        <v>423</v>
      </c>
      <c r="B85" s="65">
        <v>4</v>
      </c>
      <c r="C85" s="34">
        <f>IF(B95=0, "-", B85/B95)</f>
        <v>1.7769880053309639E-3</v>
      </c>
      <c r="D85" s="65">
        <v>4</v>
      </c>
      <c r="E85" s="9">
        <f>IF(D95=0, "-", D85/D95)</f>
        <v>1.3986013986013986E-3</v>
      </c>
      <c r="F85" s="81">
        <v>22</v>
      </c>
      <c r="G85" s="34">
        <f>IF(F95=0, "-", F85/F95)</f>
        <v>9.929590178732624E-4</v>
      </c>
      <c r="H85" s="65">
        <v>62</v>
      </c>
      <c r="I85" s="9">
        <f>IF(H95=0, "-", H85/H95)</f>
        <v>2.3971543458088463E-3</v>
      </c>
      <c r="J85" s="8">
        <f t="shared" si="6"/>
        <v>0</v>
      </c>
      <c r="K85" s="9">
        <f t="shared" si="7"/>
        <v>-0.64516129032258063</v>
      </c>
    </row>
    <row r="86" spans="1:11" x14ac:dyDescent="0.2">
      <c r="A86" s="7" t="s">
        <v>424</v>
      </c>
      <c r="B86" s="65">
        <v>57</v>
      </c>
      <c r="C86" s="34">
        <f>IF(B95=0, "-", B86/B95)</f>
        <v>2.5322079075966238E-2</v>
      </c>
      <c r="D86" s="65">
        <v>22</v>
      </c>
      <c r="E86" s="9">
        <f>IF(D95=0, "-", D86/D95)</f>
        <v>7.6923076923076927E-3</v>
      </c>
      <c r="F86" s="81">
        <v>226</v>
      </c>
      <c r="G86" s="34">
        <f>IF(F95=0, "-", F86/F95)</f>
        <v>1.0200397183607149E-2</v>
      </c>
      <c r="H86" s="65">
        <v>212</v>
      </c>
      <c r="I86" s="9">
        <f>IF(H95=0, "-", H86/H95)</f>
        <v>8.1967213114754103E-3</v>
      </c>
      <c r="J86" s="8">
        <f t="shared" si="6"/>
        <v>1.5909090909090908</v>
      </c>
      <c r="K86" s="9">
        <f t="shared" si="7"/>
        <v>6.6037735849056603E-2</v>
      </c>
    </row>
    <row r="87" spans="1:11" x14ac:dyDescent="0.2">
      <c r="A87" s="7" t="s">
        <v>425</v>
      </c>
      <c r="B87" s="65">
        <v>14</v>
      </c>
      <c r="C87" s="34">
        <f>IF(B95=0, "-", B87/B95)</f>
        <v>6.2194580186583741E-3</v>
      </c>
      <c r="D87" s="65">
        <v>12</v>
      </c>
      <c r="E87" s="9">
        <f>IF(D95=0, "-", D87/D95)</f>
        <v>4.1958041958041958E-3</v>
      </c>
      <c r="F87" s="81">
        <v>126</v>
      </c>
      <c r="G87" s="34">
        <f>IF(F95=0, "-", F87/F95)</f>
        <v>5.6869471023650482E-3</v>
      </c>
      <c r="H87" s="65">
        <v>124</v>
      </c>
      <c r="I87" s="9">
        <f>IF(H95=0, "-", H87/H95)</f>
        <v>4.7943086916176925E-3</v>
      </c>
      <c r="J87" s="8">
        <f t="shared" si="6"/>
        <v>0.16666666666666666</v>
      </c>
      <c r="K87" s="9">
        <f t="shared" si="7"/>
        <v>1.6129032258064516E-2</v>
      </c>
    </row>
    <row r="88" spans="1:11" x14ac:dyDescent="0.2">
      <c r="A88" s="7" t="s">
        <v>426</v>
      </c>
      <c r="B88" s="65">
        <v>6</v>
      </c>
      <c r="C88" s="34">
        <f>IF(B95=0, "-", B88/B95)</f>
        <v>2.6654820079964462E-3</v>
      </c>
      <c r="D88" s="65">
        <v>0</v>
      </c>
      <c r="E88" s="9">
        <f>IF(D95=0, "-", D88/D95)</f>
        <v>0</v>
      </c>
      <c r="F88" s="81">
        <v>53</v>
      </c>
      <c r="G88" s="34">
        <f>IF(F95=0, "-", F88/F95)</f>
        <v>2.3921285430583139E-3</v>
      </c>
      <c r="H88" s="65">
        <v>0</v>
      </c>
      <c r="I88" s="9">
        <f>IF(H95=0, "-", H88/H95)</f>
        <v>0</v>
      </c>
      <c r="J88" s="8" t="str">
        <f t="shared" si="6"/>
        <v>-</v>
      </c>
      <c r="K88" s="9" t="str">
        <f t="shared" si="7"/>
        <v>-</v>
      </c>
    </row>
    <row r="89" spans="1:11" x14ac:dyDescent="0.2">
      <c r="A89" s="7" t="s">
        <v>427</v>
      </c>
      <c r="B89" s="65">
        <v>112</v>
      </c>
      <c r="C89" s="34">
        <f>IF(B95=0, "-", B89/B95)</f>
        <v>4.9755664149266993E-2</v>
      </c>
      <c r="D89" s="65">
        <v>259</v>
      </c>
      <c r="E89" s="9">
        <f>IF(D95=0, "-", D89/D95)</f>
        <v>9.0559440559440554E-2</v>
      </c>
      <c r="F89" s="81">
        <v>1369</v>
      </c>
      <c r="G89" s="34">
        <f>IF(F95=0, "-", F89/F95)</f>
        <v>6.1789131612204368E-2</v>
      </c>
      <c r="H89" s="65">
        <v>1921</v>
      </c>
      <c r="I89" s="9">
        <f>IF(H95=0, "-", H89/H95)</f>
        <v>7.4273120940303125E-2</v>
      </c>
      <c r="J89" s="8">
        <f t="shared" si="6"/>
        <v>-0.56756756756756754</v>
      </c>
      <c r="K89" s="9">
        <f t="shared" si="7"/>
        <v>-0.28735033836543467</v>
      </c>
    </row>
    <row r="90" spans="1:11" x14ac:dyDescent="0.2">
      <c r="A90" s="7" t="s">
        <v>428</v>
      </c>
      <c r="B90" s="65">
        <v>0</v>
      </c>
      <c r="C90" s="34">
        <f>IF(B95=0, "-", B90/B95)</f>
        <v>0</v>
      </c>
      <c r="D90" s="65">
        <v>0</v>
      </c>
      <c r="E90" s="9">
        <f>IF(D95=0, "-", D90/D95)</f>
        <v>0</v>
      </c>
      <c r="F90" s="81">
        <v>0</v>
      </c>
      <c r="G90" s="34">
        <f>IF(F95=0, "-", F90/F95)</f>
        <v>0</v>
      </c>
      <c r="H90" s="65">
        <v>22</v>
      </c>
      <c r="I90" s="9">
        <f>IF(H95=0, "-", H90/H95)</f>
        <v>8.5060315496442932E-4</v>
      </c>
      <c r="J90" s="8" t="str">
        <f t="shared" si="6"/>
        <v>-</v>
      </c>
      <c r="K90" s="9">
        <f t="shared" si="7"/>
        <v>-1</v>
      </c>
    </row>
    <row r="91" spans="1:11" x14ac:dyDescent="0.2">
      <c r="A91" s="7" t="s">
        <v>429</v>
      </c>
      <c r="B91" s="65">
        <v>392</v>
      </c>
      <c r="C91" s="34">
        <f>IF(B95=0, "-", B91/B95)</f>
        <v>0.17414482452243446</v>
      </c>
      <c r="D91" s="65">
        <v>407</v>
      </c>
      <c r="E91" s="9">
        <f>IF(D95=0, "-", D91/D95)</f>
        <v>0.1423076923076923</v>
      </c>
      <c r="F91" s="81">
        <v>5456</v>
      </c>
      <c r="G91" s="34">
        <f>IF(F95=0, "-", F91/F95)</f>
        <v>0.24625383643256907</v>
      </c>
      <c r="H91" s="65">
        <v>3832</v>
      </c>
      <c r="I91" s="9">
        <f>IF(H95=0, "-", H91/H95)</f>
        <v>0.14815960408289514</v>
      </c>
      <c r="J91" s="8">
        <f t="shared" si="6"/>
        <v>-3.6855036855036855E-2</v>
      </c>
      <c r="K91" s="9">
        <f t="shared" si="7"/>
        <v>0.42379958246346555</v>
      </c>
    </row>
    <row r="92" spans="1:11" x14ac:dyDescent="0.2">
      <c r="A92" s="7" t="s">
        <v>430</v>
      </c>
      <c r="B92" s="65">
        <v>2</v>
      </c>
      <c r="C92" s="34">
        <f>IF(B95=0, "-", B92/B95)</f>
        <v>8.8849400266548197E-4</v>
      </c>
      <c r="D92" s="65">
        <v>7</v>
      </c>
      <c r="E92" s="9">
        <f>IF(D95=0, "-", D92/D95)</f>
        <v>2.4475524475524478E-3</v>
      </c>
      <c r="F92" s="81">
        <v>35</v>
      </c>
      <c r="G92" s="34">
        <f>IF(F95=0, "-", F92/F95)</f>
        <v>1.5797075284347355E-3</v>
      </c>
      <c r="H92" s="65">
        <v>54</v>
      </c>
      <c r="I92" s="9">
        <f>IF(H95=0, "-", H92/H95)</f>
        <v>2.0878441076399631E-3</v>
      </c>
      <c r="J92" s="8">
        <f t="shared" si="6"/>
        <v>-0.7142857142857143</v>
      </c>
      <c r="K92" s="9">
        <f t="shared" si="7"/>
        <v>-0.35185185185185186</v>
      </c>
    </row>
    <row r="93" spans="1:11" x14ac:dyDescent="0.2">
      <c r="A93" s="7" t="s">
        <v>431</v>
      </c>
      <c r="B93" s="65">
        <v>102</v>
      </c>
      <c r="C93" s="34">
        <f>IF(B95=0, "-", B93/B95)</f>
        <v>4.531319413593958E-2</v>
      </c>
      <c r="D93" s="65">
        <v>116</v>
      </c>
      <c r="E93" s="9">
        <f>IF(D95=0, "-", D93/D95)</f>
        <v>4.0559440559440559E-2</v>
      </c>
      <c r="F93" s="81">
        <v>709</v>
      </c>
      <c r="G93" s="34">
        <f>IF(F95=0, "-", F93/F95)</f>
        <v>3.2000361076006498E-2</v>
      </c>
      <c r="H93" s="65">
        <v>904</v>
      </c>
      <c r="I93" s="9">
        <f>IF(H95=0, "-", H93/H95)</f>
        <v>3.4952056913083826E-2</v>
      </c>
      <c r="J93" s="8">
        <f t="shared" si="6"/>
        <v>-0.1206896551724138</v>
      </c>
      <c r="K93" s="9">
        <f t="shared" si="7"/>
        <v>-0.21570796460176991</v>
      </c>
    </row>
    <row r="94" spans="1:11" x14ac:dyDescent="0.2">
      <c r="A94" s="2"/>
      <c r="B94" s="68"/>
      <c r="C94" s="33"/>
      <c r="D94" s="68"/>
      <c r="E94" s="6"/>
      <c r="F94" s="82"/>
      <c r="G94" s="33"/>
      <c r="H94" s="68"/>
      <c r="I94" s="6"/>
      <c r="J94" s="5"/>
      <c r="K94" s="6"/>
    </row>
    <row r="95" spans="1:11" s="43" customFormat="1" x14ac:dyDescent="0.2">
      <c r="A95" s="162" t="s">
        <v>623</v>
      </c>
      <c r="B95" s="71">
        <f>SUM(B71:B94)</f>
        <v>2251</v>
      </c>
      <c r="C95" s="40">
        <f>B95/16149</f>
        <v>0.13938943587838257</v>
      </c>
      <c r="D95" s="71">
        <f>SUM(D71:D94)</f>
        <v>2860</v>
      </c>
      <c r="E95" s="41">
        <f>D95/17535</f>
        <v>0.16310236669518108</v>
      </c>
      <c r="F95" s="77">
        <f>SUM(F71:F94)</f>
        <v>22156</v>
      </c>
      <c r="G95" s="42">
        <f>F95/137541</f>
        <v>0.16108651238539781</v>
      </c>
      <c r="H95" s="71">
        <f>SUM(H71:H94)</f>
        <v>25864</v>
      </c>
      <c r="I95" s="41">
        <f>H95/164962</f>
        <v>0.15678762381639408</v>
      </c>
      <c r="J95" s="37">
        <f>IF(D95=0, "-", IF((B95-D95)/D95&lt;10, (B95-D95)/D95, "&gt;999%"))</f>
        <v>-0.21293706293706294</v>
      </c>
      <c r="K95" s="38">
        <f>IF(H95=0, "-", IF((F95-H95)/H95&lt;10, (F95-H95)/H95, "&gt;999%"))</f>
        <v>-0.14336529539127746</v>
      </c>
    </row>
    <row r="96" spans="1:11" x14ac:dyDescent="0.2">
      <c r="B96" s="83"/>
      <c r="D96" s="83"/>
      <c r="F96" s="83"/>
      <c r="H96" s="83"/>
    </row>
    <row r="97" spans="1:11" x14ac:dyDescent="0.2">
      <c r="A97" s="163" t="s">
        <v>155</v>
      </c>
      <c r="B97" s="61" t="s">
        <v>12</v>
      </c>
      <c r="C97" s="62" t="s">
        <v>13</v>
      </c>
      <c r="D97" s="61" t="s">
        <v>12</v>
      </c>
      <c r="E97" s="63" t="s">
        <v>13</v>
      </c>
      <c r="F97" s="62" t="s">
        <v>12</v>
      </c>
      <c r="G97" s="62" t="s">
        <v>13</v>
      </c>
      <c r="H97" s="61" t="s">
        <v>12</v>
      </c>
      <c r="I97" s="63" t="s">
        <v>13</v>
      </c>
      <c r="J97" s="61"/>
      <c r="K97" s="63"/>
    </row>
    <row r="98" spans="1:11" x14ac:dyDescent="0.2">
      <c r="A98" s="7" t="s">
        <v>432</v>
      </c>
      <c r="B98" s="65">
        <v>5</v>
      </c>
      <c r="C98" s="34">
        <f>IF(B112=0, "-", B98/B112)</f>
        <v>1.2987012987012988E-2</v>
      </c>
      <c r="D98" s="65">
        <v>2</v>
      </c>
      <c r="E98" s="9">
        <f>IF(D112=0, "-", D98/D112)</f>
        <v>4.4943820224719105E-3</v>
      </c>
      <c r="F98" s="81">
        <v>14</v>
      </c>
      <c r="G98" s="34">
        <f>IF(F112=0, "-", F98/F112)</f>
        <v>4.2879019908116387E-3</v>
      </c>
      <c r="H98" s="65">
        <v>10</v>
      </c>
      <c r="I98" s="9">
        <f>IF(H112=0, "-", H98/H112)</f>
        <v>2.8328611898016999E-3</v>
      </c>
      <c r="J98" s="8">
        <f t="shared" ref="J98:J110" si="8">IF(D98=0, "-", IF((B98-D98)/D98&lt;10, (B98-D98)/D98, "&gt;999%"))</f>
        <v>1.5</v>
      </c>
      <c r="K98" s="9">
        <f t="shared" ref="K98:K110" si="9">IF(H98=0, "-", IF((F98-H98)/H98&lt;10, (F98-H98)/H98, "&gt;999%"))</f>
        <v>0.4</v>
      </c>
    </row>
    <row r="99" spans="1:11" x14ac:dyDescent="0.2">
      <c r="A99" s="7" t="s">
        <v>433</v>
      </c>
      <c r="B99" s="65">
        <v>34</v>
      </c>
      <c r="C99" s="34">
        <f>IF(B112=0, "-", B99/B112)</f>
        <v>8.8311688311688313E-2</v>
      </c>
      <c r="D99" s="65">
        <v>67</v>
      </c>
      <c r="E99" s="9">
        <f>IF(D112=0, "-", D99/D112)</f>
        <v>0.15056179775280898</v>
      </c>
      <c r="F99" s="81">
        <v>325</v>
      </c>
      <c r="G99" s="34">
        <f>IF(F112=0, "-", F99/F112)</f>
        <v>9.9540581929555894E-2</v>
      </c>
      <c r="H99" s="65">
        <v>461</v>
      </c>
      <c r="I99" s="9">
        <f>IF(H112=0, "-", H99/H112)</f>
        <v>0.13059490084985836</v>
      </c>
      <c r="J99" s="8">
        <f t="shared" si="8"/>
        <v>-0.4925373134328358</v>
      </c>
      <c r="K99" s="9">
        <f t="shared" si="9"/>
        <v>-0.29501084598698479</v>
      </c>
    </row>
    <row r="100" spans="1:11" x14ac:dyDescent="0.2">
      <c r="A100" s="7" t="s">
        <v>434</v>
      </c>
      <c r="B100" s="65">
        <v>87</v>
      </c>
      <c r="C100" s="34">
        <f>IF(B112=0, "-", B100/B112)</f>
        <v>0.22597402597402597</v>
      </c>
      <c r="D100" s="65">
        <v>71</v>
      </c>
      <c r="E100" s="9">
        <f>IF(D112=0, "-", D100/D112)</f>
        <v>0.15955056179775282</v>
      </c>
      <c r="F100" s="81">
        <v>528</v>
      </c>
      <c r="G100" s="34">
        <f>IF(F112=0, "-", F100/F112)</f>
        <v>0.16171516079632464</v>
      </c>
      <c r="H100" s="65">
        <v>468</v>
      </c>
      <c r="I100" s="9">
        <f>IF(H112=0, "-", H100/H112)</f>
        <v>0.13257790368271954</v>
      </c>
      <c r="J100" s="8">
        <f t="shared" si="8"/>
        <v>0.22535211267605634</v>
      </c>
      <c r="K100" s="9">
        <f t="shared" si="9"/>
        <v>0.12820512820512819</v>
      </c>
    </row>
    <row r="101" spans="1:11" x14ac:dyDescent="0.2">
      <c r="A101" s="7" t="s">
        <v>435</v>
      </c>
      <c r="B101" s="65">
        <v>20</v>
      </c>
      <c r="C101" s="34">
        <f>IF(B112=0, "-", B101/B112)</f>
        <v>5.1948051948051951E-2</v>
      </c>
      <c r="D101" s="65">
        <v>20</v>
      </c>
      <c r="E101" s="9">
        <f>IF(D112=0, "-", D101/D112)</f>
        <v>4.49438202247191E-2</v>
      </c>
      <c r="F101" s="81">
        <v>191</v>
      </c>
      <c r="G101" s="34">
        <f>IF(F112=0, "-", F101/F112)</f>
        <v>5.8499234303215929E-2</v>
      </c>
      <c r="H101" s="65">
        <v>213</v>
      </c>
      <c r="I101" s="9">
        <f>IF(H112=0, "-", H101/H112)</f>
        <v>6.0339943342776203E-2</v>
      </c>
      <c r="J101" s="8">
        <f t="shared" si="8"/>
        <v>0</v>
      </c>
      <c r="K101" s="9">
        <f t="shared" si="9"/>
        <v>-0.10328638497652583</v>
      </c>
    </row>
    <row r="102" spans="1:11" x14ac:dyDescent="0.2">
      <c r="A102" s="7" t="s">
        <v>436</v>
      </c>
      <c r="B102" s="65">
        <v>11</v>
      </c>
      <c r="C102" s="34">
        <f>IF(B112=0, "-", B102/B112)</f>
        <v>2.8571428571428571E-2</v>
      </c>
      <c r="D102" s="65">
        <v>40</v>
      </c>
      <c r="E102" s="9">
        <f>IF(D112=0, "-", D102/D112)</f>
        <v>8.98876404494382E-2</v>
      </c>
      <c r="F102" s="81">
        <v>167</v>
      </c>
      <c r="G102" s="34">
        <f>IF(F112=0, "-", F102/F112)</f>
        <v>5.1148545176110262E-2</v>
      </c>
      <c r="H102" s="65">
        <v>330</v>
      </c>
      <c r="I102" s="9">
        <f>IF(H112=0, "-", H102/H112)</f>
        <v>9.3484419263456089E-2</v>
      </c>
      <c r="J102" s="8">
        <f t="shared" si="8"/>
        <v>-0.72499999999999998</v>
      </c>
      <c r="K102" s="9">
        <f t="shared" si="9"/>
        <v>-0.49393939393939396</v>
      </c>
    </row>
    <row r="103" spans="1:11" x14ac:dyDescent="0.2">
      <c r="A103" s="7" t="s">
        <v>437</v>
      </c>
      <c r="B103" s="65">
        <v>14</v>
      </c>
      <c r="C103" s="34">
        <f>IF(B112=0, "-", B103/B112)</f>
        <v>3.6363636363636362E-2</v>
      </c>
      <c r="D103" s="65">
        <v>27</v>
      </c>
      <c r="E103" s="9">
        <f>IF(D112=0, "-", D103/D112)</f>
        <v>6.0674157303370786E-2</v>
      </c>
      <c r="F103" s="81">
        <v>197</v>
      </c>
      <c r="G103" s="34">
        <f>IF(F112=0, "-", F103/F112)</f>
        <v>6.0336906584992342E-2</v>
      </c>
      <c r="H103" s="65">
        <v>279</v>
      </c>
      <c r="I103" s="9">
        <f>IF(H112=0, "-", H103/H112)</f>
        <v>7.9036827195467424E-2</v>
      </c>
      <c r="J103" s="8">
        <f t="shared" si="8"/>
        <v>-0.48148148148148145</v>
      </c>
      <c r="K103" s="9">
        <f t="shared" si="9"/>
        <v>-0.29390681003584229</v>
      </c>
    </row>
    <row r="104" spans="1:11" x14ac:dyDescent="0.2">
      <c r="A104" s="7" t="s">
        <v>438</v>
      </c>
      <c r="B104" s="65">
        <v>24</v>
      </c>
      <c r="C104" s="34">
        <f>IF(B112=0, "-", B104/B112)</f>
        <v>6.2337662337662338E-2</v>
      </c>
      <c r="D104" s="65">
        <v>60</v>
      </c>
      <c r="E104" s="9">
        <f>IF(D112=0, "-", D104/D112)</f>
        <v>0.1348314606741573</v>
      </c>
      <c r="F104" s="81">
        <v>437</v>
      </c>
      <c r="G104" s="34">
        <f>IF(F112=0, "-", F104/F112)</f>
        <v>0.133843797856049</v>
      </c>
      <c r="H104" s="65">
        <v>434</v>
      </c>
      <c r="I104" s="9">
        <f>IF(H112=0, "-", H104/H112)</f>
        <v>0.12294617563739377</v>
      </c>
      <c r="J104" s="8">
        <f t="shared" si="8"/>
        <v>-0.6</v>
      </c>
      <c r="K104" s="9">
        <f t="shared" si="9"/>
        <v>6.9124423963133645E-3</v>
      </c>
    </row>
    <row r="105" spans="1:11" x14ac:dyDescent="0.2">
      <c r="A105" s="7" t="s">
        <v>439</v>
      </c>
      <c r="B105" s="65">
        <v>1</v>
      </c>
      <c r="C105" s="34">
        <f>IF(B112=0, "-", B105/B112)</f>
        <v>2.5974025974025974E-3</v>
      </c>
      <c r="D105" s="65">
        <v>0</v>
      </c>
      <c r="E105" s="9">
        <f>IF(D112=0, "-", D105/D112)</f>
        <v>0</v>
      </c>
      <c r="F105" s="81">
        <v>16</v>
      </c>
      <c r="G105" s="34">
        <f>IF(F112=0, "-", F105/F112)</f>
        <v>4.900459418070444E-3</v>
      </c>
      <c r="H105" s="65">
        <v>0</v>
      </c>
      <c r="I105" s="9">
        <f>IF(H112=0, "-", H105/H112)</f>
        <v>0</v>
      </c>
      <c r="J105" s="8" t="str">
        <f t="shared" si="8"/>
        <v>-</v>
      </c>
      <c r="K105" s="9" t="str">
        <f t="shared" si="9"/>
        <v>-</v>
      </c>
    </row>
    <row r="106" spans="1:11" x14ac:dyDescent="0.2">
      <c r="A106" s="7" t="s">
        <v>440</v>
      </c>
      <c r="B106" s="65">
        <v>9</v>
      </c>
      <c r="C106" s="34">
        <f>IF(B112=0, "-", B106/B112)</f>
        <v>2.3376623376623377E-2</v>
      </c>
      <c r="D106" s="65">
        <v>0</v>
      </c>
      <c r="E106" s="9">
        <f>IF(D112=0, "-", D106/D112)</f>
        <v>0</v>
      </c>
      <c r="F106" s="81">
        <v>59</v>
      </c>
      <c r="G106" s="34">
        <f>IF(F112=0, "-", F106/F112)</f>
        <v>1.8070444104134761E-2</v>
      </c>
      <c r="H106" s="65">
        <v>0</v>
      </c>
      <c r="I106" s="9">
        <f>IF(H112=0, "-", H106/H112)</f>
        <v>0</v>
      </c>
      <c r="J106" s="8" t="str">
        <f t="shared" si="8"/>
        <v>-</v>
      </c>
      <c r="K106" s="9" t="str">
        <f t="shared" si="9"/>
        <v>-</v>
      </c>
    </row>
    <row r="107" spans="1:11" x14ac:dyDescent="0.2">
      <c r="A107" s="7" t="s">
        <v>441</v>
      </c>
      <c r="B107" s="65">
        <v>28</v>
      </c>
      <c r="C107" s="34">
        <f>IF(B112=0, "-", B107/B112)</f>
        <v>7.2727272727272724E-2</v>
      </c>
      <c r="D107" s="65">
        <v>18</v>
      </c>
      <c r="E107" s="9">
        <f>IF(D112=0, "-", D107/D112)</f>
        <v>4.0449438202247189E-2</v>
      </c>
      <c r="F107" s="81">
        <v>184</v>
      </c>
      <c r="G107" s="34">
        <f>IF(F112=0, "-", F107/F112)</f>
        <v>5.635528330781011E-2</v>
      </c>
      <c r="H107" s="65">
        <v>114</v>
      </c>
      <c r="I107" s="9">
        <f>IF(H112=0, "-", H107/H112)</f>
        <v>3.2294617563739379E-2</v>
      </c>
      <c r="J107" s="8">
        <f t="shared" si="8"/>
        <v>0.55555555555555558</v>
      </c>
      <c r="K107" s="9">
        <f t="shared" si="9"/>
        <v>0.61403508771929827</v>
      </c>
    </row>
    <row r="108" spans="1:11" x14ac:dyDescent="0.2">
      <c r="A108" s="7" t="s">
        <v>442</v>
      </c>
      <c r="B108" s="65">
        <v>64</v>
      </c>
      <c r="C108" s="34">
        <f>IF(B112=0, "-", B108/B112)</f>
        <v>0.16623376623376623</v>
      </c>
      <c r="D108" s="65">
        <v>75</v>
      </c>
      <c r="E108" s="9">
        <f>IF(D112=0, "-", D108/D112)</f>
        <v>0.16853932584269662</v>
      </c>
      <c r="F108" s="81">
        <v>573</v>
      </c>
      <c r="G108" s="34">
        <f>IF(F112=0, "-", F108/F112)</f>
        <v>0.17549770290964778</v>
      </c>
      <c r="H108" s="65">
        <v>647</v>
      </c>
      <c r="I108" s="9">
        <f>IF(H112=0, "-", H108/H112)</f>
        <v>0.18328611898016997</v>
      </c>
      <c r="J108" s="8">
        <f t="shared" si="8"/>
        <v>-0.14666666666666667</v>
      </c>
      <c r="K108" s="9">
        <f t="shared" si="9"/>
        <v>-0.11437403400309119</v>
      </c>
    </row>
    <row r="109" spans="1:11" x14ac:dyDescent="0.2">
      <c r="A109" s="7" t="s">
        <v>443</v>
      </c>
      <c r="B109" s="65">
        <v>42</v>
      </c>
      <c r="C109" s="34">
        <f>IF(B112=0, "-", B109/B112)</f>
        <v>0.10909090909090909</v>
      </c>
      <c r="D109" s="65">
        <v>29</v>
      </c>
      <c r="E109" s="9">
        <f>IF(D112=0, "-", D109/D112)</f>
        <v>6.5168539325842698E-2</v>
      </c>
      <c r="F109" s="81">
        <v>267</v>
      </c>
      <c r="G109" s="34">
        <f>IF(F112=0, "-", F109/F112)</f>
        <v>8.1776416539050531E-2</v>
      </c>
      <c r="H109" s="65">
        <v>249</v>
      </c>
      <c r="I109" s="9">
        <f>IF(H112=0, "-", H109/H112)</f>
        <v>7.0538243626062327E-2</v>
      </c>
      <c r="J109" s="8">
        <f t="shared" si="8"/>
        <v>0.44827586206896552</v>
      </c>
      <c r="K109" s="9">
        <f t="shared" si="9"/>
        <v>7.2289156626506021E-2</v>
      </c>
    </row>
    <row r="110" spans="1:11" x14ac:dyDescent="0.2">
      <c r="A110" s="7" t="s">
        <v>444</v>
      </c>
      <c r="B110" s="65">
        <v>46</v>
      </c>
      <c r="C110" s="34">
        <f>IF(B112=0, "-", B110/B112)</f>
        <v>0.11948051948051948</v>
      </c>
      <c r="D110" s="65">
        <v>36</v>
      </c>
      <c r="E110" s="9">
        <f>IF(D112=0, "-", D110/D112)</f>
        <v>8.0898876404494377E-2</v>
      </c>
      <c r="F110" s="81">
        <v>307</v>
      </c>
      <c r="G110" s="34">
        <f>IF(F112=0, "-", F110/F112)</f>
        <v>9.4027565084226647E-2</v>
      </c>
      <c r="H110" s="65">
        <v>325</v>
      </c>
      <c r="I110" s="9">
        <f>IF(H112=0, "-", H110/H112)</f>
        <v>9.2067988668555242E-2</v>
      </c>
      <c r="J110" s="8">
        <f t="shared" si="8"/>
        <v>0.27777777777777779</v>
      </c>
      <c r="K110" s="9">
        <f t="shared" si="9"/>
        <v>-5.5384615384615386E-2</v>
      </c>
    </row>
    <row r="111" spans="1:11" x14ac:dyDescent="0.2">
      <c r="A111" s="2"/>
      <c r="B111" s="68"/>
      <c r="C111" s="33"/>
      <c r="D111" s="68"/>
      <c r="E111" s="6"/>
      <c r="F111" s="82"/>
      <c r="G111" s="33"/>
      <c r="H111" s="68"/>
      <c r="I111" s="6"/>
      <c r="J111" s="5"/>
      <c r="K111" s="6"/>
    </row>
    <row r="112" spans="1:11" s="43" customFormat="1" x14ac:dyDescent="0.2">
      <c r="A112" s="162" t="s">
        <v>622</v>
      </c>
      <c r="B112" s="71">
        <f>SUM(B98:B111)</f>
        <v>385</v>
      </c>
      <c r="C112" s="40">
        <f>B112/16149</f>
        <v>2.3840485478977026E-2</v>
      </c>
      <c r="D112" s="71">
        <f>SUM(D98:D111)</f>
        <v>445</v>
      </c>
      <c r="E112" s="41">
        <f>D112/17535</f>
        <v>2.5377815796977475E-2</v>
      </c>
      <c r="F112" s="77">
        <f>SUM(F98:F111)</f>
        <v>3265</v>
      </c>
      <c r="G112" s="42">
        <f>F112/137541</f>
        <v>2.373837619328055E-2</v>
      </c>
      <c r="H112" s="71">
        <f>SUM(H98:H111)</f>
        <v>3530</v>
      </c>
      <c r="I112" s="41">
        <f>H112/164962</f>
        <v>2.1398867617996871E-2</v>
      </c>
      <c r="J112" s="37">
        <f>IF(D112=0, "-", IF((B112-D112)/D112&lt;10, (B112-D112)/D112, "&gt;999%"))</f>
        <v>-0.1348314606741573</v>
      </c>
      <c r="K112" s="38">
        <f>IF(H112=0, "-", IF((F112-H112)/H112&lt;10, (F112-H112)/H112, "&gt;999%"))</f>
        <v>-7.5070821529745049E-2</v>
      </c>
    </row>
    <row r="113" spans="1:11" x14ac:dyDescent="0.2">
      <c r="B113" s="83"/>
      <c r="D113" s="83"/>
      <c r="F113" s="83"/>
      <c r="H113" s="83"/>
    </row>
    <row r="114" spans="1:11" s="43" customFormat="1" x14ac:dyDescent="0.2">
      <c r="A114" s="162" t="s">
        <v>621</v>
      </c>
      <c r="B114" s="71">
        <v>2636</v>
      </c>
      <c r="C114" s="40">
        <f>B114/16149</f>
        <v>0.16322992135735959</v>
      </c>
      <c r="D114" s="71">
        <v>3305</v>
      </c>
      <c r="E114" s="41">
        <f>D114/17535</f>
        <v>0.18848018249215853</v>
      </c>
      <c r="F114" s="77">
        <v>25421</v>
      </c>
      <c r="G114" s="42">
        <f>F114/137541</f>
        <v>0.18482488857867835</v>
      </c>
      <c r="H114" s="71">
        <v>29394</v>
      </c>
      <c r="I114" s="41">
        <f>H114/164962</f>
        <v>0.17818649143439094</v>
      </c>
      <c r="J114" s="37">
        <f>IF(D114=0, "-", IF((B114-D114)/D114&lt;10, (B114-D114)/D114, "&gt;999%"))</f>
        <v>-0.20242057488653556</v>
      </c>
      <c r="K114" s="38">
        <f>IF(H114=0, "-", IF((F114-H114)/H114&lt;10, (F114-H114)/H114, "&gt;999%"))</f>
        <v>-0.13516363883785806</v>
      </c>
    </row>
    <row r="115" spans="1:11" x14ac:dyDescent="0.2">
      <c r="B115" s="83"/>
      <c r="D115" s="83"/>
      <c r="F115" s="83"/>
      <c r="H115" s="83"/>
    </row>
    <row r="116" spans="1:11" ht="15.75" x14ac:dyDescent="0.25">
      <c r="A116" s="164" t="s">
        <v>124</v>
      </c>
      <c r="B116" s="196" t="s">
        <v>1</v>
      </c>
      <c r="C116" s="200"/>
      <c r="D116" s="200"/>
      <c r="E116" s="197"/>
      <c r="F116" s="196" t="s">
        <v>14</v>
      </c>
      <c r="G116" s="200"/>
      <c r="H116" s="200"/>
      <c r="I116" s="197"/>
      <c r="J116" s="196" t="s">
        <v>15</v>
      </c>
      <c r="K116" s="197"/>
    </row>
    <row r="117" spans="1:11" x14ac:dyDescent="0.2">
      <c r="A117" s="22"/>
      <c r="B117" s="196">
        <f>VALUE(RIGHT($B$2, 4))</f>
        <v>2020</v>
      </c>
      <c r="C117" s="197"/>
      <c r="D117" s="196">
        <f>B117-1</f>
        <v>2019</v>
      </c>
      <c r="E117" s="204"/>
      <c r="F117" s="196">
        <f>B117</f>
        <v>2020</v>
      </c>
      <c r="G117" s="204"/>
      <c r="H117" s="196">
        <f>D117</f>
        <v>2019</v>
      </c>
      <c r="I117" s="204"/>
      <c r="J117" s="140" t="s">
        <v>4</v>
      </c>
      <c r="K117" s="141" t="s">
        <v>2</v>
      </c>
    </row>
    <row r="118" spans="1:11" x14ac:dyDescent="0.2">
      <c r="A118" s="163" t="s">
        <v>156</v>
      </c>
      <c r="B118" s="61" t="s">
        <v>12</v>
      </c>
      <c r="C118" s="62" t="s">
        <v>13</v>
      </c>
      <c r="D118" s="61" t="s">
        <v>12</v>
      </c>
      <c r="E118" s="63" t="s">
        <v>13</v>
      </c>
      <c r="F118" s="62" t="s">
        <v>12</v>
      </c>
      <c r="G118" s="62" t="s">
        <v>13</v>
      </c>
      <c r="H118" s="61" t="s">
        <v>12</v>
      </c>
      <c r="I118" s="63" t="s">
        <v>13</v>
      </c>
      <c r="J118" s="61"/>
      <c r="K118" s="63"/>
    </row>
    <row r="119" spans="1:11" x14ac:dyDescent="0.2">
      <c r="A119" s="7" t="s">
        <v>445</v>
      </c>
      <c r="B119" s="65">
        <v>12</v>
      </c>
      <c r="C119" s="34">
        <f>IF(B145=0, "-", B119/B145)</f>
        <v>7.8688524590163934E-3</v>
      </c>
      <c r="D119" s="65">
        <v>10</v>
      </c>
      <c r="E119" s="9">
        <f>IF(D145=0, "-", D119/D145)</f>
        <v>6.3572790845518121E-3</v>
      </c>
      <c r="F119" s="81">
        <v>104</v>
      </c>
      <c r="G119" s="34">
        <f>IF(F145=0, "-", F119/F145)</f>
        <v>7.7780270735173136E-3</v>
      </c>
      <c r="H119" s="65">
        <v>219</v>
      </c>
      <c r="I119" s="9">
        <f>IF(H145=0, "-", H119/H145)</f>
        <v>1.3750235449237145E-2</v>
      </c>
      <c r="J119" s="8">
        <f t="shared" ref="J119:J143" si="10">IF(D119=0, "-", IF((B119-D119)/D119&lt;10, (B119-D119)/D119, "&gt;999%"))</f>
        <v>0.2</v>
      </c>
      <c r="K119" s="9">
        <f t="shared" ref="K119:K143" si="11">IF(H119=0, "-", IF((F119-H119)/H119&lt;10, (F119-H119)/H119, "&gt;999%"))</f>
        <v>-0.52511415525114158</v>
      </c>
    </row>
    <row r="120" spans="1:11" x14ac:dyDescent="0.2">
      <c r="A120" s="7" t="s">
        <v>446</v>
      </c>
      <c r="B120" s="65">
        <v>112</v>
      </c>
      <c r="C120" s="34">
        <f>IF(B145=0, "-", B120/B145)</f>
        <v>7.3442622950819672E-2</v>
      </c>
      <c r="D120" s="65">
        <v>78</v>
      </c>
      <c r="E120" s="9">
        <f>IF(D145=0, "-", D120/D145)</f>
        <v>4.9586776859504134E-2</v>
      </c>
      <c r="F120" s="81">
        <v>797</v>
      </c>
      <c r="G120" s="34">
        <f>IF(F145=0, "-", F120/F145)</f>
        <v>5.9606611323012489E-2</v>
      </c>
      <c r="H120" s="65">
        <v>614</v>
      </c>
      <c r="I120" s="9">
        <f>IF(H145=0, "-", H120/H145)</f>
        <v>3.8550888428454826E-2</v>
      </c>
      <c r="J120" s="8">
        <f t="shared" si="10"/>
        <v>0.4358974358974359</v>
      </c>
      <c r="K120" s="9">
        <f t="shared" si="11"/>
        <v>0.29804560260586321</v>
      </c>
    </row>
    <row r="121" spans="1:11" x14ac:dyDescent="0.2">
      <c r="A121" s="7" t="s">
        <v>447</v>
      </c>
      <c r="B121" s="65">
        <v>19</v>
      </c>
      <c r="C121" s="34">
        <f>IF(B145=0, "-", B121/B145)</f>
        <v>1.2459016393442624E-2</v>
      </c>
      <c r="D121" s="65">
        <v>13</v>
      </c>
      <c r="E121" s="9">
        <f>IF(D145=0, "-", D121/D145)</f>
        <v>8.2644628099173556E-3</v>
      </c>
      <c r="F121" s="81">
        <v>98</v>
      </c>
      <c r="G121" s="34">
        <f>IF(F145=0, "-", F121/F145)</f>
        <v>7.3292947423528529E-3</v>
      </c>
      <c r="H121" s="65">
        <v>67</v>
      </c>
      <c r="I121" s="9">
        <f>IF(H145=0, "-", H121/H145)</f>
        <v>4.2066930369812272E-3</v>
      </c>
      <c r="J121" s="8">
        <f t="shared" si="10"/>
        <v>0.46153846153846156</v>
      </c>
      <c r="K121" s="9">
        <f t="shared" si="11"/>
        <v>0.46268656716417911</v>
      </c>
    </row>
    <row r="122" spans="1:11" x14ac:dyDescent="0.2">
      <c r="A122" s="7" t="s">
        <v>448</v>
      </c>
      <c r="B122" s="65">
        <v>21</v>
      </c>
      <c r="C122" s="34">
        <f>IF(B145=0, "-", B122/B145)</f>
        <v>1.3770491803278689E-2</v>
      </c>
      <c r="D122" s="65">
        <v>41</v>
      </c>
      <c r="E122" s="9">
        <f>IF(D145=0, "-", D122/D145)</f>
        <v>2.6064844246662427E-2</v>
      </c>
      <c r="F122" s="81">
        <v>229</v>
      </c>
      <c r="G122" s="34">
        <f>IF(F145=0, "-", F122/F145)</f>
        <v>1.7126617306110238E-2</v>
      </c>
      <c r="H122" s="65">
        <v>382</v>
      </c>
      <c r="I122" s="9">
        <f>IF(H145=0, "-", H122/H145)</f>
        <v>2.3984428957116846E-2</v>
      </c>
      <c r="J122" s="8">
        <f t="shared" si="10"/>
        <v>-0.48780487804878048</v>
      </c>
      <c r="K122" s="9">
        <f t="shared" si="11"/>
        <v>-0.40052356020942409</v>
      </c>
    </row>
    <row r="123" spans="1:11" x14ac:dyDescent="0.2">
      <c r="A123" s="7" t="s">
        <v>449</v>
      </c>
      <c r="B123" s="65">
        <v>0</v>
      </c>
      <c r="C123" s="34">
        <f>IF(B145=0, "-", B123/B145)</f>
        <v>0</v>
      </c>
      <c r="D123" s="65">
        <v>0</v>
      </c>
      <c r="E123" s="9">
        <f>IF(D145=0, "-", D123/D145)</f>
        <v>0</v>
      </c>
      <c r="F123" s="81">
        <v>0</v>
      </c>
      <c r="G123" s="34">
        <f>IF(F145=0, "-", F123/F145)</f>
        <v>0</v>
      </c>
      <c r="H123" s="65">
        <v>15</v>
      </c>
      <c r="I123" s="9">
        <f>IF(H145=0, "-", H123/H145)</f>
        <v>9.4179694857788666E-4</v>
      </c>
      <c r="J123" s="8" t="str">
        <f t="shared" si="10"/>
        <v>-</v>
      </c>
      <c r="K123" s="9">
        <f t="shared" si="11"/>
        <v>-1</v>
      </c>
    </row>
    <row r="124" spans="1:11" x14ac:dyDescent="0.2">
      <c r="A124" s="7" t="s">
        <v>450</v>
      </c>
      <c r="B124" s="65">
        <v>12</v>
      </c>
      <c r="C124" s="34">
        <f>IF(B145=0, "-", B124/B145)</f>
        <v>7.8688524590163934E-3</v>
      </c>
      <c r="D124" s="65">
        <v>48</v>
      </c>
      <c r="E124" s="9">
        <f>IF(D145=0, "-", D124/D145)</f>
        <v>3.0514939605848695E-2</v>
      </c>
      <c r="F124" s="81">
        <v>317</v>
      </c>
      <c r="G124" s="34">
        <f>IF(F145=0, "-", F124/F145)</f>
        <v>2.3708024829855658E-2</v>
      </c>
      <c r="H124" s="65">
        <v>408</v>
      </c>
      <c r="I124" s="9">
        <f>IF(H145=0, "-", H124/H145)</f>
        <v>2.5616877001318514E-2</v>
      </c>
      <c r="J124" s="8">
        <f t="shared" si="10"/>
        <v>-0.75</v>
      </c>
      <c r="K124" s="9">
        <f t="shared" si="11"/>
        <v>-0.22303921568627452</v>
      </c>
    </row>
    <row r="125" spans="1:11" x14ac:dyDescent="0.2">
      <c r="A125" s="7" t="s">
        <v>451</v>
      </c>
      <c r="B125" s="65">
        <v>76</v>
      </c>
      <c r="C125" s="34">
        <f>IF(B145=0, "-", B125/B145)</f>
        <v>4.9836065573770495E-2</v>
      </c>
      <c r="D125" s="65">
        <v>71</v>
      </c>
      <c r="E125" s="9">
        <f>IF(D145=0, "-", D125/D145)</f>
        <v>4.5136681500317861E-2</v>
      </c>
      <c r="F125" s="81">
        <v>637</v>
      </c>
      <c r="G125" s="34">
        <f>IF(F145=0, "-", F125/F145)</f>
        <v>4.7640415825293547E-2</v>
      </c>
      <c r="H125" s="65">
        <v>962</v>
      </c>
      <c r="I125" s="9">
        <f>IF(H145=0, "-", H125/H145)</f>
        <v>6.0400577635461791E-2</v>
      </c>
      <c r="J125" s="8">
        <f t="shared" si="10"/>
        <v>7.0422535211267609E-2</v>
      </c>
      <c r="K125" s="9">
        <f t="shared" si="11"/>
        <v>-0.33783783783783783</v>
      </c>
    </row>
    <row r="126" spans="1:11" x14ac:dyDescent="0.2">
      <c r="A126" s="7" t="s">
        <v>452</v>
      </c>
      <c r="B126" s="65">
        <v>149</v>
      </c>
      <c r="C126" s="34">
        <f>IF(B145=0, "-", B126/B145)</f>
        <v>9.7704918032786886E-2</v>
      </c>
      <c r="D126" s="65">
        <v>227</v>
      </c>
      <c r="E126" s="9">
        <f>IF(D145=0, "-", D126/D145)</f>
        <v>0.14431023521932612</v>
      </c>
      <c r="F126" s="81">
        <v>1668</v>
      </c>
      <c r="G126" s="34">
        <f>IF(F145=0, "-", F126/F145)</f>
        <v>0.12474758806371999</v>
      </c>
      <c r="H126" s="65">
        <v>1906</v>
      </c>
      <c r="I126" s="9">
        <f>IF(H145=0, "-", H126/H145)</f>
        <v>0.11967099893263013</v>
      </c>
      <c r="J126" s="8">
        <f t="shared" si="10"/>
        <v>-0.34361233480176212</v>
      </c>
      <c r="K126" s="9">
        <f t="shared" si="11"/>
        <v>-0.12486883525708289</v>
      </c>
    </row>
    <row r="127" spans="1:11" x14ac:dyDescent="0.2">
      <c r="A127" s="7" t="s">
        <v>453</v>
      </c>
      <c r="B127" s="65">
        <v>54</v>
      </c>
      <c r="C127" s="34">
        <f>IF(B145=0, "-", B127/B145)</f>
        <v>3.5409836065573769E-2</v>
      </c>
      <c r="D127" s="65">
        <v>66</v>
      </c>
      <c r="E127" s="9">
        <f>IF(D145=0, "-", D127/D145)</f>
        <v>4.195804195804196E-2</v>
      </c>
      <c r="F127" s="81">
        <v>339</v>
      </c>
      <c r="G127" s="34">
        <f>IF(F145=0, "-", F127/F145)</f>
        <v>2.5353376710792012E-2</v>
      </c>
      <c r="H127" s="65">
        <v>387</v>
      </c>
      <c r="I127" s="9">
        <f>IF(H145=0, "-", H127/H145)</f>
        <v>2.4298361273309473E-2</v>
      </c>
      <c r="J127" s="8">
        <f t="shared" si="10"/>
        <v>-0.18181818181818182</v>
      </c>
      <c r="K127" s="9">
        <f t="shared" si="11"/>
        <v>-0.12403100775193798</v>
      </c>
    </row>
    <row r="128" spans="1:11" x14ac:dyDescent="0.2">
      <c r="A128" s="7" t="s">
        <v>454</v>
      </c>
      <c r="B128" s="65">
        <v>25</v>
      </c>
      <c r="C128" s="34">
        <f>IF(B145=0, "-", B128/B145)</f>
        <v>1.6393442622950821E-2</v>
      </c>
      <c r="D128" s="65">
        <v>21</v>
      </c>
      <c r="E128" s="9">
        <f>IF(D145=0, "-", D128/D145)</f>
        <v>1.3350286077558804E-2</v>
      </c>
      <c r="F128" s="81">
        <v>177</v>
      </c>
      <c r="G128" s="34">
        <f>IF(F145=0, "-", F128/F145)</f>
        <v>1.3237603769351581E-2</v>
      </c>
      <c r="H128" s="65">
        <v>152</v>
      </c>
      <c r="I128" s="9">
        <f>IF(H145=0, "-", H128/H145)</f>
        <v>9.5435424122559172E-3</v>
      </c>
      <c r="J128" s="8">
        <f t="shared" si="10"/>
        <v>0.19047619047619047</v>
      </c>
      <c r="K128" s="9">
        <f t="shared" si="11"/>
        <v>0.16447368421052633</v>
      </c>
    </row>
    <row r="129" spans="1:11" x14ac:dyDescent="0.2">
      <c r="A129" s="7" t="s">
        <v>455</v>
      </c>
      <c r="B129" s="65">
        <v>104</v>
      </c>
      <c r="C129" s="34">
        <f>IF(B145=0, "-", B129/B145)</f>
        <v>6.8196721311475417E-2</v>
      </c>
      <c r="D129" s="65">
        <v>37</v>
      </c>
      <c r="E129" s="9">
        <f>IF(D145=0, "-", D129/D145)</f>
        <v>2.3521932612841703E-2</v>
      </c>
      <c r="F129" s="81">
        <v>414</v>
      </c>
      <c r="G129" s="34">
        <f>IF(F145=0, "-", F129/F145)</f>
        <v>3.0962530850347766E-2</v>
      </c>
      <c r="H129" s="65">
        <v>383</v>
      </c>
      <c r="I129" s="9">
        <f>IF(H145=0, "-", H129/H145)</f>
        <v>2.4047215420355372E-2</v>
      </c>
      <c r="J129" s="8">
        <f t="shared" si="10"/>
        <v>1.8108108108108107</v>
      </c>
      <c r="K129" s="9">
        <f t="shared" si="11"/>
        <v>8.0939947780678853E-2</v>
      </c>
    </row>
    <row r="130" spans="1:11" x14ac:dyDescent="0.2">
      <c r="A130" s="7" t="s">
        <v>456</v>
      </c>
      <c r="B130" s="65">
        <v>23</v>
      </c>
      <c r="C130" s="34">
        <f>IF(B145=0, "-", B130/B145)</f>
        <v>1.5081967213114755E-2</v>
      </c>
      <c r="D130" s="65">
        <v>3</v>
      </c>
      <c r="E130" s="9">
        <f>IF(D145=0, "-", D130/D145)</f>
        <v>1.9071837253655435E-3</v>
      </c>
      <c r="F130" s="81">
        <v>85</v>
      </c>
      <c r="G130" s="34">
        <f>IF(F145=0, "-", F130/F145)</f>
        <v>6.3570413581631891E-3</v>
      </c>
      <c r="H130" s="65">
        <v>25</v>
      </c>
      <c r="I130" s="9">
        <f>IF(H145=0, "-", H130/H145)</f>
        <v>1.5696615809631443E-3</v>
      </c>
      <c r="J130" s="8">
        <f t="shared" si="10"/>
        <v>6.666666666666667</v>
      </c>
      <c r="K130" s="9">
        <f t="shared" si="11"/>
        <v>2.4</v>
      </c>
    </row>
    <row r="131" spans="1:11" x14ac:dyDescent="0.2">
      <c r="A131" s="7" t="s">
        <v>457</v>
      </c>
      <c r="B131" s="65">
        <v>97</v>
      </c>
      <c r="C131" s="34">
        <f>IF(B145=0, "-", B131/B145)</f>
        <v>6.3606557377049178E-2</v>
      </c>
      <c r="D131" s="65">
        <v>47</v>
      </c>
      <c r="E131" s="9">
        <f>IF(D145=0, "-", D131/D145)</f>
        <v>2.9879211697393517E-2</v>
      </c>
      <c r="F131" s="81">
        <v>529</v>
      </c>
      <c r="G131" s="34">
        <f>IF(F145=0, "-", F131/F145)</f>
        <v>3.9563233864333261E-2</v>
      </c>
      <c r="H131" s="65">
        <v>426</v>
      </c>
      <c r="I131" s="9">
        <f>IF(H145=0, "-", H131/H145)</f>
        <v>2.6747033339611981E-2</v>
      </c>
      <c r="J131" s="8">
        <f t="shared" si="10"/>
        <v>1.0638297872340425</v>
      </c>
      <c r="K131" s="9">
        <f t="shared" si="11"/>
        <v>0.24178403755868544</v>
      </c>
    </row>
    <row r="132" spans="1:11" x14ac:dyDescent="0.2">
      <c r="A132" s="7" t="s">
        <v>458</v>
      </c>
      <c r="B132" s="65">
        <v>108</v>
      </c>
      <c r="C132" s="34">
        <f>IF(B145=0, "-", B132/B145)</f>
        <v>7.0819672131147537E-2</v>
      </c>
      <c r="D132" s="65">
        <v>88</v>
      </c>
      <c r="E132" s="9">
        <f>IF(D145=0, "-", D132/D145)</f>
        <v>5.5944055944055944E-2</v>
      </c>
      <c r="F132" s="81">
        <v>792</v>
      </c>
      <c r="G132" s="34">
        <f>IF(F145=0, "-", F132/F145)</f>
        <v>5.9232667713708775E-2</v>
      </c>
      <c r="H132" s="65">
        <v>753</v>
      </c>
      <c r="I132" s="9">
        <f>IF(H145=0, "-", H132/H145)</f>
        <v>4.7278206818609905E-2</v>
      </c>
      <c r="J132" s="8">
        <f t="shared" si="10"/>
        <v>0.22727272727272727</v>
      </c>
      <c r="K132" s="9">
        <f t="shared" si="11"/>
        <v>5.1792828685258967E-2</v>
      </c>
    </row>
    <row r="133" spans="1:11" x14ac:dyDescent="0.2">
      <c r="A133" s="7" t="s">
        <v>459</v>
      </c>
      <c r="B133" s="65">
        <v>30</v>
      </c>
      <c r="C133" s="34">
        <f>IF(B145=0, "-", B133/B145)</f>
        <v>1.9672131147540985E-2</v>
      </c>
      <c r="D133" s="65">
        <v>68</v>
      </c>
      <c r="E133" s="9">
        <f>IF(D145=0, "-", D133/D145)</f>
        <v>4.3229497774952323E-2</v>
      </c>
      <c r="F133" s="81">
        <v>335</v>
      </c>
      <c r="G133" s="34">
        <f>IF(F145=0, "-", F133/F145)</f>
        <v>2.505422182334904E-2</v>
      </c>
      <c r="H133" s="65">
        <v>394</v>
      </c>
      <c r="I133" s="9">
        <f>IF(H145=0, "-", H133/H145)</f>
        <v>2.4737866515979156E-2</v>
      </c>
      <c r="J133" s="8">
        <f t="shared" si="10"/>
        <v>-0.55882352941176472</v>
      </c>
      <c r="K133" s="9">
        <f t="shared" si="11"/>
        <v>-0.14974619289340102</v>
      </c>
    </row>
    <row r="134" spans="1:11" x14ac:dyDescent="0.2">
      <c r="A134" s="7" t="s">
        <v>460</v>
      </c>
      <c r="B134" s="65">
        <v>132</v>
      </c>
      <c r="C134" s="34">
        <f>IF(B145=0, "-", B134/B145)</f>
        <v>8.6557377049180331E-2</v>
      </c>
      <c r="D134" s="65">
        <v>88</v>
      </c>
      <c r="E134" s="9">
        <f>IF(D145=0, "-", D134/D145)</f>
        <v>5.5944055944055944E-2</v>
      </c>
      <c r="F134" s="81">
        <v>1234</v>
      </c>
      <c r="G134" s="34">
        <f>IF(F145=0, "-", F134/F145)</f>
        <v>9.2289282776157361E-2</v>
      </c>
      <c r="H134" s="65">
        <v>1274</v>
      </c>
      <c r="I134" s="9">
        <f>IF(H145=0, "-", H134/H145)</f>
        <v>7.9989954165881838E-2</v>
      </c>
      <c r="J134" s="8">
        <f t="shared" si="10"/>
        <v>0.5</v>
      </c>
      <c r="K134" s="9">
        <f t="shared" si="11"/>
        <v>-3.1397174254317109E-2</v>
      </c>
    </row>
    <row r="135" spans="1:11" x14ac:dyDescent="0.2">
      <c r="A135" s="7" t="s">
        <v>461</v>
      </c>
      <c r="B135" s="65">
        <v>5</v>
      </c>
      <c r="C135" s="34">
        <f>IF(B145=0, "-", B135/B145)</f>
        <v>3.2786885245901639E-3</v>
      </c>
      <c r="D135" s="65">
        <v>23</v>
      </c>
      <c r="E135" s="9">
        <f>IF(D145=0, "-", D135/D145)</f>
        <v>1.4621741894469168E-2</v>
      </c>
      <c r="F135" s="81">
        <v>77</v>
      </c>
      <c r="G135" s="34">
        <f>IF(F145=0, "-", F135/F145)</f>
        <v>5.758731583277242E-3</v>
      </c>
      <c r="H135" s="65">
        <v>200</v>
      </c>
      <c r="I135" s="9">
        <f>IF(H145=0, "-", H135/H145)</f>
        <v>1.2557292647705155E-2</v>
      </c>
      <c r="J135" s="8">
        <f t="shared" si="10"/>
        <v>-0.78260869565217395</v>
      </c>
      <c r="K135" s="9">
        <f t="shared" si="11"/>
        <v>-0.61499999999999999</v>
      </c>
    </row>
    <row r="136" spans="1:11" x14ac:dyDescent="0.2">
      <c r="A136" s="7" t="s">
        <v>462</v>
      </c>
      <c r="B136" s="65">
        <v>23</v>
      </c>
      <c r="C136" s="34">
        <f>IF(B145=0, "-", B136/B145)</f>
        <v>1.5081967213114755E-2</v>
      </c>
      <c r="D136" s="65">
        <v>8</v>
      </c>
      <c r="E136" s="9">
        <f>IF(D145=0, "-", D136/D145)</f>
        <v>5.0858232676414495E-3</v>
      </c>
      <c r="F136" s="81">
        <v>186</v>
      </c>
      <c r="G136" s="34">
        <f>IF(F145=0, "-", F136/F145)</f>
        <v>1.3910702266098272E-2</v>
      </c>
      <c r="H136" s="65">
        <v>170</v>
      </c>
      <c r="I136" s="9">
        <f>IF(H145=0, "-", H136/H145)</f>
        <v>1.0673698750549382E-2</v>
      </c>
      <c r="J136" s="8">
        <f t="shared" si="10"/>
        <v>1.875</v>
      </c>
      <c r="K136" s="9">
        <f t="shared" si="11"/>
        <v>9.4117647058823528E-2</v>
      </c>
    </row>
    <row r="137" spans="1:11" x14ac:dyDescent="0.2">
      <c r="A137" s="7" t="s">
        <v>463</v>
      </c>
      <c r="B137" s="65">
        <v>6</v>
      </c>
      <c r="C137" s="34">
        <f>IF(B145=0, "-", B137/B145)</f>
        <v>3.9344262295081967E-3</v>
      </c>
      <c r="D137" s="65">
        <v>4</v>
      </c>
      <c r="E137" s="9">
        <f>IF(D145=0, "-", D137/D145)</f>
        <v>2.5429116338207248E-3</v>
      </c>
      <c r="F137" s="81">
        <v>44</v>
      </c>
      <c r="G137" s="34">
        <f>IF(F145=0, "-", F137/F145)</f>
        <v>3.2907037618727097E-3</v>
      </c>
      <c r="H137" s="65">
        <v>22</v>
      </c>
      <c r="I137" s="9">
        <f>IF(H145=0, "-", H137/H145)</f>
        <v>1.3813021912475671E-3</v>
      </c>
      <c r="J137" s="8">
        <f t="shared" si="10"/>
        <v>0.5</v>
      </c>
      <c r="K137" s="9">
        <f t="shared" si="11"/>
        <v>1</v>
      </c>
    </row>
    <row r="138" spans="1:11" x14ac:dyDescent="0.2">
      <c r="A138" s="7" t="s">
        <v>464</v>
      </c>
      <c r="B138" s="65">
        <v>39</v>
      </c>
      <c r="C138" s="34">
        <f>IF(B145=0, "-", B138/B145)</f>
        <v>2.5573770491803278E-2</v>
      </c>
      <c r="D138" s="65">
        <v>62</v>
      </c>
      <c r="E138" s="9">
        <f>IF(D145=0, "-", D138/D145)</f>
        <v>3.9415130324221233E-2</v>
      </c>
      <c r="F138" s="81">
        <v>422</v>
      </c>
      <c r="G138" s="34">
        <f>IF(F145=0, "-", F138/F145)</f>
        <v>3.1560840625233712E-2</v>
      </c>
      <c r="H138" s="65">
        <v>884</v>
      </c>
      <c r="I138" s="9">
        <f>IF(H145=0, "-", H138/H145)</f>
        <v>5.5503233502856783E-2</v>
      </c>
      <c r="J138" s="8">
        <f t="shared" si="10"/>
        <v>-0.37096774193548387</v>
      </c>
      <c r="K138" s="9">
        <f t="shared" si="11"/>
        <v>-0.5226244343891403</v>
      </c>
    </row>
    <row r="139" spans="1:11" x14ac:dyDescent="0.2">
      <c r="A139" s="7" t="s">
        <v>465</v>
      </c>
      <c r="B139" s="65">
        <v>59</v>
      </c>
      <c r="C139" s="34">
        <f>IF(B145=0, "-", B139/B145)</f>
        <v>3.8688524590163934E-2</v>
      </c>
      <c r="D139" s="65">
        <v>44</v>
      </c>
      <c r="E139" s="9">
        <f>IF(D145=0, "-", D139/D145)</f>
        <v>2.7972027972027972E-2</v>
      </c>
      <c r="F139" s="81">
        <v>472</v>
      </c>
      <c r="G139" s="34">
        <f>IF(F145=0, "-", F139/F145)</f>
        <v>3.5300276718270886E-2</v>
      </c>
      <c r="H139" s="65">
        <v>587</v>
      </c>
      <c r="I139" s="9">
        <f>IF(H145=0, "-", H139/H145)</f>
        <v>3.6855653921014628E-2</v>
      </c>
      <c r="J139" s="8">
        <f t="shared" si="10"/>
        <v>0.34090909090909088</v>
      </c>
      <c r="K139" s="9">
        <f t="shared" si="11"/>
        <v>-0.19591141396933562</v>
      </c>
    </row>
    <row r="140" spans="1:11" x14ac:dyDescent="0.2">
      <c r="A140" s="7" t="s">
        <v>466</v>
      </c>
      <c r="B140" s="65">
        <v>70</v>
      </c>
      <c r="C140" s="34">
        <f>IF(B145=0, "-", B140/B145)</f>
        <v>4.5901639344262293E-2</v>
      </c>
      <c r="D140" s="65">
        <v>104</v>
      </c>
      <c r="E140" s="9">
        <f>IF(D145=0, "-", D140/D145)</f>
        <v>6.6115702479338845E-2</v>
      </c>
      <c r="F140" s="81">
        <v>826</v>
      </c>
      <c r="G140" s="34">
        <f>IF(F145=0, "-", F140/F145)</f>
        <v>6.1775484256974052E-2</v>
      </c>
      <c r="H140" s="65">
        <v>1065</v>
      </c>
      <c r="I140" s="9">
        <f>IF(H145=0, "-", H140/H145)</f>
        <v>6.6867583349029952E-2</v>
      </c>
      <c r="J140" s="8">
        <f t="shared" si="10"/>
        <v>-0.32692307692307693</v>
      </c>
      <c r="K140" s="9">
        <f t="shared" si="11"/>
        <v>-0.2244131455399061</v>
      </c>
    </row>
    <row r="141" spans="1:11" x14ac:dyDescent="0.2">
      <c r="A141" s="7" t="s">
        <v>467</v>
      </c>
      <c r="B141" s="65">
        <v>327</v>
      </c>
      <c r="C141" s="34">
        <f>IF(B145=0, "-", B141/B145)</f>
        <v>0.21442622950819673</v>
      </c>
      <c r="D141" s="65">
        <v>397</v>
      </c>
      <c r="E141" s="9">
        <f>IF(D145=0, "-", D141/D145)</f>
        <v>0.25238397965670695</v>
      </c>
      <c r="F141" s="81">
        <v>3236</v>
      </c>
      <c r="G141" s="34">
        <f>IF(F145=0, "-", F141/F145)</f>
        <v>0.24201630394136564</v>
      </c>
      <c r="H141" s="65">
        <v>4156</v>
      </c>
      <c r="I141" s="9">
        <f>IF(H145=0, "-", H141/H145)</f>
        <v>0.26094054121931309</v>
      </c>
      <c r="J141" s="8">
        <f t="shared" si="10"/>
        <v>-0.17632241813602015</v>
      </c>
      <c r="K141" s="9">
        <f t="shared" si="11"/>
        <v>-0.22136669874879691</v>
      </c>
    </row>
    <row r="142" spans="1:11" x14ac:dyDescent="0.2">
      <c r="A142" s="7" t="s">
        <v>468</v>
      </c>
      <c r="B142" s="65">
        <v>0</v>
      </c>
      <c r="C142" s="34">
        <f>IF(B145=0, "-", B142/B145)</f>
        <v>0</v>
      </c>
      <c r="D142" s="65">
        <v>2</v>
      </c>
      <c r="E142" s="9">
        <f>IF(D145=0, "-", D142/D145)</f>
        <v>1.2714558169103624E-3</v>
      </c>
      <c r="F142" s="81">
        <v>0</v>
      </c>
      <c r="G142" s="34">
        <f>IF(F145=0, "-", F142/F145)</f>
        <v>0</v>
      </c>
      <c r="H142" s="65">
        <v>26</v>
      </c>
      <c r="I142" s="9">
        <f>IF(H145=0, "-", H142/H145)</f>
        <v>1.6324480442016702E-3</v>
      </c>
      <c r="J142" s="8">
        <f t="shared" si="10"/>
        <v>-1</v>
      </c>
      <c r="K142" s="9">
        <f t="shared" si="11"/>
        <v>-1</v>
      </c>
    </row>
    <row r="143" spans="1:11" x14ac:dyDescent="0.2">
      <c r="A143" s="7" t="s">
        <v>469</v>
      </c>
      <c r="B143" s="65">
        <v>22</v>
      </c>
      <c r="C143" s="34">
        <f>IF(B145=0, "-", B143/B145)</f>
        <v>1.4426229508196721E-2</v>
      </c>
      <c r="D143" s="65">
        <v>23</v>
      </c>
      <c r="E143" s="9">
        <f>IF(D145=0, "-", D143/D145)</f>
        <v>1.4621741894469168E-2</v>
      </c>
      <c r="F143" s="81">
        <v>353</v>
      </c>
      <c r="G143" s="34">
        <f>IF(F145=0, "-", F143/F145)</f>
        <v>2.6400418816842419E-2</v>
      </c>
      <c r="H143" s="65">
        <v>450</v>
      </c>
      <c r="I143" s="9">
        <f>IF(H145=0, "-", H143/H145)</f>
        <v>2.8253908457336597E-2</v>
      </c>
      <c r="J143" s="8">
        <f t="shared" si="10"/>
        <v>-4.3478260869565216E-2</v>
      </c>
      <c r="K143" s="9">
        <f t="shared" si="11"/>
        <v>-0.21555555555555556</v>
      </c>
    </row>
    <row r="144" spans="1:11" x14ac:dyDescent="0.2">
      <c r="A144" s="2"/>
      <c r="B144" s="68"/>
      <c r="C144" s="33"/>
      <c r="D144" s="68"/>
      <c r="E144" s="6"/>
      <c r="F144" s="82"/>
      <c r="G144" s="33"/>
      <c r="H144" s="68"/>
      <c r="I144" s="6"/>
      <c r="J144" s="5"/>
      <c r="K144" s="6"/>
    </row>
    <row r="145" spans="1:11" s="43" customFormat="1" x14ac:dyDescent="0.2">
      <c r="A145" s="162" t="s">
        <v>620</v>
      </c>
      <c r="B145" s="71">
        <f>SUM(B119:B144)</f>
        <v>1525</v>
      </c>
      <c r="C145" s="40">
        <f>B145/16149</f>
        <v>9.4433091832311591E-2</v>
      </c>
      <c r="D145" s="71">
        <f>SUM(D119:D144)</f>
        <v>1573</v>
      </c>
      <c r="E145" s="41">
        <f>D145/17535</f>
        <v>8.9706301682349582E-2</v>
      </c>
      <c r="F145" s="77">
        <f>SUM(F119:F144)</f>
        <v>13371</v>
      </c>
      <c r="G145" s="42">
        <f>F145/137541</f>
        <v>9.7214648722926261E-2</v>
      </c>
      <c r="H145" s="71">
        <f>SUM(H119:H144)</f>
        <v>15927</v>
      </c>
      <c r="I145" s="41">
        <f>H145/164962</f>
        <v>9.6549508371624987E-2</v>
      </c>
      <c r="J145" s="37">
        <f>IF(D145=0, "-", IF((B145-D145)/D145&lt;10, (B145-D145)/D145, "&gt;999%"))</f>
        <v>-3.0514939605848695E-2</v>
      </c>
      <c r="K145" s="38">
        <f>IF(H145=0, "-", IF((F145-H145)/H145&lt;10, (F145-H145)/H145, "&gt;999%"))</f>
        <v>-0.16048220003767188</v>
      </c>
    </row>
    <row r="146" spans="1:11" x14ac:dyDescent="0.2">
      <c r="B146" s="83"/>
      <c r="D146" s="83"/>
      <c r="F146" s="83"/>
      <c r="H146" s="83"/>
    </row>
    <row r="147" spans="1:11" x14ac:dyDescent="0.2">
      <c r="A147" s="163" t="s">
        <v>157</v>
      </c>
      <c r="B147" s="61" t="s">
        <v>12</v>
      </c>
      <c r="C147" s="62" t="s">
        <v>13</v>
      </c>
      <c r="D147" s="61" t="s">
        <v>12</v>
      </c>
      <c r="E147" s="63" t="s">
        <v>13</v>
      </c>
      <c r="F147" s="62" t="s">
        <v>12</v>
      </c>
      <c r="G147" s="62" t="s">
        <v>13</v>
      </c>
      <c r="H147" s="61" t="s">
        <v>12</v>
      </c>
      <c r="I147" s="63" t="s">
        <v>13</v>
      </c>
      <c r="J147" s="61"/>
      <c r="K147" s="63"/>
    </row>
    <row r="148" spans="1:11" x14ac:dyDescent="0.2">
      <c r="A148" s="7" t="s">
        <v>470</v>
      </c>
      <c r="B148" s="65">
        <v>25</v>
      </c>
      <c r="C148" s="34">
        <f>IF(B166=0, "-", B148/B166)</f>
        <v>9.5057034220532313E-2</v>
      </c>
      <c r="D148" s="65">
        <v>33</v>
      </c>
      <c r="E148" s="9">
        <f>IF(D166=0, "-", D148/D166)</f>
        <v>0.12890625</v>
      </c>
      <c r="F148" s="81">
        <v>153</v>
      </c>
      <c r="G148" s="34">
        <f>IF(F166=0, "-", F148/F166)</f>
        <v>8.0230728893550082E-2</v>
      </c>
      <c r="H148" s="65">
        <v>108</v>
      </c>
      <c r="I148" s="9">
        <f>IF(H166=0, "-", H148/H166)</f>
        <v>6.0776589758019132E-2</v>
      </c>
      <c r="J148" s="8">
        <f t="shared" ref="J148:J164" si="12">IF(D148=0, "-", IF((B148-D148)/D148&lt;10, (B148-D148)/D148, "&gt;999%"))</f>
        <v>-0.24242424242424243</v>
      </c>
      <c r="K148" s="9">
        <f t="shared" ref="K148:K164" si="13">IF(H148=0, "-", IF((F148-H148)/H148&lt;10, (F148-H148)/H148, "&gt;999%"))</f>
        <v>0.41666666666666669</v>
      </c>
    </row>
    <row r="149" spans="1:11" x14ac:dyDescent="0.2">
      <c r="A149" s="7" t="s">
        <v>471</v>
      </c>
      <c r="B149" s="65">
        <v>44</v>
      </c>
      <c r="C149" s="34">
        <f>IF(B166=0, "-", B149/B166)</f>
        <v>0.16730038022813687</v>
      </c>
      <c r="D149" s="65">
        <v>87</v>
      </c>
      <c r="E149" s="9">
        <f>IF(D166=0, "-", D149/D166)</f>
        <v>0.33984375</v>
      </c>
      <c r="F149" s="81">
        <v>282</v>
      </c>
      <c r="G149" s="34">
        <f>IF(F166=0, "-", F149/F166)</f>
        <v>0.14787624541164132</v>
      </c>
      <c r="H149" s="65">
        <v>383</v>
      </c>
      <c r="I149" s="9">
        <f>IF(H166=0, "-", H149/H166)</f>
        <v>0.21553179516038268</v>
      </c>
      <c r="J149" s="8">
        <f t="shared" si="12"/>
        <v>-0.4942528735632184</v>
      </c>
      <c r="K149" s="9">
        <f t="shared" si="13"/>
        <v>-0.26370757180156656</v>
      </c>
    </row>
    <row r="150" spans="1:11" x14ac:dyDescent="0.2">
      <c r="A150" s="7" t="s">
        <v>472</v>
      </c>
      <c r="B150" s="65">
        <v>12</v>
      </c>
      <c r="C150" s="34">
        <f>IF(B166=0, "-", B150/B166)</f>
        <v>4.5627376425855515E-2</v>
      </c>
      <c r="D150" s="65">
        <v>0</v>
      </c>
      <c r="E150" s="9">
        <f>IF(D166=0, "-", D150/D166)</f>
        <v>0</v>
      </c>
      <c r="F150" s="81">
        <v>79</v>
      </c>
      <c r="G150" s="34">
        <f>IF(F166=0, "-", F150/F166)</f>
        <v>4.1426324069218666E-2</v>
      </c>
      <c r="H150" s="65">
        <v>12</v>
      </c>
      <c r="I150" s="9">
        <f>IF(H166=0, "-", H150/H166)</f>
        <v>6.7529544175576814E-3</v>
      </c>
      <c r="J150" s="8" t="str">
        <f t="shared" si="12"/>
        <v>-</v>
      </c>
      <c r="K150" s="9">
        <f t="shared" si="13"/>
        <v>5.583333333333333</v>
      </c>
    </row>
    <row r="151" spans="1:11" x14ac:dyDescent="0.2">
      <c r="A151" s="7" t="s">
        <v>473</v>
      </c>
      <c r="B151" s="65">
        <v>0</v>
      </c>
      <c r="C151" s="34">
        <f>IF(B166=0, "-", B151/B166)</f>
        <v>0</v>
      </c>
      <c r="D151" s="65">
        <v>0</v>
      </c>
      <c r="E151" s="9">
        <f>IF(D166=0, "-", D151/D166)</f>
        <v>0</v>
      </c>
      <c r="F151" s="81">
        <v>0</v>
      </c>
      <c r="G151" s="34">
        <f>IF(F166=0, "-", F151/F166)</f>
        <v>0</v>
      </c>
      <c r="H151" s="65">
        <v>1</v>
      </c>
      <c r="I151" s="9">
        <f>IF(H166=0, "-", H151/H166)</f>
        <v>5.6274620146314015E-4</v>
      </c>
      <c r="J151" s="8" t="str">
        <f t="shared" si="12"/>
        <v>-</v>
      </c>
      <c r="K151" s="9">
        <f t="shared" si="13"/>
        <v>-1</v>
      </c>
    </row>
    <row r="152" spans="1:11" x14ac:dyDescent="0.2">
      <c r="A152" s="7" t="s">
        <v>474</v>
      </c>
      <c r="B152" s="65">
        <v>7</v>
      </c>
      <c r="C152" s="34">
        <f>IF(B166=0, "-", B152/B166)</f>
        <v>2.6615969581749048E-2</v>
      </c>
      <c r="D152" s="65">
        <v>9</v>
      </c>
      <c r="E152" s="9">
        <f>IF(D166=0, "-", D152/D166)</f>
        <v>3.515625E-2</v>
      </c>
      <c r="F152" s="81">
        <v>44</v>
      </c>
      <c r="G152" s="34">
        <f>IF(F166=0, "-", F152/F166)</f>
        <v>2.3072889355007866E-2</v>
      </c>
      <c r="H152" s="65">
        <v>89</v>
      </c>
      <c r="I152" s="9">
        <f>IF(H166=0, "-", H152/H166)</f>
        <v>5.0084411930219473E-2</v>
      </c>
      <c r="J152" s="8">
        <f t="shared" si="12"/>
        <v>-0.22222222222222221</v>
      </c>
      <c r="K152" s="9">
        <f t="shared" si="13"/>
        <v>-0.5056179775280899</v>
      </c>
    </row>
    <row r="153" spans="1:11" x14ac:dyDescent="0.2">
      <c r="A153" s="7" t="s">
        <v>475</v>
      </c>
      <c r="B153" s="65">
        <v>0</v>
      </c>
      <c r="C153" s="34">
        <f>IF(B166=0, "-", B153/B166)</f>
        <v>0</v>
      </c>
      <c r="D153" s="65">
        <v>1</v>
      </c>
      <c r="E153" s="9">
        <f>IF(D166=0, "-", D153/D166)</f>
        <v>3.90625E-3</v>
      </c>
      <c r="F153" s="81">
        <v>9</v>
      </c>
      <c r="G153" s="34">
        <f>IF(F166=0, "-", F153/F166)</f>
        <v>4.7194546407970635E-3</v>
      </c>
      <c r="H153" s="65">
        <v>26</v>
      </c>
      <c r="I153" s="9">
        <f>IF(H166=0, "-", H153/H166)</f>
        <v>1.4631401238041642E-2</v>
      </c>
      <c r="J153" s="8">
        <f t="shared" si="12"/>
        <v>-1</v>
      </c>
      <c r="K153" s="9">
        <f t="shared" si="13"/>
        <v>-0.65384615384615385</v>
      </c>
    </row>
    <row r="154" spans="1:11" x14ac:dyDescent="0.2">
      <c r="A154" s="7" t="s">
        <v>476</v>
      </c>
      <c r="B154" s="65">
        <v>24</v>
      </c>
      <c r="C154" s="34">
        <f>IF(B166=0, "-", B154/B166)</f>
        <v>9.125475285171103E-2</v>
      </c>
      <c r="D154" s="65">
        <v>0</v>
      </c>
      <c r="E154" s="9">
        <f>IF(D166=0, "-", D154/D166)</f>
        <v>0</v>
      </c>
      <c r="F154" s="81">
        <v>46</v>
      </c>
      <c r="G154" s="34">
        <f>IF(F166=0, "-", F154/F166)</f>
        <v>2.4121657052962767E-2</v>
      </c>
      <c r="H154" s="65">
        <v>0</v>
      </c>
      <c r="I154" s="9">
        <f>IF(H166=0, "-", H154/H166)</f>
        <v>0</v>
      </c>
      <c r="J154" s="8" t="str">
        <f t="shared" si="12"/>
        <v>-</v>
      </c>
      <c r="K154" s="9" t="str">
        <f t="shared" si="13"/>
        <v>-</v>
      </c>
    </row>
    <row r="155" spans="1:11" x14ac:dyDescent="0.2">
      <c r="A155" s="7" t="s">
        <v>477</v>
      </c>
      <c r="B155" s="65">
        <v>27</v>
      </c>
      <c r="C155" s="34">
        <f>IF(B166=0, "-", B155/B166)</f>
        <v>0.10266159695817491</v>
      </c>
      <c r="D155" s="65">
        <v>16</v>
      </c>
      <c r="E155" s="9">
        <f>IF(D166=0, "-", D155/D166)</f>
        <v>6.25E-2</v>
      </c>
      <c r="F155" s="81">
        <v>200</v>
      </c>
      <c r="G155" s="34">
        <f>IF(F166=0, "-", F155/F166)</f>
        <v>0.10487676979549029</v>
      </c>
      <c r="H155" s="65">
        <v>249</v>
      </c>
      <c r="I155" s="9">
        <f>IF(H166=0, "-", H155/H166)</f>
        <v>0.14012380416432188</v>
      </c>
      <c r="J155" s="8">
        <f t="shared" si="12"/>
        <v>0.6875</v>
      </c>
      <c r="K155" s="9">
        <f t="shared" si="13"/>
        <v>-0.19678714859437751</v>
      </c>
    </row>
    <row r="156" spans="1:11" x14ac:dyDescent="0.2">
      <c r="A156" s="7" t="s">
        <v>478</v>
      </c>
      <c r="B156" s="65">
        <v>9</v>
      </c>
      <c r="C156" s="34">
        <f>IF(B166=0, "-", B156/B166)</f>
        <v>3.4220532319391636E-2</v>
      </c>
      <c r="D156" s="65">
        <v>14</v>
      </c>
      <c r="E156" s="9">
        <f>IF(D166=0, "-", D156/D166)</f>
        <v>5.46875E-2</v>
      </c>
      <c r="F156" s="81">
        <v>84</v>
      </c>
      <c r="G156" s="34">
        <f>IF(F166=0, "-", F156/F166)</f>
        <v>4.4048243314105923E-2</v>
      </c>
      <c r="H156" s="65">
        <v>131</v>
      </c>
      <c r="I156" s="9">
        <f>IF(H166=0, "-", H156/H166)</f>
        <v>7.3719752391671362E-2</v>
      </c>
      <c r="J156" s="8">
        <f t="shared" si="12"/>
        <v>-0.35714285714285715</v>
      </c>
      <c r="K156" s="9">
        <f t="shared" si="13"/>
        <v>-0.35877862595419846</v>
      </c>
    </row>
    <row r="157" spans="1:11" x14ac:dyDescent="0.2">
      <c r="A157" s="7" t="s">
        <v>479</v>
      </c>
      <c r="B157" s="65">
        <v>19</v>
      </c>
      <c r="C157" s="34">
        <f>IF(B166=0, "-", B157/B166)</f>
        <v>7.2243346007604556E-2</v>
      </c>
      <c r="D157" s="65">
        <v>12</v>
      </c>
      <c r="E157" s="9">
        <f>IF(D166=0, "-", D157/D166)</f>
        <v>4.6875E-2</v>
      </c>
      <c r="F157" s="81">
        <v>229</v>
      </c>
      <c r="G157" s="34">
        <f>IF(F166=0, "-", F157/F166)</f>
        <v>0.12008390141583639</v>
      </c>
      <c r="H157" s="65">
        <v>197</v>
      </c>
      <c r="I157" s="9">
        <f>IF(H166=0, "-", H157/H166)</f>
        <v>0.11086100168823861</v>
      </c>
      <c r="J157" s="8">
        <f t="shared" si="12"/>
        <v>0.58333333333333337</v>
      </c>
      <c r="K157" s="9">
        <f t="shared" si="13"/>
        <v>0.16243654822335024</v>
      </c>
    </row>
    <row r="158" spans="1:11" x14ac:dyDescent="0.2">
      <c r="A158" s="7" t="s">
        <v>480</v>
      </c>
      <c r="B158" s="65">
        <v>8</v>
      </c>
      <c r="C158" s="34">
        <f>IF(B166=0, "-", B158/B166)</f>
        <v>3.0418250950570342E-2</v>
      </c>
      <c r="D158" s="65">
        <v>4</v>
      </c>
      <c r="E158" s="9">
        <f>IF(D166=0, "-", D158/D166)</f>
        <v>1.5625E-2</v>
      </c>
      <c r="F158" s="81">
        <v>46</v>
      </c>
      <c r="G158" s="34">
        <f>IF(F166=0, "-", F158/F166)</f>
        <v>2.4121657052962767E-2</v>
      </c>
      <c r="H158" s="65">
        <v>35</v>
      </c>
      <c r="I158" s="9">
        <f>IF(H166=0, "-", H158/H166)</f>
        <v>1.9696117051209903E-2</v>
      </c>
      <c r="J158" s="8">
        <f t="shared" si="12"/>
        <v>1</v>
      </c>
      <c r="K158" s="9">
        <f t="shared" si="13"/>
        <v>0.31428571428571428</v>
      </c>
    </row>
    <row r="159" spans="1:11" x14ac:dyDescent="0.2">
      <c r="A159" s="7" t="s">
        <v>481</v>
      </c>
      <c r="B159" s="65">
        <v>12</v>
      </c>
      <c r="C159" s="34">
        <f>IF(B166=0, "-", B159/B166)</f>
        <v>4.5627376425855515E-2</v>
      </c>
      <c r="D159" s="65">
        <v>5</v>
      </c>
      <c r="E159" s="9">
        <f>IF(D166=0, "-", D159/D166)</f>
        <v>1.953125E-2</v>
      </c>
      <c r="F159" s="81">
        <v>30</v>
      </c>
      <c r="G159" s="34">
        <f>IF(F166=0, "-", F159/F166)</f>
        <v>1.5731515469323543E-2</v>
      </c>
      <c r="H159" s="65">
        <v>50</v>
      </c>
      <c r="I159" s="9">
        <f>IF(H166=0, "-", H159/H166)</f>
        <v>2.8137310073157007E-2</v>
      </c>
      <c r="J159" s="8">
        <f t="shared" si="12"/>
        <v>1.4</v>
      </c>
      <c r="K159" s="9">
        <f t="shared" si="13"/>
        <v>-0.4</v>
      </c>
    </row>
    <row r="160" spans="1:11" x14ac:dyDescent="0.2">
      <c r="A160" s="7" t="s">
        <v>482</v>
      </c>
      <c r="B160" s="65">
        <v>31</v>
      </c>
      <c r="C160" s="34">
        <f>IF(B166=0, "-", B160/B166)</f>
        <v>0.11787072243346007</v>
      </c>
      <c r="D160" s="65">
        <v>41</v>
      </c>
      <c r="E160" s="9">
        <f>IF(D166=0, "-", D160/D166)</f>
        <v>0.16015625</v>
      </c>
      <c r="F160" s="81">
        <v>339</v>
      </c>
      <c r="G160" s="34">
        <f>IF(F166=0, "-", F160/F166)</f>
        <v>0.17776612480335605</v>
      </c>
      <c r="H160" s="65">
        <v>173</v>
      </c>
      <c r="I160" s="9">
        <f>IF(H166=0, "-", H160/H166)</f>
        <v>9.7355092853123243E-2</v>
      </c>
      <c r="J160" s="8">
        <f t="shared" si="12"/>
        <v>-0.24390243902439024</v>
      </c>
      <c r="K160" s="9">
        <f t="shared" si="13"/>
        <v>0.95953757225433522</v>
      </c>
    </row>
    <row r="161" spans="1:11" x14ac:dyDescent="0.2">
      <c r="A161" s="7" t="s">
        <v>483</v>
      </c>
      <c r="B161" s="65">
        <v>10</v>
      </c>
      <c r="C161" s="34">
        <f>IF(B166=0, "-", B161/B166)</f>
        <v>3.8022813688212927E-2</v>
      </c>
      <c r="D161" s="65">
        <v>0</v>
      </c>
      <c r="E161" s="9">
        <f>IF(D166=0, "-", D161/D166)</f>
        <v>0</v>
      </c>
      <c r="F161" s="81">
        <v>57</v>
      </c>
      <c r="G161" s="34">
        <f>IF(F166=0, "-", F161/F166)</f>
        <v>2.9889879391714735E-2</v>
      </c>
      <c r="H161" s="65">
        <v>0</v>
      </c>
      <c r="I161" s="9">
        <f>IF(H166=0, "-", H161/H166)</f>
        <v>0</v>
      </c>
      <c r="J161" s="8" t="str">
        <f t="shared" si="12"/>
        <v>-</v>
      </c>
      <c r="K161" s="9" t="str">
        <f t="shared" si="13"/>
        <v>-</v>
      </c>
    </row>
    <row r="162" spans="1:11" x14ac:dyDescent="0.2">
      <c r="A162" s="7" t="s">
        <v>484</v>
      </c>
      <c r="B162" s="65">
        <v>11</v>
      </c>
      <c r="C162" s="34">
        <f>IF(B166=0, "-", B162/B166)</f>
        <v>4.1825095057034217E-2</v>
      </c>
      <c r="D162" s="65">
        <v>16</v>
      </c>
      <c r="E162" s="9">
        <f>IF(D166=0, "-", D162/D166)</f>
        <v>6.25E-2</v>
      </c>
      <c r="F162" s="81">
        <v>88</v>
      </c>
      <c r="G162" s="34">
        <f>IF(F166=0, "-", F162/F166)</f>
        <v>4.6145778710015732E-2</v>
      </c>
      <c r="H162" s="65">
        <v>138</v>
      </c>
      <c r="I162" s="9">
        <f>IF(H166=0, "-", H162/H166)</f>
        <v>7.7658975801913332E-2</v>
      </c>
      <c r="J162" s="8">
        <f t="shared" si="12"/>
        <v>-0.3125</v>
      </c>
      <c r="K162" s="9">
        <f t="shared" si="13"/>
        <v>-0.36231884057971014</v>
      </c>
    </row>
    <row r="163" spans="1:11" x14ac:dyDescent="0.2">
      <c r="A163" s="7" t="s">
        <v>485</v>
      </c>
      <c r="B163" s="65">
        <v>15</v>
      </c>
      <c r="C163" s="34">
        <f>IF(B166=0, "-", B163/B166)</f>
        <v>5.7034220532319393E-2</v>
      </c>
      <c r="D163" s="65">
        <v>14</v>
      </c>
      <c r="E163" s="9">
        <f>IF(D166=0, "-", D163/D166)</f>
        <v>5.46875E-2</v>
      </c>
      <c r="F163" s="81">
        <v>131</v>
      </c>
      <c r="G163" s="34">
        <f>IF(F166=0, "-", F163/F166)</f>
        <v>6.8694284216046148E-2</v>
      </c>
      <c r="H163" s="65">
        <v>93</v>
      </c>
      <c r="I163" s="9">
        <f>IF(H166=0, "-", H163/H166)</f>
        <v>5.2335396736072029E-2</v>
      </c>
      <c r="J163" s="8">
        <f t="shared" si="12"/>
        <v>7.1428571428571425E-2</v>
      </c>
      <c r="K163" s="9">
        <f t="shared" si="13"/>
        <v>0.40860215053763443</v>
      </c>
    </row>
    <row r="164" spans="1:11" x14ac:dyDescent="0.2">
      <c r="A164" s="7" t="s">
        <v>486</v>
      </c>
      <c r="B164" s="65">
        <v>9</v>
      </c>
      <c r="C164" s="34">
        <f>IF(B166=0, "-", B164/B166)</f>
        <v>3.4220532319391636E-2</v>
      </c>
      <c r="D164" s="65">
        <v>4</v>
      </c>
      <c r="E164" s="9">
        <f>IF(D166=0, "-", D164/D166)</f>
        <v>1.5625E-2</v>
      </c>
      <c r="F164" s="81">
        <v>90</v>
      </c>
      <c r="G164" s="34">
        <f>IF(F166=0, "-", F164/F166)</f>
        <v>4.7194546407970633E-2</v>
      </c>
      <c r="H164" s="65">
        <v>92</v>
      </c>
      <c r="I164" s="9">
        <f>IF(H166=0, "-", H164/H166)</f>
        <v>5.1772650534608888E-2</v>
      </c>
      <c r="J164" s="8">
        <f t="shared" si="12"/>
        <v>1.25</v>
      </c>
      <c r="K164" s="9">
        <f t="shared" si="13"/>
        <v>-2.1739130434782608E-2</v>
      </c>
    </row>
    <row r="165" spans="1:11" x14ac:dyDescent="0.2">
      <c r="A165" s="2"/>
      <c r="B165" s="68"/>
      <c r="C165" s="33"/>
      <c r="D165" s="68"/>
      <c r="E165" s="6"/>
      <c r="F165" s="82"/>
      <c r="G165" s="33"/>
      <c r="H165" s="68"/>
      <c r="I165" s="6"/>
      <c r="J165" s="5"/>
      <c r="K165" s="6"/>
    </row>
    <row r="166" spans="1:11" s="43" customFormat="1" x14ac:dyDescent="0.2">
      <c r="A166" s="162" t="s">
        <v>619</v>
      </c>
      <c r="B166" s="71">
        <f>SUM(B148:B165)</f>
        <v>263</v>
      </c>
      <c r="C166" s="40">
        <f>B166/16149</f>
        <v>1.6285838132392098E-2</v>
      </c>
      <c r="D166" s="71">
        <f>SUM(D148:D165)</f>
        <v>256</v>
      </c>
      <c r="E166" s="41">
        <f>D166/17535</f>
        <v>1.4599372683205018E-2</v>
      </c>
      <c r="F166" s="77">
        <f>SUM(F148:F165)</f>
        <v>1907</v>
      </c>
      <c r="G166" s="42">
        <f>F166/137541</f>
        <v>1.3864956631113631E-2</v>
      </c>
      <c r="H166" s="71">
        <f>SUM(H148:H165)</f>
        <v>1777</v>
      </c>
      <c r="I166" s="41">
        <f>H166/164962</f>
        <v>1.077217783489531E-2</v>
      </c>
      <c r="J166" s="37">
        <f>IF(D166=0, "-", IF((B166-D166)/D166&lt;10, (B166-D166)/D166, "&gt;999%"))</f>
        <v>2.734375E-2</v>
      </c>
      <c r="K166" s="38">
        <f>IF(H166=0, "-", IF((F166-H166)/H166&lt;10, (F166-H166)/H166, "&gt;999%"))</f>
        <v>7.3157006190208221E-2</v>
      </c>
    </row>
    <row r="167" spans="1:11" x14ac:dyDescent="0.2">
      <c r="B167" s="83"/>
      <c r="D167" s="83"/>
      <c r="F167" s="83"/>
      <c r="H167" s="83"/>
    </row>
    <row r="168" spans="1:11" s="43" customFormat="1" x14ac:dyDescent="0.2">
      <c r="A168" s="162" t="s">
        <v>618</v>
      </c>
      <c r="B168" s="71">
        <v>1788</v>
      </c>
      <c r="C168" s="40">
        <f>B168/16149</f>
        <v>0.1107189299647037</v>
      </c>
      <c r="D168" s="71">
        <v>1829</v>
      </c>
      <c r="E168" s="41">
        <f>D168/17535</f>
        <v>0.1043056743655546</v>
      </c>
      <c r="F168" s="77">
        <v>15278</v>
      </c>
      <c r="G168" s="42">
        <f>F168/137541</f>
        <v>0.11107960535403989</v>
      </c>
      <c r="H168" s="71">
        <v>17704</v>
      </c>
      <c r="I168" s="41">
        <f>H168/164962</f>
        <v>0.10732168620652029</v>
      </c>
      <c r="J168" s="37">
        <f>IF(D168=0, "-", IF((B168-D168)/D168&lt;10, (B168-D168)/D168, "&gt;999%"))</f>
        <v>-2.2416621104428651E-2</v>
      </c>
      <c r="K168" s="38">
        <f>IF(H168=0, "-", IF((F168-H168)/H168&lt;10, (F168-H168)/H168, "&gt;999%"))</f>
        <v>-0.13703117939448711</v>
      </c>
    </row>
    <row r="169" spans="1:11" x14ac:dyDescent="0.2">
      <c r="B169" s="83"/>
      <c r="D169" s="83"/>
      <c r="F169" s="83"/>
      <c r="H169" s="83"/>
    </row>
    <row r="170" spans="1:11" ht="15.75" x14ac:dyDescent="0.25">
      <c r="A170" s="164" t="s">
        <v>125</v>
      </c>
      <c r="B170" s="196" t="s">
        <v>1</v>
      </c>
      <c r="C170" s="200"/>
      <c r="D170" s="200"/>
      <c r="E170" s="197"/>
      <c r="F170" s="196" t="s">
        <v>14</v>
      </c>
      <c r="G170" s="200"/>
      <c r="H170" s="200"/>
      <c r="I170" s="197"/>
      <c r="J170" s="196" t="s">
        <v>15</v>
      </c>
      <c r="K170" s="197"/>
    </row>
    <row r="171" spans="1:11" x14ac:dyDescent="0.2">
      <c r="A171" s="22"/>
      <c r="B171" s="196">
        <f>VALUE(RIGHT($B$2, 4))</f>
        <v>2020</v>
      </c>
      <c r="C171" s="197"/>
      <c r="D171" s="196">
        <f>B171-1</f>
        <v>2019</v>
      </c>
      <c r="E171" s="204"/>
      <c r="F171" s="196">
        <f>B171</f>
        <v>2020</v>
      </c>
      <c r="G171" s="204"/>
      <c r="H171" s="196">
        <f>D171</f>
        <v>2019</v>
      </c>
      <c r="I171" s="204"/>
      <c r="J171" s="140" t="s">
        <v>4</v>
      </c>
      <c r="K171" s="141" t="s">
        <v>2</v>
      </c>
    </row>
    <row r="172" spans="1:11" x14ac:dyDescent="0.2">
      <c r="A172" s="163" t="s">
        <v>158</v>
      </c>
      <c r="B172" s="61" t="s">
        <v>12</v>
      </c>
      <c r="C172" s="62" t="s">
        <v>13</v>
      </c>
      <c r="D172" s="61" t="s">
        <v>12</v>
      </c>
      <c r="E172" s="63" t="s">
        <v>13</v>
      </c>
      <c r="F172" s="62" t="s">
        <v>12</v>
      </c>
      <c r="G172" s="62" t="s">
        <v>13</v>
      </c>
      <c r="H172" s="61" t="s">
        <v>12</v>
      </c>
      <c r="I172" s="63" t="s">
        <v>13</v>
      </c>
      <c r="J172" s="61"/>
      <c r="K172" s="63"/>
    </row>
    <row r="173" spans="1:11" x14ac:dyDescent="0.2">
      <c r="A173" s="7" t="s">
        <v>487</v>
      </c>
      <c r="B173" s="65">
        <v>64</v>
      </c>
      <c r="C173" s="34">
        <f>IF(B176=0, "-", B173/B176)</f>
        <v>0.18823529411764706</v>
      </c>
      <c r="D173" s="65">
        <v>31</v>
      </c>
      <c r="E173" s="9">
        <f>IF(D176=0, "-", D173/D176)</f>
        <v>0.1225296442687747</v>
      </c>
      <c r="F173" s="81">
        <v>471</v>
      </c>
      <c r="G173" s="34">
        <f>IF(F176=0, "-", F173/F176)</f>
        <v>0.16725852272727273</v>
      </c>
      <c r="H173" s="65">
        <v>383</v>
      </c>
      <c r="I173" s="9">
        <f>IF(H176=0, "-", H173/H176)</f>
        <v>0.12961082910321489</v>
      </c>
      <c r="J173" s="8">
        <f>IF(D173=0, "-", IF((B173-D173)/D173&lt;10, (B173-D173)/D173, "&gt;999%"))</f>
        <v>1.064516129032258</v>
      </c>
      <c r="K173" s="9">
        <f>IF(H173=0, "-", IF((F173-H173)/H173&lt;10, (F173-H173)/H173, "&gt;999%"))</f>
        <v>0.2297650130548303</v>
      </c>
    </row>
    <row r="174" spans="1:11" x14ac:dyDescent="0.2">
      <c r="A174" s="7" t="s">
        <v>488</v>
      </c>
      <c r="B174" s="65">
        <v>276</v>
      </c>
      <c r="C174" s="34">
        <f>IF(B176=0, "-", B174/B176)</f>
        <v>0.81176470588235294</v>
      </c>
      <c r="D174" s="65">
        <v>222</v>
      </c>
      <c r="E174" s="9">
        <f>IF(D176=0, "-", D174/D176)</f>
        <v>0.87747035573122534</v>
      </c>
      <c r="F174" s="81">
        <v>2345</v>
      </c>
      <c r="G174" s="34">
        <f>IF(F176=0, "-", F174/F176)</f>
        <v>0.83274147727272729</v>
      </c>
      <c r="H174" s="65">
        <v>2572</v>
      </c>
      <c r="I174" s="9">
        <f>IF(H176=0, "-", H174/H176)</f>
        <v>0.87038917089678514</v>
      </c>
      <c r="J174" s="8">
        <f>IF(D174=0, "-", IF((B174-D174)/D174&lt;10, (B174-D174)/D174, "&gt;999%"))</f>
        <v>0.24324324324324326</v>
      </c>
      <c r="K174" s="9">
        <f>IF(H174=0, "-", IF((F174-H174)/H174&lt;10, (F174-H174)/H174, "&gt;999%"))</f>
        <v>-8.8258164852255058E-2</v>
      </c>
    </row>
    <row r="175" spans="1:11" x14ac:dyDescent="0.2">
      <c r="A175" s="2"/>
      <c r="B175" s="68"/>
      <c r="C175" s="33"/>
      <c r="D175" s="68"/>
      <c r="E175" s="6"/>
      <c r="F175" s="82"/>
      <c r="G175" s="33"/>
      <c r="H175" s="68"/>
      <c r="I175" s="6"/>
      <c r="J175" s="5"/>
      <c r="K175" s="6"/>
    </row>
    <row r="176" spans="1:11" s="43" customFormat="1" x14ac:dyDescent="0.2">
      <c r="A176" s="162" t="s">
        <v>617</v>
      </c>
      <c r="B176" s="71">
        <f>SUM(B173:B175)</f>
        <v>340</v>
      </c>
      <c r="C176" s="40">
        <f>B176/16149</f>
        <v>2.1053935228187503E-2</v>
      </c>
      <c r="D176" s="71">
        <f>SUM(D173:D175)</f>
        <v>253</v>
      </c>
      <c r="E176" s="41">
        <f>D176/17535</f>
        <v>1.442828628457371E-2</v>
      </c>
      <c r="F176" s="77">
        <f>SUM(F173:F175)</f>
        <v>2816</v>
      </c>
      <c r="G176" s="42">
        <f>F176/137541</f>
        <v>2.0473895056746714E-2</v>
      </c>
      <c r="H176" s="71">
        <f>SUM(H173:H175)</f>
        <v>2955</v>
      </c>
      <c r="I176" s="41">
        <f>H176/164962</f>
        <v>1.791321637710503E-2</v>
      </c>
      <c r="J176" s="37">
        <f>IF(D176=0, "-", IF((B176-D176)/D176&lt;10, (B176-D176)/D176, "&gt;999%"))</f>
        <v>0.34387351778656128</v>
      </c>
      <c r="K176" s="38">
        <f>IF(H176=0, "-", IF((F176-H176)/H176&lt;10, (F176-H176)/H176, "&gt;999%"))</f>
        <v>-4.7038917089678514E-2</v>
      </c>
    </row>
    <row r="177" spans="1:11" x14ac:dyDescent="0.2">
      <c r="B177" s="83"/>
      <c r="D177" s="83"/>
      <c r="F177" s="83"/>
      <c r="H177" s="83"/>
    </row>
    <row r="178" spans="1:11" x14ac:dyDescent="0.2">
      <c r="A178" s="163" t="s">
        <v>159</v>
      </c>
      <c r="B178" s="61" t="s">
        <v>12</v>
      </c>
      <c r="C178" s="62" t="s">
        <v>13</v>
      </c>
      <c r="D178" s="61" t="s">
        <v>12</v>
      </c>
      <c r="E178" s="63" t="s">
        <v>13</v>
      </c>
      <c r="F178" s="62" t="s">
        <v>12</v>
      </c>
      <c r="G178" s="62" t="s">
        <v>13</v>
      </c>
      <c r="H178" s="61" t="s">
        <v>12</v>
      </c>
      <c r="I178" s="63" t="s">
        <v>13</v>
      </c>
      <c r="J178" s="61"/>
      <c r="K178" s="63"/>
    </row>
    <row r="179" spans="1:11" x14ac:dyDescent="0.2">
      <c r="A179" s="7" t="s">
        <v>489</v>
      </c>
      <c r="B179" s="65">
        <v>13</v>
      </c>
      <c r="C179" s="34">
        <f>IF(B192=0, "-", B179/B192)</f>
        <v>0.22413793103448276</v>
      </c>
      <c r="D179" s="65">
        <v>6</v>
      </c>
      <c r="E179" s="9">
        <f>IF(D192=0, "-", D179/D192)</f>
        <v>8.5714285714285715E-2</v>
      </c>
      <c r="F179" s="81">
        <v>30</v>
      </c>
      <c r="G179" s="34">
        <f>IF(F192=0, "-", F179/F192)</f>
        <v>6.2630480167014613E-2</v>
      </c>
      <c r="H179" s="65">
        <v>55</v>
      </c>
      <c r="I179" s="9">
        <f>IF(H192=0, "-", H179/H192)</f>
        <v>0.10223048327137546</v>
      </c>
      <c r="J179" s="8">
        <f t="shared" ref="J179:J190" si="14">IF(D179=0, "-", IF((B179-D179)/D179&lt;10, (B179-D179)/D179, "&gt;999%"))</f>
        <v>1.1666666666666667</v>
      </c>
      <c r="K179" s="9">
        <f t="shared" ref="K179:K190" si="15">IF(H179=0, "-", IF((F179-H179)/H179&lt;10, (F179-H179)/H179, "&gt;999%"))</f>
        <v>-0.45454545454545453</v>
      </c>
    </row>
    <row r="180" spans="1:11" x14ac:dyDescent="0.2">
      <c r="A180" s="7" t="s">
        <v>490</v>
      </c>
      <c r="B180" s="65">
        <v>3</v>
      </c>
      <c r="C180" s="34">
        <f>IF(B192=0, "-", B180/B192)</f>
        <v>5.1724137931034482E-2</v>
      </c>
      <c r="D180" s="65">
        <v>6</v>
      </c>
      <c r="E180" s="9">
        <f>IF(D192=0, "-", D180/D192)</f>
        <v>8.5714285714285715E-2</v>
      </c>
      <c r="F180" s="81">
        <v>9</v>
      </c>
      <c r="G180" s="34">
        <f>IF(F192=0, "-", F180/F192)</f>
        <v>1.8789144050104383E-2</v>
      </c>
      <c r="H180" s="65">
        <v>16</v>
      </c>
      <c r="I180" s="9">
        <f>IF(H192=0, "-", H180/H192)</f>
        <v>2.9739776951672861E-2</v>
      </c>
      <c r="J180" s="8">
        <f t="shared" si="14"/>
        <v>-0.5</v>
      </c>
      <c r="K180" s="9">
        <f t="shared" si="15"/>
        <v>-0.4375</v>
      </c>
    </row>
    <row r="181" spans="1:11" x14ac:dyDescent="0.2">
      <c r="A181" s="7" t="s">
        <v>491</v>
      </c>
      <c r="B181" s="65">
        <v>12</v>
      </c>
      <c r="C181" s="34">
        <f>IF(B192=0, "-", B181/B192)</f>
        <v>0.20689655172413793</v>
      </c>
      <c r="D181" s="65">
        <v>24</v>
      </c>
      <c r="E181" s="9">
        <f>IF(D192=0, "-", D181/D192)</f>
        <v>0.34285714285714286</v>
      </c>
      <c r="F181" s="81">
        <v>117</v>
      </c>
      <c r="G181" s="34">
        <f>IF(F192=0, "-", F181/F192)</f>
        <v>0.24425887265135698</v>
      </c>
      <c r="H181" s="65">
        <v>94</v>
      </c>
      <c r="I181" s="9">
        <f>IF(H192=0, "-", H181/H192)</f>
        <v>0.17472118959107807</v>
      </c>
      <c r="J181" s="8">
        <f t="shared" si="14"/>
        <v>-0.5</v>
      </c>
      <c r="K181" s="9">
        <f t="shared" si="15"/>
        <v>0.24468085106382978</v>
      </c>
    </row>
    <row r="182" spans="1:11" x14ac:dyDescent="0.2">
      <c r="A182" s="7" t="s">
        <v>492</v>
      </c>
      <c r="B182" s="65">
        <v>0</v>
      </c>
      <c r="C182" s="34">
        <f>IF(B192=0, "-", B182/B192)</f>
        <v>0</v>
      </c>
      <c r="D182" s="65">
        <v>0</v>
      </c>
      <c r="E182" s="9">
        <f>IF(D192=0, "-", D182/D192)</f>
        <v>0</v>
      </c>
      <c r="F182" s="81">
        <v>0</v>
      </c>
      <c r="G182" s="34">
        <f>IF(F192=0, "-", F182/F192)</f>
        <v>0</v>
      </c>
      <c r="H182" s="65">
        <v>2</v>
      </c>
      <c r="I182" s="9">
        <f>IF(H192=0, "-", H182/H192)</f>
        <v>3.7174721189591076E-3</v>
      </c>
      <c r="J182" s="8" t="str">
        <f t="shared" si="14"/>
        <v>-</v>
      </c>
      <c r="K182" s="9">
        <f t="shared" si="15"/>
        <v>-1</v>
      </c>
    </row>
    <row r="183" spans="1:11" x14ac:dyDescent="0.2">
      <c r="A183" s="7" t="s">
        <v>493</v>
      </c>
      <c r="B183" s="65">
        <v>1</v>
      </c>
      <c r="C183" s="34">
        <f>IF(B192=0, "-", B183/B192)</f>
        <v>1.7241379310344827E-2</v>
      </c>
      <c r="D183" s="65">
        <v>1</v>
      </c>
      <c r="E183" s="9">
        <f>IF(D192=0, "-", D183/D192)</f>
        <v>1.4285714285714285E-2</v>
      </c>
      <c r="F183" s="81">
        <v>6</v>
      </c>
      <c r="G183" s="34">
        <f>IF(F192=0, "-", F183/F192)</f>
        <v>1.2526096033402923E-2</v>
      </c>
      <c r="H183" s="65">
        <v>15</v>
      </c>
      <c r="I183" s="9">
        <f>IF(H192=0, "-", H183/H192)</f>
        <v>2.7881040892193308E-2</v>
      </c>
      <c r="J183" s="8">
        <f t="shared" si="14"/>
        <v>0</v>
      </c>
      <c r="K183" s="9">
        <f t="shared" si="15"/>
        <v>-0.6</v>
      </c>
    </row>
    <row r="184" spans="1:11" x14ac:dyDescent="0.2">
      <c r="A184" s="7" t="s">
        <v>494</v>
      </c>
      <c r="B184" s="65">
        <v>13</v>
      </c>
      <c r="C184" s="34">
        <f>IF(B192=0, "-", B184/B192)</f>
        <v>0.22413793103448276</v>
      </c>
      <c r="D184" s="65">
        <v>24</v>
      </c>
      <c r="E184" s="9">
        <f>IF(D192=0, "-", D184/D192)</f>
        <v>0.34285714285714286</v>
      </c>
      <c r="F184" s="81">
        <v>110</v>
      </c>
      <c r="G184" s="34">
        <f>IF(F192=0, "-", F184/F192)</f>
        <v>0.22964509394572025</v>
      </c>
      <c r="H184" s="65">
        <v>174</v>
      </c>
      <c r="I184" s="9">
        <f>IF(H192=0, "-", H184/H192)</f>
        <v>0.32342007434944237</v>
      </c>
      <c r="J184" s="8">
        <f t="shared" si="14"/>
        <v>-0.45833333333333331</v>
      </c>
      <c r="K184" s="9">
        <f t="shared" si="15"/>
        <v>-0.36781609195402298</v>
      </c>
    </row>
    <row r="185" spans="1:11" x14ac:dyDescent="0.2">
      <c r="A185" s="7" t="s">
        <v>495</v>
      </c>
      <c r="B185" s="65">
        <v>2</v>
      </c>
      <c r="C185" s="34">
        <f>IF(B192=0, "-", B185/B192)</f>
        <v>3.4482758620689655E-2</v>
      </c>
      <c r="D185" s="65">
        <v>2</v>
      </c>
      <c r="E185" s="9">
        <f>IF(D192=0, "-", D185/D192)</f>
        <v>2.8571428571428571E-2</v>
      </c>
      <c r="F185" s="81">
        <v>22</v>
      </c>
      <c r="G185" s="34">
        <f>IF(F192=0, "-", F185/F192)</f>
        <v>4.5929018789144051E-2</v>
      </c>
      <c r="H185" s="65">
        <v>30</v>
      </c>
      <c r="I185" s="9">
        <f>IF(H192=0, "-", H185/H192)</f>
        <v>5.5762081784386616E-2</v>
      </c>
      <c r="J185" s="8">
        <f t="shared" si="14"/>
        <v>0</v>
      </c>
      <c r="K185" s="9">
        <f t="shared" si="15"/>
        <v>-0.26666666666666666</v>
      </c>
    </row>
    <row r="186" spans="1:11" x14ac:dyDescent="0.2">
      <c r="A186" s="7" t="s">
        <v>496</v>
      </c>
      <c r="B186" s="65">
        <v>5</v>
      </c>
      <c r="C186" s="34">
        <f>IF(B192=0, "-", B186/B192)</f>
        <v>8.6206896551724144E-2</v>
      </c>
      <c r="D186" s="65">
        <v>4</v>
      </c>
      <c r="E186" s="9">
        <f>IF(D192=0, "-", D186/D192)</f>
        <v>5.7142857142857141E-2</v>
      </c>
      <c r="F186" s="81">
        <v>47</v>
      </c>
      <c r="G186" s="34">
        <f>IF(F192=0, "-", F186/F192)</f>
        <v>9.8121085594989568E-2</v>
      </c>
      <c r="H186" s="65">
        <v>75</v>
      </c>
      <c r="I186" s="9">
        <f>IF(H192=0, "-", H186/H192)</f>
        <v>0.13940520446096655</v>
      </c>
      <c r="J186" s="8">
        <f t="shared" si="14"/>
        <v>0.25</v>
      </c>
      <c r="K186" s="9">
        <f t="shared" si="15"/>
        <v>-0.37333333333333335</v>
      </c>
    </row>
    <row r="187" spans="1:11" x14ac:dyDescent="0.2">
      <c r="A187" s="7" t="s">
        <v>497</v>
      </c>
      <c r="B187" s="65">
        <v>2</v>
      </c>
      <c r="C187" s="34">
        <f>IF(B192=0, "-", B187/B192)</f>
        <v>3.4482758620689655E-2</v>
      </c>
      <c r="D187" s="65">
        <v>2</v>
      </c>
      <c r="E187" s="9">
        <f>IF(D192=0, "-", D187/D192)</f>
        <v>2.8571428571428571E-2</v>
      </c>
      <c r="F187" s="81">
        <v>31</v>
      </c>
      <c r="G187" s="34">
        <f>IF(F192=0, "-", F187/F192)</f>
        <v>6.471816283924843E-2</v>
      </c>
      <c r="H187" s="65">
        <v>36</v>
      </c>
      <c r="I187" s="9">
        <f>IF(H192=0, "-", H187/H192)</f>
        <v>6.6914498141263934E-2</v>
      </c>
      <c r="J187" s="8">
        <f t="shared" si="14"/>
        <v>0</v>
      </c>
      <c r="K187" s="9">
        <f t="shared" si="15"/>
        <v>-0.1388888888888889</v>
      </c>
    </row>
    <row r="188" spans="1:11" x14ac:dyDescent="0.2">
      <c r="A188" s="7" t="s">
        <v>498</v>
      </c>
      <c r="B188" s="65">
        <v>7</v>
      </c>
      <c r="C188" s="34">
        <f>IF(B192=0, "-", B188/B192)</f>
        <v>0.1206896551724138</v>
      </c>
      <c r="D188" s="65">
        <v>1</v>
      </c>
      <c r="E188" s="9">
        <f>IF(D192=0, "-", D188/D192)</f>
        <v>1.4285714285714285E-2</v>
      </c>
      <c r="F188" s="81">
        <v>104</v>
      </c>
      <c r="G188" s="34">
        <f>IF(F192=0, "-", F188/F192)</f>
        <v>0.21711899791231734</v>
      </c>
      <c r="H188" s="65">
        <v>31</v>
      </c>
      <c r="I188" s="9">
        <f>IF(H192=0, "-", H188/H192)</f>
        <v>5.7620817843866169E-2</v>
      </c>
      <c r="J188" s="8">
        <f t="shared" si="14"/>
        <v>6</v>
      </c>
      <c r="K188" s="9">
        <f t="shared" si="15"/>
        <v>2.3548387096774195</v>
      </c>
    </row>
    <row r="189" spans="1:11" x14ac:dyDescent="0.2">
      <c r="A189" s="7" t="s">
        <v>499</v>
      </c>
      <c r="B189" s="65">
        <v>0</v>
      </c>
      <c r="C189" s="34">
        <f>IF(B192=0, "-", B189/B192)</f>
        <v>0</v>
      </c>
      <c r="D189" s="65">
        <v>0</v>
      </c>
      <c r="E189" s="9">
        <f>IF(D192=0, "-", D189/D192)</f>
        <v>0</v>
      </c>
      <c r="F189" s="81">
        <v>0</v>
      </c>
      <c r="G189" s="34">
        <f>IF(F192=0, "-", F189/F192)</f>
        <v>0</v>
      </c>
      <c r="H189" s="65">
        <v>8</v>
      </c>
      <c r="I189" s="9">
        <f>IF(H192=0, "-", H189/H192)</f>
        <v>1.4869888475836431E-2</v>
      </c>
      <c r="J189" s="8" t="str">
        <f t="shared" si="14"/>
        <v>-</v>
      </c>
      <c r="K189" s="9">
        <f t="shared" si="15"/>
        <v>-1</v>
      </c>
    </row>
    <row r="190" spans="1:11" x14ac:dyDescent="0.2">
      <c r="A190" s="7" t="s">
        <v>500</v>
      </c>
      <c r="B190" s="65">
        <v>0</v>
      </c>
      <c r="C190" s="34">
        <f>IF(B192=0, "-", B190/B192)</f>
        <v>0</v>
      </c>
      <c r="D190" s="65">
        <v>0</v>
      </c>
      <c r="E190" s="9">
        <f>IF(D192=0, "-", D190/D192)</f>
        <v>0</v>
      </c>
      <c r="F190" s="81">
        <v>3</v>
      </c>
      <c r="G190" s="34">
        <f>IF(F192=0, "-", F190/F192)</f>
        <v>6.2630480167014616E-3</v>
      </c>
      <c r="H190" s="65">
        <v>2</v>
      </c>
      <c r="I190" s="9">
        <f>IF(H192=0, "-", H190/H192)</f>
        <v>3.7174721189591076E-3</v>
      </c>
      <c r="J190" s="8" t="str">
        <f t="shared" si="14"/>
        <v>-</v>
      </c>
      <c r="K190" s="9">
        <f t="shared" si="15"/>
        <v>0.5</v>
      </c>
    </row>
    <row r="191" spans="1:11" x14ac:dyDescent="0.2">
      <c r="A191" s="2"/>
      <c r="B191" s="68"/>
      <c r="C191" s="33"/>
      <c r="D191" s="68"/>
      <c r="E191" s="6"/>
      <c r="F191" s="82"/>
      <c r="G191" s="33"/>
      <c r="H191" s="68"/>
      <c r="I191" s="6"/>
      <c r="J191" s="5"/>
      <c r="K191" s="6"/>
    </row>
    <row r="192" spans="1:11" s="43" customFormat="1" x14ac:dyDescent="0.2">
      <c r="A192" s="162" t="s">
        <v>616</v>
      </c>
      <c r="B192" s="71">
        <f>SUM(B179:B191)</f>
        <v>58</v>
      </c>
      <c r="C192" s="40">
        <f>B192/16149</f>
        <v>3.5915536565731625E-3</v>
      </c>
      <c r="D192" s="71">
        <f>SUM(D179:D191)</f>
        <v>70</v>
      </c>
      <c r="E192" s="41">
        <f>D192/17535</f>
        <v>3.9920159680638719E-3</v>
      </c>
      <c r="F192" s="77">
        <f>SUM(F179:F191)</f>
        <v>479</v>
      </c>
      <c r="G192" s="42">
        <f>F192/137541</f>
        <v>3.4825979162576978E-3</v>
      </c>
      <c r="H192" s="71">
        <f>SUM(H179:H191)</f>
        <v>538</v>
      </c>
      <c r="I192" s="41">
        <f>H192/164962</f>
        <v>3.2613571610431492E-3</v>
      </c>
      <c r="J192" s="37">
        <f>IF(D192=0, "-", IF((B192-D192)/D192&lt;10, (B192-D192)/D192, "&gt;999%"))</f>
        <v>-0.17142857142857143</v>
      </c>
      <c r="K192" s="38">
        <f>IF(H192=0, "-", IF((F192-H192)/H192&lt;10, (F192-H192)/H192, "&gt;999%"))</f>
        <v>-0.10966542750929369</v>
      </c>
    </row>
    <row r="193" spans="1:11" x14ac:dyDescent="0.2">
      <c r="B193" s="83"/>
      <c r="D193" s="83"/>
      <c r="F193" s="83"/>
      <c r="H193" s="83"/>
    </row>
    <row r="194" spans="1:11" s="43" customFormat="1" x14ac:dyDescent="0.2">
      <c r="A194" s="162" t="s">
        <v>615</v>
      </c>
      <c r="B194" s="71">
        <v>398</v>
      </c>
      <c r="C194" s="40">
        <f>B194/16149</f>
        <v>2.4645488884760668E-2</v>
      </c>
      <c r="D194" s="71">
        <v>323</v>
      </c>
      <c r="E194" s="41">
        <f>D194/17535</f>
        <v>1.8420302252637581E-2</v>
      </c>
      <c r="F194" s="77">
        <v>3295</v>
      </c>
      <c r="G194" s="42">
        <f>F194/137541</f>
        <v>2.3956492973004413E-2</v>
      </c>
      <c r="H194" s="71">
        <v>3493</v>
      </c>
      <c r="I194" s="41">
        <f>H194/164962</f>
        <v>2.1174573538148181E-2</v>
      </c>
      <c r="J194" s="37">
        <f>IF(D194=0, "-", IF((B194-D194)/D194&lt;10, (B194-D194)/D194, "&gt;999%"))</f>
        <v>0.23219814241486067</v>
      </c>
      <c r="K194" s="38">
        <f>IF(H194=0, "-", IF((F194-H194)/H194&lt;10, (F194-H194)/H194, "&gt;999%"))</f>
        <v>-5.6684798167764103E-2</v>
      </c>
    </row>
    <row r="195" spans="1:11" x14ac:dyDescent="0.2">
      <c r="B195" s="83"/>
      <c r="D195" s="83"/>
      <c r="F195" s="83"/>
      <c r="H195" s="83"/>
    </row>
    <row r="196" spans="1:11" x14ac:dyDescent="0.2">
      <c r="A196" s="27" t="s">
        <v>613</v>
      </c>
      <c r="B196" s="71">
        <f>B200-B198</f>
        <v>6667</v>
      </c>
      <c r="C196" s="40">
        <f>B196/16149</f>
        <v>0.41284290048919436</v>
      </c>
      <c r="D196" s="71">
        <f>D200-D198</f>
        <v>6985</v>
      </c>
      <c r="E196" s="41">
        <f>D196/17535</f>
        <v>0.39834616481323071</v>
      </c>
      <c r="F196" s="77">
        <f>F200-F198</f>
        <v>57778</v>
      </c>
      <c r="G196" s="42">
        <f>F196/137541</f>
        <v>0.42007837662951408</v>
      </c>
      <c r="H196" s="71">
        <f>H200-H198</f>
        <v>64425</v>
      </c>
      <c r="I196" s="41">
        <f>H196/164962</f>
        <v>0.39054448903383809</v>
      </c>
      <c r="J196" s="37">
        <f>IF(D196=0, "-", IF((B196-D196)/D196&lt;10, (B196-D196)/D196, "&gt;999%"))</f>
        <v>-4.5526127415891196E-2</v>
      </c>
      <c r="K196" s="38">
        <f>IF(H196=0, "-", IF((F196-H196)/H196&lt;10, (F196-H196)/H196, "&gt;999%"))</f>
        <v>-0.10317423360496701</v>
      </c>
    </row>
    <row r="197" spans="1:11" x14ac:dyDescent="0.2">
      <c r="A197" s="27"/>
      <c r="B197" s="71"/>
      <c r="C197" s="40"/>
      <c r="D197" s="71"/>
      <c r="E197" s="41"/>
      <c r="F197" s="77"/>
      <c r="G197" s="42"/>
      <c r="H197" s="71"/>
      <c r="I197" s="41"/>
      <c r="J197" s="37"/>
      <c r="K197" s="38"/>
    </row>
    <row r="198" spans="1:11" x14ac:dyDescent="0.2">
      <c r="A198" s="27" t="s">
        <v>614</v>
      </c>
      <c r="B198" s="71">
        <v>1036</v>
      </c>
      <c r="C198" s="40">
        <f>B198/16149</f>
        <v>6.4152579107065455E-2</v>
      </c>
      <c r="D198" s="71">
        <v>986</v>
      </c>
      <c r="E198" s="41">
        <f>D198/17535</f>
        <v>5.6230396350156829E-2</v>
      </c>
      <c r="F198" s="77">
        <v>7910</v>
      </c>
      <c r="G198" s="42">
        <f>F198/137541</f>
        <v>5.7510124253858846E-2</v>
      </c>
      <c r="H198" s="71">
        <v>7735</v>
      </c>
      <c r="I198" s="41">
        <f>H198/164962</f>
        <v>4.6889586692692865E-2</v>
      </c>
      <c r="J198" s="37">
        <f>IF(D198=0, "-", IF((B198-D198)/D198&lt;10, (B198-D198)/D198, "&gt;999%"))</f>
        <v>5.0709939148073022E-2</v>
      </c>
      <c r="K198" s="38">
        <f>IF(H198=0, "-", IF((F198-H198)/H198&lt;10, (F198-H198)/H198, "&gt;999%"))</f>
        <v>2.2624434389140271E-2</v>
      </c>
    </row>
    <row r="199" spans="1:11" x14ac:dyDescent="0.2">
      <c r="A199" s="27"/>
      <c r="B199" s="71"/>
      <c r="C199" s="40"/>
      <c r="D199" s="71"/>
      <c r="E199" s="41"/>
      <c r="F199" s="77"/>
      <c r="G199" s="42"/>
      <c r="H199" s="71"/>
      <c r="I199" s="41"/>
      <c r="J199" s="37"/>
      <c r="K199" s="38"/>
    </row>
    <row r="200" spans="1:11" x14ac:dyDescent="0.2">
      <c r="A200" s="27" t="s">
        <v>612</v>
      </c>
      <c r="B200" s="71">
        <v>7703</v>
      </c>
      <c r="C200" s="40">
        <f>B200/16149</f>
        <v>0.47699547959625982</v>
      </c>
      <c r="D200" s="71">
        <v>7971</v>
      </c>
      <c r="E200" s="41">
        <f>D200/17535</f>
        <v>0.45457656116338752</v>
      </c>
      <c r="F200" s="77">
        <v>65688</v>
      </c>
      <c r="G200" s="42">
        <f>F200/137541</f>
        <v>0.47758850088337296</v>
      </c>
      <c r="H200" s="71">
        <v>72160</v>
      </c>
      <c r="I200" s="41">
        <f>H200/164962</f>
        <v>0.43743407572653098</v>
      </c>
      <c r="J200" s="37">
        <f>IF(D200=0, "-", IF((B200-D200)/D200&lt;10, (B200-D200)/D200, "&gt;999%"))</f>
        <v>-3.3621879312507839E-2</v>
      </c>
      <c r="K200" s="38">
        <f>IF(H200=0, "-", IF((F200-H200)/H200&lt;10, (F200-H200)/H200, "&gt;999%"))</f>
        <v>-8.9689578713968959E-2</v>
      </c>
    </row>
  </sheetData>
  <mergeCells count="37">
    <mergeCell ref="B1:K1"/>
    <mergeCell ref="B2:K2"/>
    <mergeCell ref="B170:E170"/>
    <mergeCell ref="F170:I170"/>
    <mergeCell ref="J170:K170"/>
    <mergeCell ref="B171:C171"/>
    <mergeCell ref="D171:E171"/>
    <mergeCell ref="F171:G171"/>
    <mergeCell ref="H171:I171"/>
    <mergeCell ref="B116:E116"/>
    <mergeCell ref="F116:I116"/>
    <mergeCell ref="J116:K116"/>
    <mergeCell ref="B117:C117"/>
    <mergeCell ref="D117:E117"/>
    <mergeCell ref="F117:G117"/>
    <mergeCell ref="H117:I117"/>
    <mergeCell ref="B68:E68"/>
    <mergeCell ref="F68:I68"/>
    <mergeCell ref="J68:K68"/>
    <mergeCell ref="B69:C69"/>
    <mergeCell ref="D69:E69"/>
    <mergeCell ref="F69:G69"/>
    <mergeCell ref="H69:I69"/>
    <mergeCell ref="B25:E25"/>
    <mergeCell ref="F25:I25"/>
    <mergeCell ref="J25:K25"/>
    <mergeCell ref="B26:C26"/>
    <mergeCell ref="D26:E26"/>
    <mergeCell ref="F26:G26"/>
    <mergeCell ref="H26:I26"/>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5" max="16383" man="1"/>
    <brk id="16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640</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5</v>
      </c>
      <c r="C7" s="39">
        <f>IF(B46=0, "-", B7/B46)</f>
        <v>6.4909775412177074E-4</v>
      </c>
      <c r="D7" s="65">
        <v>2</v>
      </c>
      <c r="E7" s="21">
        <f>IF(D46=0, "-", D7/D46)</f>
        <v>2.509095471082675E-4</v>
      </c>
      <c r="F7" s="81">
        <v>14</v>
      </c>
      <c r="G7" s="39">
        <f>IF(F46=0, "-", F7/F46)</f>
        <v>2.1312872975277067E-4</v>
      </c>
      <c r="H7" s="65">
        <v>10</v>
      </c>
      <c r="I7" s="21">
        <f>IF(H46=0, "-", H7/H46)</f>
        <v>1.3858093126385809E-4</v>
      </c>
      <c r="J7" s="20">
        <f t="shared" ref="J7:J44" si="0">IF(D7=0, "-", IF((B7-D7)/D7&lt;10, (B7-D7)/D7, "&gt;999%"))</f>
        <v>1.5</v>
      </c>
      <c r="K7" s="21">
        <f t="shared" ref="K7:K44" si="1">IF(H7=0, "-", IF((F7-H7)/H7&lt;10, (F7-H7)/H7, "&gt;999%"))</f>
        <v>0.4</v>
      </c>
    </row>
    <row r="8" spans="1:11" x14ac:dyDescent="0.2">
      <c r="A8" s="7" t="s">
        <v>34</v>
      </c>
      <c r="B8" s="65">
        <v>179</v>
      </c>
      <c r="C8" s="39">
        <f>IF(B46=0, "-", B8/B46)</f>
        <v>2.3237699597559391E-2</v>
      </c>
      <c r="D8" s="65">
        <v>132</v>
      </c>
      <c r="E8" s="21">
        <f>IF(D46=0, "-", D8/D46)</f>
        <v>1.6560030109145654E-2</v>
      </c>
      <c r="F8" s="81">
        <v>1182</v>
      </c>
      <c r="G8" s="39">
        <f>IF(F46=0, "-", F8/F46)</f>
        <v>1.7994154183412495E-2</v>
      </c>
      <c r="H8" s="65">
        <v>951</v>
      </c>
      <c r="I8" s="21">
        <f>IF(H46=0, "-", H8/H46)</f>
        <v>1.3179046563192905E-2</v>
      </c>
      <c r="J8" s="20">
        <f t="shared" si="0"/>
        <v>0.35606060606060608</v>
      </c>
      <c r="K8" s="21">
        <f t="shared" si="1"/>
        <v>0.24290220820189273</v>
      </c>
    </row>
    <row r="9" spans="1:11" x14ac:dyDescent="0.2">
      <c r="A9" s="7" t="s">
        <v>35</v>
      </c>
      <c r="B9" s="65">
        <v>3</v>
      </c>
      <c r="C9" s="39">
        <f>IF(B46=0, "-", B9/B46)</f>
        <v>3.8945865247306242E-4</v>
      </c>
      <c r="D9" s="65">
        <v>6</v>
      </c>
      <c r="E9" s="21">
        <f>IF(D46=0, "-", D9/D46)</f>
        <v>7.5272864132480243E-4</v>
      </c>
      <c r="F9" s="81">
        <v>9</v>
      </c>
      <c r="G9" s="39">
        <f>IF(F46=0, "-", F9/F46)</f>
        <v>1.3701132626963829E-4</v>
      </c>
      <c r="H9" s="65">
        <v>16</v>
      </c>
      <c r="I9" s="21">
        <f>IF(H46=0, "-", H9/H46)</f>
        <v>2.2172949002217295E-4</v>
      </c>
      <c r="J9" s="20">
        <f t="shared" si="0"/>
        <v>-0.5</v>
      </c>
      <c r="K9" s="21">
        <f t="shared" si="1"/>
        <v>-0.4375</v>
      </c>
    </row>
    <row r="10" spans="1:11" x14ac:dyDescent="0.2">
      <c r="A10" s="7" t="s">
        <v>36</v>
      </c>
      <c r="B10" s="65">
        <v>273</v>
      </c>
      <c r="C10" s="39">
        <f>IF(B46=0, "-", B10/B46)</f>
        <v>3.544073737504868E-2</v>
      </c>
      <c r="D10" s="65">
        <v>248</v>
      </c>
      <c r="E10" s="21">
        <f>IF(D46=0, "-", D10/D46)</f>
        <v>3.1112783841425167E-2</v>
      </c>
      <c r="F10" s="81">
        <v>1654</v>
      </c>
      <c r="G10" s="39">
        <f>IF(F46=0, "-", F10/F46)</f>
        <v>2.5179637072220193E-2</v>
      </c>
      <c r="H10" s="65">
        <v>1582</v>
      </c>
      <c r="I10" s="21">
        <f>IF(H46=0, "-", H10/H46)</f>
        <v>2.192350332594235E-2</v>
      </c>
      <c r="J10" s="20">
        <f t="shared" si="0"/>
        <v>0.10080645161290322</v>
      </c>
      <c r="K10" s="21">
        <f t="shared" si="1"/>
        <v>4.5512010113780026E-2</v>
      </c>
    </row>
    <row r="11" spans="1:11" x14ac:dyDescent="0.2">
      <c r="A11" s="7" t="s">
        <v>38</v>
      </c>
      <c r="B11" s="65">
        <v>1</v>
      </c>
      <c r="C11" s="39">
        <f>IF(B46=0, "-", B11/B46)</f>
        <v>1.2981955082435416E-4</v>
      </c>
      <c r="D11" s="65">
        <v>1</v>
      </c>
      <c r="E11" s="21">
        <f>IF(D46=0, "-", D11/D46)</f>
        <v>1.2545477355413375E-4</v>
      </c>
      <c r="F11" s="81">
        <v>9</v>
      </c>
      <c r="G11" s="39">
        <f>IF(F46=0, "-", F11/F46)</f>
        <v>1.3701132626963829E-4</v>
      </c>
      <c r="H11" s="65">
        <v>9</v>
      </c>
      <c r="I11" s="21">
        <f>IF(H46=0, "-", H11/H46)</f>
        <v>1.2472283813747228E-4</v>
      </c>
      <c r="J11" s="20">
        <f t="shared" si="0"/>
        <v>0</v>
      </c>
      <c r="K11" s="21">
        <f t="shared" si="1"/>
        <v>0</v>
      </c>
    </row>
    <row r="12" spans="1:11" x14ac:dyDescent="0.2">
      <c r="A12" s="7" t="s">
        <v>42</v>
      </c>
      <c r="B12" s="65">
        <v>0</v>
      </c>
      <c r="C12" s="39">
        <f>IF(B46=0, "-", B12/B46)</f>
        <v>0</v>
      </c>
      <c r="D12" s="65">
        <v>2</v>
      </c>
      <c r="E12" s="21">
        <f>IF(D46=0, "-", D12/D46)</f>
        <v>2.509095471082675E-4</v>
      </c>
      <c r="F12" s="81">
        <v>6</v>
      </c>
      <c r="G12" s="39">
        <f>IF(F46=0, "-", F12/F46)</f>
        <v>9.1340884179758858E-5</v>
      </c>
      <c r="H12" s="65">
        <v>10</v>
      </c>
      <c r="I12" s="21">
        <f>IF(H46=0, "-", H12/H46)</f>
        <v>1.3858093126385809E-4</v>
      </c>
      <c r="J12" s="20">
        <f t="shared" si="0"/>
        <v>-1</v>
      </c>
      <c r="K12" s="21">
        <f t="shared" si="1"/>
        <v>-0.4</v>
      </c>
    </row>
    <row r="13" spans="1:11" x14ac:dyDescent="0.2">
      <c r="A13" s="7" t="s">
        <v>44</v>
      </c>
      <c r="B13" s="65">
        <v>143</v>
      </c>
      <c r="C13" s="39">
        <f>IF(B46=0, "-", B13/B46)</f>
        <v>1.8564195767882642E-2</v>
      </c>
      <c r="D13" s="65">
        <v>127</v>
      </c>
      <c r="E13" s="21">
        <f>IF(D46=0, "-", D13/D46)</f>
        <v>1.5932756241374985E-2</v>
      </c>
      <c r="F13" s="81">
        <v>1118</v>
      </c>
      <c r="G13" s="39">
        <f>IF(F46=0, "-", F13/F46)</f>
        <v>1.7019851418828402E-2</v>
      </c>
      <c r="H13" s="65">
        <v>1255</v>
      </c>
      <c r="I13" s="21">
        <f>IF(H46=0, "-", H13/H46)</f>
        <v>1.739190687361419E-2</v>
      </c>
      <c r="J13" s="20">
        <f t="shared" si="0"/>
        <v>0.12598425196850394</v>
      </c>
      <c r="K13" s="21">
        <f t="shared" si="1"/>
        <v>-0.10916334661354582</v>
      </c>
    </row>
    <row r="14" spans="1:11" x14ac:dyDescent="0.2">
      <c r="A14" s="7" t="s">
        <v>49</v>
      </c>
      <c r="B14" s="65">
        <v>129</v>
      </c>
      <c r="C14" s="39">
        <f>IF(B46=0, "-", B14/B46)</f>
        <v>1.6746722056341683E-2</v>
      </c>
      <c r="D14" s="65">
        <v>79</v>
      </c>
      <c r="E14" s="21">
        <f>IF(D46=0, "-", D14/D46)</f>
        <v>9.9109271107765649E-3</v>
      </c>
      <c r="F14" s="81">
        <v>747</v>
      </c>
      <c r="G14" s="39">
        <f>IF(F46=0, "-", F14/F46)</f>
        <v>1.1371940080379978E-2</v>
      </c>
      <c r="H14" s="65">
        <v>315</v>
      </c>
      <c r="I14" s="21">
        <f>IF(H46=0, "-", H14/H46)</f>
        <v>4.3652993348115296E-3</v>
      </c>
      <c r="J14" s="20">
        <f t="shared" si="0"/>
        <v>0.63291139240506333</v>
      </c>
      <c r="K14" s="21">
        <f t="shared" si="1"/>
        <v>1.3714285714285714</v>
      </c>
    </row>
    <row r="15" spans="1:11" x14ac:dyDescent="0.2">
      <c r="A15" s="7" t="s">
        <v>51</v>
      </c>
      <c r="B15" s="65">
        <v>52</v>
      </c>
      <c r="C15" s="39">
        <f>IF(B46=0, "-", B15/B46)</f>
        <v>6.7506166428664156E-3</v>
      </c>
      <c r="D15" s="65">
        <v>165</v>
      </c>
      <c r="E15" s="21">
        <f>IF(D46=0, "-", D15/D46)</f>
        <v>2.0700037636432068E-2</v>
      </c>
      <c r="F15" s="81">
        <v>1288</v>
      </c>
      <c r="G15" s="39">
        <f>IF(F46=0, "-", F15/F46)</f>
        <v>1.9607843137254902E-2</v>
      </c>
      <c r="H15" s="65">
        <v>2009</v>
      </c>
      <c r="I15" s="21">
        <f>IF(H46=0, "-", H15/H46)</f>
        <v>2.784090909090909E-2</v>
      </c>
      <c r="J15" s="20">
        <f t="shared" si="0"/>
        <v>-0.68484848484848482</v>
      </c>
      <c r="K15" s="21">
        <f t="shared" si="1"/>
        <v>-0.35888501742160278</v>
      </c>
    </row>
    <row r="16" spans="1:11" x14ac:dyDescent="0.2">
      <c r="A16" s="7" t="s">
        <v>52</v>
      </c>
      <c r="B16" s="65">
        <v>193</v>
      </c>
      <c r="C16" s="39">
        <f>IF(B46=0, "-", B16/B46)</f>
        <v>2.505517330910035E-2</v>
      </c>
      <c r="D16" s="65">
        <v>364</v>
      </c>
      <c r="E16" s="21">
        <f>IF(D46=0, "-", D16/D46)</f>
        <v>4.566553757370468E-2</v>
      </c>
      <c r="F16" s="81">
        <v>2650</v>
      </c>
      <c r="G16" s="39">
        <f>IF(F46=0, "-", F16/F46)</f>
        <v>4.0342223846060163E-2</v>
      </c>
      <c r="H16" s="65">
        <v>3700</v>
      </c>
      <c r="I16" s="21">
        <f>IF(H46=0, "-", H16/H46)</f>
        <v>5.1274944567627496E-2</v>
      </c>
      <c r="J16" s="20">
        <f t="shared" si="0"/>
        <v>-0.46978021978021978</v>
      </c>
      <c r="K16" s="21">
        <f t="shared" si="1"/>
        <v>-0.28378378378378377</v>
      </c>
    </row>
    <row r="17" spans="1:11" x14ac:dyDescent="0.2">
      <c r="A17" s="7" t="s">
        <v>53</v>
      </c>
      <c r="B17" s="65">
        <v>863</v>
      </c>
      <c r="C17" s="39">
        <f>IF(B46=0, "-", B17/B46)</f>
        <v>0.11203427236141764</v>
      </c>
      <c r="D17" s="65">
        <v>833</v>
      </c>
      <c r="E17" s="21">
        <f>IF(D46=0, "-", D17/D46)</f>
        <v>0.1045038263705934</v>
      </c>
      <c r="F17" s="81">
        <v>5899</v>
      </c>
      <c r="G17" s="39">
        <f>IF(F46=0, "-", F17/F46)</f>
        <v>8.9803312629399584E-2</v>
      </c>
      <c r="H17" s="65">
        <v>6945</v>
      </c>
      <c r="I17" s="21">
        <f>IF(H46=0, "-", H17/H46)</f>
        <v>9.6244456762749439E-2</v>
      </c>
      <c r="J17" s="20">
        <f t="shared" si="0"/>
        <v>3.601440576230492E-2</v>
      </c>
      <c r="K17" s="21">
        <f t="shared" si="1"/>
        <v>-0.15061195104391648</v>
      </c>
    </row>
    <row r="18" spans="1:11" x14ac:dyDescent="0.2">
      <c r="A18" s="7" t="s">
        <v>55</v>
      </c>
      <c r="B18" s="65">
        <v>0</v>
      </c>
      <c r="C18" s="39">
        <f>IF(B46=0, "-", B18/B46)</f>
        <v>0</v>
      </c>
      <c r="D18" s="65">
        <v>0</v>
      </c>
      <c r="E18" s="21">
        <f>IF(D46=0, "-", D18/D46)</f>
        <v>0</v>
      </c>
      <c r="F18" s="81">
        <v>1</v>
      </c>
      <c r="G18" s="39">
        <f>IF(F46=0, "-", F18/F46)</f>
        <v>1.5223480696626477E-5</v>
      </c>
      <c r="H18" s="65">
        <v>4</v>
      </c>
      <c r="I18" s="21">
        <f>IF(H46=0, "-", H18/H46)</f>
        <v>5.5432372505543237E-5</v>
      </c>
      <c r="J18" s="20" t="str">
        <f t="shared" si="0"/>
        <v>-</v>
      </c>
      <c r="K18" s="21">
        <f t="shared" si="1"/>
        <v>-0.75</v>
      </c>
    </row>
    <row r="19" spans="1:11" x14ac:dyDescent="0.2">
      <c r="A19" s="7" t="s">
        <v>58</v>
      </c>
      <c r="B19" s="65">
        <v>149</v>
      </c>
      <c r="C19" s="39">
        <f>IF(B46=0, "-", B19/B46)</f>
        <v>1.9343113072828769E-2</v>
      </c>
      <c r="D19" s="65">
        <v>227</v>
      </c>
      <c r="E19" s="21">
        <f>IF(D46=0, "-", D19/D46)</f>
        <v>2.8478233596788357E-2</v>
      </c>
      <c r="F19" s="81">
        <v>1668</v>
      </c>
      <c r="G19" s="39">
        <f>IF(F46=0, "-", F19/F46)</f>
        <v>2.5392765801972961E-2</v>
      </c>
      <c r="H19" s="65">
        <v>1906</v>
      </c>
      <c r="I19" s="21">
        <f>IF(H46=0, "-", H19/H46)</f>
        <v>2.6413525498891352E-2</v>
      </c>
      <c r="J19" s="20">
        <f t="shared" si="0"/>
        <v>-0.34361233480176212</v>
      </c>
      <c r="K19" s="21">
        <f t="shared" si="1"/>
        <v>-0.12486883525708289</v>
      </c>
    </row>
    <row r="20" spans="1:11" x14ac:dyDescent="0.2">
      <c r="A20" s="7" t="s">
        <v>61</v>
      </c>
      <c r="B20" s="65">
        <v>14</v>
      </c>
      <c r="C20" s="39">
        <f>IF(B46=0, "-", B20/B46)</f>
        <v>1.8174737115409581E-3</v>
      </c>
      <c r="D20" s="65">
        <v>32</v>
      </c>
      <c r="E20" s="21">
        <f>IF(D46=0, "-", D20/D46)</f>
        <v>4.0145527537322799E-3</v>
      </c>
      <c r="F20" s="81">
        <v>175</v>
      </c>
      <c r="G20" s="39">
        <f>IF(F46=0, "-", F20/F46)</f>
        <v>2.6641091219096334E-3</v>
      </c>
      <c r="H20" s="65">
        <v>259</v>
      </c>
      <c r="I20" s="21">
        <f>IF(H46=0, "-", H20/H46)</f>
        <v>3.5892461197339245E-3</v>
      </c>
      <c r="J20" s="20">
        <f t="shared" si="0"/>
        <v>-0.5625</v>
      </c>
      <c r="K20" s="21">
        <f t="shared" si="1"/>
        <v>-0.32432432432432434</v>
      </c>
    </row>
    <row r="21" spans="1:11" x14ac:dyDescent="0.2">
      <c r="A21" s="7" t="s">
        <v>62</v>
      </c>
      <c r="B21" s="65">
        <v>96</v>
      </c>
      <c r="C21" s="39">
        <f>IF(B46=0, "-", B21/B46)</f>
        <v>1.2462676879137997E-2</v>
      </c>
      <c r="D21" s="65">
        <v>106</v>
      </c>
      <c r="E21" s="21">
        <f>IF(D46=0, "-", D21/D46)</f>
        <v>1.3298205996738175E-2</v>
      </c>
      <c r="F21" s="81">
        <v>655</v>
      </c>
      <c r="G21" s="39">
        <f>IF(F46=0, "-", F21/F46)</f>
        <v>9.9713798562903414E-3</v>
      </c>
      <c r="H21" s="65">
        <v>716</v>
      </c>
      <c r="I21" s="21">
        <f>IF(H46=0, "-", H21/H46)</f>
        <v>9.9223946784922391E-3</v>
      </c>
      <c r="J21" s="20">
        <f t="shared" si="0"/>
        <v>-9.4339622641509441E-2</v>
      </c>
      <c r="K21" s="21">
        <f t="shared" si="1"/>
        <v>-8.5195530726256977E-2</v>
      </c>
    </row>
    <row r="22" spans="1:11" x14ac:dyDescent="0.2">
      <c r="A22" s="7" t="s">
        <v>64</v>
      </c>
      <c r="B22" s="65">
        <v>509</v>
      </c>
      <c r="C22" s="39">
        <f>IF(B46=0, "-", B22/B46)</f>
        <v>6.6078151369596258E-2</v>
      </c>
      <c r="D22" s="65">
        <v>266</v>
      </c>
      <c r="E22" s="21">
        <f>IF(D46=0, "-", D22/D46)</f>
        <v>3.337096976539957E-2</v>
      </c>
      <c r="F22" s="81">
        <v>3077</v>
      </c>
      <c r="G22" s="39">
        <f>IF(F46=0, "-", F22/F46)</f>
        <v>4.6842650103519672E-2</v>
      </c>
      <c r="H22" s="65">
        <v>2219</v>
      </c>
      <c r="I22" s="21">
        <f>IF(H46=0, "-", H22/H46)</f>
        <v>3.075110864745011E-2</v>
      </c>
      <c r="J22" s="20">
        <f t="shared" si="0"/>
        <v>0.9135338345864662</v>
      </c>
      <c r="K22" s="21">
        <f t="shared" si="1"/>
        <v>0.38666065795403337</v>
      </c>
    </row>
    <row r="23" spans="1:11" x14ac:dyDescent="0.2">
      <c r="A23" s="7" t="s">
        <v>65</v>
      </c>
      <c r="B23" s="65">
        <v>1</v>
      </c>
      <c r="C23" s="39">
        <f>IF(B46=0, "-", B23/B46)</f>
        <v>1.2981955082435416E-4</v>
      </c>
      <c r="D23" s="65">
        <v>1</v>
      </c>
      <c r="E23" s="21">
        <f>IF(D46=0, "-", D23/D46)</f>
        <v>1.2545477355413375E-4</v>
      </c>
      <c r="F23" s="81">
        <v>6</v>
      </c>
      <c r="G23" s="39">
        <f>IF(F46=0, "-", F23/F46)</f>
        <v>9.1340884179758858E-5</v>
      </c>
      <c r="H23" s="65">
        <v>15</v>
      </c>
      <c r="I23" s="21">
        <f>IF(H46=0, "-", H23/H46)</f>
        <v>2.0787139689578714E-4</v>
      </c>
      <c r="J23" s="20">
        <f t="shared" si="0"/>
        <v>0</v>
      </c>
      <c r="K23" s="21">
        <f t="shared" si="1"/>
        <v>-0.6</v>
      </c>
    </row>
    <row r="24" spans="1:11" x14ac:dyDescent="0.2">
      <c r="A24" s="7" t="s">
        <v>66</v>
      </c>
      <c r="B24" s="65">
        <v>100</v>
      </c>
      <c r="C24" s="39">
        <f>IF(B46=0, "-", B24/B46)</f>
        <v>1.2981955082435414E-2</v>
      </c>
      <c r="D24" s="65">
        <v>123</v>
      </c>
      <c r="E24" s="21">
        <f>IF(D46=0, "-", D24/D46)</f>
        <v>1.5430937147158449E-2</v>
      </c>
      <c r="F24" s="81">
        <v>826</v>
      </c>
      <c r="G24" s="39">
        <f>IF(F46=0, "-", F24/F46)</f>
        <v>1.257459505541347E-2</v>
      </c>
      <c r="H24" s="65">
        <v>1193</v>
      </c>
      <c r="I24" s="21">
        <f>IF(H46=0, "-", H24/H46)</f>
        <v>1.6532705099778271E-2</v>
      </c>
      <c r="J24" s="20">
        <f t="shared" si="0"/>
        <v>-0.18699186991869918</v>
      </c>
      <c r="K24" s="21">
        <f t="shared" si="1"/>
        <v>-0.30762782900251467</v>
      </c>
    </row>
    <row r="25" spans="1:11" x14ac:dyDescent="0.2">
      <c r="A25" s="7" t="s">
        <v>67</v>
      </c>
      <c r="B25" s="65">
        <v>23</v>
      </c>
      <c r="C25" s="39">
        <f>IF(B46=0, "-", B25/B46)</f>
        <v>2.9858496689601456E-3</v>
      </c>
      <c r="D25" s="65">
        <v>3</v>
      </c>
      <c r="E25" s="21">
        <f>IF(D46=0, "-", D25/D46)</f>
        <v>3.7636432066240122E-4</v>
      </c>
      <c r="F25" s="81">
        <v>85</v>
      </c>
      <c r="G25" s="39">
        <f>IF(F46=0, "-", F25/F46)</f>
        <v>1.2939958592132505E-3</v>
      </c>
      <c r="H25" s="65">
        <v>25</v>
      </c>
      <c r="I25" s="21">
        <f>IF(H46=0, "-", H25/H46)</f>
        <v>3.4645232815964526E-4</v>
      </c>
      <c r="J25" s="20">
        <f t="shared" si="0"/>
        <v>6.666666666666667</v>
      </c>
      <c r="K25" s="21">
        <f t="shared" si="1"/>
        <v>2.4</v>
      </c>
    </row>
    <row r="26" spans="1:11" x14ac:dyDescent="0.2">
      <c r="A26" s="7" t="s">
        <v>68</v>
      </c>
      <c r="B26" s="65">
        <v>57</v>
      </c>
      <c r="C26" s="39">
        <f>IF(B46=0, "-", B26/B46)</f>
        <v>7.3997143969881862E-3</v>
      </c>
      <c r="D26" s="65">
        <v>103</v>
      </c>
      <c r="E26" s="21">
        <f>IF(D46=0, "-", D26/D46)</f>
        <v>1.2921841676075775E-2</v>
      </c>
      <c r="F26" s="81">
        <v>886</v>
      </c>
      <c r="G26" s="39">
        <f>IF(F46=0, "-", F26/F46)</f>
        <v>1.3488003897211059E-2</v>
      </c>
      <c r="H26" s="65">
        <v>975</v>
      </c>
      <c r="I26" s="21">
        <f>IF(H46=0, "-", H26/H46)</f>
        <v>1.3511640798226164E-2</v>
      </c>
      <c r="J26" s="20">
        <f t="shared" si="0"/>
        <v>-0.44660194174757284</v>
      </c>
      <c r="K26" s="21">
        <f t="shared" si="1"/>
        <v>-9.1282051282051288E-2</v>
      </c>
    </row>
    <row r="27" spans="1:11" x14ac:dyDescent="0.2">
      <c r="A27" s="7" t="s">
        <v>72</v>
      </c>
      <c r="B27" s="65">
        <v>8</v>
      </c>
      <c r="C27" s="39">
        <f>IF(B46=0, "-", B27/B46)</f>
        <v>1.0385564065948333E-3</v>
      </c>
      <c r="D27" s="65">
        <v>4</v>
      </c>
      <c r="E27" s="21">
        <f>IF(D46=0, "-", D27/D46)</f>
        <v>5.0181909421653499E-4</v>
      </c>
      <c r="F27" s="81">
        <v>46</v>
      </c>
      <c r="G27" s="39">
        <f>IF(F46=0, "-", F27/F46)</f>
        <v>7.0028011204481793E-4</v>
      </c>
      <c r="H27" s="65">
        <v>35</v>
      </c>
      <c r="I27" s="21">
        <f>IF(H46=0, "-", H27/H46)</f>
        <v>4.8503325942350335E-4</v>
      </c>
      <c r="J27" s="20">
        <f t="shared" si="0"/>
        <v>1</v>
      </c>
      <c r="K27" s="21">
        <f t="shared" si="1"/>
        <v>0.31428571428571428</v>
      </c>
    </row>
    <row r="28" spans="1:11" x14ac:dyDescent="0.2">
      <c r="A28" s="7" t="s">
        <v>73</v>
      </c>
      <c r="B28" s="65">
        <v>1165</v>
      </c>
      <c r="C28" s="39">
        <f>IF(B46=0, "-", B28/B46)</f>
        <v>0.15123977671037259</v>
      </c>
      <c r="D28" s="65">
        <v>891</v>
      </c>
      <c r="E28" s="21">
        <f>IF(D46=0, "-", D28/D46)</f>
        <v>0.11178020323673316</v>
      </c>
      <c r="F28" s="81">
        <v>8628</v>
      </c>
      <c r="G28" s="39">
        <f>IF(F46=0, "-", F28/F46)</f>
        <v>0.13134819145049323</v>
      </c>
      <c r="H28" s="65">
        <v>7791</v>
      </c>
      <c r="I28" s="21">
        <f>IF(H46=0, "-", H28/H46)</f>
        <v>0.10796840354767184</v>
      </c>
      <c r="J28" s="20">
        <f t="shared" si="0"/>
        <v>0.30751964085297417</v>
      </c>
      <c r="K28" s="21">
        <f t="shared" si="1"/>
        <v>0.10743165190604544</v>
      </c>
    </row>
    <row r="29" spans="1:11" x14ac:dyDescent="0.2">
      <c r="A29" s="7" t="s">
        <v>75</v>
      </c>
      <c r="B29" s="65">
        <v>189</v>
      </c>
      <c r="C29" s="39">
        <f>IF(B46=0, "-", B29/B46)</f>
        <v>2.4535895105802934E-2</v>
      </c>
      <c r="D29" s="65">
        <v>174</v>
      </c>
      <c r="E29" s="21">
        <f>IF(D46=0, "-", D29/D46)</f>
        <v>2.1829130598419271E-2</v>
      </c>
      <c r="F29" s="81">
        <v>1645</v>
      </c>
      <c r="G29" s="39">
        <f>IF(F46=0, "-", F29/F46)</f>
        <v>2.5042625745950554E-2</v>
      </c>
      <c r="H29" s="65">
        <v>1317</v>
      </c>
      <c r="I29" s="21">
        <f>IF(H46=0, "-", H29/H46)</f>
        <v>1.8251108647450109E-2</v>
      </c>
      <c r="J29" s="20">
        <f t="shared" si="0"/>
        <v>8.6206896551724144E-2</v>
      </c>
      <c r="K29" s="21">
        <f t="shared" si="1"/>
        <v>0.24905087319665908</v>
      </c>
    </row>
    <row r="30" spans="1:11" x14ac:dyDescent="0.2">
      <c r="A30" s="7" t="s">
        <v>78</v>
      </c>
      <c r="B30" s="65">
        <v>211</v>
      </c>
      <c r="C30" s="39">
        <f>IF(B46=0, "-", B30/B46)</f>
        <v>2.7391925223938726E-2</v>
      </c>
      <c r="D30" s="65">
        <v>113</v>
      </c>
      <c r="E30" s="21">
        <f>IF(D46=0, "-", D30/D46)</f>
        <v>1.4176389411617111E-2</v>
      </c>
      <c r="F30" s="81">
        <v>1111</v>
      </c>
      <c r="G30" s="39">
        <f>IF(F46=0, "-", F30/F46)</f>
        <v>1.6913287053952016E-2</v>
      </c>
      <c r="H30" s="65">
        <v>865</v>
      </c>
      <c r="I30" s="21">
        <f>IF(H46=0, "-", H30/H46)</f>
        <v>1.1987250554323725E-2</v>
      </c>
      <c r="J30" s="20">
        <f t="shared" si="0"/>
        <v>0.86725663716814161</v>
      </c>
      <c r="K30" s="21">
        <f t="shared" si="1"/>
        <v>0.28439306358381505</v>
      </c>
    </row>
    <row r="31" spans="1:11" x14ac:dyDescent="0.2">
      <c r="A31" s="7" t="s">
        <v>79</v>
      </c>
      <c r="B31" s="65">
        <v>26</v>
      </c>
      <c r="C31" s="39">
        <f>IF(B46=0, "-", B31/B46)</f>
        <v>3.3753083214332078E-3</v>
      </c>
      <c r="D31" s="65">
        <v>26</v>
      </c>
      <c r="E31" s="21">
        <f>IF(D46=0, "-", D31/D46)</f>
        <v>3.261824112407477E-3</v>
      </c>
      <c r="F31" s="81">
        <v>201</v>
      </c>
      <c r="G31" s="39">
        <f>IF(F46=0, "-", F31/F46)</f>
        <v>3.0599196200219217E-3</v>
      </c>
      <c r="H31" s="65">
        <v>169</v>
      </c>
      <c r="I31" s="21">
        <f>IF(H46=0, "-", H31/H46)</f>
        <v>2.342017738359202E-3</v>
      </c>
      <c r="J31" s="20">
        <f t="shared" si="0"/>
        <v>0</v>
      </c>
      <c r="K31" s="21">
        <f t="shared" si="1"/>
        <v>0.1893491124260355</v>
      </c>
    </row>
    <row r="32" spans="1:11" x14ac:dyDescent="0.2">
      <c r="A32" s="7" t="s">
        <v>80</v>
      </c>
      <c r="B32" s="65">
        <v>763</v>
      </c>
      <c r="C32" s="39">
        <f>IF(B46=0, "-", B32/B46)</f>
        <v>9.9052317278982213E-2</v>
      </c>
      <c r="D32" s="65">
        <v>1049</v>
      </c>
      <c r="E32" s="21">
        <f>IF(D46=0, "-", D32/D46)</f>
        <v>0.13160205745828629</v>
      </c>
      <c r="F32" s="81">
        <v>7434</v>
      </c>
      <c r="G32" s="39">
        <f>IF(F46=0, "-", F32/F46)</f>
        <v>0.11317135549872123</v>
      </c>
      <c r="H32" s="65">
        <v>10437</v>
      </c>
      <c r="I32" s="21">
        <f>IF(H46=0, "-", H32/H46)</f>
        <v>0.14463691796008868</v>
      </c>
      <c r="J32" s="20">
        <f t="shared" si="0"/>
        <v>-0.27264061010486179</v>
      </c>
      <c r="K32" s="21">
        <f t="shared" si="1"/>
        <v>-0.28772635814889336</v>
      </c>
    </row>
    <row r="33" spans="1:11" x14ac:dyDescent="0.2">
      <c r="A33" s="7" t="s">
        <v>82</v>
      </c>
      <c r="B33" s="65">
        <v>317</v>
      </c>
      <c r="C33" s="39">
        <f>IF(B46=0, "-", B33/B46)</f>
        <v>4.1152797611320263E-2</v>
      </c>
      <c r="D33" s="65">
        <v>531</v>
      </c>
      <c r="E33" s="21">
        <f>IF(D46=0, "-", D33/D46)</f>
        <v>6.6616484757245006E-2</v>
      </c>
      <c r="F33" s="81">
        <v>3298</v>
      </c>
      <c r="G33" s="39">
        <f>IF(F46=0, "-", F33/F46)</f>
        <v>5.020703933747412E-2</v>
      </c>
      <c r="H33" s="65">
        <v>4966</v>
      </c>
      <c r="I33" s="21">
        <f>IF(H46=0, "-", H33/H46)</f>
        <v>6.8819290465631927E-2</v>
      </c>
      <c r="J33" s="20">
        <f t="shared" si="0"/>
        <v>-0.40301318267419961</v>
      </c>
      <c r="K33" s="21">
        <f t="shared" si="1"/>
        <v>-0.33588401127668144</v>
      </c>
    </row>
    <row r="34" spans="1:11" x14ac:dyDescent="0.2">
      <c r="A34" s="7" t="s">
        <v>83</v>
      </c>
      <c r="B34" s="65">
        <v>27</v>
      </c>
      <c r="C34" s="39">
        <f>IF(B46=0, "-", B34/B46)</f>
        <v>3.505127872257562E-3</v>
      </c>
      <c r="D34" s="65">
        <v>10</v>
      </c>
      <c r="E34" s="21">
        <f>IF(D46=0, "-", D34/D46)</f>
        <v>1.2545477355413374E-3</v>
      </c>
      <c r="F34" s="81">
        <v>141</v>
      </c>
      <c r="G34" s="39">
        <f>IF(F46=0, "-", F34/F46)</f>
        <v>2.1465107782243334E-3</v>
      </c>
      <c r="H34" s="65">
        <v>216</v>
      </c>
      <c r="I34" s="21">
        <f>IF(H46=0, "-", H34/H46)</f>
        <v>2.993348115299335E-3</v>
      </c>
      <c r="J34" s="20">
        <f t="shared" si="0"/>
        <v>1.7</v>
      </c>
      <c r="K34" s="21">
        <f t="shared" si="1"/>
        <v>-0.34722222222222221</v>
      </c>
    </row>
    <row r="35" spans="1:11" x14ac:dyDescent="0.2">
      <c r="A35" s="7" t="s">
        <v>84</v>
      </c>
      <c r="B35" s="65">
        <v>63</v>
      </c>
      <c r="C35" s="39">
        <f>IF(B46=0, "-", B35/B46)</f>
        <v>8.1786317019343115E-3</v>
      </c>
      <c r="D35" s="65">
        <v>45</v>
      </c>
      <c r="E35" s="21">
        <f>IF(D46=0, "-", D35/D46)</f>
        <v>5.6454648099360178E-3</v>
      </c>
      <c r="F35" s="81">
        <v>412</v>
      </c>
      <c r="G35" s="39">
        <f>IF(F46=0, "-", F35/F46)</f>
        <v>6.2720740470101084E-3</v>
      </c>
      <c r="H35" s="65">
        <v>387</v>
      </c>
      <c r="I35" s="21">
        <f>IF(H46=0, "-", H35/H46)</f>
        <v>5.3630820399113086E-3</v>
      </c>
      <c r="J35" s="20">
        <f t="shared" si="0"/>
        <v>0.4</v>
      </c>
      <c r="K35" s="21">
        <f t="shared" si="1"/>
        <v>6.4599483204134361E-2</v>
      </c>
    </row>
    <row r="36" spans="1:11" x14ac:dyDescent="0.2">
      <c r="A36" s="7" t="s">
        <v>86</v>
      </c>
      <c r="B36" s="65">
        <v>71</v>
      </c>
      <c r="C36" s="39">
        <f>IF(B46=0, "-", B36/B46)</f>
        <v>9.2171881085291452E-3</v>
      </c>
      <c r="D36" s="65">
        <v>36</v>
      </c>
      <c r="E36" s="21">
        <f>IF(D46=0, "-", D36/D46)</f>
        <v>4.5163718479488144E-3</v>
      </c>
      <c r="F36" s="81">
        <v>292</v>
      </c>
      <c r="G36" s="39">
        <f>IF(F46=0, "-", F36/F46)</f>
        <v>4.4452563634149308E-3</v>
      </c>
      <c r="H36" s="65">
        <v>254</v>
      </c>
      <c r="I36" s="21">
        <f>IF(H46=0, "-", H36/H46)</f>
        <v>3.5199556541019956E-3</v>
      </c>
      <c r="J36" s="20">
        <f t="shared" si="0"/>
        <v>0.97222222222222221</v>
      </c>
      <c r="K36" s="21">
        <f t="shared" si="1"/>
        <v>0.14960629921259844</v>
      </c>
    </row>
    <row r="37" spans="1:11" x14ac:dyDescent="0.2">
      <c r="A37" s="7" t="s">
        <v>87</v>
      </c>
      <c r="B37" s="65">
        <v>0</v>
      </c>
      <c r="C37" s="39">
        <f>IF(B46=0, "-", B37/B46)</f>
        <v>0</v>
      </c>
      <c r="D37" s="65">
        <v>0</v>
      </c>
      <c r="E37" s="21">
        <f>IF(D46=0, "-", D37/D46)</f>
        <v>0</v>
      </c>
      <c r="F37" s="81">
        <v>3</v>
      </c>
      <c r="G37" s="39">
        <f>IF(F46=0, "-", F37/F46)</f>
        <v>4.5670442089879429E-5</v>
      </c>
      <c r="H37" s="65">
        <v>2</v>
      </c>
      <c r="I37" s="21">
        <f>IF(H46=0, "-", H37/H46)</f>
        <v>2.7716186252771619E-5</v>
      </c>
      <c r="J37" s="20" t="str">
        <f t="shared" si="0"/>
        <v>-</v>
      </c>
      <c r="K37" s="21">
        <f t="shared" si="1"/>
        <v>0.5</v>
      </c>
    </row>
    <row r="38" spans="1:11" x14ac:dyDescent="0.2">
      <c r="A38" s="7" t="s">
        <v>89</v>
      </c>
      <c r="B38" s="65">
        <v>41</v>
      </c>
      <c r="C38" s="39">
        <f>IF(B46=0, "-", B38/B46)</f>
        <v>5.3226015837985197E-3</v>
      </c>
      <c r="D38" s="65">
        <v>20</v>
      </c>
      <c r="E38" s="21">
        <f>IF(D46=0, "-", D38/D46)</f>
        <v>2.5090954710826749E-3</v>
      </c>
      <c r="F38" s="81">
        <v>316</v>
      </c>
      <c r="G38" s="39">
        <f>IF(F46=0, "-", F38/F46)</f>
        <v>4.8106199001339668E-3</v>
      </c>
      <c r="H38" s="65">
        <v>294</v>
      </c>
      <c r="I38" s="21">
        <f>IF(H46=0, "-", H38/H46)</f>
        <v>4.0742793791574278E-3</v>
      </c>
      <c r="J38" s="20">
        <f t="shared" si="0"/>
        <v>1.05</v>
      </c>
      <c r="K38" s="21">
        <f t="shared" si="1"/>
        <v>7.4829931972789115E-2</v>
      </c>
    </row>
    <row r="39" spans="1:11" x14ac:dyDescent="0.2">
      <c r="A39" s="7" t="s">
        <v>90</v>
      </c>
      <c r="B39" s="65">
        <v>12</v>
      </c>
      <c r="C39" s="39">
        <f>IF(B46=0, "-", B39/B46)</f>
        <v>1.5578346098922497E-3</v>
      </c>
      <c r="D39" s="65">
        <v>10</v>
      </c>
      <c r="E39" s="21">
        <f>IF(D46=0, "-", D39/D46)</f>
        <v>1.2545477355413374E-3</v>
      </c>
      <c r="F39" s="81">
        <v>127</v>
      </c>
      <c r="G39" s="39">
        <f>IF(F46=0, "-", F39/F46)</f>
        <v>1.9333820484715625E-3</v>
      </c>
      <c r="H39" s="65">
        <v>44</v>
      </c>
      <c r="I39" s="21">
        <f>IF(H46=0, "-", H39/H46)</f>
        <v>6.0975609756097561E-4</v>
      </c>
      <c r="J39" s="20">
        <f t="shared" si="0"/>
        <v>0.2</v>
      </c>
      <c r="K39" s="21">
        <f t="shared" si="1"/>
        <v>1.8863636363636365</v>
      </c>
    </row>
    <row r="40" spans="1:11" x14ac:dyDescent="0.2">
      <c r="A40" s="7" t="s">
        <v>91</v>
      </c>
      <c r="B40" s="65">
        <v>294</v>
      </c>
      <c r="C40" s="39">
        <f>IF(B46=0, "-", B40/B46)</f>
        <v>3.816694794236012E-2</v>
      </c>
      <c r="D40" s="65">
        <v>524</v>
      </c>
      <c r="E40" s="21">
        <f>IF(D46=0, "-", D40/D46)</f>
        <v>6.5738301342366079E-2</v>
      </c>
      <c r="F40" s="81">
        <v>3009</v>
      </c>
      <c r="G40" s="39">
        <f>IF(F46=0, "-", F40/F46)</f>
        <v>4.5807453416149072E-2</v>
      </c>
      <c r="H40" s="65">
        <v>4280</v>
      </c>
      <c r="I40" s="21">
        <f>IF(H46=0, "-", H40/H46)</f>
        <v>5.9312638580931262E-2</v>
      </c>
      <c r="J40" s="20">
        <f t="shared" si="0"/>
        <v>-0.43893129770992367</v>
      </c>
      <c r="K40" s="21">
        <f t="shared" si="1"/>
        <v>-0.29696261682242991</v>
      </c>
    </row>
    <row r="41" spans="1:11" x14ac:dyDescent="0.2">
      <c r="A41" s="7" t="s">
        <v>92</v>
      </c>
      <c r="B41" s="65">
        <v>176</v>
      </c>
      <c r="C41" s="39">
        <f>IF(B46=0, "-", B41/B46)</f>
        <v>2.2848240945086331E-2</v>
      </c>
      <c r="D41" s="65">
        <v>82</v>
      </c>
      <c r="E41" s="21">
        <f>IF(D46=0, "-", D41/D46)</f>
        <v>1.0287291431438967E-2</v>
      </c>
      <c r="F41" s="81">
        <v>1100</v>
      </c>
      <c r="G41" s="39">
        <f>IF(F46=0, "-", F41/F46)</f>
        <v>1.6745828766289123E-2</v>
      </c>
      <c r="H41" s="65">
        <v>833</v>
      </c>
      <c r="I41" s="21">
        <f>IF(H46=0, "-", H41/H46)</f>
        <v>1.1543791574279379E-2</v>
      </c>
      <c r="J41" s="20">
        <f t="shared" si="0"/>
        <v>1.1463414634146341</v>
      </c>
      <c r="K41" s="21">
        <f t="shared" si="1"/>
        <v>0.32052821128451381</v>
      </c>
    </row>
    <row r="42" spans="1:11" x14ac:dyDescent="0.2">
      <c r="A42" s="7" t="s">
        <v>93</v>
      </c>
      <c r="B42" s="65">
        <v>1154</v>
      </c>
      <c r="C42" s="39">
        <f>IF(B46=0, "-", B42/B46)</f>
        <v>0.14981176165130469</v>
      </c>
      <c r="D42" s="65">
        <v>1398</v>
      </c>
      <c r="E42" s="21">
        <f>IF(D46=0, "-", D42/D46)</f>
        <v>0.17538577342867895</v>
      </c>
      <c r="F42" s="81">
        <v>13606</v>
      </c>
      <c r="G42" s="39">
        <f>IF(F46=0, "-", F42/F46)</f>
        <v>0.20713067835829985</v>
      </c>
      <c r="H42" s="65">
        <v>13902</v>
      </c>
      <c r="I42" s="21">
        <f>IF(H46=0, "-", H42/H46)</f>
        <v>0.19265521064301552</v>
      </c>
      <c r="J42" s="20">
        <f t="shared" si="0"/>
        <v>-0.17453505007153075</v>
      </c>
      <c r="K42" s="21">
        <f t="shared" si="1"/>
        <v>-2.1291900445978996E-2</v>
      </c>
    </row>
    <row r="43" spans="1:11" x14ac:dyDescent="0.2">
      <c r="A43" s="7" t="s">
        <v>95</v>
      </c>
      <c r="B43" s="65">
        <v>293</v>
      </c>
      <c r="C43" s="39">
        <f>IF(B46=0, "-", B43/B46)</f>
        <v>3.8037128391535766E-2</v>
      </c>
      <c r="D43" s="65">
        <v>162</v>
      </c>
      <c r="E43" s="21">
        <f>IF(D46=0, "-", D43/D46)</f>
        <v>2.0323673315769664E-2</v>
      </c>
      <c r="F43" s="81">
        <v>1645</v>
      </c>
      <c r="G43" s="39">
        <f>IF(F46=0, "-", F43/F46)</f>
        <v>2.5042625745950554E-2</v>
      </c>
      <c r="H43" s="65">
        <v>1527</v>
      </c>
      <c r="I43" s="21">
        <f>IF(H46=0, "-", H43/H46)</f>
        <v>2.116130820399113E-2</v>
      </c>
      <c r="J43" s="20">
        <f t="shared" si="0"/>
        <v>0.80864197530864201</v>
      </c>
      <c r="K43" s="21">
        <f t="shared" si="1"/>
        <v>7.7275703994760969E-2</v>
      </c>
    </row>
    <row r="44" spans="1:11" x14ac:dyDescent="0.2">
      <c r="A44" s="7" t="s">
        <v>96</v>
      </c>
      <c r="B44" s="65">
        <v>103</v>
      </c>
      <c r="C44" s="39">
        <f>IF(B46=0, "-", B44/B46)</f>
        <v>1.3371413734908476E-2</v>
      </c>
      <c r="D44" s="65">
        <v>76</v>
      </c>
      <c r="E44" s="21">
        <f>IF(D46=0, "-", D44/D46)</f>
        <v>9.5345627901141632E-3</v>
      </c>
      <c r="F44" s="81">
        <v>719</v>
      </c>
      <c r="G44" s="39">
        <f>IF(F46=0, "-", F44/F46)</f>
        <v>1.0945682620874437E-2</v>
      </c>
      <c r="H44" s="65">
        <v>727</v>
      </c>
      <c r="I44" s="21">
        <f>IF(H46=0, "-", H44/H46)</f>
        <v>1.0074833702882483E-2</v>
      </c>
      <c r="J44" s="20">
        <f t="shared" si="0"/>
        <v>0.35526315789473684</v>
      </c>
      <c r="K44" s="21">
        <f t="shared" si="1"/>
        <v>-1.1004126547455296E-2</v>
      </c>
    </row>
    <row r="45" spans="1:11" x14ac:dyDescent="0.2">
      <c r="A45" s="2"/>
      <c r="B45" s="68"/>
      <c r="C45" s="33"/>
      <c r="D45" s="68"/>
      <c r="E45" s="6"/>
      <c r="F45" s="82"/>
      <c r="G45" s="33"/>
      <c r="H45" s="68"/>
      <c r="I45" s="6"/>
      <c r="J45" s="5"/>
      <c r="K45" s="6"/>
    </row>
    <row r="46" spans="1:11" s="43" customFormat="1" x14ac:dyDescent="0.2">
      <c r="A46" s="162" t="s">
        <v>612</v>
      </c>
      <c r="B46" s="71">
        <f>SUM(B7:B45)</f>
        <v>7703</v>
      </c>
      <c r="C46" s="40">
        <v>1</v>
      </c>
      <c r="D46" s="71">
        <f>SUM(D7:D45)</f>
        <v>7971</v>
      </c>
      <c r="E46" s="41">
        <v>1</v>
      </c>
      <c r="F46" s="77">
        <f>SUM(F7:F45)</f>
        <v>65688</v>
      </c>
      <c r="G46" s="42">
        <v>1</v>
      </c>
      <c r="H46" s="71">
        <f>SUM(H7:H45)</f>
        <v>72160</v>
      </c>
      <c r="I46" s="41">
        <v>1</v>
      </c>
      <c r="J46" s="37">
        <f>IF(D46=0, "-", (B46-D46)/D46)</f>
        <v>-3.3621879312507839E-2</v>
      </c>
      <c r="K46" s="38">
        <f>IF(H46=0, "-", (F46-H46)/H46)</f>
        <v>-8.9689578713968959E-2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128</v>
      </c>
      <c r="B6" s="61" t="s">
        <v>12</v>
      </c>
      <c r="C6" s="62" t="s">
        <v>13</v>
      </c>
      <c r="D6" s="61" t="s">
        <v>12</v>
      </c>
      <c r="E6" s="63" t="s">
        <v>13</v>
      </c>
      <c r="F6" s="62" t="s">
        <v>12</v>
      </c>
      <c r="G6" s="62" t="s">
        <v>13</v>
      </c>
      <c r="H6" s="61" t="s">
        <v>12</v>
      </c>
      <c r="I6" s="63" t="s">
        <v>13</v>
      </c>
      <c r="J6" s="61"/>
      <c r="K6" s="63"/>
    </row>
    <row r="7" spans="1:11" x14ac:dyDescent="0.2">
      <c r="A7" s="7" t="s">
        <v>501</v>
      </c>
      <c r="B7" s="65">
        <v>0</v>
      </c>
      <c r="C7" s="34">
        <f>IF(B12=0, "-", B7/B12)</f>
        <v>0</v>
      </c>
      <c r="D7" s="65">
        <v>0</v>
      </c>
      <c r="E7" s="9">
        <f>IF(D12=0, "-", D7/D12)</f>
        <v>0</v>
      </c>
      <c r="F7" s="81">
        <v>3</v>
      </c>
      <c r="G7" s="34">
        <f>IF(F12=0, "-", F7/F12)</f>
        <v>9.4936708860759497E-3</v>
      </c>
      <c r="H7" s="65">
        <v>0</v>
      </c>
      <c r="I7" s="9">
        <f>IF(H12=0, "-", H7/H12)</f>
        <v>0</v>
      </c>
      <c r="J7" s="8" t="str">
        <f>IF(D7=0, "-", IF((B7-D7)/D7&lt;10, (B7-D7)/D7, "&gt;999%"))</f>
        <v>-</v>
      </c>
      <c r="K7" s="9" t="str">
        <f>IF(H7=0, "-", IF((F7-H7)/H7&lt;10, (F7-H7)/H7, "&gt;999%"))</f>
        <v>-</v>
      </c>
    </row>
    <row r="8" spans="1:11" x14ac:dyDescent="0.2">
      <c r="A8" s="7" t="s">
        <v>502</v>
      </c>
      <c r="B8" s="65">
        <v>2</v>
      </c>
      <c r="C8" s="34">
        <f>IF(B12=0, "-", B8/B12)</f>
        <v>9.5238095238095233E-2</v>
      </c>
      <c r="D8" s="65">
        <v>0</v>
      </c>
      <c r="E8" s="9">
        <f>IF(D12=0, "-", D8/D12)</f>
        <v>0</v>
      </c>
      <c r="F8" s="81">
        <v>15</v>
      </c>
      <c r="G8" s="34">
        <f>IF(F12=0, "-", F8/F12)</f>
        <v>4.746835443037975E-2</v>
      </c>
      <c r="H8" s="65">
        <v>2</v>
      </c>
      <c r="I8" s="9">
        <f>IF(H12=0, "-", H8/H12)</f>
        <v>5.208333333333333E-3</v>
      </c>
      <c r="J8" s="8" t="str">
        <f>IF(D8=0, "-", IF((B8-D8)/D8&lt;10, (B8-D8)/D8, "&gt;999%"))</f>
        <v>-</v>
      </c>
      <c r="K8" s="9">
        <f>IF(H8=0, "-", IF((F8-H8)/H8&lt;10, (F8-H8)/H8, "&gt;999%"))</f>
        <v>6.5</v>
      </c>
    </row>
    <row r="9" spans="1:11" x14ac:dyDescent="0.2">
      <c r="A9" s="7" t="s">
        <v>503</v>
      </c>
      <c r="B9" s="65">
        <v>0</v>
      </c>
      <c r="C9" s="34">
        <f>IF(B12=0, "-", B9/B12)</f>
        <v>0</v>
      </c>
      <c r="D9" s="65">
        <v>1</v>
      </c>
      <c r="E9" s="9">
        <f>IF(D12=0, "-", D9/D12)</f>
        <v>1.9230769230769232E-2</v>
      </c>
      <c r="F9" s="81">
        <v>5</v>
      </c>
      <c r="G9" s="34">
        <f>IF(F12=0, "-", F9/F12)</f>
        <v>1.5822784810126583E-2</v>
      </c>
      <c r="H9" s="65">
        <v>12</v>
      </c>
      <c r="I9" s="9">
        <f>IF(H12=0, "-", H9/H12)</f>
        <v>3.125E-2</v>
      </c>
      <c r="J9" s="8">
        <f>IF(D9=0, "-", IF((B9-D9)/D9&lt;10, (B9-D9)/D9, "&gt;999%"))</f>
        <v>-1</v>
      </c>
      <c r="K9" s="9">
        <f>IF(H9=0, "-", IF((F9-H9)/H9&lt;10, (F9-H9)/H9, "&gt;999%"))</f>
        <v>-0.58333333333333337</v>
      </c>
    </row>
    <row r="10" spans="1:11" x14ac:dyDescent="0.2">
      <c r="A10" s="7" t="s">
        <v>504</v>
      </c>
      <c r="B10" s="65">
        <v>19</v>
      </c>
      <c r="C10" s="34">
        <f>IF(B12=0, "-", B10/B12)</f>
        <v>0.90476190476190477</v>
      </c>
      <c r="D10" s="65">
        <v>51</v>
      </c>
      <c r="E10" s="9">
        <f>IF(D12=0, "-", D10/D12)</f>
        <v>0.98076923076923073</v>
      </c>
      <c r="F10" s="81">
        <v>293</v>
      </c>
      <c r="G10" s="34">
        <f>IF(F12=0, "-", F10/F12)</f>
        <v>0.92721518987341767</v>
      </c>
      <c r="H10" s="65">
        <v>370</v>
      </c>
      <c r="I10" s="9">
        <f>IF(H12=0, "-", H10/H12)</f>
        <v>0.96354166666666663</v>
      </c>
      <c r="J10" s="8">
        <f>IF(D10=0, "-", IF((B10-D10)/D10&lt;10, (B10-D10)/D10, "&gt;999%"))</f>
        <v>-0.62745098039215685</v>
      </c>
      <c r="K10" s="9">
        <f>IF(H10=0, "-", IF((F10-H10)/H10&lt;10, (F10-H10)/H10, "&gt;999%"))</f>
        <v>-0.20810810810810812</v>
      </c>
    </row>
    <row r="11" spans="1:11" x14ac:dyDescent="0.2">
      <c r="A11" s="2"/>
      <c r="B11" s="68"/>
      <c r="C11" s="33"/>
      <c r="D11" s="68"/>
      <c r="E11" s="6"/>
      <c r="F11" s="82"/>
      <c r="G11" s="33"/>
      <c r="H11" s="68"/>
      <c r="I11" s="6"/>
      <c r="J11" s="5"/>
      <c r="K11" s="6"/>
    </row>
    <row r="12" spans="1:11" s="43" customFormat="1" x14ac:dyDescent="0.2">
      <c r="A12" s="162" t="s">
        <v>634</v>
      </c>
      <c r="B12" s="71">
        <f>SUM(B7:B11)</f>
        <v>21</v>
      </c>
      <c r="C12" s="40">
        <f>B12/16149</f>
        <v>1.3003901170351106E-3</v>
      </c>
      <c r="D12" s="71">
        <f>SUM(D7:D11)</f>
        <v>52</v>
      </c>
      <c r="E12" s="41">
        <f>D12/17535</f>
        <v>2.9654975762760192E-3</v>
      </c>
      <c r="F12" s="77">
        <f>SUM(F7:F11)</f>
        <v>316</v>
      </c>
      <c r="G12" s="42">
        <f>F12/137541</f>
        <v>2.2974967464247024E-3</v>
      </c>
      <c r="H12" s="71">
        <f>SUM(H7:H11)</f>
        <v>384</v>
      </c>
      <c r="I12" s="41">
        <f>H12/164962</f>
        <v>2.3278088286999431E-3</v>
      </c>
      <c r="J12" s="37">
        <f>IF(D12=0, "-", IF((B12-D12)/D12&lt;10, (B12-D12)/D12, "&gt;999%"))</f>
        <v>-0.59615384615384615</v>
      </c>
      <c r="K12" s="38">
        <f>IF(H12=0, "-", IF((F12-H12)/H12&lt;10, (F12-H12)/H12, "&gt;999%"))</f>
        <v>-0.17708333333333334</v>
      </c>
    </row>
    <row r="13" spans="1:11" x14ac:dyDescent="0.2">
      <c r="B13" s="83"/>
      <c r="D13" s="83"/>
      <c r="F13" s="83"/>
      <c r="H13" s="83"/>
    </row>
    <row r="14" spans="1:11" x14ac:dyDescent="0.2">
      <c r="A14" s="163" t="s">
        <v>129</v>
      </c>
      <c r="B14" s="61" t="s">
        <v>12</v>
      </c>
      <c r="C14" s="62" t="s">
        <v>13</v>
      </c>
      <c r="D14" s="61" t="s">
        <v>12</v>
      </c>
      <c r="E14" s="63" t="s">
        <v>13</v>
      </c>
      <c r="F14" s="62" t="s">
        <v>12</v>
      </c>
      <c r="G14" s="62" t="s">
        <v>13</v>
      </c>
      <c r="H14" s="61" t="s">
        <v>12</v>
      </c>
      <c r="I14" s="63" t="s">
        <v>13</v>
      </c>
      <c r="J14" s="61"/>
      <c r="K14" s="63"/>
    </row>
    <row r="15" spans="1:11" x14ac:dyDescent="0.2">
      <c r="A15" s="7" t="s">
        <v>505</v>
      </c>
      <c r="B15" s="65">
        <v>15</v>
      </c>
      <c r="C15" s="34">
        <f>IF(B17=0, "-", B15/B17)</f>
        <v>1</v>
      </c>
      <c r="D15" s="65">
        <v>8</v>
      </c>
      <c r="E15" s="9">
        <f>IF(D17=0, "-", D15/D17)</f>
        <v>1</v>
      </c>
      <c r="F15" s="81">
        <v>94</v>
      </c>
      <c r="G15" s="34">
        <f>IF(F17=0, "-", F15/F17)</f>
        <v>1</v>
      </c>
      <c r="H15" s="65">
        <v>58</v>
      </c>
      <c r="I15" s="9">
        <f>IF(H17=0, "-", H15/H17)</f>
        <v>1</v>
      </c>
      <c r="J15" s="8">
        <f>IF(D15=0, "-", IF((B15-D15)/D15&lt;10, (B15-D15)/D15, "&gt;999%"))</f>
        <v>0.875</v>
      </c>
      <c r="K15" s="9">
        <f>IF(H15=0, "-", IF((F15-H15)/H15&lt;10, (F15-H15)/H15, "&gt;999%"))</f>
        <v>0.62068965517241381</v>
      </c>
    </row>
    <row r="16" spans="1:11" x14ac:dyDescent="0.2">
      <c r="A16" s="2"/>
      <c r="B16" s="68"/>
      <c r="C16" s="33"/>
      <c r="D16" s="68"/>
      <c r="E16" s="6"/>
      <c r="F16" s="82"/>
      <c r="G16" s="33"/>
      <c r="H16" s="68"/>
      <c r="I16" s="6"/>
      <c r="J16" s="5"/>
      <c r="K16" s="6"/>
    </row>
    <row r="17" spans="1:11" s="43" customFormat="1" x14ac:dyDescent="0.2">
      <c r="A17" s="162" t="s">
        <v>633</v>
      </c>
      <c r="B17" s="71">
        <f>SUM(B15:B16)</f>
        <v>15</v>
      </c>
      <c r="C17" s="40">
        <f>B17/16149</f>
        <v>9.2885008359650748E-4</v>
      </c>
      <c r="D17" s="71">
        <f>SUM(D15:D16)</f>
        <v>8</v>
      </c>
      <c r="E17" s="41">
        <f>D17/17535</f>
        <v>4.5623039635015681E-4</v>
      </c>
      <c r="F17" s="77">
        <f>SUM(F15:F16)</f>
        <v>94</v>
      </c>
      <c r="G17" s="42">
        <f>F17/137541</f>
        <v>6.8343257646810772E-4</v>
      </c>
      <c r="H17" s="71">
        <f>SUM(H15:H16)</f>
        <v>58</v>
      </c>
      <c r="I17" s="41">
        <f>H17/164962</f>
        <v>3.5159612516822054E-4</v>
      </c>
      <c r="J17" s="37">
        <f>IF(D17=0, "-", IF((B17-D17)/D17&lt;10, (B17-D17)/D17, "&gt;999%"))</f>
        <v>0.875</v>
      </c>
      <c r="K17" s="38">
        <f>IF(H17=0, "-", IF((F17-H17)/H17&lt;10, (F17-H17)/H17, "&gt;999%"))</f>
        <v>0.62068965517241381</v>
      </c>
    </row>
    <row r="18" spans="1:11" x14ac:dyDescent="0.2">
      <c r="B18" s="83"/>
      <c r="D18" s="83"/>
      <c r="F18" s="83"/>
      <c r="H18" s="83"/>
    </row>
    <row r="19" spans="1:11" x14ac:dyDescent="0.2">
      <c r="A19" s="163" t="s">
        <v>130</v>
      </c>
      <c r="B19" s="61" t="s">
        <v>12</v>
      </c>
      <c r="C19" s="62" t="s">
        <v>13</v>
      </c>
      <c r="D19" s="61" t="s">
        <v>12</v>
      </c>
      <c r="E19" s="63" t="s">
        <v>13</v>
      </c>
      <c r="F19" s="62" t="s">
        <v>12</v>
      </c>
      <c r="G19" s="62" t="s">
        <v>13</v>
      </c>
      <c r="H19" s="61" t="s">
        <v>12</v>
      </c>
      <c r="I19" s="63" t="s">
        <v>13</v>
      </c>
      <c r="J19" s="61"/>
      <c r="K19" s="63"/>
    </row>
    <row r="20" spans="1:11" x14ac:dyDescent="0.2">
      <c r="A20" s="7" t="s">
        <v>506</v>
      </c>
      <c r="B20" s="65">
        <v>0</v>
      </c>
      <c r="C20" s="34">
        <f>IF(B26=0, "-", B20/B26)</f>
        <v>0</v>
      </c>
      <c r="D20" s="65">
        <v>5</v>
      </c>
      <c r="E20" s="9">
        <f>IF(D26=0, "-", D20/D26)</f>
        <v>0.12820512820512819</v>
      </c>
      <c r="F20" s="81">
        <v>0</v>
      </c>
      <c r="G20" s="34">
        <f>IF(F26=0, "-", F20/F26)</f>
        <v>0</v>
      </c>
      <c r="H20" s="65">
        <v>26</v>
      </c>
      <c r="I20" s="9">
        <f>IF(H26=0, "-", H20/H26)</f>
        <v>8.3333333333333329E-2</v>
      </c>
      <c r="J20" s="8">
        <f>IF(D20=0, "-", IF((B20-D20)/D20&lt;10, (B20-D20)/D20, "&gt;999%"))</f>
        <v>-1</v>
      </c>
      <c r="K20" s="9">
        <f>IF(H20=0, "-", IF((F20-H20)/H20&lt;10, (F20-H20)/H20, "&gt;999%"))</f>
        <v>-1</v>
      </c>
    </row>
    <row r="21" spans="1:11" x14ac:dyDescent="0.2">
      <c r="A21" s="7" t="s">
        <v>507</v>
      </c>
      <c r="B21" s="65">
        <v>1</v>
      </c>
      <c r="C21" s="34">
        <f>IF(B26=0, "-", B21/B26)</f>
        <v>2.3809523809523808E-2</v>
      </c>
      <c r="D21" s="65">
        <v>3</v>
      </c>
      <c r="E21" s="9">
        <f>IF(D26=0, "-", D21/D26)</f>
        <v>7.6923076923076927E-2</v>
      </c>
      <c r="F21" s="81">
        <v>4</v>
      </c>
      <c r="G21" s="34">
        <f>IF(F26=0, "-", F21/F26)</f>
        <v>1.3888888888888888E-2</v>
      </c>
      <c r="H21" s="65">
        <v>12</v>
      </c>
      <c r="I21" s="9">
        <f>IF(H26=0, "-", H21/H26)</f>
        <v>3.8461538461538464E-2</v>
      </c>
      <c r="J21" s="8">
        <f>IF(D21=0, "-", IF((B21-D21)/D21&lt;10, (B21-D21)/D21, "&gt;999%"))</f>
        <v>-0.66666666666666663</v>
      </c>
      <c r="K21" s="9">
        <f>IF(H21=0, "-", IF((F21-H21)/H21&lt;10, (F21-H21)/H21, "&gt;999%"))</f>
        <v>-0.66666666666666663</v>
      </c>
    </row>
    <row r="22" spans="1:11" x14ac:dyDescent="0.2">
      <c r="A22" s="7" t="s">
        <v>508</v>
      </c>
      <c r="B22" s="65">
        <v>6</v>
      </c>
      <c r="C22" s="34">
        <f>IF(B26=0, "-", B22/B26)</f>
        <v>0.14285714285714285</v>
      </c>
      <c r="D22" s="65">
        <v>0</v>
      </c>
      <c r="E22" s="9">
        <f>IF(D26=0, "-", D22/D26)</f>
        <v>0</v>
      </c>
      <c r="F22" s="81">
        <v>35</v>
      </c>
      <c r="G22" s="34">
        <f>IF(F26=0, "-", F22/F26)</f>
        <v>0.12152777777777778</v>
      </c>
      <c r="H22" s="65">
        <v>0</v>
      </c>
      <c r="I22" s="9">
        <f>IF(H26=0, "-", H22/H26)</f>
        <v>0</v>
      </c>
      <c r="J22" s="8" t="str">
        <f>IF(D22=0, "-", IF((B22-D22)/D22&lt;10, (B22-D22)/D22, "&gt;999%"))</f>
        <v>-</v>
      </c>
      <c r="K22" s="9" t="str">
        <f>IF(H22=0, "-", IF((F22-H22)/H22&lt;10, (F22-H22)/H22, "&gt;999%"))</f>
        <v>-</v>
      </c>
    </row>
    <row r="23" spans="1:11" x14ac:dyDescent="0.2">
      <c r="A23" s="7" t="s">
        <v>509</v>
      </c>
      <c r="B23" s="65">
        <v>15</v>
      </c>
      <c r="C23" s="34">
        <f>IF(B26=0, "-", B23/B26)</f>
        <v>0.35714285714285715</v>
      </c>
      <c r="D23" s="65">
        <v>14</v>
      </c>
      <c r="E23" s="9">
        <f>IF(D26=0, "-", D23/D26)</f>
        <v>0.35897435897435898</v>
      </c>
      <c r="F23" s="81">
        <v>61</v>
      </c>
      <c r="G23" s="34">
        <f>IF(F26=0, "-", F23/F26)</f>
        <v>0.21180555555555555</v>
      </c>
      <c r="H23" s="65">
        <v>80</v>
      </c>
      <c r="I23" s="9">
        <f>IF(H26=0, "-", H23/H26)</f>
        <v>0.25641025641025639</v>
      </c>
      <c r="J23" s="8">
        <f>IF(D23=0, "-", IF((B23-D23)/D23&lt;10, (B23-D23)/D23, "&gt;999%"))</f>
        <v>7.1428571428571425E-2</v>
      </c>
      <c r="K23" s="9">
        <f>IF(H23=0, "-", IF((F23-H23)/H23&lt;10, (F23-H23)/H23, "&gt;999%"))</f>
        <v>-0.23749999999999999</v>
      </c>
    </row>
    <row r="24" spans="1:11" x14ac:dyDescent="0.2">
      <c r="A24" s="7" t="s">
        <v>510</v>
      </c>
      <c r="B24" s="65">
        <v>20</v>
      </c>
      <c r="C24" s="34">
        <f>IF(B26=0, "-", B24/B26)</f>
        <v>0.47619047619047616</v>
      </c>
      <c r="D24" s="65">
        <v>17</v>
      </c>
      <c r="E24" s="9">
        <f>IF(D26=0, "-", D24/D26)</f>
        <v>0.4358974358974359</v>
      </c>
      <c r="F24" s="81">
        <v>188</v>
      </c>
      <c r="G24" s="34">
        <f>IF(F26=0, "-", F24/F26)</f>
        <v>0.65277777777777779</v>
      </c>
      <c r="H24" s="65">
        <v>194</v>
      </c>
      <c r="I24" s="9">
        <f>IF(H26=0, "-", H24/H26)</f>
        <v>0.62179487179487181</v>
      </c>
      <c r="J24" s="8">
        <f>IF(D24=0, "-", IF((B24-D24)/D24&lt;10, (B24-D24)/D24, "&gt;999%"))</f>
        <v>0.17647058823529413</v>
      </c>
      <c r="K24" s="9">
        <f>IF(H24=0, "-", IF((F24-H24)/H24&lt;10, (F24-H24)/H24, "&gt;999%"))</f>
        <v>-3.0927835051546393E-2</v>
      </c>
    </row>
    <row r="25" spans="1:11" x14ac:dyDescent="0.2">
      <c r="A25" s="2"/>
      <c r="B25" s="68"/>
      <c r="C25" s="33"/>
      <c r="D25" s="68"/>
      <c r="E25" s="6"/>
      <c r="F25" s="82"/>
      <c r="G25" s="33"/>
      <c r="H25" s="68"/>
      <c r="I25" s="6"/>
      <c r="J25" s="5"/>
      <c r="K25" s="6"/>
    </row>
    <row r="26" spans="1:11" s="43" customFormat="1" x14ac:dyDescent="0.2">
      <c r="A26" s="162" t="s">
        <v>632</v>
      </c>
      <c r="B26" s="71">
        <f>SUM(B20:B25)</f>
        <v>42</v>
      </c>
      <c r="C26" s="40">
        <f>B26/16149</f>
        <v>2.6007802340702211E-3</v>
      </c>
      <c r="D26" s="71">
        <f>SUM(D20:D25)</f>
        <v>39</v>
      </c>
      <c r="E26" s="41">
        <f>D26/17535</f>
        <v>2.2241231822070144E-3</v>
      </c>
      <c r="F26" s="77">
        <f>SUM(F20:F25)</f>
        <v>288</v>
      </c>
      <c r="G26" s="42">
        <f>F26/137541</f>
        <v>2.0939210853490957E-3</v>
      </c>
      <c r="H26" s="71">
        <f>SUM(H20:H25)</f>
        <v>312</v>
      </c>
      <c r="I26" s="41">
        <f>H26/164962</f>
        <v>1.8913446733187036E-3</v>
      </c>
      <c r="J26" s="37">
        <f>IF(D26=0, "-", IF((B26-D26)/D26&lt;10, (B26-D26)/D26, "&gt;999%"))</f>
        <v>7.6923076923076927E-2</v>
      </c>
      <c r="K26" s="38">
        <f>IF(H26=0, "-", IF((F26-H26)/H26&lt;10, (F26-H26)/H26, "&gt;999%"))</f>
        <v>-7.6923076923076927E-2</v>
      </c>
    </row>
    <row r="27" spans="1:11" x14ac:dyDescent="0.2">
      <c r="B27" s="83"/>
      <c r="D27" s="83"/>
      <c r="F27" s="83"/>
      <c r="H27" s="83"/>
    </row>
    <row r="28" spans="1:11" x14ac:dyDescent="0.2">
      <c r="A28" s="163" t="s">
        <v>131</v>
      </c>
      <c r="B28" s="61" t="s">
        <v>12</v>
      </c>
      <c r="C28" s="62" t="s">
        <v>13</v>
      </c>
      <c r="D28" s="61" t="s">
        <v>12</v>
      </c>
      <c r="E28" s="63" t="s">
        <v>13</v>
      </c>
      <c r="F28" s="62" t="s">
        <v>12</v>
      </c>
      <c r="G28" s="62" t="s">
        <v>13</v>
      </c>
      <c r="H28" s="61" t="s">
        <v>12</v>
      </c>
      <c r="I28" s="63" t="s">
        <v>13</v>
      </c>
      <c r="J28" s="61"/>
      <c r="K28" s="63"/>
    </row>
    <row r="29" spans="1:11" x14ac:dyDescent="0.2">
      <c r="A29" s="7" t="s">
        <v>511</v>
      </c>
      <c r="B29" s="65">
        <v>12</v>
      </c>
      <c r="C29" s="34">
        <f>IF(B40=0, "-", B29/B40)</f>
        <v>7.3619631901840496E-2</v>
      </c>
      <c r="D29" s="65">
        <v>6</v>
      </c>
      <c r="E29" s="9">
        <f>IF(D40=0, "-", D29/D40)</f>
        <v>2.5423728813559324E-2</v>
      </c>
      <c r="F29" s="81">
        <v>209</v>
      </c>
      <c r="G29" s="34">
        <f>IF(F40=0, "-", F29/F40)</f>
        <v>0.10096618357487923</v>
      </c>
      <c r="H29" s="65">
        <v>160</v>
      </c>
      <c r="I29" s="9">
        <f>IF(H40=0, "-", H29/H40)</f>
        <v>7.7071290944123308E-2</v>
      </c>
      <c r="J29" s="8">
        <f t="shared" ref="J29:J38" si="0">IF(D29=0, "-", IF((B29-D29)/D29&lt;10, (B29-D29)/D29, "&gt;999%"))</f>
        <v>1</v>
      </c>
      <c r="K29" s="9">
        <f t="shared" ref="K29:K38" si="1">IF(H29=0, "-", IF((F29-H29)/H29&lt;10, (F29-H29)/H29, "&gt;999%"))</f>
        <v>0.30625000000000002</v>
      </c>
    </row>
    <row r="30" spans="1:11" x14ac:dyDescent="0.2">
      <c r="A30" s="7" t="s">
        <v>512</v>
      </c>
      <c r="B30" s="65">
        <v>27</v>
      </c>
      <c r="C30" s="34">
        <f>IF(B40=0, "-", B30/B40)</f>
        <v>0.16564417177914109</v>
      </c>
      <c r="D30" s="65">
        <v>50</v>
      </c>
      <c r="E30" s="9">
        <f>IF(D40=0, "-", D30/D40)</f>
        <v>0.21186440677966101</v>
      </c>
      <c r="F30" s="81">
        <v>411</v>
      </c>
      <c r="G30" s="34">
        <f>IF(F40=0, "-", F30/F40)</f>
        <v>0.19855072463768117</v>
      </c>
      <c r="H30" s="65">
        <v>496</v>
      </c>
      <c r="I30" s="9">
        <f>IF(H40=0, "-", H30/H40)</f>
        <v>0.23892100192678228</v>
      </c>
      <c r="J30" s="8">
        <f t="shared" si="0"/>
        <v>-0.46</v>
      </c>
      <c r="K30" s="9">
        <f t="shared" si="1"/>
        <v>-0.17137096774193547</v>
      </c>
    </row>
    <row r="31" spans="1:11" x14ac:dyDescent="0.2">
      <c r="A31" s="7" t="s">
        <v>513</v>
      </c>
      <c r="B31" s="65">
        <v>24</v>
      </c>
      <c r="C31" s="34">
        <f>IF(B40=0, "-", B31/B40)</f>
        <v>0.14723926380368099</v>
      </c>
      <c r="D31" s="65">
        <v>21</v>
      </c>
      <c r="E31" s="9">
        <f>IF(D40=0, "-", D31/D40)</f>
        <v>8.8983050847457626E-2</v>
      </c>
      <c r="F31" s="81">
        <v>143</v>
      </c>
      <c r="G31" s="34">
        <f>IF(F40=0, "-", F31/F40)</f>
        <v>6.908212560386473E-2</v>
      </c>
      <c r="H31" s="65">
        <v>184</v>
      </c>
      <c r="I31" s="9">
        <f>IF(H40=0, "-", H31/H40)</f>
        <v>8.8631984585741813E-2</v>
      </c>
      <c r="J31" s="8">
        <f t="shared" si="0"/>
        <v>0.14285714285714285</v>
      </c>
      <c r="K31" s="9">
        <f t="shared" si="1"/>
        <v>-0.22282608695652173</v>
      </c>
    </row>
    <row r="32" spans="1:11" x14ac:dyDescent="0.2">
      <c r="A32" s="7" t="s">
        <v>514</v>
      </c>
      <c r="B32" s="65">
        <v>6</v>
      </c>
      <c r="C32" s="34">
        <f>IF(B40=0, "-", B32/B40)</f>
        <v>3.6809815950920248E-2</v>
      </c>
      <c r="D32" s="65">
        <v>20</v>
      </c>
      <c r="E32" s="9">
        <f>IF(D40=0, "-", D32/D40)</f>
        <v>8.4745762711864403E-2</v>
      </c>
      <c r="F32" s="81">
        <v>84</v>
      </c>
      <c r="G32" s="34">
        <f>IF(F40=0, "-", F32/F40)</f>
        <v>4.0579710144927533E-2</v>
      </c>
      <c r="H32" s="65">
        <v>98</v>
      </c>
      <c r="I32" s="9">
        <f>IF(H40=0, "-", H32/H40)</f>
        <v>4.7206165703275529E-2</v>
      </c>
      <c r="J32" s="8">
        <f t="shared" si="0"/>
        <v>-0.7</v>
      </c>
      <c r="K32" s="9">
        <f t="shared" si="1"/>
        <v>-0.14285714285714285</v>
      </c>
    </row>
    <row r="33" spans="1:11" x14ac:dyDescent="0.2">
      <c r="A33" s="7" t="s">
        <v>515</v>
      </c>
      <c r="B33" s="65">
        <v>12</v>
      </c>
      <c r="C33" s="34">
        <f>IF(B40=0, "-", B33/B40)</f>
        <v>7.3619631901840496E-2</v>
      </c>
      <c r="D33" s="65">
        <v>4</v>
      </c>
      <c r="E33" s="9">
        <f>IF(D40=0, "-", D33/D40)</f>
        <v>1.6949152542372881E-2</v>
      </c>
      <c r="F33" s="81">
        <v>142</v>
      </c>
      <c r="G33" s="34">
        <f>IF(F40=0, "-", F33/F40)</f>
        <v>6.8599033816425126E-2</v>
      </c>
      <c r="H33" s="65">
        <v>36</v>
      </c>
      <c r="I33" s="9">
        <f>IF(H40=0, "-", H33/H40)</f>
        <v>1.7341040462427744E-2</v>
      </c>
      <c r="J33" s="8">
        <f t="shared" si="0"/>
        <v>2</v>
      </c>
      <c r="K33" s="9">
        <f t="shared" si="1"/>
        <v>2.9444444444444446</v>
      </c>
    </row>
    <row r="34" spans="1:11" x14ac:dyDescent="0.2">
      <c r="A34" s="7" t="s">
        <v>516</v>
      </c>
      <c r="B34" s="65">
        <v>14</v>
      </c>
      <c r="C34" s="34">
        <f>IF(B40=0, "-", B34/B40)</f>
        <v>8.5889570552147243E-2</v>
      </c>
      <c r="D34" s="65">
        <v>0</v>
      </c>
      <c r="E34" s="9">
        <f>IF(D40=0, "-", D34/D40)</f>
        <v>0</v>
      </c>
      <c r="F34" s="81">
        <v>71</v>
      </c>
      <c r="G34" s="34">
        <f>IF(F40=0, "-", F34/F40)</f>
        <v>3.4299516908212563E-2</v>
      </c>
      <c r="H34" s="65">
        <v>0</v>
      </c>
      <c r="I34" s="9">
        <f>IF(H40=0, "-", H34/H40)</f>
        <v>0</v>
      </c>
      <c r="J34" s="8" t="str">
        <f t="shared" si="0"/>
        <v>-</v>
      </c>
      <c r="K34" s="9" t="str">
        <f t="shared" si="1"/>
        <v>-</v>
      </c>
    </row>
    <row r="35" spans="1:11" x14ac:dyDescent="0.2">
      <c r="A35" s="7" t="s">
        <v>517</v>
      </c>
      <c r="B35" s="65">
        <v>1</v>
      </c>
      <c r="C35" s="34">
        <f>IF(B40=0, "-", B35/B40)</f>
        <v>6.1349693251533744E-3</v>
      </c>
      <c r="D35" s="65">
        <v>2</v>
      </c>
      <c r="E35" s="9">
        <f>IF(D40=0, "-", D35/D40)</f>
        <v>8.4745762711864406E-3</v>
      </c>
      <c r="F35" s="81">
        <v>13</v>
      </c>
      <c r="G35" s="34">
        <f>IF(F40=0, "-", F35/F40)</f>
        <v>6.2801932367149756E-3</v>
      </c>
      <c r="H35" s="65">
        <v>8</v>
      </c>
      <c r="I35" s="9">
        <f>IF(H40=0, "-", H35/H40)</f>
        <v>3.8535645472061657E-3</v>
      </c>
      <c r="J35" s="8">
        <f t="shared" si="0"/>
        <v>-0.5</v>
      </c>
      <c r="K35" s="9">
        <f t="shared" si="1"/>
        <v>0.625</v>
      </c>
    </row>
    <row r="36" spans="1:11" x14ac:dyDescent="0.2">
      <c r="A36" s="7" t="s">
        <v>518</v>
      </c>
      <c r="B36" s="65">
        <v>35</v>
      </c>
      <c r="C36" s="34">
        <f>IF(B40=0, "-", B36/B40)</f>
        <v>0.21472392638036811</v>
      </c>
      <c r="D36" s="65">
        <v>32</v>
      </c>
      <c r="E36" s="9">
        <f>IF(D40=0, "-", D36/D40)</f>
        <v>0.13559322033898305</v>
      </c>
      <c r="F36" s="81">
        <v>281</v>
      </c>
      <c r="G36" s="34">
        <f>IF(F40=0, "-", F36/F40)</f>
        <v>0.13574879227053141</v>
      </c>
      <c r="H36" s="65">
        <v>255</v>
      </c>
      <c r="I36" s="9">
        <f>IF(H40=0, "-", H36/H40)</f>
        <v>0.12283236994219653</v>
      </c>
      <c r="J36" s="8">
        <f t="shared" si="0"/>
        <v>9.375E-2</v>
      </c>
      <c r="K36" s="9">
        <f t="shared" si="1"/>
        <v>0.10196078431372549</v>
      </c>
    </row>
    <row r="37" spans="1:11" x14ac:dyDescent="0.2">
      <c r="A37" s="7" t="s">
        <v>519</v>
      </c>
      <c r="B37" s="65">
        <v>31</v>
      </c>
      <c r="C37" s="34">
        <f>IF(B40=0, "-", B37/B40)</f>
        <v>0.19018404907975461</v>
      </c>
      <c r="D37" s="65">
        <v>79</v>
      </c>
      <c r="E37" s="9">
        <f>IF(D40=0, "-", D37/D40)</f>
        <v>0.3347457627118644</v>
      </c>
      <c r="F37" s="81">
        <v>667</v>
      </c>
      <c r="G37" s="34">
        <f>IF(F40=0, "-", F37/F40)</f>
        <v>0.32222222222222224</v>
      </c>
      <c r="H37" s="65">
        <v>670</v>
      </c>
      <c r="I37" s="9">
        <f>IF(H40=0, "-", H37/H40)</f>
        <v>0.32273603082851637</v>
      </c>
      <c r="J37" s="8">
        <f t="shared" si="0"/>
        <v>-0.60759493670886078</v>
      </c>
      <c r="K37" s="9">
        <f t="shared" si="1"/>
        <v>-4.4776119402985077E-3</v>
      </c>
    </row>
    <row r="38" spans="1:11" x14ac:dyDescent="0.2">
      <c r="A38" s="7" t="s">
        <v>520</v>
      </c>
      <c r="B38" s="65">
        <v>1</v>
      </c>
      <c r="C38" s="34">
        <f>IF(B40=0, "-", B38/B40)</f>
        <v>6.1349693251533744E-3</v>
      </c>
      <c r="D38" s="65">
        <v>22</v>
      </c>
      <c r="E38" s="9">
        <f>IF(D40=0, "-", D38/D40)</f>
        <v>9.3220338983050849E-2</v>
      </c>
      <c r="F38" s="81">
        <v>49</v>
      </c>
      <c r="G38" s="34">
        <f>IF(F40=0, "-", F38/F40)</f>
        <v>2.3671497584541065E-2</v>
      </c>
      <c r="H38" s="65">
        <v>169</v>
      </c>
      <c r="I38" s="9">
        <f>IF(H40=0, "-", H38/H40)</f>
        <v>8.1406551059730256E-2</v>
      </c>
      <c r="J38" s="8">
        <f t="shared" si="0"/>
        <v>-0.95454545454545459</v>
      </c>
      <c r="K38" s="9">
        <f t="shared" si="1"/>
        <v>-0.7100591715976331</v>
      </c>
    </row>
    <row r="39" spans="1:11" x14ac:dyDescent="0.2">
      <c r="A39" s="2"/>
      <c r="B39" s="68"/>
      <c r="C39" s="33"/>
      <c r="D39" s="68"/>
      <c r="E39" s="6"/>
      <c r="F39" s="82"/>
      <c r="G39" s="33"/>
      <c r="H39" s="68"/>
      <c r="I39" s="6"/>
      <c r="J39" s="5"/>
      <c r="K39" s="6"/>
    </row>
    <row r="40" spans="1:11" s="43" customFormat="1" x14ac:dyDescent="0.2">
      <c r="A40" s="162" t="s">
        <v>631</v>
      </c>
      <c r="B40" s="71">
        <f>SUM(B29:B39)</f>
        <v>163</v>
      </c>
      <c r="C40" s="40">
        <f>B40/16149</f>
        <v>1.0093504241748714E-2</v>
      </c>
      <c r="D40" s="71">
        <f>SUM(D29:D39)</f>
        <v>236</v>
      </c>
      <c r="E40" s="41">
        <f>D40/17535</f>
        <v>1.3458796692329626E-2</v>
      </c>
      <c r="F40" s="77">
        <f>SUM(F29:F39)</f>
        <v>2070</v>
      </c>
      <c r="G40" s="42">
        <f>F40/137541</f>
        <v>1.5050057800946627E-2</v>
      </c>
      <c r="H40" s="71">
        <f>SUM(H29:H39)</f>
        <v>2076</v>
      </c>
      <c r="I40" s="41">
        <f>H40/164962</f>
        <v>1.2584716480159066E-2</v>
      </c>
      <c r="J40" s="37">
        <f>IF(D40=0, "-", IF((B40-D40)/D40&lt;10, (B40-D40)/D40, "&gt;999%"))</f>
        <v>-0.30932203389830509</v>
      </c>
      <c r="K40" s="38">
        <f>IF(H40=0, "-", IF((F40-H40)/H40&lt;10, (F40-H40)/H40, "&gt;999%"))</f>
        <v>-2.8901734104046241E-3</v>
      </c>
    </row>
    <row r="41" spans="1:11" x14ac:dyDescent="0.2">
      <c r="B41" s="83"/>
      <c r="D41" s="83"/>
      <c r="F41" s="83"/>
      <c r="H41" s="83"/>
    </row>
    <row r="42" spans="1:11" x14ac:dyDescent="0.2">
      <c r="A42" s="163" t="s">
        <v>132</v>
      </c>
      <c r="B42" s="61" t="s">
        <v>12</v>
      </c>
      <c r="C42" s="62" t="s">
        <v>13</v>
      </c>
      <c r="D42" s="61" t="s">
        <v>12</v>
      </c>
      <c r="E42" s="63" t="s">
        <v>13</v>
      </c>
      <c r="F42" s="62" t="s">
        <v>12</v>
      </c>
      <c r="G42" s="62" t="s">
        <v>13</v>
      </c>
      <c r="H42" s="61" t="s">
        <v>12</v>
      </c>
      <c r="I42" s="63" t="s">
        <v>13</v>
      </c>
      <c r="J42" s="61"/>
      <c r="K42" s="63"/>
    </row>
    <row r="43" spans="1:11" x14ac:dyDescent="0.2">
      <c r="A43" s="7" t="s">
        <v>521</v>
      </c>
      <c r="B43" s="65">
        <v>60</v>
      </c>
      <c r="C43" s="34">
        <f>IF(B54=0, "-", B43/B54)</f>
        <v>0.11173184357541899</v>
      </c>
      <c r="D43" s="65">
        <v>45</v>
      </c>
      <c r="E43" s="9">
        <f>IF(D54=0, "-", D43/D54)</f>
        <v>7.4257425742574254E-2</v>
      </c>
      <c r="F43" s="81">
        <v>435</v>
      </c>
      <c r="G43" s="34">
        <f>IF(F54=0, "-", F43/F54)</f>
        <v>8.8829895854604865E-2</v>
      </c>
      <c r="H43" s="65">
        <v>482</v>
      </c>
      <c r="I43" s="9">
        <f>IF(H54=0, "-", H43/H54)</f>
        <v>7.6984507267209706E-2</v>
      </c>
      <c r="J43" s="8">
        <f t="shared" ref="J43:J52" si="2">IF(D43=0, "-", IF((B43-D43)/D43&lt;10, (B43-D43)/D43, "&gt;999%"))</f>
        <v>0.33333333333333331</v>
      </c>
      <c r="K43" s="9">
        <f t="shared" ref="K43:K52" si="3">IF(H43=0, "-", IF((F43-H43)/H43&lt;10, (F43-H43)/H43, "&gt;999%"))</f>
        <v>-9.7510373443983403E-2</v>
      </c>
    </row>
    <row r="44" spans="1:11" x14ac:dyDescent="0.2">
      <c r="A44" s="7" t="s">
        <v>522</v>
      </c>
      <c r="B44" s="65">
        <v>74</v>
      </c>
      <c r="C44" s="34">
        <f>IF(B54=0, "-", B44/B54)</f>
        <v>0.13780260707635009</v>
      </c>
      <c r="D44" s="65">
        <v>34</v>
      </c>
      <c r="E44" s="9">
        <f>IF(D54=0, "-", D44/D54)</f>
        <v>5.6105610561056105E-2</v>
      </c>
      <c r="F44" s="81">
        <v>325</v>
      </c>
      <c r="G44" s="34">
        <f>IF(F54=0, "-", F44/F54)</f>
        <v>6.6367163569532373E-2</v>
      </c>
      <c r="H44" s="65">
        <v>219</v>
      </c>
      <c r="I44" s="9">
        <f>IF(H54=0, "-", H44/H54)</f>
        <v>3.4978437949209393E-2</v>
      </c>
      <c r="J44" s="8">
        <f t="shared" si="2"/>
        <v>1.1764705882352942</v>
      </c>
      <c r="K44" s="9">
        <f t="shared" si="3"/>
        <v>0.48401826484018262</v>
      </c>
    </row>
    <row r="45" spans="1:11" x14ac:dyDescent="0.2">
      <c r="A45" s="7" t="s">
        <v>523</v>
      </c>
      <c r="B45" s="65">
        <v>0</v>
      </c>
      <c r="C45" s="34">
        <f>IF(B54=0, "-", B45/B54)</f>
        <v>0</v>
      </c>
      <c r="D45" s="65">
        <v>29</v>
      </c>
      <c r="E45" s="9">
        <f>IF(D54=0, "-", D45/D54)</f>
        <v>4.7854785478547858E-2</v>
      </c>
      <c r="F45" s="81">
        <v>178</v>
      </c>
      <c r="G45" s="34">
        <f>IF(F54=0, "-", F45/F54)</f>
        <v>3.6348784970390034E-2</v>
      </c>
      <c r="H45" s="65">
        <v>276</v>
      </c>
      <c r="I45" s="9">
        <f>IF(H54=0, "-", H45/H54)</f>
        <v>4.408241494968855E-2</v>
      </c>
      <c r="J45" s="8">
        <f t="shared" si="2"/>
        <v>-1</v>
      </c>
      <c r="K45" s="9">
        <f t="shared" si="3"/>
        <v>-0.35507246376811596</v>
      </c>
    </row>
    <row r="46" spans="1:11" x14ac:dyDescent="0.2">
      <c r="A46" s="7" t="s">
        <v>524</v>
      </c>
      <c r="B46" s="65">
        <v>91</v>
      </c>
      <c r="C46" s="34">
        <f>IF(B54=0, "-", B46/B54)</f>
        <v>0.16945996275605213</v>
      </c>
      <c r="D46" s="65">
        <v>122</v>
      </c>
      <c r="E46" s="9">
        <f>IF(D54=0, "-", D46/D54)</f>
        <v>0.20132013201320131</v>
      </c>
      <c r="F46" s="81">
        <v>706</v>
      </c>
      <c r="G46" s="34">
        <f>IF(F54=0, "-", F46/F54)</f>
        <v>0.14416989993873799</v>
      </c>
      <c r="H46" s="65">
        <v>983</v>
      </c>
      <c r="I46" s="9">
        <f>IF(H54=0, "-", H46/H54)</f>
        <v>0.15700367353457914</v>
      </c>
      <c r="J46" s="8">
        <f t="shared" si="2"/>
        <v>-0.25409836065573771</v>
      </c>
      <c r="K46" s="9">
        <f t="shared" si="3"/>
        <v>-0.28179043743641913</v>
      </c>
    </row>
    <row r="47" spans="1:11" x14ac:dyDescent="0.2">
      <c r="A47" s="7" t="s">
        <v>525</v>
      </c>
      <c r="B47" s="65">
        <v>16</v>
      </c>
      <c r="C47" s="34">
        <f>IF(B54=0, "-", B47/B54)</f>
        <v>2.9795158286778398E-2</v>
      </c>
      <c r="D47" s="65">
        <v>81</v>
      </c>
      <c r="E47" s="9">
        <f>IF(D54=0, "-", D47/D54)</f>
        <v>0.13366336633663367</v>
      </c>
      <c r="F47" s="81">
        <v>495</v>
      </c>
      <c r="G47" s="34">
        <f>IF(F54=0, "-", F47/F54)</f>
        <v>0.10108229528282622</v>
      </c>
      <c r="H47" s="65">
        <v>786</v>
      </c>
      <c r="I47" s="9">
        <f>IF(H54=0, "-", H47/H54)</f>
        <v>0.12553905126976522</v>
      </c>
      <c r="J47" s="8">
        <f t="shared" si="2"/>
        <v>-0.80246913580246915</v>
      </c>
      <c r="K47" s="9">
        <f t="shared" si="3"/>
        <v>-0.37022900763358779</v>
      </c>
    </row>
    <row r="48" spans="1:11" x14ac:dyDescent="0.2">
      <c r="A48" s="7" t="s">
        <v>526</v>
      </c>
      <c r="B48" s="65">
        <v>0</v>
      </c>
      <c r="C48" s="34">
        <f>IF(B54=0, "-", B48/B54)</f>
        <v>0</v>
      </c>
      <c r="D48" s="65">
        <v>0</v>
      </c>
      <c r="E48" s="9">
        <f>IF(D54=0, "-", D48/D54)</f>
        <v>0</v>
      </c>
      <c r="F48" s="81">
        <v>2</v>
      </c>
      <c r="G48" s="34">
        <f>IF(F54=0, "-", F48/F54)</f>
        <v>4.0841331427404531E-4</v>
      </c>
      <c r="H48" s="65">
        <v>4</v>
      </c>
      <c r="I48" s="9">
        <f>IF(H54=0, "-", H48/H54)</f>
        <v>6.3887557898099348E-4</v>
      </c>
      <c r="J48" s="8" t="str">
        <f t="shared" si="2"/>
        <v>-</v>
      </c>
      <c r="K48" s="9">
        <f t="shared" si="3"/>
        <v>-0.5</v>
      </c>
    </row>
    <row r="49" spans="1:11" x14ac:dyDescent="0.2">
      <c r="A49" s="7" t="s">
        <v>527</v>
      </c>
      <c r="B49" s="65">
        <v>59</v>
      </c>
      <c r="C49" s="34">
        <f>IF(B54=0, "-", B49/B54)</f>
        <v>0.10986964618249534</v>
      </c>
      <c r="D49" s="65">
        <v>50</v>
      </c>
      <c r="E49" s="9">
        <f>IF(D54=0, "-", D49/D54)</f>
        <v>8.2508250825082508E-2</v>
      </c>
      <c r="F49" s="81">
        <v>519</v>
      </c>
      <c r="G49" s="34">
        <f>IF(F54=0, "-", F49/F54)</f>
        <v>0.10598325505411477</v>
      </c>
      <c r="H49" s="65">
        <v>654</v>
      </c>
      <c r="I49" s="9">
        <f>IF(H54=0, "-", H49/H54)</f>
        <v>0.10445615716339243</v>
      </c>
      <c r="J49" s="8">
        <f t="shared" si="2"/>
        <v>0.18</v>
      </c>
      <c r="K49" s="9">
        <f t="shared" si="3"/>
        <v>-0.20642201834862386</v>
      </c>
    </row>
    <row r="50" spans="1:11" x14ac:dyDescent="0.2">
      <c r="A50" s="7" t="s">
        <v>528</v>
      </c>
      <c r="B50" s="65">
        <v>37</v>
      </c>
      <c r="C50" s="34">
        <f>IF(B54=0, "-", B50/B54)</f>
        <v>6.8901303538175043E-2</v>
      </c>
      <c r="D50" s="65">
        <v>49</v>
      </c>
      <c r="E50" s="9">
        <f>IF(D54=0, "-", D50/D54)</f>
        <v>8.0858085808580851E-2</v>
      </c>
      <c r="F50" s="81">
        <v>278</v>
      </c>
      <c r="G50" s="34">
        <f>IF(F54=0, "-", F50/F54)</f>
        <v>5.6769450684092303E-2</v>
      </c>
      <c r="H50" s="65">
        <v>465</v>
      </c>
      <c r="I50" s="9">
        <f>IF(H54=0, "-", H50/H54)</f>
        <v>7.4269286056540484E-2</v>
      </c>
      <c r="J50" s="8">
        <f t="shared" si="2"/>
        <v>-0.24489795918367346</v>
      </c>
      <c r="K50" s="9">
        <f t="shared" si="3"/>
        <v>-0.40215053763440861</v>
      </c>
    </row>
    <row r="51" spans="1:11" x14ac:dyDescent="0.2">
      <c r="A51" s="7" t="s">
        <v>529</v>
      </c>
      <c r="B51" s="65">
        <v>198</v>
      </c>
      <c r="C51" s="34">
        <f>IF(B54=0, "-", B51/B54)</f>
        <v>0.36871508379888268</v>
      </c>
      <c r="D51" s="65">
        <v>196</v>
      </c>
      <c r="E51" s="9">
        <f>IF(D54=0, "-", D51/D54)</f>
        <v>0.32343234323432341</v>
      </c>
      <c r="F51" s="81">
        <v>1951</v>
      </c>
      <c r="G51" s="34">
        <f>IF(F54=0, "-", F51/F54)</f>
        <v>0.39840718807433123</v>
      </c>
      <c r="H51" s="65">
        <v>2390</v>
      </c>
      <c r="I51" s="9">
        <f>IF(H54=0, "-", H51/H54)</f>
        <v>0.38172815844114361</v>
      </c>
      <c r="J51" s="8">
        <f t="shared" si="2"/>
        <v>1.020408163265306E-2</v>
      </c>
      <c r="K51" s="9">
        <f t="shared" si="3"/>
        <v>-0.18368200836820084</v>
      </c>
    </row>
    <row r="52" spans="1:11" x14ac:dyDescent="0.2">
      <c r="A52" s="7" t="s">
        <v>530</v>
      </c>
      <c r="B52" s="65">
        <v>2</v>
      </c>
      <c r="C52" s="34">
        <f>IF(B54=0, "-", B52/B54)</f>
        <v>3.7243947858472998E-3</v>
      </c>
      <c r="D52" s="65">
        <v>0</v>
      </c>
      <c r="E52" s="9">
        <f>IF(D54=0, "-", D52/D54)</f>
        <v>0</v>
      </c>
      <c r="F52" s="81">
        <v>8</v>
      </c>
      <c r="G52" s="34">
        <f>IF(F54=0, "-", F52/F54)</f>
        <v>1.6336532570961813E-3</v>
      </c>
      <c r="H52" s="65">
        <v>2</v>
      </c>
      <c r="I52" s="9">
        <f>IF(H54=0, "-", H52/H54)</f>
        <v>3.1943778949049674E-4</v>
      </c>
      <c r="J52" s="8" t="str">
        <f t="shared" si="2"/>
        <v>-</v>
      </c>
      <c r="K52" s="9">
        <f t="shared" si="3"/>
        <v>3</v>
      </c>
    </row>
    <row r="53" spans="1:11" x14ac:dyDescent="0.2">
      <c r="A53" s="2"/>
      <c r="B53" s="68"/>
      <c r="C53" s="33"/>
      <c r="D53" s="68"/>
      <c r="E53" s="6"/>
      <c r="F53" s="82"/>
      <c r="G53" s="33"/>
      <c r="H53" s="68"/>
      <c r="I53" s="6"/>
      <c r="J53" s="5"/>
      <c r="K53" s="6"/>
    </row>
    <row r="54" spans="1:11" s="43" customFormat="1" x14ac:dyDescent="0.2">
      <c r="A54" s="162" t="s">
        <v>630</v>
      </c>
      <c r="B54" s="71">
        <f>SUM(B43:B53)</f>
        <v>537</v>
      </c>
      <c r="C54" s="40">
        <f>B54/16149</f>
        <v>3.3252832992754972E-2</v>
      </c>
      <c r="D54" s="71">
        <f>SUM(D43:D53)</f>
        <v>606</v>
      </c>
      <c r="E54" s="41">
        <f>D54/17535</f>
        <v>3.4559452523524381E-2</v>
      </c>
      <c r="F54" s="77">
        <f>SUM(F43:F53)</f>
        <v>4897</v>
      </c>
      <c r="G54" s="42">
        <f>F54/137541</f>
        <v>3.5603929010258759E-2</v>
      </c>
      <c r="H54" s="71">
        <f>SUM(H43:H53)</f>
        <v>6261</v>
      </c>
      <c r="I54" s="41">
        <f>H54/164962</f>
        <v>3.79541955116936E-2</v>
      </c>
      <c r="J54" s="37">
        <f>IF(D54=0, "-", IF((B54-D54)/D54&lt;10, (B54-D54)/D54, "&gt;999%"))</f>
        <v>-0.11386138613861387</v>
      </c>
      <c r="K54" s="38">
        <f>IF(H54=0, "-", IF((F54-H54)/H54&lt;10, (F54-H54)/H54, "&gt;999%"))</f>
        <v>-0.21785657243251877</v>
      </c>
    </row>
    <row r="55" spans="1:11" x14ac:dyDescent="0.2">
      <c r="B55" s="83"/>
      <c r="D55" s="83"/>
      <c r="F55" s="83"/>
      <c r="H55" s="83"/>
    </row>
    <row r="56" spans="1:11" x14ac:dyDescent="0.2">
      <c r="A56" s="163" t="s">
        <v>133</v>
      </c>
      <c r="B56" s="61" t="s">
        <v>12</v>
      </c>
      <c r="C56" s="62" t="s">
        <v>13</v>
      </c>
      <c r="D56" s="61" t="s">
        <v>12</v>
      </c>
      <c r="E56" s="63" t="s">
        <v>13</v>
      </c>
      <c r="F56" s="62" t="s">
        <v>12</v>
      </c>
      <c r="G56" s="62" t="s">
        <v>13</v>
      </c>
      <c r="H56" s="61" t="s">
        <v>12</v>
      </c>
      <c r="I56" s="63" t="s">
        <v>13</v>
      </c>
      <c r="J56" s="61"/>
      <c r="K56" s="63"/>
    </row>
    <row r="57" spans="1:11" x14ac:dyDescent="0.2">
      <c r="A57" s="7" t="s">
        <v>531</v>
      </c>
      <c r="B57" s="65">
        <v>809</v>
      </c>
      <c r="C57" s="34">
        <f>IF(B76=0, "-", B57/B76)</f>
        <v>0.25093052109181141</v>
      </c>
      <c r="D57" s="65">
        <v>541</v>
      </c>
      <c r="E57" s="9">
        <f>IF(D76=0, "-", D57/D76)</f>
        <v>0.16796026078857498</v>
      </c>
      <c r="F57" s="81">
        <v>5358</v>
      </c>
      <c r="G57" s="34">
        <f>IF(F76=0, "-", F57/F76)</f>
        <v>0.19727540500736376</v>
      </c>
      <c r="H57" s="65">
        <v>5439</v>
      </c>
      <c r="I57" s="9">
        <f>IF(H76=0, "-", H57/H76)</f>
        <v>0.17103235747303544</v>
      </c>
      <c r="J57" s="8">
        <f t="shared" ref="J57:J74" si="4">IF(D57=0, "-", IF((B57-D57)/D57&lt;10, (B57-D57)/D57, "&gt;999%"))</f>
        <v>0.49537892791127541</v>
      </c>
      <c r="K57" s="9">
        <f t="shared" ref="K57:K74" si="5">IF(H57=0, "-", IF((F57-H57)/H57&lt;10, (F57-H57)/H57, "&gt;999%"))</f>
        <v>-1.4892443463872035E-2</v>
      </c>
    </row>
    <row r="58" spans="1:11" x14ac:dyDescent="0.2">
      <c r="A58" s="7" t="s">
        <v>532</v>
      </c>
      <c r="B58" s="65">
        <v>30</v>
      </c>
      <c r="C58" s="34">
        <f>IF(B76=0, "-", B58/B76)</f>
        <v>9.3052109181141433E-3</v>
      </c>
      <c r="D58" s="65">
        <v>19</v>
      </c>
      <c r="E58" s="9">
        <f>IF(D76=0, "-", D58/D76)</f>
        <v>5.8987891959018934E-3</v>
      </c>
      <c r="F58" s="81">
        <v>149</v>
      </c>
      <c r="G58" s="34">
        <f>IF(F76=0, "-", F58/F76)</f>
        <v>5.4860088365243E-3</v>
      </c>
      <c r="H58" s="65">
        <v>134</v>
      </c>
      <c r="I58" s="9">
        <f>IF(H76=0, "-", H58/H76)</f>
        <v>4.2137039715732212E-3</v>
      </c>
      <c r="J58" s="8">
        <f t="shared" si="4"/>
        <v>0.57894736842105265</v>
      </c>
      <c r="K58" s="9">
        <f t="shared" si="5"/>
        <v>0.11194029850746269</v>
      </c>
    </row>
    <row r="59" spans="1:11" x14ac:dyDescent="0.2">
      <c r="A59" s="7" t="s">
        <v>533</v>
      </c>
      <c r="B59" s="65">
        <v>9</v>
      </c>
      <c r="C59" s="34">
        <f>IF(B76=0, "-", B59/B76)</f>
        <v>2.7915632754342431E-3</v>
      </c>
      <c r="D59" s="65">
        <v>230</v>
      </c>
      <c r="E59" s="9">
        <f>IF(D76=0, "-", D59/D76)</f>
        <v>7.1406395529338709E-2</v>
      </c>
      <c r="F59" s="81">
        <v>1526</v>
      </c>
      <c r="G59" s="34">
        <f>IF(F76=0, "-", F59/F76)</f>
        <v>5.618556701030928E-2</v>
      </c>
      <c r="H59" s="65">
        <v>2863</v>
      </c>
      <c r="I59" s="9">
        <f>IF(H76=0, "-", H59/H76)</f>
        <v>9.0028615452344266E-2</v>
      </c>
      <c r="J59" s="8">
        <f t="shared" si="4"/>
        <v>-0.96086956521739131</v>
      </c>
      <c r="K59" s="9">
        <f t="shared" si="5"/>
        <v>-0.4669926650366748</v>
      </c>
    </row>
    <row r="60" spans="1:11" x14ac:dyDescent="0.2">
      <c r="A60" s="7" t="s">
        <v>534</v>
      </c>
      <c r="B60" s="65">
        <v>311</v>
      </c>
      <c r="C60" s="34">
        <f>IF(B76=0, "-", B60/B76)</f>
        <v>9.646401985111662E-2</v>
      </c>
      <c r="D60" s="65">
        <v>281</v>
      </c>
      <c r="E60" s="9">
        <f>IF(D76=0, "-", D60/D76)</f>
        <v>8.7239987581496425E-2</v>
      </c>
      <c r="F60" s="81">
        <v>1952</v>
      </c>
      <c r="G60" s="34">
        <f>IF(F76=0, "-", F60/F76)</f>
        <v>7.1870397643593514E-2</v>
      </c>
      <c r="H60" s="65">
        <v>2693</v>
      </c>
      <c r="I60" s="9">
        <f>IF(H76=0, "-", H60/H76)</f>
        <v>8.4682871607811072E-2</v>
      </c>
      <c r="J60" s="8">
        <f t="shared" si="4"/>
        <v>0.10676156583629894</v>
      </c>
      <c r="K60" s="9">
        <f t="shared" si="5"/>
        <v>-0.2751578165614556</v>
      </c>
    </row>
    <row r="61" spans="1:11" x14ac:dyDescent="0.2">
      <c r="A61" s="7" t="s">
        <v>535</v>
      </c>
      <c r="B61" s="65">
        <v>12</v>
      </c>
      <c r="C61" s="34">
        <f>IF(B76=0, "-", B61/B76)</f>
        <v>3.7220843672456576E-3</v>
      </c>
      <c r="D61" s="65">
        <v>0</v>
      </c>
      <c r="E61" s="9">
        <f>IF(D76=0, "-", D61/D76)</f>
        <v>0</v>
      </c>
      <c r="F61" s="81">
        <v>61</v>
      </c>
      <c r="G61" s="34">
        <f>IF(F76=0, "-", F61/F76)</f>
        <v>2.2459499263622973E-3</v>
      </c>
      <c r="H61" s="65">
        <v>0</v>
      </c>
      <c r="I61" s="9">
        <f>IF(H76=0, "-", H61/H76)</f>
        <v>0</v>
      </c>
      <c r="J61" s="8" t="str">
        <f t="shared" si="4"/>
        <v>-</v>
      </c>
      <c r="K61" s="9" t="str">
        <f t="shared" si="5"/>
        <v>-</v>
      </c>
    </row>
    <row r="62" spans="1:11" x14ac:dyDescent="0.2">
      <c r="A62" s="7" t="s">
        <v>536</v>
      </c>
      <c r="B62" s="65">
        <v>167</v>
      </c>
      <c r="C62" s="34">
        <f>IF(B76=0, "-", B62/B76)</f>
        <v>5.1799007444168738E-2</v>
      </c>
      <c r="D62" s="65">
        <v>91</v>
      </c>
      <c r="E62" s="9">
        <f>IF(D76=0, "-", D62/D76)</f>
        <v>2.8252095622477491E-2</v>
      </c>
      <c r="F62" s="81">
        <v>792</v>
      </c>
      <c r="G62" s="34">
        <f>IF(F76=0, "-", F62/F76)</f>
        <v>2.9160530191458027E-2</v>
      </c>
      <c r="H62" s="65">
        <v>562</v>
      </c>
      <c r="I62" s="9">
        <f>IF(H76=0, "-", H62/H76)</f>
        <v>1.7672400238986197E-2</v>
      </c>
      <c r="J62" s="8">
        <f t="shared" si="4"/>
        <v>0.8351648351648352</v>
      </c>
      <c r="K62" s="9">
        <f t="shared" si="5"/>
        <v>0.40925266903914592</v>
      </c>
    </row>
    <row r="63" spans="1:11" x14ac:dyDescent="0.2">
      <c r="A63" s="7" t="s">
        <v>537</v>
      </c>
      <c r="B63" s="65">
        <v>104</v>
      </c>
      <c r="C63" s="34">
        <f>IF(B76=0, "-", B63/B76)</f>
        <v>3.2258064516129031E-2</v>
      </c>
      <c r="D63" s="65">
        <v>211</v>
      </c>
      <c r="E63" s="9">
        <f>IF(D76=0, "-", D63/D76)</f>
        <v>6.5507606333436816E-2</v>
      </c>
      <c r="F63" s="81">
        <v>1716</v>
      </c>
      <c r="G63" s="34">
        <f>IF(F76=0, "-", F63/F76)</f>
        <v>6.3181148748159055E-2</v>
      </c>
      <c r="H63" s="65">
        <v>1999</v>
      </c>
      <c r="I63" s="9">
        <f>IF(H76=0, "-", H63/H76)</f>
        <v>6.2859658501304996E-2</v>
      </c>
      <c r="J63" s="8">
        <f t="shared" si="4"/>
        <v>-0.50710900473933651</v>
      </c>
      <c r="K63" s="9">
        <f t="shared" si="5"/>
        <v>-0.14157078539269635</v>
      </c>
    </row>
    <row r="64" spans="1:11" x14ac:dyDescent="0.2">
      <c r="A64" s="7" t="s">
        <v>538</v>
      </c>
      <c r="B64" s="65">
        <v>40</v>
      </c>
      <c r="C64" s="34">
        <f>IF(B76=0, "-", B64/B76)</f>
        <v>1.2406947890818859E-2</v>
      </c>
      <c r="D64" s="65">
        <v>36</v>
      </c>
      <c r="E64" s="9">
        <f>IF(D76=0, "-", D64/D76)</f>
        <v>1.1176653213287799E-2</v>
      </c>
      <c r="F64" s="81">
        <v>344</v>
      </c>
      <c r="G64" s="34">
        <f>IF(F76=0, "-", F64/F76)</f>
        <v>1.2665684830633284E-2</v>
      </c>
      <c r="H64" s="65">
        <v>416</v>
      </c>
      <c r="I64" s="9">
        <f>IF(H76=0, "-", H64/H76)</f>
        <v>1.3081349643092984E-2</v>
      </c>
      <c r="J64" s="8">
        <f t="shared" si="4"/>
        <v>0.1111111111111111</v>
      </c>
      <c r="K64" s="9">
        <f t="shared" si="5"/>
        <v>-0.17307692307692307</v>
      </c>
    </row>
    <row r="65" spans="1:11" x14ac:dyDescent="0.2">
      <c r="A65" s="7" t="s">
        <v>539</v>
      </c>
      <c r="B65" s="65">
        <v>244</v>
      </c>
      <c r="C65" s="34">
        <f>IF(B76=0, "-", B65/B76)</f>
        <v>7.5682382133995044E-2</v>
      </c>
      <c r="D65" s="65">
        <v>500</v>
      </c>
      <c r="E65" s="9">
        <f>IF(D76=0, "-", D65/D76)</f>
        <v>0.15523129462899721</v>
      </c>
      <c r="F65" s="81">
        <v>3139</v>
      </c>
      <c r="G65" s="34">
        <f>IF(F76=0, "-", F65/F76)</f>
        <v>0.11557437407952872</v>
      </c>
      <c r="H65" s="65">
        <v>3866</v>
      </c>
      <c r="I65" s="9">
        <f>IF(H76=0, "-", H65/H76)</f>
        <v>0.12156850413509009</v>
      </c>
      <c r="J65" s="8">
        <f t="shared" si="4"/>
        <v>-0.51200000000000001</v>
      </c>
      <c r="K65" s="9">
        <f t="shared" si="5"/>
        <v>-0.18804966373512674</v>
      </c>
    </row>
    <row r="66" spans="1:11" x14ac:dyDescent="0.2">
      <c r="A66" s="7" t="s">
        <v>540</v>
      </c>
      <c r="B66" s="65">
        <v>309</v>
      </c>
      <c r="C66" s="34">
        <f>IF(B76=0, "-", B66/B76)</f>
        <v>9.5843672456575685E-2</v>
      </c>
      <c r="D66" s="65">
        <v>236</v>
      </c>
      <c r="E66" s="9">
        <f>IF(D76=0, "-", D66/D76)</f>
        <v>7.3269171064886687E-2</v>
      </c>
      <c r="F66" s="81">
        <v>2120</v>
      </c>
      <c r="G66" s="34">
        <f>IF(F76=0, "-", F66/F76)</f>
        <v>7.8055964653902798E-2</v>
      </c>
      <c r="H66" s="65">
        <v>2426</v>
      </c>
      <c r="I66" s="9">
        <f>IF(H76=0, "-", H66/H76)</f>
        <v>7.6286909216691304E-2</v>
      </c>
      <c r="J66" s="8">
        <f t="shared" si="4"/>
        <v>0.30932203389830509</v>
      </c>
      <c r="K66" s="9">
        <f t="shared" si="5"/>
        <v>-0.12613355317394889</v>
      </c>
    </row>
    <row r="67" spans="1:11" x14ac:dyDescent="0.2">
      <c r="A67" s="7" t="s">
        <v>541</v>
      </c>
      <c r="B67" s="65">
        <v>64</v>
      </c>
      <c r="C67" s="34">
        <f>IF(B76=0, "-", B67/B76)</f>
        <v>1.9851116625310174E-2</v>
      </c>
      <c r="D67" s="65">
        <v>39</v>
      </c>
      <c r="E67" s="9">
        <f>IF(D76=0, "-", D67/D76)</f>
        <v>1.2108040981061783E-2</v>
      </c>
      <c r="F67" s="81">
        <v>480</v>
      </c>
      <c r="G67" s="34">
        <f>IF(F76=0, "-", F67/F76)</f>
        <v>1.7673048600883652E-2</v>
      </c>
      <c r="H67" s="65">
        <v>256</v>
      </c>
      <c r="I67" s="9">
        <f>IF(H76=0, "-", H67/H76)</f>
        <v>8.0500613188264521E-3</v>
      </c>
      <c r="J67" s="8">
        <f t="shared" si="4"/>
        <v>0.64102564102564108</v>
      </c>
      <c r="K67" s="9">
        <f t="shared" si="5"/>
        <v>0.875</v>
      </c>
    </row>
    <row r="68" spans="1:11" x14ac:dyDescent="0.2">
      <c r="A68" s="7" t="s">
        <v>542</v>
      </c>
      <c r="B68" s="65">
        <v>22</v>
      </c>
      <c r="C68" s="34">
        <f>IF(B76=0, "-", B68/B76)</f>
        <v>6.8238213399503724E-3</v>
      </c>
      <c r="D68" s="65">
        <v>49</v>
      </c>
      <c r="E68" s="9">
        <f>IF(D76=0, "-", D68/D76)</f>
        <v>1.5212666873641726E-2</v>
      </c>
      <c r="F68" s="81">
        <v>277</v>
      </c>
      <c r="G68" s="34">
        <f>IF(F76=0, "-", F68/F76)</f>
        <v>1.0198821796759941E-2</v>
      </c>
      <c r="H68" s="65">
        <v>327</v>
      </c>
      <c r="I68" s="9">
        <f>IF(H76=0, "-", H68/H76)</f>
        <v>1.0282695512719726E-2</v>
      </c>
      <c r="J68" s="8">
        <f t="shared" si="4"/>
        <v>-0.55102040816326525</v>
      </c>
      <c r="K68" s="9">
        <f t="shared" si="5"/>
        <v>-0.1529051987767584</v>
      </c>
    </row>
    <row r="69" spans="1:11" x14ac:dyDescent="0.2">
      <c r="A69" s="7" t="s">
        <v>543</v>
      </c>
      <c r="B69" s="65">
        <v>4</v>
      </c>
      <c r="C69" s="34">
        <f>IF(B76=0, "-", B69/B76)</f>
        <v>1.2406947890818859E-3</v>
      </c>
      <c r="D69" s="65">
        <v>0</v>
      </c>
      <c r="E69" s="9">
        <f>IF(D76=0, "-", D69/D76)</f>
        <v>0</v>
      </c>
      <c r="F69" s="81">
        <v>18</v>
      </c>
      <c r="G69" s="34">
        <f>IF(F76=0, "-", F69/F76)</f>
        <v>6.62739322533137E-4</v>
      </c>
      <c r="H69" s="65">
        <v>0</v>
      </c>
      <c r="I69" s="9">
        <f>IF(H76=0, "-", H69/H76)</f>
        <v>0</v>
      </c>
      <c r="J69" s="8" t="str">
        <f t="shared" si="4"/>
        <v>-</v>
      </c>
      <c r="K69" s="9" t="str">
        <f t="shared" si="5"/>
        <v>-</v>
      </c>
    </row>
    <row r="70" spans="1:11" x14ac:dyDescent="0.2">
      <c r="A70" s="7" t="s">
        <v>544</v>
      </c>
      <c r="B70" s="65">
        <v>0</v>
      </c>
      <c r="C70" s="34">
        <f>IF(B76=0, "-", B70/B76)</f>
        <v>0</v>
      </c>
      <c r="D70" s="65">
        <v>3</v>
      </c>
      <c r="E70" s="9">
        <f>IF(D76=0, "-", D70/D76)</f>
        <v>9.3138776777398327E-4</v>
      </c>
      <c r="F70" s="81">
        <v>5</v>
      </c>
      <c r="G70" s="34">
        <f>IF(F76=0, "-", F70/F76)</f>
        <v>1.8409425625920471E-4</v>
      </c>
      <c r="H70" s="65">
        <v>52</v>
      </c>
      <c r="I70" s="9">
        <f>IF(H76=0, "-", H70/H76)</f>
        <v>1.635168705386623E-3</v>
      </c>
      <c r="J70" s="8">
        <f t="shared" si="4"/>
        <v>-1</v>
      </c>
      <c r="K70" s="9">
        <f t="shared" si="5"/>
        <v>-0.90384615384615385</v>
      </c>
    </row>
    <row r="71" spans="1:11" x14ac:dyDescent="0.2">
      <c r="A71" s="7" t="s">
        <v>545</v>
      </c>
      <c r="B71" s="65">
        <v>21</v>
      </c>
      <c r="C71" s="34">
        <f>IF(B76=0, "-", B71/B76)</f>
        <v>6.5136476426799006E-3</v>
      </c>
      <c r="D71" s="65">
        <v>19</v>
      </c>
      <c r="E71" s="9">
        <f>IF(D76=0, "-", D71/D76)</f>
        <v>5.8987891959018934E-3</v>
      </c>
      <c r="F71" s="81">
        <v>182</v>
      </c>
      <c r="G71" s="34">
        <f>IF(F76=0, "-", F71/F76)</f>
        <v>6.7010309278350512E-3</v>
      </c>
      <c r="H71" s="65">
        <v>58</v>
      </c>
      <c r="I71" s="9">
        <f>IF(H76=0, "-", H71/H76)</f>
        <v>1.823842017546618E-3</v>
      </c>
      <c r="J71" s="8">
        <f t="shared" si="4"/>
        <v>0.10526315789473684</v>
      </c>
      <c r="K71" s="9">
        <f t="shared" si="5"/>
        <v>2.1379310344827585</v>
      </c>
    </row>
    <row r="72" spans="1:11" x14ac:dyDescent="0.2">
      <c r="A72" s="7" t="s">
        <v>546</v>
      </c>
      <c r="B72" s="65">
        <v>779</v>
      </c>
      <c r="C72" s="34">
        <f>IF(B76=0, "-", B72/B76)</f>
        <v>0.24162531017369726</v>
      </c>
      <c r="D72" s="65">
        <v>665</v>
      </c>
      <c r="E72" s="9">
        <f>IF(D76=0, "-", D72/D76)</f>
        <v>0.20645762185656627</v>
      </c>
      <c r="F72" s="81">
        <v>5797</v>
      </c>
      <c r="G72" s="34">
        <f>IF(F76=0, "-", F72/F76)</f>
        <v>0.21343888070692194</v>
      </c>
      <c r="H72" s="65">
        <v>7198</v>
      </c>
      <c r="I72" s="9">
        <f>IF(H76=0, "-", H72/H76)</f>
        <v>0.22634508348794063</v>
      </c>
      <c r="J72" s="8">
        <f t="shared" si="4"/>
        <v>0.17142857142857143</v>
      </c>
      <c r="K72" s="9">
        <f t="shared" si="5"/>
        <v>-0.19463739927757712</v>
      </c>
    </row>
    <row r="73" spans="1:11" x14ac:dyDescent="0.2">
      <c r="A73" s="7" t="s">
        <v>547</v>
      </c>
      <c r="B73" s="65">
        <v>144</v>
      </c>
      <c r="C73" s="34">
        <f>IF(B76=0, "-", B73/B76)</f>
        <v>4.4665012406947889E-2</v>
      </c>
      <c r="D73" s="65">
        <v>189</v>
      </c>
      <c r="E73" s="9">
        <f>IF(D76=0, "-", D73/D76)</f>
        <v>5.8677429369760947E-2</v>
      </c>
      <c r="F73" s="81">
        <v>1921</v>
      </c>
      <c r="G73" s="34">
        <f>IF(F76=0, "-", F73/F76)</f>
        <v>7.0729013254786449E-2</v>
      </c>
      <c r="H73" s="65">
        <v>2109</v>
      </c>
      <c r="I73" s="9">
        <f>IF(H76=0, "-", H73/H76)</f>
        <v>6.6318669224238236E-2</v>
      </c>
      <c r="J73" s="8">
        <f t="shared" si="4"/>
        <v>-0.23809523809523808</v>
      </c>
      <c r="K73" s="9">
        <f t="shared" si="5"/>
        <v>-8.9141773352299669E-2</v>
      </c>
    </row>
    <row r="74" spans="1:11" x14ac:dyDescent="0.2">
      <c r="A74" s="7" t="s">
        <v>548</v>
      </c>
      <c r="B74" s="65">
        <v>155</v>
      </c>
      <c r="C74" s="34">
        <f>IF(B76=0, "-", B74/B76)</f>
        <v>4.807692307692308E-2</v>
      </c>
      <c r="D74" s="65">
        <v>112</v>
      </c>
      <c r="E74" s="9">
        <f>IF(D76=0, "-", D74/D76)</f>
        <v>3.4771809996895373E-2</v>
      </c>
      <c r="F74" s="81">
        <v>1323</v>
      </c>
      <c r="G74" s="34">
        <f>IF(F76=0, "-", F74/F76)</f>
        <v>4.8711340206185567E-2</v>
      </c>
      <c r="H74" s="65">
        <v>1403</v>
      </c>
      <c r="I74" s="9">
        <f>IF(H76=0, "-", H74/H76)</f>
        <v>4.4118109493412154E-2</v>
      </c>
      <c r="J74" s="8">
        <f t="shared" si="4"/>
        <v>0.38392857142857145</v>
      </c>
      <c r="K74" s="9">
        <f t="shared" si="5"/>
        <v>-5.7020669992872419E-2</v>
      </c>
    </row>
    <row r="75" spans="1:11" x14ac:dyDescent="0.2">
      <c r="A75" s="2"/>
      <c r="B75" s="68"/>
      <c r="C75" s="33"/>
      <c r="D75" s="68"/>
      <c r="E75" s="6"/>
      <c r="F75" s="82"/>
      <c r="G75" s="33"/>
      <c r="H75" s="68"/>
      <c r="I75" s="6"/>
      <c r="J75" s="5"/>
      <c r="K75" s="6"/>
    </row>
    <row r="76" spans="1:11" s="43" customFormat="1" x14ac:dyDescent="0.2">
      <c r="A76" s="162" t="s">
        <v>629</v>
      </c>
      <c r="B76" s="71">
        <f>SUM(B57:B75)</f>
        <v>3224</v>
      </c>
      <c r="C76" s="40">
        <f>B76/16149</f>
        <v>0.19964084463434267</v>
      </c>
      <c r="D76" s="71">
        <f>SUM(D57:D75)</f>
        <v>3221</v>
      </c>
      <c r="E76" s="41">
        <f>D76/17535</f>
        <v>0.1836897633304819</v>
      </c>
      <c r="F76" s="77">
        <f>SUM(F57:F75)</f>
        <v>27160</v>
      </c>
      <c r="G76" s="42">
        <f>F76/137541</f>
        <v>0.19746839124333834</v>
      </c>
      <c r="H76" s="71">
        <f>SUM(H57:H75)</f>
        <v>31801</v>
      </c>
      <c r="I76" s="41">
        <f>H76/164962</f>
        <v>0.1927777306288721</v>
      </c>
      <c r="J76" s="37">
        <f>IF(D76=0, "-", IF((B76-D76)/D76&lt;10, (B76-D76)/D76, "&gt;999%"))</f>
        <v>9.3138776777398327E-4</v>
      </c>
      <c r="K76" s="38">
        <f>IF(H76=0, "-", IF((F76-H76)/H76&lt;10, (F76-H76)/H76, "&gt;999%"))</f>
        <v>-0.14593880695575612</v>
      </c>
    </row>
    <row r="77" spans="1:11" x14ac:dyDescent="0.2">
      <c r="B77" s="83"/>
      <c r="D77" s="83"/>
      <c r="F77" s="83"/>
      <c r="H77" s="83"/>
    </row>
    <row r="78" spans="1:11" x14ac:dyDescent="0.2">
      <c r="A78" s="27" t="s">
        <v>628</v>
      </c>
      <c r="B78" s="71">
        <v>4002</v>
      </c>
      <c r="C78" s="40">
        <f>B78/16149</f>
        <v>0.2478172023035482</v>
      </c>
      <c r="D78" s="71">
        <v>4162</v>
      </c>
      <c r="E78" s="41">
        <f>D78/17535</f>
        <v>0.23735386370116909</v>
      </c>
      <c r="F78" s="77">
        <v>34825</v>
      </c>
      <c r="G78" s="42">
        <f>F78/137541</f>
        <v>0.25319722846278564</v>
      </c>
      <c r="H78" s="71">
        <v>40892</v>
      </c>
      <c r="I78" s="41">
        <f>H78/164962</f>
        <v>0.24788739224791165</v>
      </c>
      <c r="J78" s="37">
        <f>IF(D78=0, "-", IF((B78-D78)/D78&lt;10, (B78-D78)/D78, "&gt;999%"))</f>
        <v>-3.8443056222969729E-2</v>
      </c>
      <c r="K78" s="38">
        <f>IF(H78=0, "-", IF((F78-H78)/H78&lt;10, (F78-H78)/H78, "&gt;999%"))</f>
        <v>-0.14836642864129904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8"/>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641</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0</v>
      </c>
      <c r="C7" s="39">
        <f>IF(B28=0, "-", B7/B28)</f>
        <v>0</v>
      </c>
      <c r="D7" s="65">
        <v>5</v>
      </c>
      <c r="E7" s="21">
        <f>IF(D28=0, "-", D7/D28)</f>
        <v>1.201345506967804E-3</v>
      </c>
      <c r="F7" s="81">
        <v>0</v>
      </c>
      <c r="G7" s="39">
        <f>IF(F28=0, "-", F7/F28)</f>
        <v>0</v>
      </c>
      <c r="H7" s="65">
        <v>26</v>
      </c>
      <c r="I7" s="21">
        <f>IF(H28=0, "-", H7/H28)</f>
        <v>6.3582118751834098E-4</v>
      </c>
      <c r="J7" s="20">
        <f t="shared" ref="J7:J26" si="0">IF(D7=0, "-", IF((B7-D7)/D7&lt;10, (B7-D7)/D7, "&gt;999%"))</f>
        <v>-1</v>
      </c>
      <c r="K7" s="21">
        <f t="shared" ref="K7:K26" si="1">IF(H7=0, "-", IF((F7-H7)/H7&lt;10, (F7-H7)/H7, "&gt;999%"))</f>
        <v>-1</v>
      </c>
    </row>
    <row r="8" spans="1:11" x14ac:dyDescent="0.2">
      <c r="A8" s="7" t="s">
        <v>43</v>
      </c>
      <c r="B8" s="65">
        <v>1</v>
      </c>
      <c r="C8" s="39">
        <f>IF(B28=0, "-", B8/B28)</f>
        <v>2.4987506246876561E-4</v>
      </c>
      <c r="D8" s="65">
        <v>3</v>
      </c>
      <c r="E8" s="21">
        <f>IF(D28=0, "-", D8/D28)</f>
        <v>7.2080730418068234E-4</v>
      </c>
      <c r="F8" s="81">
        <v>4</v>
      </c>
      <c r="G8" s="39">
        <f>IF(F28=0, "-", F8/F28)</f>
        <v>1.148600143575018E-4</v>
      </c>
      <c r="H8" s="65">
        <v>12</v>
      </c>
      <c r="I8" s="21">
        <f>IF(H28=0, "-", H8/H28)</f>
        <v>2.9345593270077276E-4</v>
      </c>
      <c r="J8" s="20">
        <f t="shared" si="0"/>
        <v>-0.66666666666666663</v>
      </c>
      <c r="K8" s="21">
        <f t="shared" si="1"/>
        <v>-0.66666666666666663</v>
      </c>
    </row>
    <row r="9" spans="1:11" x14ac:dyDescent="0.2">
      <c r="A9" s="7" t="s">
        <v>44</v>
      </c>
      <c r="B9" s="65">
        <v>881</v>
      </c>
      <c r="C9" s="39">
        <f>IF(B28=0, "-", B9/B28)</f>
        <v>0.2201399300349825</v>
      </c>
      <c r="D9" s="65">
        <v>592</v>
      </c>
      <c r="E9" s="21">
        <f>IF(D28=0, "-", D9/D28)</f>
        <v>0.14223930802498799</v>
      </c>
      <c r="F9" s="81">
        <v>6002</v>
      </c>
      <c r="G9" s="39">
        <f>IF(F28=0, "-", F9/F28)</f>
        <v>0.17234745154343145</v>
      </c>
      <c r="H9" s="65">
        <v>6081</v>
      </c>
      <c r="I9" s="21">
        <f>IF(H28=0, "-", H9/H28)</f>
        <v>0.1487087938961166</v>
      </c>
      <c r="J9" s="20">
        <f t="shared" si="0"/>
        <v>0.48817567567567566</v>
      </c>
      <c r="K9" s="21">
        <f t="shared" si="1"/>
        <v>-1.2991284328235488E-2</v>
      </c>
    </row>
    <row r="10" spans="1:11" x14ac:dyDescent="0.2">
      <c r="A10" s="7" t="s">
        <v>48</v>
      </c>
      <c r="B10" s="65">
        <v>104</v>
      </c>
      <c r="C10" s="39">
        <f>IF(B28=0, "-", B10/B28)</f>
        <v>2.5987006496751622E-2</v>
      </c>
      <c r="D10" s="65">
        <v>53</v>
      </c>
      <c r="E10" s="21">
        <f>IF(D28=0, "-", D10/D28)</f>
        <v>1.2734262373858721E-2</v>
      </c>
      <c r="F10" s="81">
        <v>474</v>
      </c>
      <c r="G10" s="39">
        <f>IF(F28=0, "-", F10/F28)</f>
        <v>1.3610911701363963E-2</v>
      </c>
      <c r="H10" s="65">
        <v>353</v>
      </c>
      <c r="I10" s="21">
        <f>IF(H28=0, "-", H10/H28)</f>
        <v>8.6324953536143986E-3</v>
      </c>
      <c r="J10" s="20">
        <f t="shared" si="0"/>
        <v>0.96226415094339623</v>
      </c>
      <c r="K10" s="21">
        <f t="shared" si="1"/>
        <v>0.34277620396600567</v>
      </c>
    </row>
    <row r="11" spans="1:11" x14ac:dyDescent="0.2">
      <c r="A11" s="7" t="s">
        <v>51</v>
      </c>
      <c r="B11" s="65">
        <v>9</v>
      </c>
      <c r="C11" s="39">
        <f>IF(B28=0, "-", B11/B28)</f>
        <v>2.2488755622188904E-3</v>
      </c>
      <c r="D11" s="65">
        <v>259</v>
      </c>
      <c r="E11" s="21">
        <f>IF(D28=0, "-", D11/D28)</f>
        <v>6.2229697260932242E-2</v>
      </c>
      <c r="F11" s="81">
        <v>1704</v>
      </c>
      <c r="G11" s="39">
        <f>IF(F28=0, "-", F11/F28)</f>
        <v>4.8930366116295768E-2</v>
      </c>
      <c r="H11" s="65">
        <v>3139</v>
      </c>
      <c r="I11" s="21">
        <f>IF(H28=0, "-", H11/H28)</f>
        <v>7.6763181062310476E-2</v>
      </c>
      <c r="J11" s="20">
        <f t="shared" si="0"/>
        <v>-0.96525096525096521</v>
      </c>
      <c r="K11" s="21">
        <f t="shared" si="1"/>
        <v>-0.45715195922268237</v>
      </c>
    </row>
    <row r="12" spans="1:11" x14ac:dyDescent="0.2">
      <c r="A12" s="7" t="s">
        <v>53</v>
      </c>
      <c r="B12" s="65">
        <v>27</v>
      </c>
      <c r="C12" s="39">
        <f>IF(B28=0, "-", B12/B28)</f>
        <v>6.746626686656672E-3</v>
      </c>
      <c r="D12" s="65">
        <v>50</v>
      </c>
      <c r="E12" s="21">
        <f>IF(D28=0, "-", D12/D28)</f>
        <v>1.2013455069678039E-2</v>
      </c>
      <c r="F12" s="81">
        <v>411</v>
      </c>
      <c r="G12" s="39">
        <f>IF(F28=0, "-", F12/F28)</f>
        <v>1.1801866475233309E-2</v>
      </c>
      <c r="H12" s="65">
        <v>496</v>
      </c>
      <c r="I12" s="21">
        <f>IF(H28=0, "-", H12/H28)</f>
        <v>1.2129511884965274E-2</v>
      </c>
      <c r="J12" s="20">
        <f t="shared" si="0"/>
        <v>-0.46</v>
      </c>
      <c r="K12" s="21">
        <f t="shared" si="1"/>
        <v>-0.17137096774193547</v>
      </c>
    </row>
    <row r="13" spans="1:11" x14ac:dyDescent="0.2">
      <c r="A13" s="7" t="s">
        <v>58</v>
      </c>
      <c r="B13" s="65">
        <v>402</v>
      </c>
      <c r="C13" s="39">
        <f>IF(B28=0, "-", B13/B28)</f>
        <v>0.10044977511244378</v>
      </c>
      <c r="D13" s="65">
        <v>403</v>
      </c>
      <c r="E13" s="21">
        <f>IF(D28=0, "-", D13/D28)</f>
        <v>9.6828447861604994E-2</v>
      </c>
      <c r="F13" s="81">
        <v>2658</v>
      </c>
      <c r="G13" s="39">
        <f>IF(F28=0, "-", F13/F28)</f>
        <v>7.6324479540559945E-2</v>
      </c>
      <c r="H13" s="65">
        <v>3676</v>
      </c>
      <c r="I13" s="21">
        <f>IF(H28=0, "-", H13/H28)</f>
        <v>8.9895334050670059E-2</v>
      </c>
      <c r="J13" s="20">
        <f t="shared" si="0"/>
        <v>-2.4813895781637717E-3</v>
      </c>
      <c r="K13" s="21">
        <f t="shared" si="1"/>
        <v>-0.27693144722524482</v>
      </c>
    </row>
    <row r="14" spans="1:11" x14ac:dyDescent="0.2">
      <c r="A14" s="7" t="s">
        <v>59</v>
      </c>
      <c r="B14" s="65">
        <v>0</v>
      </c>
      <c r="C14" s="39">
        <f>IF(B28=0, "-", B14/B28)</f>
        <v>0</v>
      </c>
      <c r="D14" s="65">
        <v>0</v>
      </c>
      <c r="E14" s="21">
        <f>IF(D28=0, "-", D14/D28)</f>
        <v>0</v>
      </c>
      <c r="F14" s="81">
        <v>3</v>
      </c>
      <c r="G14" s="39">
        <f>IF(F28=0, "-", F14/F28)</f>
        <v>8.614501076812635E-5</v>
      </c>
      <c r="H14" s="65">
        <v>0</v>
      </c>
      <c r="I14" s="21">
        <f>IF(H28=0, "-", H14/H28)</f>
        <v>0</v>
      </c>
      <c r="J14" s="20" t="str">
        <f t="shared" si="0"/>
        <v>-</v>
      </c>
      <c r="K14" s="21" t="str">
        <f t="shared" si="1"/>
        <v>-</v>
      </c>
    </row>
    <row r="15" spans="1:11" x14ac:dyDescent="0.2">
      <c r="A15" s="7" t="s">
        <v>62</v>
      </c>
      <c r="B15" s="65">
        <v>12</v>
      </c>
      <c r="C15" s="39">
        <f>IF(B28=0, "-", B15/B28)</f>
        <v>2.9985007496251873E-3</v>
      </c>
      <c r="D15" s="65">
        <v>0</v>
      </c>
      <c r="E15" s="21">
        <f>IF(D28=0, "-", D15/D28)</f>
        <v>0</v>
      </c>
      <c r="F15" s="81">
        <v>61</v>
      </c>
      <c r="G15" s="39">
        <f>IF(F28=0, "-", F15/F28)</f>
        <v>1.7516152189519024E-3</v>
      </c>
      <c r="H15" s="65">
        <v>0</v>
      </c>
      <c r="I15" s="21">
        <f>IF(H28=0, "-", H15/H28)</f>
        <v>0</v>
      </c>
      <c r="J15" s="20" t="str">
        <f t="shared" si="0"/>
        <v>-</v>
      </c>
      <c r="K15" s="21" t="str">
        <f t="shared" si="1"/>
        <v>-</v>
      </c>
    </row>
    <row r="16" spans="1:11" x14ac:dyDescent="0.2">
      <c r="A16" s="7" t="s">
        <v>67</v>
      </c>
      <c r="B16" s="65">
        <v>197</v>
      </c>
      <c r="C16" s="39">
        <f>IF(B28=0, "-", B16/B28)</f>
        <v>4.9225387306346825E-2</v>
      </c>
      <c r="D16" s="65">
        <v>132</v>
      </c>
      <c r="E16" s="21">
        <f>IF(D28=0, "-", D16/D28)</f>
        <v>3.1715521383950021E-2</v>
      </c>
      <c r="F16" s="81">
        <v>1019</v>
      </c>
      <c r="G16" s="39">
        <f>IF(F28=0, "-", F16/F28)</f>
        <v>2.9260588657573583E-2</v>
      </c>
      <c r="H16" s="65">
        <v>844</v>
      </c>
      <c r="I16" s="21">
        <f>IF(H28=0, "-", H16/H28)</f>
        <v>2.0639733933287684E-2</v>
      </c>
      <c r="J16" s="20">
        <f t="shared" si="0"/>
        <v>0.49242424242424243</v>
      </c>
      <c r="K16" s="21">
        <f t="shared" si="1"/>
        <v>0.20734597156398105</v>
      </c>
    </row>
    <row r="17" spans="1:11" x14ac:dyDescent="0.2">
      <c r="A17" s="7" t="s">
        <v>73</v>
      </c>
      <c r="B17" s="65">
        <v>120</v>
      </c>
      <c r="C17" s="39">
        <f>IF(B28=0, "-", B17/B28)</f>
        <v>2.9985007496251874E-2</v>
      </c>
      <c r="D17" s="65">
        <v>292</v>
      </c>
      <c r="E17" s="21">
        <f>IF(D28=0, "-", D17/D28)</f>
        <v>7.015857760691975E-2</v>
      </c>
      <c r="F17" s="81">
        <v>2211</v>
      </c>
      <c r="G17" s="39">
        <f>IF(F28=0, "-", F17/F28)</f>
        <v>6.3488872936109123E-2</v>
      </c>
      <c r="H17" s="65">
        <v>2785</v>
      </c>
      <c r="I17" s="21">
        <f>IF(H28=0, "-", H17/H28)</f>
        <v>6.8106231047637675E-2</v>
      </c>
      <c r="J17" s="20">
        <f t="shared" si="0"/>
        <v>-0.58904109589041098</v>
      </c>
      <c r="K17" s="21">
        <f t="shared" si="1"/>
        <v>-0.20610412926391383</v>
      </c>
    </row>
    <row r="18" spans="1:11" x14ac:dyDescent="0.2">
      <c r="A18" s="7" t="s">
        <v>77</v>
      </c>
      <c r="B18" s="65">
        <v>54</v>
      </c>
      <c r="C18" s="39">
        <f>IF(B28=0, "-", B18/B28)</f>
        <v>1.3493253373313344E-2</v>
      </c>
      <c r="D18" s="65">
        <v>40</v>
      </c>
      <c r="E18" s="21">
        <f>IF(D28=0, "-", D18/D28)</f>
        <v>9.6107640557424323E-3</v>
      </c>
      <c r="F18" s="81">
        <v>503</v>
      </c>
      <c r="G18" s="39">
        <f>IF(F28=0, "-", F18/F28)</f>
        <v>1.4443646805455851E-2</v>
      </c>
      <c r="H18" s="65">
        <v>458</v>
      </c>
      <c r="I18" s="21">
        <f>IF(H28=0, "-", H18/H28)</f>
        <v>1.120023476474616E-2</v>
      </c>
      <c r="J18" s="20">
        <f t="shared" si="0"/>
        <v>0.35</v>
      </c>
      <c r="K18" s="21">
        <f t="shared" si="1"/>
        <v>9.8253275109170299E-2</v>
      </c>
    </row>
    <row r="19" spans="1:11" x14ac:dyDescent="0.2">
      <c r="A19" s="7" t="s">
        <v>80</v>
      </c>
      <c r="B19" s="65">
        <v>317</v>
      </c>
      <c r="C19" s="39">
        <f>IF(B28=0, "-", B19/B28)</f>
        <v>7.9210394802598699E-2</v>
      </c>
      <c r="D19" s="65">
        <v>550</v>
      </c>
      <c r="E19" s="21">
        <f>IF(D28=0, "-", D19/D28)</f>
        <v>0.13214800576645844</v>
      </c>
      <c r="F19" s="81">
        <v>3729</v>
      </c>
      <c r="G19" s="39">
        <f>IF(F28=0, "-", F19/F28)</f>
        <v>0.10707824838478104</v>
      </c>
      <c r="H19" s="65">
        <v>4520</v>
      </c>
      <c r="I19" s="21">
        <f>IF(H28=0, "-", H19/H28)</f>
        <v>0.11053506798395774</v>
      </c>
      <c r="J19" s="20">
        <f t="shared" si="0"/>
        <v>-0.42363636363636364</v>
      </c>
      <c r="K19" s="21">
        <f t="shared" si="1"/>
        <v>-0.17499999999999999</v>
      </c>
    </row>
    <row r="20" spans="1:11" x14ac:dyDescent="0.2">
      <c r="A20" s="7" t="s">
        <v>82</v>
      </c>
      <c r="B20" s="65">
        <v>346</v>
      </c>
      <c r="C20" s="39">
        <f>IF(B28=0, "-", B20/B28)</f>
        <v>8.6456771614192907E-2</v>
      </c>
      <c r="D20" s="65">
        <v>285</v>
      </c>
      <c r="E20" s="21">
        <f>IF(D28=0, "-", D20/D28)</f>
        <v>6.847669389716482E-2</v>
      </c>
      <c r="F20" s="81">
        <v>2398</v>
      </c>
      <c r="G20" s="39">
        <f>IF(F28=0, "-", F20/F28)</f>
        <v>6.8858578607322321E-2</v>
      </c>
      <c r="H20" s="65">
        <v>2891</v>
      </c>
      <c r="I20" s="21">
        <f>IF(H28=0, "-", H20/H28)</f>
        <v>7.0698425119827837E-2</v>
      </c>
      <c r="J20" s="20">
        <f t="shared" si="0"/>
        <v>0.21403508771929824</v>
      </c>
      <c r="K20" s="21">
        <f t="shared" si="1"/>
        <v>-0.17052922864060879</v>
      </c>
    </row>
    <row r="21" spans="1:11" x14ac:dyDescent="0.2">
      <c r="A21" s="7" t="s">
        <v>83</v>
      </c>
      <c r="B21" s="65">
        <v>7</v>
      </c>
      <c r="C21" s="39">
        <f>IF(B28=0, "-", B21/B28)</f>
        <v>1.7491254372813594E-3</v>
      </c>
      <c r="D21" s="65">
        <v>2</v>
      </c>
      <c r="E21" s="21">
        <f>IF(D28=0, "-", D21/D28)</f>
        <v>4.8053820278712159E-4</v>
      </c>
      <c r="F21" s="81">
        <v>48</v>
      </c>
      <c r="G21" s="39">
        <f>IF(F28=0, "-", F21/F28)</f>
        <v>1.3783201722900216E-3</v>
      </c>
      <c r="H21" s="65">
        <v>8</v>
      </c>
      <c r="I21" s="21">
        <f>IF(H28=0, "-", H21/H28)</f>
        <v>1.9563728846718183E-4</v>
      </c>
      <c r="J21" s="20">
        <f t="shared" si="0"/>
        <v>2.5</v>
      </c>
      <c r="K21" s="21">
        <f t="shared" si="1"/>
        <v>5</v>
      </c>
    </row>
    <row r="22" spans="1:11" x14ac:dyDescent="0.2">
      <c r="A22" s="7" t="s">
        <v>85</v>
      </c>
      <c r="B22" s="65">
        <v>90</v>
      </c>
      <c r="C22" s="39">
        <f>IF(B28=0, "-", B22/B28)</f>
        <v>2.2488755622188907E-2</v>
      </c>
      <c r="D22" s="65">
        <v>91</v>
      </c>
      <c r="E22" s="21">
        <f>IF(D28=0, "-", D22/D28)</f>
        <v>2.1864488226814031E-2</v>
      </c>
      <c r="F22" s="81">
        <v>780</v>
      </c>
      <c r="G22" s="39">
        <f>IF(F28=0, "-", F22/F28)</f>
        <v>2.239770279971285E-2</v>
      </c>
      <c r="H22" s="65">
        <v>635</v>
      </c>
      <c r="I22" s="21">
        <f>IF(H28=0, "-", H22/H28)</f>
        <v>1.5528709772082559E-2</v>
      </c>
      <c r="J22" s="20">
        <f t="shared" si="0"/>
        <v>-1.098901098901099E-2</v>
      </c>
      <c r="K22" s="21">
        <f t="shared" si="1"/>
        <v>0.2283464566929134</v>
      </c>
    </row>
    <row r="23" spans="1:11" x14ac:dyDescent="0.2">
      <c r="A23" s="7" t="s">
        <v>86</v>
      </c>
      <c r="B23" s="65">
        <v>50</v>
      </c>
      <c r="C23" s="39">
        <f>IF(B28=0, "-", B23/B28)</f>
        <v>1.249375312343828E-2</v>
      </c>
      <c r="D23" s="65">
        <v>47</v>
      </c>
      <c r="E23" s="21">
        <f>IF(D28=0, "-", D23/D28)</f>
        <v>1.1292647765497358E-2</v>
      </c>
      <c r="F23" s="81">
        <v>347</v>
      </c>
      <c r="G23" s="39">
        <f>IF(F28=0, "-", F23/F28)</f>
        <v>9.9641062455132802E-3</v>
      </c>
      <c r="H23" s="65">
        <v>347</v>
      </c>
      <c r="I23" s="21">
        <f>IF(H28=0, "-", H23/H28)</f>
        <v>8.4857673872640125E-3</v>
      </c>
      <c r="J23" s="20">
        <f t="shared" si="0"/>
        <v>6.3829787234042548E-2</v>
      </c>
      <c r="K23" s="21">
        <f t="shared" si="1"/>
        <v>0</v>
      </c>
    </row>
    <row r="24" spans="1:11" x14ac:dyDescent="0.2">
      <c r="A24" s="7" t="s">
        <v>90</v>
      </c>
      <c r="B24" s="65">
        <v>21</v>
      </c>
      <c r="C24" s="39">
        <f>IF(B28=0, "-", B24/B28)</f>
        <v>5.2473763118440781E-3</v>
      </c>
      <c r="D24" s="65">
        <v>19</v>
      </c>
      <c r="E24" s="21">
        <f>IF(D28=0, "-", D24/D28)</f>
        <v>4.5651129264776547E-3</v>
      </c>
      <c r="F24" s="81">
        <v>182</v>
      </c>
      <c r="G24" s="39">
        <f>IF(F28=0, "-", F24/F28)</f>
        <v>5.2261306532663315E-3</v>
      </c>
      <c r="H24" s="65">
        <v>58</v>
      </c>
      <c r="I24" s="21">
        <f>IF(H28=0, "-", H24/H28)</f>
        <v>1.4183703413870683E-3</v>
      </c>
      <c r="J24" s="20">
        <f t="shared" si="0"/>
        <v>0.10526315789473684</v>
      </c>
      <c r="K24" s="21">
        <f t="shared" si="1"/>
        <v>2.1379310344827585</v>
      </c>
    </row>
    <row r="25" spans="1:11" x14ac:dyDescent="0.2">
      <c r="A25" s="7" t="s">
        <v>93</v>
      </c>
      <c r="B25" s="65">
        <v>1186</v>
      </c>
      <c r="C25" s="39">
        <f>IF(B28=0, "-", B25/B28)</f>
        <v>0.29635182408795602</v>
      </c>
      <c r="D25" s="65">
        <v>1188</v>
      </c>
      <c r="E25" s="21">
        <f>IF(D28=0, "-", D25/D28)</f>
        <v>0.28543969245555023</v>
      </c>
      <c r="F25" s="81">
        <v>10723</v>
      </c>
      <c r="G25" s="39">
        <f>IF(F28=0, "-", F25/F28)</f>
        <v>0.30791098348887291</v>
      </c>
      <c r="H25" s="65">
        <v>12795</v>
      </c>
      <c r="I25" s="21">
        <f>IF(H28=0, "-", H25/H28)</f>
        <v>0.31289738824219898</v>
      </c>
      <c r="J25" s="20">
        <f t="shared" si="0"/>
        <v>-1.6835016835016834E-3</v>
      </c>
      <c r="K25" s="21">
        <f t="shared" si="1"/>
        <v>-0.16193825713169208</v>
      </c>
    </row>
    <row r="26" spans="1:11" x14ac:dyDescent="0.2">
      <c r="A26" s="7" t="s">
        <v>95</v>
      </c>
      <c r="B26" s="65">
        <v>178</v>
      </c>
      <c r="C26" s="39">
        <f>IF(B28=0, "-", B26/B28)</f>
        <v>4.4477761119440282E-2</v>
      </c>
      <c r="D26" s="65">
        <v>151</v>
      </c>
      <c r="E26" s="21">
        <f>IF(D28=0, "-", D26/D28)</f>
        <v>3.6280634310427676E-2</v>
      </c>
      <c r="F26" s="81">
        <v>1568</v>
      </c>
      <c r="G26" s="39">
        <f>IF(F28=0, "-", F26/F28)</f>
        <v>4.5025125628140705E-2</v>
      </c>
      <c r="H26" s="65">
        <v>1768</v>
      </c>
      <c r="I26" s="21">
        <f>IF(H28=0, "-", H26/H28)</f>
        <v>4.3235840751247187E-2</v>
      </c>
      <c r="J26" s="20">
        <f t="shared" si="0"/>
        <v>0.17880794701986755</v>
      </c>
      <c r="K26" s="21">
        <f t="shared" si="1"/>
        <v>-0.11312217194570136</v>
      </c>
    </row>
    <row r="27" spans="1:11" x14ac:dyDescent="0.2">
      <c r="A27" s="2"/>
      <c r="B27" s="68"/>
      <c r="C27" s="33"/>
      <c r="D27" s="68"/>
      <c r="E27" s="6"/>
      <c r="F27" s="82"/>
      <c r="G27" s="33"/>
      <c r="H27" s="68"/>
      <c r="I27" s="6"/>
      <c r="J27" s="5"/>
      <c r="K27" s="6"/>
    </row>
    <row r="28" spans="1:11" s="43" customFormat="1" x14ac:dyDescent="0.2">
      <c r="A28" s="162" t="s">
        <v>628</v>
      </c>
      <c r="B28" s="71">
        <f>SUM(B7:B27)</f>
        <v>4002</v>
      </c>
      <c r="C28" s="40">
        <v>1</v>
      </c>
      <c r="D28" s="71">
        <f>SUM(D7:D27)</f>
        <v>4162</v>
      </c>
      <c r="E28" s="41">
        <v>1</v>
      </c>
      <c r="F28" s="77">
        <f>SUM(F7:F27)</f>
        <v>34825</v>
      </c>
      <c r="G28" s="42">
        <v>1</v>
      </c>
      <c r="H28" s="71">
        <f>SUM(H7:H27)</f>
        <v>40892</v>
      </c>
      <c r="I28" s="41">
        <v>1</v>
      </c>
      <c r="J28" s="37">
        <f>IF(D28=0, "-", (B28-D28)/D28)</f>
        <v>-3.8443056222969729E-2</v>
      </c>
      <c r="K28" s="38">
        <f>IF(H28=0, "-", (F28-H28)/H28)</f>
        <v>-0.14836642864129904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7"/>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134</v>
      </c>
      <c r="B6" s="61" t="s">
        <v>12</v>
      </c>
      <c r="C6" s="62" t="s">
        <v>13</v>
      </c>
      <c r="D6" s="61" t="s">
        <v>12</v>
      </c>
      <c r="E6" s="63" t="s">
        <v>13</v>
      </c>
      <c r="F6" s="62" t="s">
        <v>12</v>
      </c>
      <c r="G6" s="62" t="s">
        <v>13</v>
      </c>
      <c r="H6" s="61" t="s">
        <v>12</v>
      </c>
      <c r="I6" s="63" t="s">
        <v>13</v>
      </c>
      <c r="J6" s="61"/>
      <c r="K6" s="63"/>
    </row>
    <row r="7" spans="1:11" x14ac:dyDescent="0.2">
      <c r="A7" s="7" t="s">
        <v>549</v>
      </c>
      <c r="B7" s="65">
        <v>13</v>
      </c>
      <c r="C7" s="34">
        <f>IF(B20=0, "-", B7/B20)</f>
        <v>3.9156626506024098E-2</v>
      </c>
      <c r="D7" s="65">
        <v>32</v>
      </c>
      <c r="E7" s="9">
        <f>IF(D20=0, "-", D7/D20)</f>
        <v>0.1032258064516129</v>
      </c>
      <c r="F7" s="81">
        <v>114</v>
      </c>
      <c r="G7" s="34">
        <f>IF(F20=0, "-", F7/F20)</f>
        <v>4.2190969652109549E-2</v>
      </c>
      <c r="H7" s="65">
        <v>159</v>
      </c>
      <c r="I7" s="9">
        <f>IF(H20=0, "-", H7/H20)</f>
        <v>6.0479269684290606E-2</v>
      </c>
      <c r="J7" s="8">
        <f t="shared" ref="J7:J18" si="0">IF(D7=0, "-", IF((B7-D7)/D7&lt;10, (B7-D7)/D7, "&gt;999%"))</f>
        <v>-0.59375</v>
      </c>
      <c r="K7" s="9">
        <f t="shared" ref="K7:K18" si="1">IF(H7=0, "-", IF((F7-H7)/H7&lt;10, (F7-H7)/H7, "&gt;999%"))</f>
        <v>-0.28301886792452829</v>
      </c>
    </row>
    <row r="8" spans="1:11" x14ac:dyDescent="0.2">
      <c r="A8" s="7" t="s">
        <v>550</v>
      </c>
      <c r="B8" s="65">
        <v>6</v>
      </c>
      <c r="C8" s="34">
        <f>IF(B20=0, "-", B8/B20)</f>
        <v>1.8072289156626505E-2</v>
      </c>
      <c r="D8" s="65">
        <v>5</v>
      </c>
      <c r="E8" s="9">
        <f>IF(D20=0, "-", D8/D20)</f>
        <v>1.6129032258064516E-2</v>
      </c>
      <c r="F8" s="81">
        <v>111</v>
      </c>
      <c r="G8" s="34">
        <f>IF(F20=0, "-", F8/F20)</f>
        <v>4.1080680977054036E-2</v>
      </c>
      <c r="H8" s="65">
        <v>101</v>
      </c>
      <c r="I8" s="9">
        <f>IF(H20=0, "-", H8/H20)</f>
        <v>3.8417649296310384E-2</v>
      </c>
      <c r="J8" s="8">
        <f t="shared" si="0"/>
        <v>0.2</v>
      </c>
      <c r="K8" s="9">
        <f t="shared" si="1"/>
        <v>9.9009900990099015E-2</v>
      </c>
    </row>
    <row r="9" spans="1:11" x14ac:dyDescent="0.2">
      <c r="A9" s="7" t="s">
        <v>551</v>
      </c>
      <c r="B9" s="65">
        <v>46</v>
      </c>
      <c r="C9" s="34">
        <f>IF(B20=0, "-", B9/B20)</f>
        <v>0.13855421686746988</v>
      </c>
      <c r="D9" s="65">
        <v>36</v>
      </c>
      <c r="E9" s="9">
        <f>IF(D20=0, "-", D9/D20)</f>
        <v>0.11612903225806452</v>
      </c>
      <c r="F9" s="81">
        <v>377</v>
      </c>
      <c r="G9" s="34">
        <f>IF(F20=0, "-", F9/F20)</f>
        <v>0.13952627683197633</v>
      </c>
      <c r="H9" s="65">
        <v>345</v>
      </c>
      <c r="I9" s="9">
        <f>IF(H20=0, "-", H9/H20)</f>
        <v>0.1312286040319513</v>
      </c>
      <c r="J9" s="8">
        <f t="shared" si="0"/>
        <v>0.27777777777777779</v>
      </c>
      <c r="K9" s="9">
        <f t="shared" si="1"/>
        <v>9.2753623188405798E-2</v>
      </c>
    </row>
    <row r="10" spans="1:11" x14ac:dyDescent="0.2">
      <c r="A10" s="7" t="s">
        <v>552</v>
      </c>
      <c r="B10" s="65">
        <v>42</v>
      </c>
      <c r="C10" s="34">
        <f>IF(B20=0, "-", B10/B20)</f>
        <v>0.12650602409638553</v>
      </c>
      <c r="D10" s="65">
        <v>25</v>
      </c>
      <c r="E10" s="9">
        <f>IF(D20=0, "-", D10/D20)</f>
        <v>8.0645161290322578E-2</v>
      </c>
      <c r="F10" s="81">
        <v>354</v>
      </c>
      <c r="G10" s="34">
        <f>IF(F20=0, "-", F10/F20)</f>
        <v>0.13101406365655072</v>
      </c>
      <c r="H10" s="65">
        <v>357</v>
      </c>
      <c r="I10" s="9">
        <f>IF(H20=0, "-", H10/H20)</f>
        <v>0.13579307721567135</v>
      </c>
      <c r="J10" s="8">
        <f t="shared" si="0"/>
        <v>0.68</v>
      </c>
      <c r="K10" s="9">
        <f t="shared" si="1"/>
        <v>-8.4033613445378148E-3</v>
      </c>
    </row>
    <row r="11" spans="1:11" x14ac:dyDescent="0.2">
      <c r="A11" s="7" t="s">
        <v>553</v>
      </c>
      <c r="B11" s="65">
        <v>1</v>
      </c>
      <c r="C11" s="34">
        <f>IF(B20=0, "-", B11/B20)</f>
        <v>3.0120481927710845E-3</v>
      </c>
      <c r="D11" s="65">
        <v>0</v>
      </c>
      <c r="E11" s="9">
        <f>IF(D20=0, "-", D11/D20)</f>
        <v>0</v>
      </c>
      <c r="F11" s="81">
        <v>11</v>
      </c>
      <c r="G11" s="34">
        <f>IF(F20=0, "-", F11/F20)</f>
        <v>4.0710584752035525E-3</v>
      </c>
      <c r="H11" s="65">
        <v>7</v>
      </c>
      <c r="I11" s="9">
        <f>IF(H20=0, "-", H11/H20)</f>
        <v>2.6626093571700264E-3</v>
      </c>
      <c r="J11" s="8" t="str">
        <f t="shared" si="0"/>
        <v>-</v>
      </c>
      <c r="K11" s="9">
        <f t="shared" si="1"/>
        <v>0.5714285714285714</v>
      </c>
    </row>
    <row r="12" spans="1:11" x14ac:dyDescent="0.2">
      <c r="A12" s="7" t="s">
        <v>554</v>
      </c>
      <c r="B12" s="65">
        <v>1</v>
      </c>
      <c r="C12" s="34">
        <f>IF(B20=0, "-", B12/B20)</f>
        <v>3.0120481927710845E-3</v>
      </c>
      <c r="D12" s="65">
        <v>2</v>
      </c>
      <c r="E12" s="9">
        <f>IF(D20=0, "-", D12/D20)</f>
        <v>6.4516129032258064E-3</v>
      </c>
      <c r="F12" s="81">
        <v>7</v>
      </c>
      <c r="G12" s="34">
        <f>IF(F20=0, "-", F12/F20)</f>
        <v>2.5906735751295338E-3</v>
      </c>
      <c r="H12" s="65">
        <v>7</v>
      </c>
      <c r="I12" s="9">
        <f>IF(H20=0, "-", H12/H20)</f>
        <v>2.6626093571700264E-3</v>
      </c>
      <c r="J12" s="8">
        <f t="shared" si="0"/>
        <v>-0.5</v>
      </c>
      <c r="K12" s="9">
        <f t="shared" si="1"/>
        <v>0</v>
      </c>
    </row>
    <row r="13" spans="1:11" x14ac:dyDescent="0.2">
      <c r="A13" s="7" t="s">
        <v>555</v>
      </c>
      <c r="B13" s="65">
        <v>85</v>
      </c>
      <c r="C13" s="34">
        <f>IF(B20=0, "-", B13/B20)</f>
        <v>0.25602409638554219</v>
      </c>
      <c r="D13" s="65">
        <v>82</v>
      </c>
      <c r="E13" s="9">
        <f>IF(D20=0, "-", D13/D20)</f>
        <v>0.26451612903225807</v>
      </c>
      <c r="F13" s="81">
        <v>734</v>
      </c>
      <c r="G13" s="34">
        <f>IF(F20=0, "-", F13/F20)</f>
        <v>0.27165062916358251</v>
      </c>
      <c r="H13" s="65">
        <v>699</v>
      </c>
      <c r="I13" s="9">
        <f>IF(H20=0, "-", H13/H20)</f>
        <v>0.26588056295169266</v>
      </c>
      <c r="J13" s="8">
        <f t="shared" si="0"/>
        <v>3.6585365853658534E-2</v>
      </c>
      <c r="K13" s="9">
        <f t="shared" si="1"/>
        <v>5.007153075822604E-2</v>
      </c>
    </row>
    <row r="14" spans="1:11" x14ac:dyDescent="0.2">
      <c r="A14" s="7" t="s">
        <v>556</v>
      </c>
      <c r="B14" s="65">
        <v>32</v>
      </c>
      <c r="C14" s="34">
        <f>IF(B20=0, "-", B14/B20)</f>
        <v>9.6385542168674704E-2</v>
      </c>
      <c r="D14" s="65">
        <v>47</v>
      </c>
      <c r="E14" s="9">
        <f>IF(D20=0, "-", D14/D20)</f>
        <v>0.15161290322580645</v>
      </c>
      <c r="F14" s="81">
        <v>222</v>
      </c>
      <c r="G14" s="34">
        <f>IF(F20=0, "-", F14/F20)</f>
        <v>8.2161361954108073E-2</v>
      </c>
      <c r="H14" s="65">
        <v>241</v>
      </c>
      <c r="I14" s="9">
        <f>IF(H20=0, "-", H14/H20)</f>
        <v>9.1669836439710911E-2</v>
      </c>
      <c r="J14" s="8">
        <f t="shared" si="0"/>
        <v>-0.31914893617021278</v>
      </c>
      <c r="K14" s="9">
        <f t="shared" si="1"/>
        <v>-7.8838174273858919E-2</v>
      </c>
    </row>
    <row r="15" spans="1:11" x14ac:dyDescent="0.2">
      <c r="A15" s="7" t="s">
        <v>557</v>
      </c>
      <c r="B15" s="65">
        <v>4</v>
      </c>
      <c r="C15" s="34">
        <f>IF(B20=0, "-", B15/B20)</f>
        <v>1.2048192771084338E-2</v>
      </c>
      <c r="D15" s="65">
        <v>1</v>
      </c>
      <c r="E15" s="9">
        <f>IF(D20=0, "-", D15/D20)</f>
        <v>3.2258064516129032E-3</v>
      </c>
      <c r="F15" s="81">
        <v>29</v>
      </c>
      <c r="G15" s="34">
        <f>IF(F20=0, "-", F15/F20)</f>
        <v>1.0732790525536639E-2</v>
      </c>
      <c r="H15" s="65">
        <v>19</v>
      </c>
      <c r="I15" s="9">
        <f>IF(H20=0, "-", H15/H20)</f>
        <v>7.2270825408900724E-3</v>
      </c>
      <c r="J15" s="8">
        <f t="shared" si="0"/>
        <v>3</v>
      </c>
      <c r="K15" s="9">
        <f t="shared" si="1"/>
        <v>0.52631578947368418</v>
      </c>
    </row>
    <row r="16" spans="1:11" x14ac:dyDescent="0.2">
      <c r="A16" s="7" t="s">
        <v>558</v>
      </c>
      <c r="B16" s="65">
        <v>33</v>
      </c>
      <c r="C16" s="34">
        <f>IF(B20=0, "-", B16/B20)</f>
        <v>9.9397590361445784E-2</v>
      </c>
      <c r="D16" s="65">
        <v>48</v>
      </c>
      <c r="E16" s="9">
        <f>IF(D20=0, "-", D16/D20)</f>
        <v>0.15483870967741936</v>
      </c>
      <c r="F16" s="81">
        <v>352</v>
      </c>
      <c r="G16" s="34">
        <f>IF(F20=0, "-", F16/F20)</f>
        <v>0.13027387120651368</v>
      </c>
      <c r="H16" s="65">
        <v>420</v>
      </c>
      <c r="I16" s="9">
        <f>IF(H20=0, "-", H16/H20)</f>
        <v>0.15975656143020159</v>
      </c>
      <c r="J16" s="8">
        <f t="shared" si="0"/>
        <v>-0.3125</v>
      </c>
      <c r="K16" s="9">
        <f t="shared" si="1"/>
        <v>-0.16190476190476191</v>
      </c>
    </row>
    <row r="17" spans="1:11" x14ac:dyDescent="0.2">
      <c r="A17" s="7" t="s">
        <v>559</v>
      </c>
      <c r="B17" s="65">
        <v>42</v>
      </c>
      <c r="C17" s="34">
        <f>IF(B20=0, "-", B17/B20)</f>
        <v>0.12650602409638553</v>
      </c>
      <c r="D17" s="65">
        <v>17</v>
      </c>
      <c r="E17" s="9">
        <f>IF(D20=0, "-", D17/D20)</f>
        <v>5.4838709677419356E-2</v>
      </c>
      <c r="F17" s="81">
        <v>163</v>
      </c>
      <c r="G17" s="34">
        <f>IF(F20=0, "-", F17/F20)</f>
        <v>6.0325684678016286E-2</v>
      </c>
      <c r="H17" s="65">
        <v>155</v>
      </c>
      <c r="I17" s="9">
        <f>IF(H20=0, "-", H17/H20)</f>
        <v>5.8957778623050593E-2</v>
      </c>
      <c r="J17" s="8">
        <f t="shared" si="0"/>
        <v>1.4705882352941178</v>
      </c>
      <c r="K17" s="9">
        <f t="shared" si="1"/>
        <v>5.1612903225806452E-2</v>
      </c>
    </row>
    <row r="18" spans="1:11" x14ac:dyDescent="0.2">
      <c r="A18" s="7" t="s">
        <v>560</v>
      </c>
      <c r="B18" s="65">
        <v>27</v>
      </c>
      <c r="C18" s="34">
        <f>IF(B20=0, "-", B18/B20)</f>
        <v>8.1325301204819275E-2</v>
      </c>
      <c r="D18" s="65">
        <v>15</v>
      </c>
      <c r="E18" s="9">
        <f>IF(D20=0, "-", D18/D20)</f>
        <v>4.8387096774193547E-2</v>
      </c>
      <c r="F18" s="81">
        <v>228</v>
      </c>
      <c r="G18" s="34">
        <f>IF(F20=0, "-", F18/F20)</f>
        <v>8.4381939304219097E-2</v>
      </c>
      <c r="H18" s="65">
        <v>119</v>
      </c>
      <c r="I18" s="9">
        <f>IF(H20=0, "-", H18/H20)</f>
        <v>4.5264359071890456E-2</v>
      </c>
      <c r="J18" s="8">
        <f t="shared" si="0"/>
        <v>0.8</v>
      </c>
      <c r="K18" s="9">
        <f t="shared" si="1"/>
        <v>0.91596638655462181</v>
      </c>
    </row>
    <row r="19" spans="1:11" x14ac:dyDescent="0.2">
      <c r="A19" s="2"/>
      <c r="B19" s="68"/>
      <c r="C19" s="33"/>
      <c r="D19" s="68"/>
      <c r="E19" s="6"/>
      <c r="F19" s="82"/>
      <c r="G19" s="33"/>
      <c r="H19" s="68"/>
      <c r="I19" s="6"/>
      <c r="J19" s="5"/>
      <c r="K19" s="6"/>
    </row>
    <row r="20" spans="1:11" s="43" customFormat="1" x14ac:dyDescent="0.2">
      <c r="A20" s="162" t="s">
        <v>638</v>
      </c>
      <c r="B20" s="71">
        <f>SUM(B7:B19)</f>
        <v>332</v>
      </c>
      <c r="C20" s="40">
        <f>B20/16149</f>
        <v>2.0558548516936032E-2</v>
      </c>
      <c r="D20" s="71">
        <f>SUM(D7:D19)</f>
        <v>310</v>
      </c>
      <c r="E20" s="41">
        <f>D20/17535</f>
        <v>1.7678927858568578E-2</v>
      </c>
      <c r="F20" s="77">
        <f>SUM(F7:F19)</f>
        <v>2702</v>
      </c>
      <c r="G20" s="42">
        <f>F20/137541</f>
        <v>1.9645051293796033E-2</v>
      </c>
      <c r="H20" s="71">
        <f>SUM(H7:H19)</f>
        <v>2629</v>
      </c>
      <c r="I20" s="41">
        <f>H20/164962</f>
        <v>1.5937003673573306E-2</v>
      </c>
      <c r="J20" s="37">
        <f>IF(D20=0, "-", IF((B20-D20)/D20&lt;10, (B20-D20)/D20, "&gt;999%"))</f>
        <v>7.0967741935483872E-2</v>
      </c>
      <c r="K20" s="38">
        <f>IF(H20=0, "-", IF((F20-H20)/H20&lt;10, (F20-H20)/H20, "&gt;999%"))</f>
        <v>2.7767211867630277E-2</v>
      </c>
    </row>
    <row r="21" spans="1:11" x14ac:dyDescent="0.2">
      <c r="B21" s="83"/>
      <c r="D21" s="83"/>
      <c r="F21" s="83"/>
      <c r="H21" s="83"/>
    </row>
    <row r="22" spans="1:11" x14ac:dyDescent="0.2">
      <c r="A22" s="163" t="s">
        <v>135</v>
      </c>
      <c r="B22" s="61" t="s">
        <v>12</v>
      </c>
      <c r="C22" s="62" t="s">
        <v>13</v>
      </c>
      <c r="D22" s="61" t="s">
        <v>12</v>
      </c>
      <c r="E22" s="63" t="s">
        <v>13</v>
      </c>
      <c r="F22" s="62" t="s">
        <v>12</v>
      </c>
      <c r="G22" s="62" t="s">
        <v>13</v>
      </c>
      <c r="H22" s="61" t="s">
        <v>12</v>
      </c>
      <c r="I22" s="63" t="s">
        <v>13</v>
      </c>
      <c r="J22" s="61"/>
      <c r="K22" s="63"/>
    </row>
    <row r="23" spans="1:11" x14ac:dyDescent="0.2">
      <c r="A23" s="7" t="s">
        <v>561</v>
      </c>
      <c r="B23" s="65">
        <v>0</v>
      </c>
      <c r="C23" s="34">
        <f>IF(B34=0, "-", B23/B34)</f>
        <v>0</v>
      </c>
      <c r="D23" s="65">
        <v>0</v>
      </c>
      <c r="E23" s="9">
        <f>IF(D34=0, "-", D23/D34)</f>
        <v>0</v>
      </c>
      <c r="F23" s="81">
        <v>2</v>
      </c>
      <c r="G23" s="34">
        <f>IF(F34=0, "-", F23/F34)</f>
        <v>1.6460905349794238E-3</v>
      </c>
      <c r="H23" s="65">
        <v>1</v>
      </c>
      <c r="I23" s="9">
        <f>IF(H34=0, "-", H23/H34)</f>
        <v>6.4641241111829345E-4</v>
      </c>
      <c r="J23" s="8" t="str">
        <f t="shared" ref="J23:J32" si="2">IF(D23=0, "-", IF((B23-D23)/D23&lt;10, (B23-D23)/D23, "&gt;999%"))</f>
        <v>-</v>
      </c>
      <c r="K23" s="9">
        <f t="shared" ref="K23:K32" si="3">IF(H23=0, "-", IF((F23-H23)/H23&lt;10, (F23-H23)/H23, "&gt;999%"))</f>
        <v>1</v>
      </c>
    </row>
    <row r="24" spans="1:11" x14ac:dyDescent="0.2">
      <c r="A24" s="7" t="s">
        <v>562</v>
      </c>
      <c r="B24" s="65">
        <v>23</v>
      </c>
      <c r="C24" s="34">
        <f>IF(B34=0, "-", B24/B34)</f>
        <v>0.19827586206896552</v>
      </c>
      <c r="D24" s="65">
        <v>27</v>
      </c>
      <c r="E24" s="9">
        <f>IF(D34=0, "-", D24/D34)</f>
        <v>0.15168539325842698</v>
      </c>
      <c r="F24" s="81">
        <v>183</v>
      </c>
      <c r="G24" s="34">
        <f>IF(F34=0, "-", F24/F34)</f>
        <v>0.1506172839506173</v>
      </c>
      <c r="H24" s="65">
        <v>174</v>
      </c>
      <c r="I24" s="9">
        <f>IF(H34=0, "-", H24/H34)</f>
        <v>0.11247575953458307</v>
      </c>
      <c r="J24" s="8">
        <f t="shared" si="2"/>
        <v>-0.14814814814814814</v>
      </c>
      <c r="K24" s="9">
        <f t="shared" si="3"/>
        <v>5.1724137931034482E-2</v>
      </c>
    </row>
    <row r="25" spans="1:11" x14ac:dyDescent="0.2">
      <c r="A25" s="7" t="s">
        <v>563</v>
      </c>
      <c r="B25" s="65">
        <v>27</v>
      </c>
      <c r="C25" s="34">
        <f>IF(B34=0, "-", B25/B34)</f>
        <v>0.23275862068965517</v>
      </c>
      <c r="D25" s="65">
        <v>39</v>
      </c>
      <c r="E25" s="9">
        <f>IF(D34=0, "-", D25/D34)</f>
        <v>0.21910112359550563</v>
      </c>
      <c r="F25" s="81">
        <v>325</v>
      </c>
      <c r="G25" s="34">
        <f>IF(F34=0, "-", F25/F34)</f>
        <v>0.26748971193415638</v>
      </c>
      <c r="H25" s="65">
        <v>353</v>
      </c>
      <c r="I25" s="9">
        <f>IF(H34=0, "-", H25/H34)</f>
        <v>0.22818358112475759</v>
      </c>
      <c r="J25" s="8">
        <f t="shared" si="2"/>
        <v>-0.30769230769230771</v>
      </c>
      <c r="K25" s="9">
        <f t="shared" si="3"/>
        <v>-7.9320113314447591E-2</v>
      </c>
    </row>
    <row r="26" spans="1:11" x14ac:dyDescent="0.2">
      <c r="A26" s="7" t="s">
        <v>564</v>
      </c>
      <c r="B26" s="65">
        <v>58</v>
      </c>
      <c r="C26" s="34">
        <f>IF(B34=0, "-", B26/B34)</f>
        <v>0.5</v>
      </c>
      <c r="D26" s="65">
        <v>43</v>
      </c>
      <c r="E26" s="9">
        <f>IF(D34=0, "-", D26/D34)</f>
        <v>0.24157303370786518</v>
      </c>
      <c r="F26" s="81">
        <v>523</v>
      </c>
      <c r="G26" s="34">
        <f>IF(F34=0, "-", F26/F34)</f>
        <v>0.43045267489711936</v>
      </c>
      <c r="H26" s="65">
        <v>480</v>
      </c>
      <c r="I26" s="9">
        <f>IF(H34=0, "-", H26/H34)</f>
        <v>0.31027795733678087</v>
      </c>
      <c r="J26" s="8">
        <f t="shared" si="2"/>
        <v>0.34883720930232559</v>
      </c>
      <c r="K26" s="9">
        <f t="shared" si="3"/>
        <v>8.9583333333333334E-2</v>
      </c>
    </row>
    <row r="27" spans="1:11" x14ac:dyDescent="0.2">
      <c r="A27" s="7" t="s">
        <v>565</v>
      </c>
      <c r="B27" s="65">
        <v>1</v>
      </c>
      <c r="C27" s="34">
        <f>IF(B34=0, "-", B27/B34)</f>
        <v>8.6206896551724137E-3</v>
      </c>
      <c r="D27" s="65">
        <v>4</v>
      </c>
      <c r="E27" s="9">
        <f>IF(D34=0, "-", D27/D34)</f>
        <v>2.247191011235955E-2</v>
      </c>
      <c r="F27" s="81">
        <v>15</v>
      </c>
      <c r="G27" s="34">
        <f>IF(F34=0, "-", F27/F34)</f>
        <v>1.2345679012345678E-2</v>
      </c>
      <c r="H27" s="65">
        <v>17</v>
      </c>
      <c r="I27" s="9">
        <f>IF(H34=0, "-", H27/H34)</f>
        <v>1.098901098901099E-2</v>
      </c>
      <c r="J27" s="8">
        <f t="shared" si="2"/>
        <v>-0.75</v>
      </c>
      <c r="K27" s="9">
        <f t="shared" si="3"/>
        <v>-0.11764705882352941</v>
      </c>
    </row>
    <row r="28" spans="1:11" x14ac:dyDescent="0.2">
      <c r="A28" s="7" t="s">
        <v>566</v>
      </c>
      <c r="B28" s="65">
        <v>1</v>
      </c>
      <c r="C28" s="34">
        <f>IF(B34=0, "-", B28/B34)</f>
        <v>8.6206896551724137E-3</v>
      </c>
      <c r="D28" s="65">
        <v>64</v>
      </c>
      <c r="E28" s="9">
        <f>IF(D34=0, "-", D28/D34)</f>
        <v>0.3595505617977528</v>
      </c>
      <c r="F28" s="81">
        <v>133</v>
      </c>
      <c r="G28" s="34">
        <f>IF(F34=0, "-", F28/F34)</f>
        <v>0.10946502057613169</v>
      </c>
      <c r="H28" s="65">
        <v>456</v>
      </c>
      <c r="I28" s="9">
        <f>IF(H34=0, "-", H28/H34)</f>
        <v>0.29476405946994183</v>
      </c>
      <c r="J28" s="8">
        <f t="shared" si="2"/>
        <v>-0.984375</v>
      </c>
      <c r="K28" s="9">
        <f t="shared" si="3"/>
        <v>-0.70833333333333337</v>
      </c>
    </row>
    <row r="29" spans="1:11" x14ac:dyDescent="0.2">
      <c r="A29" s="7" t="s">
        <v>567</v>
      </c>
      <c r="B29" s="65">
        <v>1</v>
      </c>
      <c r="C29" s="34">
        <f>IF(B34=0, "-", B29/B34)</f>
        <v>8.6206896551724137E-3</v>
      </c>
      <c r="D29" s="65">
        <v>0</v>
      </c>
      <c r="E29" s="9">
        <f>IF(D34=0, "-", D29/D34)</f>
        <v>0</v>
      </c>
      <c r="F29" s="81">
        <v>10</v>
      </c>
      <c r="G29" s="34">
        <f>IF(F34=0, "-", F29/F34)</f>
        <v>8.23045267489712E-3</v>
      </c>
      <c r="H29" s="65">
        <v>13</v>
      </c>
      <c r="I29" s="9">
        <f>IF(H34=0, "-", H29/H34)</f>
        <v>8.4033613445378148E-3</v>
      </c>
      <c r="J29" s="8" t="str">
        <f t="shared" si="2"/>
        <v>-</v>
      </c>
      <c r="K29" s="9">
        <f t="shared" si="3"/>
        <v>-0.23076923076923078</v>
      </c>
    </row>
    <row r="30" spans="1:11" x14ac:dyDescent="0.2">
      <c r="A30" s="7" t="s">
        <v>568</v>
      </c>
      <c r="B30" s="65">
        <v>0</v>
      </c>
      <c r="C30" s="34">
        <f>IF(B34=0, "-", B30/B34)</f>
        <v>0</v>
      </c>
      <c r="D30" s="65">
        <v>0</v>
      </c>
      <c r="E30" s="9">
        <f>IF(D34=0, "-", D30/D34)</f>
        <v>0</v>
      </c>
      <c r="F30" s="81">
        <v>0</v>
      </c>
      <c r="G30" s="34">
        <f>IF(F34=0, "-", F30/F34)</f>
        <v>0</v>
      </c>
      <c r="H30" s="65">
        <v>1</v>
      </c>
      <c r="I30" s="9">
        <f>IF(H34=0, "-", H30/H34)</f>
        <v>6.4641241111829345E-4</v>
      </c>
      <c r="J30" s="8" t="str">
        <f t="shared" si="2"/>
        <v>-</v>
      </c>
      <c r="K30" s="9">
        <f t="shared" si="3"/>
        <v>-1</v>
      </c>
    </row>
    <row r="31" spans="1:11" x14ac:dyDescent="0.2">
      <c r="A31" s="7" t="s">
        <v>569</v>
      </c>
      <c r="B31" s="65">
        <v>0</v>
      </c>
      <c r="C31" s="34">
        <f>IF(B34=0, "-", B31/B34)</f>
        <v>0</v>
      </c>
      <c r="D31" s="65">
        <v>1</v>
      </c>
      <c r="E31" s="9">
        <f>IF(D34=0, "-", D31/D34)</f>
        <v>5.6179775280898875E-3</v>
      </c>
      <c r="F31" s="81">
        <v>11</v>
      </c>
      <c r="G31" s="34">
        <f>IF(F34=0, "-", F31/F34)</f>
        <v>9.0534979423868307E-3</v>
      </c>
      <c r="H31" s="65">
        <v>41</v>
      </c>
      <c r="I31" s="9">
        <f>IF(H34=0, "-", H31/H34)</f>
        <v>2.6502908855850032E-2</v>
      </c>
      <c r="J31" s="8">
        <f t="shared" si="2"/>
        <v>-1</v>
      </c>
      <c r="K31" s="9">
        <f t="shared" si="3"/>
        <v>-0.73170731707317072</v>
      </c>
    </row>
    <row r="32" spans="1:11" x14ac:dyDescent="0.2">
      <c r="A32" s="7" t="s">
        <v>570</v>
      </c>
      <c r="B32" s="65">
        <v>5</v>
      </c>
      <c r="C32" s="34">
        <f>IF(B34=0, "-", B32/B34)</f>
        <v>4.3103448275862072E-2</v>
      </c>
      <c r="D32" s="65">
        <v>0</v>
      </c>
      <c r="E32" s="9">
        <f>IF(D34=0, "-", D32/D34)</f>
        <v>0</v>
      </c>
      <c r="F32" s="81">
        <v>13</v>
      </c>
      <c r="G32" s="34">
        <f>IF(F34=0, "-", F32/F34)</f>
        <v>1.0699588477366255E-2</v>
      </c>
      <c r="H32" s="65">
        <v>11</v>
      </c>
      <c r="I32" s="9">
        <f>IF(H34=0, "-", H32/H34)</f>
        <v>7.1105365223012281E-3</v>
      </c>
      <c r="J32" s="8" t="str">
        <f t="shared" si="2"/>
        <v>-</v>
      </c>
      <c r="K32" s="9">
        <f t="shared" si="3"/>
        <v>0.18181818181818182</v>
      </c>
    </row>
    <row r="33" spans="1:11" x14ac:dyDescent="0.2">
      <c r="A33" s="2"/>
      <c r="B33" s="68"/>
      <c r="C33" s="33"/>
      <c r="D33" s="68"/>
      <c r="E33" s="6"/>
      <c r="F33" s="82"/>
      <c r="G33" s="33"/>
      <c r="H33" s="68"/>
      <c r="I33" s="6"/>
      <c r="J33" s="5"/>
      <c r="K33" s="6"/>
    </row>
    <row r="34" spans="1:11" s="43" customFormat="1" x14ac:dyDescent="0.2">
      <c r="A34" s="162" t="s">
        <v>637</v>
      </c>
      <c r="B34" s="71">
        <f>SUM(B23:B33)</f>
        <v>116</v>
      </c>
      <c r="C34" s="40">
        <f>B34/16149</f>
        <v>7.1831073131463251E-3</v>
      </c>
      <c r="D34" s="71">
        <f>SUM(D23:D33)</f>
        <v>178</v>
      </c>
      <c r="E34" s="41">
        <f>D34/17535</f>
        <v>1.015112631879099E-2</v>
      </c>
      <c r="F34" s="77">
        <f>SUM(F23:F33)</f>
        <v>1215</v>
      </c>
      <c r="G34" s="42">
        <f>F34/137541</f>
        <v>8.8337295788164984E-3</v>
      </c>
      <c r="H34" s="71">
        <f>SUM(H23:H33)</f>
        <v>1547</v>
      </c>
      <c r="I34" s="41">
        <f>H34/164962</f>
        <v>9.3779173385385717E-3</v>
      </c>
      <c r="J34" s="37">
        <f>IF(D34=0, "-", IF((B34-D34)/D34&lt;10, (B34-D34)/D34, "&gt;999%"))</f>
        <v>-0.34831460674157305</v>
      </c>
      <c r="K34" s="38">
        <f>IF(H34=0, "-", IF((F34-H34)/H34&lt;10, (F34-H34)/H34, "&gt;999%"))</f>
        <v>-0.21460892049127342</v>
      </c>
    </row>
    <row r="35" spans="1:11" x14ac:dyDescent="0.2">
      <c r="B35" s="83"/>
      <c r="D35" s="83"/>
      <c r="F35" s="83"/>
      <c r="H35" s="83"/>
    </row>
    <row r="36" spans="1:11" x14ac:dyDescent="0.2">
      <c r="A36" s="163" t="s">
        <v>136</v>
      </c>
      <c r="B36" s="61" t="s">
        <v>12</v>
      </c>
      <c r="C36" s="62" t="s">
        <v>13</v>
      </c>
      <c r="D36" s="61" t="s">
        <v>12</v>
      </c>
      <c r="E36" s="63" t="s">
        <v>13</v>
      </c>
      <c r="F36" s="62" t="s">
        <v>12</v>
      </c>
      <c r="G36" s="62" t="s">
        <v>13</v>
      </c>
      <c r="H36" s="61" t="s">
        <v>12</v>
      </c>
      <c r="I36" s="63" t="s">
        <v>13</v>
      </c>
      <c r="J36" s="61"/>
      <c r="K36" s="63"/>
    </row>
    <row r="37" spans="1:11" x14ac:dyDescent="0.2">
      <c r="A37" s="7" t="s">
        <v>571</v>
      </c>
      <c r="B37" s="65">
        <v>9</v>
      </c>
      <c r="C37" s="34">
        <f>IF(B55=0, "-", B37/B55)</f>
        <v>4.6632124352331605E-2</v>
      </c>
      <c r="D37" s="65">
        <v>13</v>
      </c>
      <c r="E37" s="9">
        <f>IF(D55=0, "-", D37/D55)</f>
        <v>5.2845528455284556E-2</v>
      </c>
      <c r="F37" s="81">
        <v>75</v>
      </c>
      <c r="G37" s="34">
        <f>IF(F55=0, "-", F37/F55)</f>
        <v>4.2735042735042736E-2</v>
      </c>
      <c r="H37" s="65">
        <v>86</v>
      </c>
      <c r="I37" s="9">
        <f>IF(H55=0, "-", H37/H55)</f>
        <v>3.8239217429968872E-2</v>
      </c>
      <c r="J37" s="8">
        <f t="shared" ref="J37:J53" si="4">IF(D37=0, "-", IF((B37-D37)/D37&lt;10, (B37-D37)/D37, "&gt;999%"))</f>
        <v>-0.30769230769230771</v>
      </c>
      <c r="K37" s="9">
        <f t="shared" ref="K37:K53" si="5">IF(H37=0, "-", IF((F37-H37)/H37&lt;10, (F37-H37)/H37, "&gt;999%"))</f>
        <v>-0.12790697674418605</v>
      </c>
    </row>
    <row r="38" spans="1:11" x14ac:dyDescent="0.2">
      <c r="A38" s="7" t="s">
        <v>572</v>
      </c>
      <c r="B38" s="65">
        <v>0</v>
      </c>
      <c r="C38" s="34">
        <f>IF(B55=0, "-", B38/B55)</f>
        <v>0</v>
      </c>
      <c r="D38" s="65">
        <v>0</v>
      </c>
      <c r="E38" s="9">
        <f>IF(D55=0, "-", D38/D55)</f>
        <v>0</v>
      </c>
      <c r="F38" s="81">
        <v>0</v>
      </c>
      <c r="G38" s="34">
        <f>IF(F55=0, "-", F38/F55)</f>
        <v>0</v>
      </c>
      <c r="H38" s="65">
        <v>3</v>
      </c>
      <c r="I38" s="9">
        <f>IF(H55=0, "-", H38/H55)</f>
        <v>1.3339261894175188E-3</v>
      </c>
      <c r="J38" s="8" t="str">
        <f t="shared" si="4"/>
        <v>-</v>
      </c>
      <c r="K38" s="9">
        <f t="shared" si="5"/>
        <v>-1</v>
      </c>
    </row>
    <row r="39" spans="1:11" x14ac:dyDescent="0.2">
      <c r="A39" s="7" t="s">
        <v>573</v>
      </c>
      <c r="B39" s="65">
        <v>3</v>
      </c>
      <c r="C39" s="34">
        <f>IF(B55=0, "-", B39/B55)</f>
        <v>1.5544041450777202E-2</v>
      </c>
      <c r="D39" s="65">
        <v>5</v>
      </c>
      <c r="E39" s="9">
        <f>IF(D55=0, "-", D39/D55)</f>
        <v>2.032520325203252E-2</v>
      </c>
      <c r="F39" s="81">
        <v>32</v>
      </c>
      <c r="G39" s="34">
        <f>IF(F55=0, "-", F39/F55)</f>
        <v>1.8233618233618232E-2</v>
      </c>
      <c r="H39" s="65">
        <v>29</v>
      </c>
      <c r="I39" s="9">
        <f>IF(H55=0, "-", H39/H55)</f>
        <v>1.2894619831036016E-2</v>
      </c>
      <c r="J39" s="8">
        <f t="shared" si="4"/>
        <v>-0.4</v>
      </c>
      <c r="K39" s="9">
        <f t="shared" si="5"/>
        <v>0.10344827586206896</v>
      </c>
    </row>
    <row r="40" spans="1:11" x14ac:dyDescent="0.2">
      <c r="A40" s="7" t="s">
        <v>574</v>
      </c>
      <c r="B40" s="65">
        <v>7</v>
      </c>
      <c r="C40" s="34">
        <f>IF(B55=0, "-", B40/B55)</f>
        <v>3.6269430051813469E-2</v>
      </c>
      <c r="D40" s="65">
        <v>3</v>
      </c>
      <c r="E40" s="9">
        <f>IF(D55=0, "-", D40/D55)</f>
        <v>1.2195121951219513E-2</v>
      </c>
      <c r="F40" s="81">
        <v>53</v>
      </c>
      <c r="G40" s="34">
        <f>IF(F55=0, "-", F40/F55)</f>
        <v>3.0199430199430201E-2</v>
      </c>
      <c r="H40" s="65">
        <v>64</v>
      </c>
      <c r="I40" s="9">
        <f>IF(H55=0, "-", H40/H55)</f>
        <v>2.8457092040907069E-2</v>
      </c>
      <c r="J40" s="8">
        <f t="shared" si="4"/>
        <v>1.3333333333333333</v>
      </c>
      <c r="K40" s="9">
        <f t="shared" si="5"/>
        <v>-0.171875</v>
      </c>
    </row>
    <row r="41" spans="1:11" x14ac:dyDescent="0.2">
      <c r="A41" s="7" t="s">
        <v>575</v>
      </c>
      <c r="B41" s="65">
        <v>11</v>
      </c>
      <c r="C41" s="34">
        <f>IF(B55=0, "-", B41/B55)</f>
        <v>5.6994818652849742E-2</v>
      </c>
      <c r="D41" s="65">
        <v>16</v>
      </c>
      <c r="E41" s="9">
        <f>IF(D55=0, "-", D41/D55)</f>
        <v>6.5040650406504072E-2</v>
      </c>
      <c r="F41" s="81">
        <v>69</v>
      </c>
      <c r="G41" s="34">
        <f>IF(F55=0, "-", F41/F55)</f>
        <v>3.9316239316239315E-2</v>
      </c>
      <c r="H41" s="65">
        <v>87</v>
      </c>
      <c r="I41" s="9">
        <f>IF(H55=0, "-", H41/H55)</f>
        <v>3.8683859493108048E-2</v>
      </c>
      <c r="J41" s="8">
        <f t="shared" si="4"/>
        <v>-0.3125</v>
      </c>
      <c r="K41" s="9">
        <f t="shared" si="5"/>
        <v>-0.20689655172413793</v>
      </c>
    </row>
    <row r="42" spans="1:11" x14ac:dyDescent="0.2">
      <c r="A42" s="7" t="s">
        <v>576</v>
      </c>
      <c r="B42" s="65">
        <v>0</v>
      </c>
      <c r="C42" s="34">
        <f>IF(B55=0, "-", B42/B55)</f>
        <v>0</v>
      </c>
      <c r="D42" s="65">
        <v>0</v>
      </c>
      <c r="E42" s="9">
        <f>IF(D55=0, "-", D42/D55)</f>
        <v>0</v>
      </c>
      <c r="F42" s="81">
        <v>0</v>
      </c>
      <c r="G42" s="34">
        <f>IF(F55=0, "-", F42/F55)</f>
        <v>0</v>
      </c>
      <c r="H42" s="65">
        <v>1</v>
      </c>
      <c r="I42" s="9">
        <f>IF(H55=0, "-", H42/H55)</f>
        <v>4.4464206313917296E-4</v>
      </c>
      <c r="J42" s="8" t="str">
        <f t="shared" si="4"/>
        <v>-</v>
      </c>
      <c r="K42" s="9">
        <f t="shared" si="5"/>
        <v>-1</v>
      </c>
    </row>
    <row r="43" spans="1:11" x14ac:dyDescent="0.2">
      <c r="A43" s="7" t="s">
        <v>56</v>
      </c>
      <c r="B43" s="65">
        <v>3</v>
      </c>
      <c r="C43" s="34">
        <f>IF(B55=0, "-", B43/B55)</f>
        <v>1.5544041450777202E-2</v>
      </c>
      <c r="D43" s="65">
        <v>1</v>
      </c>
      <c r="E43" s="9">
        <f>IF(D55=0, "-", D43/D55)</f>
        <v>4.0650406504065045E-3</v>
      </c>
      <c r="F43" s="81">
        <v>5</v>
      </c>
      <c r="G43" s="34">
        <f>IF(F55=0, "-", F43/F55)</f>
        <v>2.8490028490028491E-3</v>
      </c>
      <c r="H43" s="65">
        <v>3</v>
      </c>
      <c r="I43" s="9">
        <f>IF(H55=0, "-", H43/H55)</f>
        <v>1.3339261894175188E-3</v>
      </c>
      <c r="J43" s="8">
        <f t="shared" si="4"/>
        <v>2</v>
      </c>
      <c r="K43" s="9">
        <f t="shared" si="5"/>
        <v>0.66666666666666663</v>
      </c>
    </row>
    <row r="44" spans="1:11" x14ac:dyDescent="0.2">
      <c r="A44" s="7" t="s">
        <v>577</v>
      </c>
      <c r="B44" s="65">
        <v>14</v>
      </c>
      <c r="C44" s="34">
        <f>IF(B55=0, "-", B44/B55)</f>
        <v>7.2538860103626937E-2</v>
      </c>
      <c r="D44" s="65">
        <v>51</v>
      </c>
      <c r="E44" s="9">
        <f>IF(D55=0, "-", D44/D55)</f>
        <v>0.2073170731707317</v>
      </c>
      <c r="F44" s="81">
        <v>244</v>
      </c>
      <c r="G44" s="34">
        <f>IF(F55=0, "-", F44/F55)</f>
        <v>0.13903133903133902</v>
      </c>
      <c r="H44" s="65">
        <v>324</v>
      </c>
      <c r="I44" s="9">
        <f>IF(H55=0, "-", H44/H55)</f>
        <v>0.14406402845709204</v>
      </c>
      <c r="J44" s="8">
        <f t="shared" si="4"/>
        <v>-0.72549019607843135</v>
      </c>
      <c r="K44" s="9">
        <f t="shared" si="5"/>
        <v>-0.24691358024691357</v>
      </c>
    </row>
    <row r="45" spans="1:11" x14ac:dyDescent="0.2">
      <c r="A45" s="7" t="s">
        <v>578</v>
      </c>
      <c r="B45" s="65">
        <v>16</v>
      </c>
      <c r="C45" s="34">
        <f>IF(B55=0, "-", B45/B55)</f>
        <v>8.2901554404145081E-2</v>
      </c>
      <c r="D45" s="65">
        <v>4</v>
      </c>
      <c r="E45" s="9">
        <f>IF(D55=0, "-", D45/D55)</f>
        <v>1.6260162601626018E-2</v>
      </c>
      <c r="F45" s="81">
        <v>88</v>
      </c>
      <c r="G45" s="34">
        <f>IF(F55=0, "-", F45/F55)</f>
        <v>5.014245014245014E-2</v>
      </c>
      <c r="H45" s="65">
        <v>59</v>
      </c>
      <c r="I45" s="9">
        <f>IF(H55=0, "-", H45/H55)</f>
        <v>2.6233881725211204E-2</v>
      </c>
      <c r="J45" s="8">
        <f t="shared" si="4"/>
        <v>3</v>
      </c>
      <c r="K45" s="9">
        <f t="shared" si="5"/>
        <v>0.49152542372881358</v>
      </c>
    </row>
    <row r="46" spans="1:11" x14ac:dyDescent="0.2">
      <c r="A46" s="7" t="s">
        <v>63</v>
      </c>
      <c r="B46" s="65">
        <v>44</v>
      </c>
      <c r="C46" s="34">
        <f>IF(B55=0, "-", B46/B55)</f>
        <v>0.22797927461139897</v>
      </c>
      <c r="D46" s="65">
        <v>28</v>
      </c>
      <c r="E46" s="9">
        <f>IF(D55=0, "-", D46/D55)</f>
        <v>0.11382113821138211</v>
      </c>
      <c r="F46" s="81">
        <v>344</v>
      </c>
      <c r="G46" s="34">
        <f>IF(F55=0, "-", F46/F55)</f>
        <v>0.196011396011396</v>
      </c>
      <c r="H46" s="65">
        <v>399</v>
      </c>
      <c r="I46" s="9">
        <f>IF(H55=0, "-", H46/H55)</f>
        <v>0.17741218319253002</v>
      </c>
      <c r="J46" s="8">
        <f t="shared" si="4"/>
        <v>0.5714285714285714</v>
      </c>
      <c r="K46" s="9">
        <f t="shared" si="5"/>
        <v>-0.13784461152882205</v>
      </c>
    </row>
    <row r="47" spans="1:11" x14ac:dyDescent="0.2">
      <c r="A47" s="7" t="s">
        <v>579</v>
      </c>
      <c r="B47" s="65">
        <v>20</v>
      </c>
      <c r="C47" s="34">
        <f>IF(B55=0, "-", B47/B55)</f>
        <v>0.10362694300518134</v>
      </c>
      <c r="D47" s="65">
        <v>11</v>
      </c>
      <c r="E47" s="9">
        <f>IF(D55=0, "-", D47/D55)</f>
        <v>4.4715447154471545E-2</v>
      </c>
      <c r="F47" s="81">
        <v>163</v>
      </c>
      <c r="G47" s="34">
        <f>IF(F55=0, "-", F47/F55)</f>
        <v>9.2877492877492876E-2</v>
      </c>
      <c r="H47" s="65">
        <v>164</v>
      </c>
      <c r="I47" s="9">
        <f>IF(H55=0, "-", H47/H55)</f>
        <v>7.292129835482436E-2</v>
      </c>
      <c r="J47" s="8">
        <f t="shared" si="4"/>
        <v>0.81818181818181823</v>
      </c>
      <c r="K47" s="9">
        <f t="shared" si="5"/>
        <v>-6.0975609756097563E-3</v>
      </c>
    </row>
    <row r="48" spans="1:11" x14ac:dyDescent="0.2">
      <c r="A48" s="7" t="s">
        <v>580</v>
      </c>
      <c r="B48" s="65">
        <v>2</v>
      </c>
      <c r="C48" s="34">
        <f>IF(B55=0, "-", B48/B55)</f>
        <v>1.0362694300518135E-2</v>
      </c>
      <c r="D48" s="65">
        <v>19</v>
      </c>
      <c r="E48" s="9">
        <f>IF(D55=0, "-", D48/D55)</f>
        <v>7.7235772357723581E-2</v>
      </c>
      <c r="F48" s="81">
        <v>19</v>
      </c>
      <c r="G48" s="34">
        <f>IF(F55=0, "-", F48/F55)</f>
        <v>1.0826210826210826E-2</v>
      </c>
      <c r="H48" s="65">
        <v>182</v>
      </c>
      <c r="I48" s="9">
        <f>IF(H55=0, "-", H48/H55)</f>
        <v>8.0924855491329481E-2</v>
      </c>
      <c r="J48" s="8">
        <f t="shared" si="4"/>
        <v>-0.89473684210526316</v>
      </c>
      <c r="K48" s="9">
        <f t="shared" si="5"/>
        <v>-0.89560439560439564</v>
      </c>
    </row>
    <row r="49" spans="1:11" x14ac:dyDescent="0.2">
      <c r="A49" s="7" t="s">
        <v>581</v>
      </c>
      <c r="B49" s="65">
        <v>13</v>
      </c>
      <c r="C49" s="34">
        <f>IF(B55=0, "-", B49/B55)</f>
        <v>6.7357512953367879E-2</v>
      </c>
      <c r="D49" s="65">
        <v>7</v>
      </c>
      <c r="E49" s="9">
        <f>IF(D55=0, "-", D49/D55)</f>
        <v>2.8455284552845527E-2</v>
      </c>
      <c r="F49" s="81">
        <v>112</v>
      </c>
      <c r="G49" s="34">
        <f>IF(F55=0, "-", F49/F55)</f>
        <v>6.3817663817663822E-2</v>
      </c>
      <c r="H49" s="65">
        <v>118</v>
      </c>
      <c r="I49" s="9">
        <f>IF(H55=0, "-", H49/H55)</f>
        <v>5.2467763450422408E-2</v>
      </c>
      <c r="J49" s="8">
        <f t="shared" si="4"/>
        <v>0.8571428571428571</v>
      </c>
      <c r="K49" s="9">
        <f t="shared" si="5"/>
        <v>-5.0847457627118647E-2</v>
      </c>
    </row>
    <row r="50" spans="1:11" x14ac:dyDescent="0.2">
      <c r="A50" s="7" t="s">
        <v>582</v>
      </c>
      <c r="B50" s="65">
        <v>18</v>
      </c>
      <c r="C50" s="34">
        <f>IF(B55=0, "-", B50/B55)</f>
        <v>9.3264248704663211E-2</v>
      </c>
      <c r="D50" s="65">
        <v>40</v>
      </c>
      <c r="E50" s="9">
        <f>IF(D55=0, "-", D50/D55)</f>
        <v>0.16260162601626016</v>
      </c>
      <c r="F50" s="81">
        <v>114</v>
      </c>
      <c r="G50" s="34">
        <f>IF(F55=0, "-", F50/F55)</f>
        <v>6.4957264957264962E-2</v>
      </c>
      <c r="H50" s="65">
        <v>213</v>
      </c>
      <c r="I50" s="9">
        <f>IF(H55=0, "-", H50/H55)</f>
        <v>9.4708759448643848E-2</v>
      </c>
      <c r="J50" s="8">
        <f t="shared" si="4"/>
        <v>-0.55000000000000004</v>
      </c>
      <c r="K50" s="9">
        <f t="shared" si="5"/>
        <v>-0.46478873239436619</v>
      </c>
    </row>
    <row r="51" spans="1:11" x14ac:dyDescent="0.2">
      <c r="A51" s="7" t="s">
        <v>583</v>
      </c>
      <c r="B51" s="65">
        <v>10</v>
      </c>
      <c r="C51" s="34">
        <f>IF(B55=0, "-", B51/B55)</f>
        <v>5.181347150259067E-2</v>
      </c>
      <c r="D51" s="65">
        <v>4</v>
      </c>
      <c r="E51" s="9">
        <f>IF(D55=0, "-", D51/D55)</f>
        <v>1.6260162601626018E-2</v>
      </c>
      <c r="F51" s="81">
        <v>110</v>
      </c>
      <c r="G51" s="34">
        <f>IF(F55=0, "-", F51/F55)</f>
        <v>6.2678062678062682E-2</v>
      </c>
      <c r="H51" s="65">
        <v>68</v>
      </c>
      <c r="I51" s="9">
        <f>IF(H55=0, "-", H51/H55)</f>
        <v>3.0235660293463761E-2</v>
      </c>
      <c r="J51" s="8">
        <f t="shared" si="4"/>
        <v>1.5</v>
      </c>
      <c r="K51" s="9">
        <f t="shared" si="5"/>
        <v>0.61764705882352944</v>
      </c>
    </row>
    <row r="52" spans="1:11" x14ac:dyDescent="0.2">
      <c r="A52" s="7" t="s">
        <v>584</v>
      </c>
      <c r="B52" s="65">
        <v>14</v>
      </c>
      <c r="C52" s="34">
        <f>IF(B55=0, "-", B52/B55)</f>
        <v>7.2538860103626937E-2</v>
      </c>
      <c r="D52" s="65">
        <v>35</v>
      </c>
      <c r="E52" s="9">
        <f>IF(D55=0, "-", D52/D55)</f>
        <v>0.14227642276422764</v>
      </c>
      <c r="F52" s="81">
        <v>257</v>
      </c>
      <c r="G52" s="34">
        <f>IF(F55=0, "-", F52/F55)</f>
        <v>0.14643874643874644</v>
      </c>
      <c r="H52" s="65">
        <v>369</v>
      </c>
      <c r="I52" s="9">
        <f>IF(H55=0, "-", H52/H55)</f>
        <v>0.16407292129835482</v>
      </c>
      <c r="J52" s="8">
        <f t="shared" si="4"/>
        <v>-0.6</v>
      </c>
      <c r="K52" s="9">
        <f t="shared" si="5"/>
        <v>-0.30352303523035229</v>
      </c>
    </row>
    <row r="53" spans="1:11" x14ac:dyDescent="0.2">
      <c r="A53" s="7" t="s">
        <v>585</v>
      </c>
      <c r="B53" s="65">
        <v>9</v>
      </c>
      <c r="C53" s="34">
        <f>IF(B55=0, "-", B53/B55)</f>
        <v>4.6632124352331605E-2</v>
      </c>
      <c r="D53" s="65">
        <v>9</v>
      </c>
      <c r="E53" s="9">
        <f>IF(D55=0, "-", D53/D55)</f>
        <v>3.6585365853658534E-2</v>
      </c>
      <c r="F53" s="81">
        <v>70</v>
      </c>
      <c r="G53" s="34">
        <f>IF(F55=0, "-", F53/F55)</f>
        <v>3.9886039886039885E-2</v>
      </c>
      <c r="H53" s="65">
        <v>80</v>
      </c>
      <c r="I53" s="9">
        <f>IF(H55=0, "-", H53/H55)</f>
        <v>3.5571365051133834E-2</v>
      </c>
      <c r="J53" s="8">
        <f t="shared" si="4"/>
        <v>0</v>
      </c>
      <c r="K53" s="9">
        <f t="shared" si="5"/>
        <v>-0.125</v>
      </c>
    </row>
    <row r="54" spans="1:11" x14ac:dyDescent="0.2">
      <c r="A54" s="2"/>
      <c r="B54" s="68"/>
      <c r="C54" s="33"/>
      <c r="D54" s="68"/>
      <c r="E54" s="6"/>
      <c r="F54" s="82"/>
      <c r="G54" s="33"/>
      <c r="H54" s="68"/>
      <c r="I54" s="6"/>
      <c r="J54" s="5"/>
      <c r="K54" s="6"/>
    </row>
    <row r="55" spans="1:11" s="43" customFormat="1" x14ac:dyDescent="0.2">
      <c r="A55" s="162" t="s">
        <v>636</v>
      </c>
      <c r="B55" s="71">
        <f>SUM(B37:B54)</f>
        <v>193</v>
      </c>
      <c r="C55" s="40">
        <f>B55/16149</f>
        <v>1.1951204408941729E-2</v>
      </c>
      <c r="D55" s="71">
        <f>SUM(D37:D54)</f>
        <v>246</v>
      </c>
      <c r="E55" s="41">
        <f>D55/17535</f>
        <v>1.4029084687767323E-2</v>
      </c>
      <c r="F55" s="77">
        <f>SUM(F37:F54)</f>
        <v>1755</v>
      </c>
      <c r="G55" s="42">
        <f>F55/137541</f>
        <v>1.2759831613846053E-2</v>
      </c>
      <c r="H55" s="71">
        <f>SUM(H37:H54)</f>
        <v>2249</v>
      </c>
      <c r="I55" s="41">
        <f>H55/164962</f>
        <v>1.3633442853505656E-2</v>
      </c>
      <c r="J55" s="37">
        <f>IF(D55=0, "-", IF((B55-D55)/D55&lt;10, (B55-D55)/D55, "&gt;999%"))</f>
        <v>-0.21544715447154472</v>
      </c>
      <c r="K55" s="38">
        <f>IF(H55=0, "-", IF((F55-H55)/H55&lt;10, (F55-H55)/H55, "&gt;999%"))</f>
        <v>-0.21965317919075145</v>
      </c>
    </row>
    <row r="56" spans="1:11" x14ac:dyDescent="0.2">
      <c r="B56" s="83"/>
      <c r="D56" s="83"/>
      <c r="F56" s="83"/>
      <c r="H56" s="83"/>
    </row>
    <row r="57" spans="1:11" x14ac:dyDescent="0.2">
      <c r="A57" s="27" t="s">
        <v>635</v>
      </c>
      <c r="B57" s="71">
        <v>641</v>
      </c>
      <c r="C57" s="40">
        <f>B57/16149</f>
        <v>3.9692860239024089E-2</v>
      </c>
      <c r="D57" s="71">
        <v>734</v>
      </c>
      <c r="E57" s="41">
        <f>D57/17535</f>
        <v>4.1859138865126891E-2</v>
      </c>
      <c r="F57" s="77">
        <v>5672</v>
      </c>
      <c r="G57" s="42">
        <f>F57/137541</f>
        <v>4.1238612486458583E-2</v>
      </c>
      <c r="H57" s="71">
        <v>6425</v>
      </c>
      <c r="I57" s="41">
        <f>H57/164962</f>
        <v>3.8948363865617536E-2</v>
      </c>
      <c r="J57" s="37">
        <f>IF(D57=0, "-", IF((B57-D57)/D57&lt;10, (B57-D57)/D57, "&gt;999%"))</f>
        <v>-0.12670299727520437</v>
      </c>
      <c r="K57" s="38">
        <f>IF(H57=0, "-", IF((F57-H57)/H57&lt;10, (F57-H57)/H57, "&gt;999%"))</f>
        <v>-0.11719844357976654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642</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9</v>
      </c>
      <c r="C7" s="39">
        <f>IF(B30=0, "-", B7/B30)</f>
        <v>1.4040561622464899E-2</v>
      </c>
      <c r="D7" s="65">
        <v>13</v>
      </c>
      <c r="E7" s="21">
        <f>IF(D30=0, "-", D7/D30)</f>
        <v>1.7711171662125342E-2</v>
      </c>
      <c r="F7" s="81">
        <v>77</v>
      </c>
      <c r="G7" s="39">
        <f>IF(F30=0, "-", F7/F30)</f>
        <v>1.3575458392101551E-2</v>
      </c>
      <c r="H7" s="65">
        <v>87</v>
      </c>
      <c r="I7" s="21">
        <f>IF(H30=0, "-", H7/H30)</f>
        <v>1.3540856031128404E-2</v>
      </c>
      <c r="J7" s="20">
        <f t="shared" ref="J7:J28" si="0">IF(D7=0, "-", IF((B7-D7)/D7&lt;10, (B7-D7)/D7, "&gt;999%"))</f>
        <v>-0.30769230769230771</v>
      </c>
      <c r="K7" s="21">
        <f t="shared" ref="K7:K28" si="1">IF(H7=0, "-", IF((F7-H7)/H7&lt;10, (F7-H7)/H7, "&gt;999%"))</f>
        <v>-0.11494252873563218</v>
      </c>
    </row>
    <row r="8" spans="1:11" x14ac:dyDescent="0.2">
      <c r="A8" s="7" t="s">
        <v>40</v>
      </c>
      <c r="B8" s="65">
        <v>0</v>
      </c>
      <c r="C8" s="39">
        <f>IF(B30=0, "-", B8/B30)</f>
        <v>0</v>
      </c>
      <c r="D8" s="65">
        <v>0</v>
      </c>
      <c r="E8" s="21">
        <f>IF(D30=0, "-", D8/D30)</f>
        <v>0</v>
      </c>
      <c r="F8" s="81">
        <v>0</v>
      </c>
      <c r="G8" s="39">
        <f>IF(F30=0, "-", F8/F30)</f>
        <v>0</v>
      </c>
      <c r="H8" s="65">
        <v>3</v>
      </c>
      <c r="I8" s="21">
        <f>IF(H30=0, "-", H8/H30)</f>
        <v>4.6692607003891048E-4</v>
      </c>
      <c r="J8" s="20" t="str">
        <f t="shared" si="0"/>
        <v>-</v>
      </c>
      <c r="K8" s="21">
        <f t="shared" si="1"/>
        <v>-1</v>
      </c>
    </row>
    <row r="9" spans="1:11" x14ac:dyDescent="0.2">
      <c r="A9" s="7" t="s">
        <v>43</v>
      </c>
      <c r="B9" s="65">
        <v>13</v>
      </c>
      <c r="C9" s="39">
        <f>IF(B30=0, "-", B9/B30)</f>
        <v>2.0280811232449299E-2</v>
      </c>
      <c r="D9" s="65">
        <v>32</v>
      </c>
      <c r="E9" s="21">
        <f>IF(D30=0, "-", D9/D30)</f>
        <v>4.3596730245231606E-2</v>
      </c>
      <c r="F9" s="81">
        <v>114</v>
      </c>
      <c r="G9" s="39">
        <f>IF(F30=0, "-", F9/F30)</f>
        <v>2.0098730606488011E-2</v>
      </c>
      <c r="H9" s="65">
        <v>159</v>
      </c>
      <c r="I9" s="21">
        <f>IF(H30=0, "-", H9/H30)</f>
        <v>2.4747081712062257E-2</v>
      </c>
      <c r="J9" s="20">
        <f t="shared" si="0"/>
        <v>-0.59375</v>
      </c>
      <c r="K9" s="21">
        <f t="shared" si="1"/>
        <v>-0.28301886792452829</v>
      </c>
    </row>
    <row r="10" spans="1:11" x14ac:dyDescent="0.2">
      <c r="A10" s="7" t="s">
        <v>44</v>
      </c>
      <c r="B10" s="65">
        <v>6</v>
      </c>
      <c r="C10" s="39">
        <f>IF(B30=0, "-", B10/B30)</f>
        <v>9.3603744149765994E-3</v>
      </c>
      <c r="D10" s="65">
        <v>5</v>
      </c>
      <c r="E10" s="21">
        <f>IF(D30=0, "-", D10/D30)</f>
        <v>6.8119891008174387E-3</v>
      </c>
      <c r="F10" s="81">
        <v>111</v>
      </c>
      <c r="G10" s="39">
        <f>IF(F30=0, "-", F10/F30)</f>
        <v>1.956981664315938E-2</v>
      </c>
      <c r="H10" s="65">
        <v>101</v>
      </c>
      <c r="I10" s="21">
        <f>IF(H30=0, "-", H10/H30)</f>
        <v>1.5719844357976652E-2</v>
      </c>
      <c r="J10" s="20">
        <f t="shared" si="0"/>
        <v>0.2</v>
      </c>
      <c r="K10" s="21">
        <f t="shared" si="1"/>
        <v>9.9009900990099015E-2</v>
      </c>
    </row>
    <row r="11" spans="1:11" x14ac:dyDescent="0.2">
      <c r="A11" s="7" t="s">
        <v>45</v>
      </c>
      <c r="B11" s="65">
        <v>3</v>
      </c>
      <c r="C11" s="39">
        <f>IF(B30=0, "-", B11/B30)</f>
        <v>4.6801872074882997E-3</v>
      </c>
      <c r="D11" s="65">
        <v>5</v>
      </c>
      <c r="E11" s="21">
        <f>IF(D30=0, "-", D11/D30)</f>
        <v>6.8119891008174387E-3</v>
      </c>
      <c r="F11" s="81">
        <v>32</v>
      </c>
      <c r="G11" s="39">
        <f>IF(F30=0, "-", F11/F30)</f>
        <v>5.6417489421720732E-3</v>
      </c>
      <c r="H11" s="65">
        <v>29</v>
      </c>
      <c r="I11" s="21">
        <f>IF(H30=0, "-", H11/H30)</f>
        <v>4.5136186770428017E-3</v>
      </c>
      <c r="J11" s="20">
        <f t="shared" si="0"/>
        <v>-0.4</v>
      </c>
      <c r="K11" s="21">
        <f t="shared" si="1"/>
        <v>0.10344827586206896</v>
      </c>
    </row>
    <row r="12" spans="1:11" x14ac:dyDescent="0.2">
      <c r="A12" s="7" t="s">
        <v>46</v>
      </c>
      <c r="B12" s="65">
        <v>76</v>
      </c>
      <c r="C12" s="39">
        <f>IF(B30=0, "-", B12/B30)</f>
        <v>0.11856474258970359</v>
      </c>
      <c r="D12" s="65">
        <v>66</v>
      </c>
      <c r="E12" s="21">
        <f>IF(D30=0, "-", D12/D30)</f>
        <v>8.9918256130790186E-2</v>
      </c>
      <c r="F12" s="81">
        <v>613</v>
      </c>
      <c r="G12" s="39">
        <f>IF(F30=0, "-", F12/F30)</f>
        <v>0.10807475317348378</v>
      </c>
      <c r="H12" s="65">
        <v>583</v>
      </c>
      <c r="I12" s="21">
        <f>IF(H30=0, "-", H12/H30)</f>
        <v>9.0739299610894941E-2</v>
      </c>
      <c r="J12" s="20">
        <f t="shared" si="0"/>
        <v>0.15151515151515152</v>
      </c>
      <c r="K12" s="21">
        <f t="shared" si="1"/>
        <v>5.1457975986277875E-2</v>
      </c>
    </row>
    <row r="13" spans="1:11" x14ac:dyDescent="0.2">
      <c r="A13" s="7" t="s">
        <v>50</v>
      </c>
      <c r="B13" s="65">
        <v>80</v>
      </c>
      <c r="C13" s="39">
        <f>IF(B30=0, "-", B13/B30)</f>
        <v>0.12480499219968799</v>
      </c>
      <c r="D13" s="65">
        <v>80</v>
      </c>
      <c r="E13" s="21">
        <f>IF(D30=0, "-", D13/D30)</f>
        <v>0.10899182561307902</v>
      </c>
      <c r="F13" s="81">
        <v>748</v>
      </c>
      <c r="G13" s="39">
        <f>IF(F30=0, "-", F13/F30)</f>
        <v>0.1318758815232722</v>
      </c>
      <c r="H13" s="65">
        <v>797</v>
      </c>
      <c r="I13" s="21">
        <f>IF(H30=0, "-", H13/H30)</f>
        <v>0.12404669260700389</v>
      </c>
      <c r="J13" s="20">
        <f t="shared" si="0"/>
        <v>0</v>
      </c>
      <c r="K13" s="21">
        <f t="shared" si="1"/>
        <v>-6.148055207026349E-2</v>
      </c>
    </row>
    <row r="14" spans="1:11" x14ac:dyDescent="0.2">
      <c r="A14" s="7" t="s">
        <v>54</v>
      </c>
      <c r="B14" s="65">
        <v>2</v>
      </c>
      <c r="C14" s="39">
        <f>IF(B30=0, "-", B14/B30)</f>
        <v>3.1201248049921998E-3</v>
      </c>
      <c r="D14" s="65">
        <v>2</v>
      </c>
      <c r="E14" s="21">
        <f>IF(D30=0, "-", D14/D30)</f>
        <v>2.7247956403269754E-3</v>
      </c>
      <c r="F14" s="81">
        <v>18</v>
      </c>
      <c r="G14" s="39">
        <f>IF(F30=0, "-", F14/F30)</f>
        <v>3.1734837799717911E-3</v>
      </c>
      <c r="H14" s="65">
        <v>15</v>
      </c>
      <c r="I14" s="21">
        <f>IF(H30=0, "-", H14/H30)</f>
        <v>2.3346303501945525E-3</v>
      </c>
      <c r="J14" s="20">
        <f t="shared" si="0"/>
        <v>0</v>
      </c>
      <c r="K14" s="21">
        <f t="shared" si="1"/>
        <v>0.2</v>
      </c>
    </row>
    <row r="15" spans="1:11" x14ac:dyDescent="0.2">
      <c r="A15" s="7" t="s">
        <v>56</v>
      </c>
      <c r="B15" s="65">
        <v>3</v>
      </c>
      <c r="C15" s="39">
        <f>IF(B30=0, "-", B15/B30)</f>
        <v>4.6801872074882997E-3</v>
      </c>
      <c r="D15" s="65">
        <v>1</v>
      </c>
      <c r="E15" s="21">
        <f>IF(D30=0, "-", D15/D30)</f>
        <v>1.3623978201634877E-3</v>
      </c>
      <c r="F15" s="81">
        <v>5</v>
      </c>
      <c r="G15" s="39">
        <f>IF(F30=0, "-", F15/F30)</f>
        <v>8.815232722143865E-4</v>
      </c>
      <c r="H15" s="65">
        <v>3</v>
      </c>
      <c r="I15" s="21">
        <f>IF(H30=0, "-", H15/H30)</f>
        <v>4.6692607003891048E-4</v>
      </c>
      <c r="J15" s="20">
        <f t="shared" si="0"/>
        <v>2</v>
      </c>
      <c r="K15" s="21">
        <f t="shared" si="1"/>
        <v>0.66666666666666663</v>
      </c>
    </row>
    <row r="16" spans="1:11" x14ac:dyDescent="0.2">
      <c r="A16" s="7" t="s">
        <v>57</v>
      </c>
      <c r="B16" s="65">
        <v>157</v>
      </c>
      <c r="C16" s="39">
        <f>IF(B30=0, "-", B16/B30)</f>
        <v>0.24492979719188768</v>
      </c>
      <c r="D16" s="65">
        <v>176</v>
      </c>
      <c r="E16" s="21">
        <f>IF(D30=0, "-", D16/D30)</f>
        <v>0.23978201634877383</v>
      </c>
      <c r="F16" s="81">
        <v>1501</v>
      </c>
      <c r="G16" s="39">
        <f>IF(F30=0, "-", F16/F30)</f>
        <v>0.26463328631875882</v>
      </c>
      <c r="H16" s="65">
        <v>1503</v>
      </c>
      <c r="I16" s="21">
        <f>IF(H30=0, "-", H16/H30)</f>
        <v>0.23392996108949415</v>
      </c>
      <c r="J16" s="20">
        <f t="shared" si="0"/>
        <v>-0.10795454545454546</v>
      </c>
      <c r="K16" s="21">
        <f t="shared" si="1"/>
        <v>-1.3306719893546241E-3</v>
      </c>
    </row>
    <row r="17" spans="1:11" x14ac:dyDescent="0.2">
      <c r="A17" s="7" t="s">
        <v>60</v>
      </c>
      <c r="B17" s="65">
        <v>53</v>
      </c>
      <c r="C17" s="39">
        <f>IF(B30=0, "-", B17/B30)</f>
        <v>8.2683307332293288E-2</v>
      </c>
      <c r="D17" s="65">
        <v>56</v>
      </c>
      <c r="E17" s="21">
        <f>IF(D30=0, "-", D17/D30)</f>
        <v>7.6294277929155316E-2</v>
      </c>
      <c r="F17" s="81">
        <v>354</v>
      </c>
      <c r="G17" s="39">
        <f>IF(F30=0, "-", F17/F30)</f>
        <v>6.2411847672778561E-2</v>
      </c>
      <c r="H17" s="65">
        <v>336</v>
      </c>
      <c r="I17" s="21">
        <f>IF(H30=0, "-", H17/H30)</f>
        <v>5.2295719844357977E-2</v>
      </c>
      <c r="J17" s="20">
        <f t="shared" si="0"/>
        <v>-5.3571428571428568E-2</v>
      </c>
      <c r="K17" s="21">
        <f t="shared" si="1"/>
        <v>5.3571428571428568E-2</v>
      </c>
    </row>
    <row r="18" spans="1:11" x14ac:dyDescent="0.2">
      <c r="A18" s="7" t="s">
        <v>63</v>
      </c>
      <c r="B18" s="65">
        <v>44</v>
      </c>
      <c r="C18" s="39">
        <f>IF(B30=0, "-", B18/B30)</f>
        <v>6.8642745709828396E-2</v>
      </c>
      <c r="D18" s="65">
        <v>28</v>
      </c>
      <c r="E18" s="21">
        <f>IF(D30=0, "-", D18/D30)</f>
        <v>3.8147138964577658E-2</v>
      </c>
      <c r="F18" s="81">
        <v>344</v>
      </c>
      <c r="G18" s="39">
        <f>IF(F30=0, "-", F18/F30)</f>
        <v>6.0648801128349791E-2</v>
      </c>
      <c r="H18" s="65">
        <v>399</v>
      </c>
      <c r="I18" s="21">
        <f>IF(H30=0, "-", H18/H30)</f>
        <v>6.21011673151751E-2</v>
      </c>
      <c r="J18" s="20">
        <f t="shared" si="0"/>
        <v>0.5714285714285714</v>
      </c>
      <c r="K18" s="21">
        <f t="shared" si="1"/>
        <v>-0.13784461152882205</v>
      </c>
    </row>
    <row r="19" spans="1:11" x14ac:dyDescent="0.2">
      <c r="A19" s="7" t="s">
        <v>70</v>
      </c>
      <c r="B19" s="65">
        <v>20</v>
      </c>
      <c r="C19" s="39">
        <f>IF(B30=0, "-", B19/B30)</f>
        <v>3.1201248049921998E-2</v>
      </c>
      <c r="D19" s="65">
        <v>11</v>
      </c>
      <c r="E19" s="21">
        <f>IF(D30=0, "-", D19/D30)</f>
        <v>1.4986376021798364E-2</v>
      </c>
      <c r="F19" s="81">
        <v>163</v>
      </c>
      <c r="G19" s="39">
        <f>IF(F30=0, "-", F19/F30)</f>
        <v>2.8737658674188999E-2</v>
      </c>
      <c r="H19" s="65">
        <v>164</v>
      </c>
      <c r="I19" s="21">
        <f>IF(H30=0, "-", H19/H30)</f>
        <v>2.5525291828793775E-2</v>
      </c>
      <c r="J19" s="20">
        <f t="shared" si="0"/>
        <v>0.81818181818181823</v>
      </c>
      <c r="K19" s="21">
        <f t="shared" si="1"/>
        <v>-6.0975609756097563E-3</v>
      </c>
    </row>
    <row r="20" spans="1:11" x14ac:dyDescent="0.2">
      <c r="A20" s="7" t="s">
        <v>71</v>
      </c>
      <c r="B20" s="65">
        <v>3</v>
      </c>
      <c r="C20" s="39">
        <f>IF(B30=0, "-", B20/B30)</f>
        <v>4.6801872074882997E-3</v>
      </c>
      <c r="D20" s="65">
        <v>83</v>
      </c>
      <c r="E20" s="21">
        <f>IF(D30=0, "-", D20/D30)</f>
        <v>0.11307901907356949</v>
      </c>
      <c r="F20" s="81">
        <v>152</v>
      </c>
      <c r="G20" s="39">
        <f>IF(F30=0, "-", F20/F30)</f>
        <v>2.6798307475317348E-2</v>
      </c>
      <c r="H20" s="65">
        <v>638</v>
      </c>
      <c r="I20" s="21">
        <f>IF(H30=0, "-", H20/H30)</f>
        <v>9.9299610894941631E-2</v>
      </c>
      <c r="J20" s="20">
        <f t="shared" si="0"/>
        <v>-0.96385542168674698</v>
      </c>
      <c r="K20" s="21">
        <f t="shared" si="1"/>
        <v>-0.76175548589341691</v>
      </c>
    </row>
    <row r="21" spans="1:11" x14ac:dyDescent="0.2">
      <c r="A21" s="7" t="s">
        <v>76</v>
      </c>
      <c r="B21" s="65">
        <v>14</v>
      </c>
      <c r="C21" s="39">
        <f>IF(B30=0, "-", B21/B30)</f>
        <v>2.1840873634945399E-2</v>
      </c>
      <c r="D21" s="65">
        <v>7</v>
      </c>
      <c r="E21" s="21">
        <f>IF(D30=0, "-", D21/D30)</f>
        <v>9.5367847411444145E-3</v>
      </c>
      <c r="F21" s="81">
        <v>122</v>
      </c>
      <c r="G21" s="39">
        <f>IF(F30=0, "-", F21/F30)</f>
        <v>2.1509167842031031E-2</v>
      </c>
      <c r="H21" s="65">
        <v>131</v>
      </c>
      <c r="I21" s="21">
        <f>IF(H30=0, "-", H21/H30)</f>
        <v>2.0389105058365758E-2</v>
      </c>
      <c r="J21" s="20">
        <f t="shared" si="0"/>
        <v>1</v>
      </c>
      <c r="K21" s="21">
        <f t="shared" si="1"/>
        <v>-6.8702290076335881E-2</v>
      </c>
    </row>
    <row r="22" spans="1:11" x14ac:dyDescent="0.2">
      <c r="A22" s="7" t="s">
        <v>77</v>
      </c>
      <c r="B22" s="65">
        <v>33</v>
      </c>
      <c r="C22" s="39">
        <f>IF(B30=0, "-", B22/B30)</f>
        <v>5.1482059282371297E-2</v>
      </c>
      <c r="D22" s="65">
        <v>48</v>
      </c>
      <c r="E22" s="21">
        <f>IF(D30=0, "-", D22/D30)</f>
        <v>6.5395095367847406E-2</v>
      </c>
      <c r="F22" s="81">
        <v>352</v>
      </c>
      <c r="G22" s="39">
        <f>IF(F30=0, "-", F22/F30)</f>
        <v>6.2059238363892807E-2</v>
      </c>
      <c r="H22" s="65">
        <v>420</v>
      </c>
      <c r="I22" s="21">
        <f>IF(H30=0, "-", H22/H30)</f>
        <v>6.5369649805447474E-2</v>
      </c>
      <c r="J22" s="20">
        <f t="shared" si="0"/>
        <v>-0.3125</v>
      </c>
      <c r="K22" s="21">
        <f t="shared" si="1"/>
        <v>-0.16190476190476191</v>
      </c>
    </row>
    <row r="23" spans="1:11" x14ac:dyDescent="0.2">
      <c r="A23" s="7" t="s">
        <v>86</v>
      </c>
      <c r="B23" s="65">
        <v>42</v>
      </c>
      <c r="C23" s="39">
        <f>IF(B30=0, "-", B23/B30)</f>
        <v>6.5522620904836196E-2</v>
      </c>
      <c r="D23" s="65">
        <v>17</v>
      </c>
      <c r="E23" s="21">
        <f>IF(D30=0, "-", D23/D30)</f>
        <v>2.316076294277929E-2</v>
      </c>
      <c r="F23" s="81">
        <v>163</v>
      </c>
      <c r="G23" s="39">
        <f>IF(F30=0, "-", F23/F30)</f>
        <v>2.8737658674188999E-2</v>
      </c>
      <c r="H23" s="65">
        <v>155</v>
      </c>
      <c r="I23" s="21">
        <f>IF(H30=0, "-", H23/H30)</f>
        <v>2.4124513618677044E-2</v>
      </c>
      <c r="J23" s="20">
        <f t="shared" si="0"/>
        <v>1.4705882352941178</v>
      </c>
      <c r="K23" s="21">
        <f t="shared" si="1"/>
        <v>5.1612903225806452E-2</v>
      </c>
    </row>
    <row r="24" spans="1:11" x14ac:dyDescent="0.2">
      <c r="A24" s="7" t="s">
        <v>88</v>
      </c>
      <c r="B24" s="65">
        <v>18</v>
      </c>
      <c r="C24" s="39">
        <f>IF(B30=0, "-", B24/B30)</f>
        <v>2.8081123244929798E-2</v>
      </c>
      <c r="D24" s="65">
        <v>40</v>
      </c>
      <c r="E24" s="21">
        <f>IF(D30=0, "-", D24/D30)</f>
        <v>5.4495912806539509E-2</v>
      </c>
      <c r="F24" s="81">
        <v>114</v>
      </c>
      <c r="G24" s="39">
        <f>IF(F30=0, "-", F24/F30)</f>
        <v>2.0098730606488011E-2</v>
      </c>
      <c r="H24" s="65">
        <v>214</v>
      </c>
      <c r="I24" s="21">
        <f>IF(H30=0, "-", H24/H30)</f>
        <v>3.330739299610895E-2</v>
      </c>
      <c r="J24" s="20">
        <f t="shared" si="0"/>
        <v>-0.55000000000000004</v>
      </c>
      <c r="K24" s="21">
        <f t="shared" si="1"/>
        <v>-0.46728971962616822</v>
      </c>
    </row>
    <row r="25" spans="1:11" x14ac:dyDescent="0.2">
      <c r="A25" s="7" t="s">
        <v>94</v>
      </c>
      <c r="B25" s="65">
        <v>10</v>
      </c>
      <c r="C25" s="39">
        <f>IF(B30=0, "-", B25/B30)</f>
        <v>1.5600624024960999E-2</v>
      </c>
      <c r="D25" s="65">
        <v>5</v>
      </c>
      <c r="E25" s="21">
        <f>IF(D30=0, "-", D25/D30)</f>
        <v>6.8119891008174387E-3</v>
      </c>
      <c r="F25" s="81">
        <v>121</v>
      </c>
      <c r="G25" s="39">
        <f>IF(F30=0, "-", F25/F30)</f>
        <v>2.1332863187588154E-2</v>
      </c>
      <c r="H25" s="65">
        <v>109</v>
      </c>
      <c r="I25" s="21">
        <f>IF(H30=0, "-", H25/H30)</f>
        <v>1.6964980544747082E-2</v>
      </c>
      <c r="J25" s="20">
        <f t="shared" si="0"/>
        <v>1</v>
      </c>
      <c r="K25" s="21">
        <f t="shared" si="1"/>
        <v>0.11009174311926606</v>
      </c>
    </row>
    <row r="26" spans="1:11" x14ac:dyDescent="0.2">
      <c r="A26" s="7" t="s">
        <v>95</v>
      </c>
      <c r="B26" s="65">
        <v>27</v>
      </c>
      <c r="C26" s="39">
        <f>IF(B30=0, "-", B26/B30)</f>
        <v>4.2121684867394697E-2</v>
      </c>
      <c r="D26" s="65">
        <v>15</v>
      </c>
      <c r="E26" s="21">
        <f>IF(D30=0, "-", D26/D30)</f>
        <v>2.0435967302452316E-2</v>
      </c>
      <c r="F26" s="81">
        <v>228</v>
      </c>
      <c r="G26" s="39">
        <f>IF(F30=0, "-", F26/F30)</f>
        <v>4.0197461212976023E-2</v>
      </c>
      <c r="H26" s="65">
        <v>119</v>
      </c>
      <c r="I26" s="21">
        <f>IF(H30=0, "-", H26/H30)</f>
        <v>1.8521400778210118E-2</v>
      </c>
      <c r="J26" s="20">
        <f t="shared" si="0"/>
        <v>0.8</v>
      </c>
      <c r="K26" s="21">
        <f t="shared" si="1"/>
        <v>0.91596638655462181</v>
      </c>
    </row>
    <row r="27" spans="1:11" x14ac:dyDescent="0.2">
      <c r="A27" s="7" t="s">
        <v>97</v>
      </c>
      <c r="B27" s="65">
        <v>19</v>
      </c>
      <c r="C27" s="39">
        <f>IF(B30=0, "-", B27/B30)</f>
        <v>2.9641185647425898E-2</v>
      </c>
      <c r="D27" s="65">
        <v>35</v>
      </c>
      <c r="E27" s="21">
        <f>IF(D30=0, "-", D27/D30)</f>
        <v>4.7683923705722074E-2</v>
      </c>
      <c r="F27" s="81">
        <v>270</v>
      </c>
      <c r="G27" s="39">
        <f>IF(F30=0, "-", F27/F30)</f>
        <v>4.7602256699576871E-2</v>
      </c>
      <c r="H27" s="65">
        <v>380</v>
      </c>
      <c r="I27" s="21">
        <f>IF(H30=0, "-", H27/H30)</f>
        <v>5.9143968871595329E-2</v>
      </c>
      <c r="J27" s="20">
        <f t="shared" si="0"/>
        <v>-0.45714285714285713</v>
      </c>
      <c r="K27" s="21">
        <f t="shared" si="1"/>
        <v>-0.28947368421052633</v>
      </c>
    </row>
    <row r="28" spans="1:11" x14ac:dyDescent="0.2">
      <c r="A28" s="7" t="s">
        <v>98</v>
      </c>
      <c r="B28" s="65">
        <v>9</v>
      </c>
      <c r="C28" s="39">
        <f>IF(B30=0, "-", B28/B30)</f>
        <v>1.4040561622464899E-2</v>
      </c>
      <c r="D28" s="65">
        <v>9</v>
      </c>
      <c r="E28" s="21">
        <f>IF(D30=0, "-", D28/D30)</f>
        <v>1.226158038147139E-2</v>
      </c>
      <c r="F28" s="81">
        <v>70</v>
      </c>
      <c r="G28" s="39">
        <f>IF(F30=0, "-", F28/F30)</f>
        <v>1.234132581100141E-2</v>
      </c>
      <c r="H28" s="65">
        <v>80</v>
      </c>
      <c r="I28" s="21">
        <f>IF(H30=0, "-", H28/H30)</f>
        <v>1.2451361867704281E-2</v>
      </c>
      <c r="J28" s="20">
        <f t="shared" si="0"/>
        <v>0</v>
      </c>
      <c r="K28" s="21">
        <f t="shared" si="1"/>
        <v>-0.125</v>
      </c>
    </row>
    <row r="29" spans="1:11" x14ac:dyDescent="0.2">
      <c r="A29" s="2"/>
      <c r="B29" s="68"/>
      <c r="C29" s="33"/>
      <c r="D29" s="68"/>
      <c r="E29" s="6"/>
      <c r="F29" s="82"/>
      <c r="G29" s="33"/>
      <c r="H29" s="68"/>
      <c r="I29" s="6"/>
      <c r="J29" s="5"/>
      <c r="K29" s="6"/>
    </row>
    <row r="30" spans="1:11" s="43" customFormat="1" x14ac:dyDescent="0.2">
      <c r="A30" s="162" t="s">
        <v>635</v>
      </c>
      <c r="B30" s="71">
        <f>SUM(B7:B29)</f>
        <v>641</v>
      </c>
      <c r="C30" s="40">
        <v>1</v>
      </c>
      <c r="D30" s="71">
        <f>SUM(D7:D29)</f>
        <v>734</v>
      </c>
      <c r="E30" s="41">
        <v>1</v>
      </c>
      <c r="F30" s="77">
        <f>SUM(F7:F29)</f>
        <v>5672</v>
      </c>
      <c r="G30" s="42">
        <v>1</v>
      </c>
      <c r="H30" s="71">
        <f>SUM(H7:H29)</f>
        <v>6425</v>
      </c>
      <c r="I30" s="41">
        <v>1</v>
      </c>
      <c r="J30" s="37">
        <f>IF(D30=0, "-", (B30-D30)/D30)</f>
        <v>-0.12670299727520437</v>
      </c>
      <c r="K30" s="38">
        <f>IF(H30=0, "-", (F30-H30)/H30)</f>
        <v>-0.11719844357976654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02"/>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330</v>
      </c>
      <c r="B8" s="143">
        <v>0</v>
      </c>
      <c r="C8" s="144">
        <v>0</v>
      </c>
      <c r="D8" s="143">
        <v>0</v>
      </c>
      <c r="E8" s="144">
        <v>1</v>
      </c>
      <c r="F8" s="145"/>
      <c r="G8" s="143">
        <f>B8-C8</f>
        <v>0</v>
      </c>
      <c r="H8" s="144">
        <f>D8-E8</f>
        <v>-1</v>
      </c>
      <c r="I8" s="151" t="str">
        <f>IF(C8=0, "-", IF(G8/C8&lt;10, G8/C8, "&gt;999%"))</f>
        <v>-</v>
      </c>
      <c r="J8" s="152">
        <f>IF(E8=0, "-", IF(H8/E8&lt;10, H8/E8, "&gt;999%"))</f>
        <v>-1</v>
      </c>
    </row>
    <row r="9" spans="1:10" x14ac:dyDescent="0.2">
      <c r="A9" s="158" t="s">
        <v>266</v>
      </c>
      <c r="B9" s="65">
        <v>0</v>
      </c>
      <c r="C9" s="66">
        <v>0</v>
      </c>
      <c r="D9" s="65">
        <v>1</v>
      </c>
      <c r="E9" s="66">
        <v>7</v>
      </c>
      <c r="F9" s="67"/>
      <c r="G9" s="65">
        <f>B9-C9</f>
        <v>0</v>
      </c>
      <c r="H9" s="66">
        <f>D9-E9</f>
        <v>-6</v>
      </c>
      <c r="I9" s="20" t="str">
        <f>IF(C9=0, "-", IF(G9/C9&lt;10, G9/C9, "&gt;999%"))</f>
        <v>-</v>
      </c>
      <c r="J9" s="21">
        <f>IF(E9=0, "-", IF(H9/E9&lt;10, H9/E9, "&gt;999%"))</f>
        <v>-0.8571428571428571</v>
      </c>
    </row>
    <row r="10" spans="1:10" x14ac:dyDescent="0.2">
      <c r="A10" s="158" t="s">
        <v>221</v>
      </c>
      <c r="B10" s="65">
        <v>2</v>
      </c>
      <c r="C10" s="66">
        <v>0</v>
      </c>
      <c r="D10" s="65">
        <v>5</v>
      </c>
      <c r="E10" s="66">
        <v>12</v>
      </c>
      <c r="F10" s="67"/>
      <c r="G10" s="65">
        <f>B10-C10</f>
        <v>2</v>
      </c>
      <c r="H10" s="66">
        <f>D10-E10</f>
        <v>-7</v>
      </c>
      <c r="I10" s="20" t="str">
        <f>IF(C10=0, "-", IF(G10/C10&lt;10, G10/C10, "&gt;999%"))</f>
        <v>-</v>
      </c>
      <c r="J10" s="21">
        <f>IF(E10=0, "-", IF(H10/E10&lt;10, H10/E10, "&gt;999%"))</f>
        <v>-0.58333333333333337</v>
      </c>
    </row>
    <row r="11" spans="1:10" x14ac:dyDescent="0.2">
      <c r="A11" s="158" t="s">
        <v>432</v>
      </c>
      <c r="B11" s="65">
        <v>5</v>
      </c>
      <c r="C11" s="66">
        <v>2</v>
      </c>
      <c r="D11" s="65">
        <v>14</v>
      </c>
      <c r="E11" s="66">
        <v>10</v>
      </c>
      <c r="F11" s="67"/>
      <c r="G11" s="65">
        <f>B11-C11</f>
        <v>3</v>
      </c>
      <c r="H11" s="66">
        <f>D11-E11</f>
        <v>4</v>
      </c>
      <c r="I11" s="20">
        <f>IF(C11=0, "-", IF(G11/C11&lt;10, G11/C11, "&gt;999%"))</f>
        <v>1.5</v>
      </c>
      <c r="J11" s="21">
        <f>IF(E11=0, "-", IF(H11/E11&lt;10, H11/E11, "&gt;999%"))</f>
        <v>0.4</v>
      </c>
    </row>
    <row r="12" spans="1:10" s="160" customFormat="1" x14ac:dyDescent="0.2">
      <c r="A12" s="178" t="s">
        <v>643</v>
      </c>
      <c r="B12" s="71">
        <v>7</v>
      </c>
      <c r="C12" s="72">
        <v>2</v>
      </c>
      <c r="D12" s="71">
        <v>20</v>
      </c>
      <c r="E12" s="72">
        <v>30</v>
      </c>
      <c r="F12" s="73"/>
      <c r="G12" s="71">
        <f>B12-C12</f>
        <v>5</v>
      </c>
      <c r="H12" s="72">
        <f>D12-E12</f>
        <v>-10</v>
      </c>
      <c r="I12" s="37">
        <f>IF(C12=0, "-", IF(G12/C12&lt;10, G12/C12, "&gt;999%"))</f>
        <v>2.5</v>
      </c>
      <c r="J12" s="38">
        <f>IF(E12=0, "-", IF(H12/E12&lt;10, H12/E12, "&gt;999%"))</f>
        <v>-0.33333333333333331</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331</v>
      </c>
      <c r="B15" s="65">
        <v>0</v>
      </c>
      <c r="C15" s="66">
        <v>0</v>
      </c>
      <c r="D15" s="65">
        <v>0</v>
      </c>
      <c r="E15" s="66">
        <v>4</v>
      </c>
      <c r="F15" s="67"/>
      <c r="G15" s="65">
        <f>B15-C15</f>
        <v>0</v>
      </c>
      <c r="H15" s="66">
        <f>D15-E15</f>
        <v>-4</v>
      </c>
      <c r="I15" s="20" t="str">
        <f>IF(C15=0, "-", IF(G15/C15&lt;10, G15/C15, "&gt;999%"))</f>
        <v>-</v>
      </c>
      <c r="J15" s="21">
        <f>IF(E15=0, "-", IF(H15/E15&lt;10, H15/E15, "&gt;999%"))</f>
        <v>-1</v>
      </c>
    </row>
    <row r="16" spans="1:10" s="160" customFormat="1" x14ac:dyDescent="0.2">
      <c r="A16" s="178" t="s">
        <v>644</v>
      </c>
      <c r="B16" s="71">
        <v>0</v>
      </c>
      <c r="C16" s="72">
        <v>0</v>
      </c>
      <c r="D16" s="71">
        <v>0</v>
      </c>
      <c r="E16" s="72">
        <v>4</v>
      </c>
      <c r="F16" s="73"/>
      <c r="G16" s="71">
        <f>B16-C16</f>
        <v>0</v>
      </c>
      <c r="H16" s="72">
        <f>D16-E16</f>
        <v>-4</v>
      </c>
      <c r="I16" s="37" t="str">
        <f>IF(C16=0, "-", IF(G16/C16&lt;10, G16/C16, "&gt;999%"))</f>
        <v>-</v>
      </c>
      <c r="J16" s="38">
        <f>IF(E16=0, "-", IF(H16/E16&lt;10, H16/E16, "&gt;999%"))</f>
        <v>-1</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350</v>
      </c>
      <c r="B19" s="65">
        <v>2</v>
      </c>
      <c r="C19" s="66">
        <v>4</v>
      </c>
      <c r="D19" s="65">
        <v>9</v>
      </c>
      <c r="E19" s="66">
        <v>20</v>
      </c>
      <c r="F19" s="67"/>
      <c r="G19" s="65">
        <f>B19-C19</f>
        <v>-2</v>
      </c>
      <c r="H19" s="66">
        <f>D19-E19</f>
        <v>-11</v>
      </c>
      <c r="I19" s="20">
        <f>IF(C19=0, "-", IF(G19/C19&lt;10, G19/C19, "&gt;999%"))</f>
        <v>-0.5</v>
      </c>
      <c r="J19" s="21">
        <f>IF(E19=0, "-", IF(H19/E19&lt;10, H19/E19, "&gt;999%"))</f>
        <v>-0.55000000000000004</v>
      </c>
    </row>
    <row r="20" spans="1:10" s="160" customFormat="1" x14ac:dyDescent="0.2">
      <c r="A20" s="178" t="s">
        <v>645</v>
      </c>
      <c r="B20" s="71">
        <v>2</v>
      </c>
      <c r="C20" s="72">
        <v>4</v>
      </c>
      <c r="D20" s="71">
        <v>9</v>
      </c>
      <c r="E20" s="72">
        <v>20</v>
      </c>
      <c r="F20" s="73"/>
      <c r="G20" s="71">
        <f>B20-C20</f>
        <v>-2</v>
      </c>
      <c r="H20" s="72">
        <f>D20-E20</f>
        <v>-11</v>
      </c>
      <c r="I20" s="37">
        <f>IF(C20=0, "-", IF(G20/C20&lt;10, G20/C20, "&gt;999%"))</f>
        <v>-0.5</v>
      </c>
      <c r="J20" s="38">
        <f>IF(E20=0, "-", IF(H20/E20&lt;10, H20/E20, "&gt;999%"))</f>
        <v>-0.55000000000000004</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216</v>
      </c>
      <c r="B23" s="65">
        <v>6</v>
      </c>
      <c r="C23" s="66">
        <v>0</v>
      </c>
      <c r="D23" s="65">
        <v>58</v>
      </c>
      <c r="E23" s="66">
        <v>53</v>
      </c>
      <c r="F23" s="67"/>
      <c r="G23" s="65">
        <f t="shared" ref="G23:G39" si="0">B23-C23</f>
        <v>6</v>
      </c>
      <c r="H23" s="66">
        <f t="shared" ref="H23:H39" si="1">D23-E23</f>
        <v>5</v>
      </c>
      <c r="I23" s="20" t="str">
        <f t="shared" ref="I23:I39" si="2">IF(C23=0, "-", IF(G23/C23&lt;10, G23/C23, "&gt;999%"))</f>
        <v>-</v>
      </c>
      <c r="J23" s="21">
        <f t="shared" ref="J23:J39" si="3">IF(E23=0, "-", IF(H23/E23&lt;10, H23/E23, "&gt;999%"))</f>
        <v>9.4339622641509441E-2</v>
      </c>
    </row>
    <row r="24" spans="1:10" x14ac:dyDescent="0.2">
      <c r="A24" s="158" t="s">
        <v>244</v>
      </c>
      <c r="B24" s="65">
        <v>61</v>
      </c>
      <c r="C24" s="66">
        <v>46</v>
      </c>
      <c r="D24" s="65">
        <v>307</v>
      </c>
      <c r="E24" s="66">
        <v>414</v>
      </c>
      <c r="F24" s="67"/>
      <c r="G24" s="65">
        <f t="shared" si="0"/>
        <v>15</v>
      </c>
      <c r="H24" s="66">
        <f t="shared" si="1"/>
        <v>-107</v>
      </c>
      <c r="I24" s="20">
        <f t="shared" si="2"/>
        <v>0.32608695652173914</v>
      </c>
      <c r="J24" s="21">
        <f t="shared" si="3"/>
        <v>-0.25845410628019322</v>
      </c>
    </row>
    <row r="25" spans="1:10" x14ac:dyDescent="0.2">
      <c r="A25" s="158" t="s">
        <v>321</v>
      </c>
      <c r="B25" s="65">
        <v>5</v>
      </c>
      <c r="C25" s="66">
        <v>5</v>
      </c>
      <c r="D25" s="65">
        <v>13</v>
      </c>
      <c r="E25" s="66">
        <v>34</v>
      </c>
      <c r="F25" s="67"/>
      <c r="G25" s="65">
        <f t="shared" si="0"/>
        <v>0</v>
      </c>
      <c r="H25" s="66">
        <f t="shared" si="1"/>
        <v>-21</v>
      </c>
      <c r="I25" s="20">
        <f t="shared" si="2"/>
        <v>0</v>
      </c>
      <c r="J25" s="21">
        <f t="shared" si="3"/>
        <v>-0.61764705882352944</v>
      </c>
    </row>
    <row r="26" spans="1:10" x14ac:dyDescent="0.2">
      <c r="A26" s="158" t="s">
        <v>267</v>
      </c>
      <c r="B26" s="65">
        <v>14</v>
      </c>
      <c r="C26" s="66">
        <v>13</v>
      </c>
      <c r="D26" s="65">
        <v>95</v>
      </c>
      <c r="E26" s="66">
        <v>124</v>
      </c>
      <c r="F26" s="67"/>
      <c r="G26" s="65">
        <f t="shared" si="0"/>
        <v>1</v>
      </c>
      <c r="H26" s="66">
        <f t="shared" si="1"/>
        <v>-29</v>
      </c>
      <c r="I26" s="20">
        <f t="shared" si="2"/>
        <v>7.6923076923076927E-2</v>
      </c>
      <c r="J26" s="21">
        <f t="shared" si="3"/>
        <v>-0.23387096774193547</v>
      </c>
    </row>
    <row r="27" spans="1:10" x14ac:dyDescent="0.2">
      <c r="A27" s="158" t="s">
        <v>332</v>
      </c>
      <c r="B27" s="65">
        <v>3</v>
      </c>
      <c r="C27" s="66">
        <v>4</v>
      </c>
      <c r="D27" s="65">
        <v>26</v>
      </c>
      <c r="E27" s="66">
        <v>43</v>
      </c>
      <c r="F27" s="67"/>
      <c r="G27" s="65">
        <f t="shared" si="0"/>
        <v>-1</v>
      </c>
      <c r="H27" s="66">
        <f t="shared" si="1"/>
        <v>-17</v>
      </c>
      <c r="I27" s="20">
        <f t="shared" si="2"/>
        <v>-0.25</v>
      </c>
      <c r="J27" s="21">
        <f t="shared" si="3"/>
        <v>-0.39534883720930231</v>
      </c>
    </row>
    <row r="28" spans="1:10" x14ac:dyDescent="0.2">
      <c r="A28" s="158" t="s">
        <v>268</v>
      </c>
      <c r="B28" s="65">
        <v>4</v>
      </c>
      <c r="C28" s="66">
        <v>12</v>
      </c>
      <c r="D28" s="65">
        <v>66</v>
      </c>
      <c r="E28" s="66">
        <v>101</v>
      </c>
      <c r="F28" s="67"/>
      <c r="G28" s="65">
        <f t="shared" si="0"/>
        <v>-8</v>
      </c>
      <c r="H28" s="66">
        <f t="shared" si="1"/>
        <v>-35</v>
      </c>
      <c r="I28" s="20">
        <f t="shared" si="2"/>
        <v>-0.66666666666666663</v>
      </c>
      <c r="J28" s="21">
        <f t="shared" si="3"/>
        <v>-0.34653465346534651</v>
      </c>
    </row>
    <row r="29" spans="1:10" x14ac:dyDescent="0.2">
      <c r="A29" s="158" t="s">
        <v>285</v>
      </c>
      <c r="B29" s="65">
        <v>3</v>
      </c>
      <c r="C29" s="66">
        <v>0</v>
      </c>
      <c r="D29" s="65">
        <v>15</v>
      </c>
      <c r="E29" s="66">
        <v>2</v>
      </c>
      <c r="F29" s="67"/>
      <c r="G29" s="65">
        <f t="shared" si="0"/>
        <v>3</v>
      </c>
      <c r="H29" s="66">
        <f t="shared" si="1"/>
        <v>13</v>
      </c>
      <c r="I29" s="20" t="str">
        <f t="shared" si="2"/>
        <v>-</v>
      </c>
      <c r="J29" s="21">
        <f t="shared" si="3"/>
        <v>6.5</v>
      </c>
    </row>
    <row r="30" spans="1:10" x14ac:dyDescent="0.2">
      <c r="A30" s="158" t="s">
        <v>286</v>
      </c>
      <c r="B30" s="65">
        <v>4</v>
      </c>
      <c r="C30" s="66">
        <v>0</v>
      </c>
      <c r="D30" s="65">
        <v>11</v>
      </c>
      <c r="E30" s="66">
        <v>10</v>
      </c>
      <c r="F30" s="67"/>
      <c r="G30" s="65">
        <f t="shared" si="0"/>
        <v>4</v>
      </c>
      <c r="H30" s="66">
        <f t="shared" si="1"/>
        <v>1</v>
      </c>
      <c r="I30" s="20" t="str">
        <f t="shared" si="2"/>
        <v>-</v>
      </c>
      <c r="J30" s="21">
        <f t="shared" si="3"/>
        <v>0.1</v>
      </c>
    </row>
    <row r="31" spans="1:10" x14ac:dyDescent="0.2">
      <c r="A31" s="158" t="s">
        <v>296</v>
      </c>
      <c r="B31" s="65">
        <v>0</v>
      </c>
      <c r="C31" s="66">
        <v>0</v>
      </c>
      <c r="D31" s="65">
        <v>1</v>
      </c>
      <c r="E31" s="66">
        <v>6</v>
      </c>
      <c r="F31" s="67"/>
      <c r="G31" s="65">
        <f t="shared" si="0"/>
        <v>0</v>
      </c>
      <c r="H31" s="66">
        <f t="shared" si="1"/>
        <v>-5</v>
      </c>
      <c r="I31" s="20" t="str">
        <f t="shared" si="2"/>
        <v>-</v>
      </c>
      <c r="J31" s="21">
        <f t="shared" si="3"/>
        <v>-0.83333333333333337</v>
      </c>
    </row>
    <row r="32" spans="1:10" x14ac:dyDescent="0.2">
      <c r="A32" s="158" t="s">
        <v>399</v>
      </c>
      <c r="B32" s="65">
        <v>17</v>
      </c>
      <c r="C32" s="66">
        <v>26</v>
      </c>
      <c r="D32" s="65">
        <v>179</v>
      </c>
      <c r="E32" s="66">
        <v>305</v>
      </c>
      <c r="F32" s="67"/>
      <c r="G32" s="65">
        <f t="shared" si="0"/>
        <v>-9</v>
      </c>
      <c r="H32" s="66">
        <f t="shared" si="1"/>
        <v>-126</v>
      </c>
      <c r="I32" s="20">
        <f t="shared" si="2"/>
        <v>-0.34615384615384615</v>
      </c>
      <c r="J32" s="21">
        <f t="shared" si="3"/>
        <v>-0.41311475409836068</v>
      </c>
    </row>
    <row r="33" spans="1:10" x14ac:dyDescent="0.2">
      <c r="A33" s="158" t="s">
        <v>400</v>
      </c>
      <c r="B33" s="65">
        <v>90</v>
      </c>
      <c r="C33" s="66">
        <v>0</v>
      </c>
      <c r="D33" s="65">
        <v>495</v>
      </c>
      <c r="E33" s="66">
        <v>22</v>
      </c>
      <c r="F33" s="67"/>
      <c r="G33" s="65">
        <f t="shared" si="0"/>
        <v>90</v>
      </c>
      <c r="H33" s="66">
        <f t="shared" si="1"/>
        <v>473</v>
      </c>
      <c r="I33" s="20" t="str">
        <f t="shared" si="2"/>
        <v>-</v>
      </c>
      <c r="J33" s="21" t="str">
        <f t="shared" si="3"/>
        <v>&gt;999%</v>
      </c>
    </row>
    <row r="34" spans="1:10" x14ac:dyDescent="0.2">
      <c r="A34" s="158" t="s">
        <v>433</v>
      </c>
      <c r="B34" s="65">
        <v>34</v>
      </c>
      <c r="C34" s="66">
        <v>67</v>
      </c>
      <c r="D34" s="65">
        <v>325</v>
      </c>
      <c r="E34" s="66">
        <v>461</v>
      </c>
      <c r="F34" s="67"/>
      <c r="G34" s="65">
        <f t="shared" si="0"/>
        <v>-33</v>
      </c>
      <c r="H34" s="66">
        <f t="shared" si="1"/>
        <v>-136</v>
      </c>
      <c r="I34" s="20">
        <f t="shared" si="2"/>
        <v>-0.4925373134328358</v>
      </c>
      <c r="J34" s="21">
        <f t="shared" si="3"/>
        <v>-0.29501084598698479</v>
      </c>
    </row>
    <row r="35" spans="1:10" x14ac:dyDescent="0.2">
      <c r="A35" s="158" t="s">
        <v>470</v>
      </c>
      <c r="B35" s="65">
        <v>25</v>
      </c>
      <c r="C35" s="66">
        <v>33</v>
      </c>
      <c r="D35" s="65">
        <v>153</v>
      </c>
      <c r="E35" s="66">
        <v>108</v>
      </c>
      <c r="F35" s="67"/>
      <c r="G35" s="65">
        <f t="shared" si="0"/>
        <v>-8</v>
      </c>
      <c r="H35" s="66">
        <f t="shared" si="1"/>
        <v>45</v>
      </c>
      <c r="I35" s="20">
        <f t="shared" si="2"/>
        <v>-0.24242424242424243</v>
      </c>
      <c r="J35" s="21">
        <f t="shared" si="3"/>
        <v>0.41666666666666669</v>
      </c>
    </row>
    <row r="36" spans="1:10" x14ac:dyDescent="0.2">
      <c r="A36" s="158" t="s">
        <v>489</v>
      </c>
      <c r="B36" s="65">
        <v>13</v>
      </c>
      <c r="C36" s="66">
        <v>6</v>
      </c>
      <c r="D36" s="65">
        <v>30</v>
      </c>
      <c r="E36" s="66">
        <v>55</v>
      </c>
      <c r="F36" s="67"/>
      <c r="G36" s="65">
        <f t="shared" si="0"/>
        <v>7</v>
      </c>
      <c r="H36" s="66">
        <f t="shared" si="1"/>
        <v>-25</v>
      </c>
      <c r="I36" s="20">
        <f t="shared" si="2"/>
        <v>1.1666666666666667</v>
      </c>
      <c r="J36" s="21">
        <f t="shared" si="3"/>
        <v>-0.45454545454545453</v>
      </c>
    </row>
    <row r="37" spans="1:10" x14ac:dyDescent="0.2">
      <c r="A37" s="158" t="s">
        <v>351</v>
      </c>
      <c r="B37" s="65">
        <v>0</v>
      </c>
      <c r="C37" s="66">
        <v>0</v>
      </c>
      <c r="D37" s="65">
        <v>1</v>
      </c>
      <c r="E37" s="66">
        <v>2</v>
      </c>
      <c r="F37" s="67"/>
      <c r="G37" s="65">
        <f t="shared" si="0"/>
        <v>0</v>
      </c>
      <c r="H37" s="66">
        <f t="shared" si="1"/>
        <v>-1</v>
      </c>
      <c r="I37" s="20" t="str">
        <f t="shared" si="2"/>
        <v>-</v>
      </c>
      <c r="J37" s="21">
        <f t="shared" si="3"/>
        <v>-0.5</v>
      </c>
    </row>
    <row r="38" spans="1:10" x14ac:dyDescent="0.2">
      <c r="A38" s="158" t="s">
        <v>333</v>
      </c>
      <c r="B38" s="65">
        <v>0</v>
      </c>
      <c r="C38" s="66">
        <v>2</v>
      </c>
      <c r="D38" s="65">
        <v>7</v>
      </c>
      <c r="E38" s="66">
        <v>4</v>
      </c>
      <c r="F38" s="67"/>
      <c r="G38" s="65">
        <f t="shared" si="0"/>
        <v>-2</v>
      </c>
      <c r="H38" s="66">
        <f t="shared" si="1"/>
        <v>3</v>
      </c>
      <c r="I38" s="20">
        <f t="shared" si="2"/>
        <v>-1</v>
      </c>
      <c r="J38" s="21">
        <f t="shared" si="3"/>
        <v>0.75</v>
      </c>
    </row>
    <row r="39" spans="1:10" s="160" customFormat="1" x14ac:dyDescent="0.2">
      <c r="A39" s="178" t="s">
        <v>646</v>
      </c>
      <c r="B39" s="71">
        <v>279</v>
      </c>
      <c r="C39" s="72">
        <v>214</v>
      </c>
      <c r="D39" s="71">
        <v>1782</v>
      </c>
      <c r="E39" s="72">
        <v>1744</v>
      </c>
      <c r="F39" s="73"/>
      <c r="G39" s="71">
        <f t="shared" si="0"/>
        <v>65</v>
      </c>
      <c r="H39" s="72">
        <f t="shared" si="1"/>
        <v>38</v>
      </c>
      <c r="I39" s="37">
        <f t="shared" si="2"/>
        <v>0.30373831775700932</v>
      </c>
      <c r="J39" s="38">
        <f t="shared" si="3"/>
        <v>2.1788990825688075E-2</v>
      </c>
    </row>
    <row r="40" spans="1:10" x14ac:dyDescent="0.2">
      <c r="A40" s="177"/>
      <c r="B40" s="143"/>
      <c r="C40" s="144"/>
      <c r="D40" s="143"/>
      <c r="E40" s="144"/>
      <c r="F40" s="145"/>
      <c r="G40" s="143"/>
      <c r="H40" s="144"/>
      <c r="I40" s="151"/>
      <c r="J40" s="152"/>
    </row>
    <row r="41" spans="1:10" s="139" customFormat="1" x14ac:dyDescent="0.2">
      <c r="A41" s="159" t="s">
        <v>35</v>
      </c>
      <c r="B41" s="65"/>
      <c r="C41" s="66"/>
      <c r="D41" s="65"/>
      <c r="E41" s="66"/>
      <c r="F41" s="67"/>
      <c r="G41" s="65"/>
      <c r="H41" s="66"/>
      <c r="I41" s="20"/>
      <c r="J41" s="21"/>
    </row>
    <row r="42" spans="1:10" x14ac:dyDescent="0.2">
      <c r="A42" s="158" t="s">
        <v>490</v>
      </c>
      <c r="B42" s="65">
        <v>3</v>
      </c>
      <c r="C42" s="66">
        <v>6</v>
      </c>
      <c r="D42" s="65">
        <v>9</v>
      </c>
      <c r="E42" s="66">
        <v>16</v>
      </c>
      <c r="F42" s="67"/>
      <c r="G42" s="65">
        <f>B42-C42</f>
        <v>-3</v>
      </c>
      <c r="H42" s="66">
        <f>D42-E42</f>
        <v>-7</v>
      </c>
      <c r="I42" s="20">
        <f>IF(C42=0, "-", IF(G42/C42&lt;10, G42/C42, "&gt;999%"))</f>
        <v>-0.5</v>
      </c>
      <c r="J42" s="21">
        <f>IF(E42=0, "-", IF(H42/E42&lt;10, H42/E42, "&gt;999%"))</f>
        <v>-0.4375</v>
      </c>
    </row>
    <row r="43" spans="1:10" x14ac:dyDescent="0.2">
      <c r="A43" s="158" t="s">
        <v>352</v>
      </c>
      <c r="B43" s="65">
        <v>3</v>
      </c>
      <c r="C43" s="66">
        <v>0</v>
      </c>
      <c r="D43" s="65">
        <v>18</v>
      </c>
      <c r="E43" s="66">
        <v>21</v>
      </c>
      <c r="F43" s="67"/>
      <c r="G43" s="65">
        <f>B43-C43</f>
        <v>3</v>
      </c>
      <c r="H43" s="66">
        <f>D43-E43</f>
        <v>-3</v>
      </c>
      <c r="I43" s="20" t="str">
        <f>IF(C43=0, "-", IF(G43/C43&lt;10, G43/C43, "&gt;999%"))</f>
        <v>-</v>
      </c>
      <c r="J43" s="21">
        <f>IF(E43=0, "-", IF(H43/E43&lt;10, H43/E43, "&gt;999%"))</f>
        <v>-0.14285714285714285</v>
      </c>
    </row>
    <row r="44" spans="1:10" x14ac:dyDescent="0.2">
      <c r="A44" s="158" t="s">
        <v>297</v>
      </c>
      <c r="B44" s="65">
        <v>3</v>
      </c>
      <c r="C44" s="66">
        <v>0</v>
      </c>
      <c r="D44" s="65">
        <v>6</v>
      </c>
      <c r="E44" s="66">
        <v>0</v>
      </c>
      <c r="F44" s="67"/>
      <c r="G44" s="65">
        <f>B44-C44</f>
        <v>3</v>
      </c>
      <c r="H44" s="66">
        <f>D44-E44</f>
        <v>6</v>
      </c>
      <c r="I44" s="20" t="str">
        <f>IF(C44=0, "-", IF(G44/C44&lt;10, G44/C44, "&gt;999%"))</f>
        <v>-</v>
      </c>
      <c r="J44" s="21" t="str">
        <f>IF(E44=0, "-", IF(H44/E44&lt;10, H44/E44, "&gt;999%"))</f>
        <v>-</v>
      </c>
    </row>
    <row r="45" spans="1:10" s="160" customFormat="1" x14ac:dyDescent="0.2">
      <c r="A45" s="178" t="s">
        <v>647</v>
      </c>
      <c r="B45" s="71">
        <v>9</v>
      </c>
      <c r="C45" s="72">
        <v>6</v>
      </c>
      <c r="D45" s="71">
        <v>33</v>
      </c>
      <c r="E45" s="72">
        <v>37</v>
      </c>
      <c r="F45" s="73"/>
      <c r="G45" s="71">
        <f>B45-C45</f>
        <v>3</v>
      </c>
      <c r="H45" s="72">
        <f>D45-E45</f>
        <v>-4</v>
      </c>
      <c r="I45" s="37">
        <f>IF(C45=0, "-", IF(G45/C45&lt;10, G45/C45, "&gt;999%"))</f>
        <v>0.5</v>
      </c>
      <c r="J45" s="38">
        <f>IF(E45=0, "-", IF(H45/E45&lt;10, H45/E45, "&gt;999%"))</f>
        <v>-0.10810810810810811</v>
      </c>
    </row>
    <row r="46" spans="1:10" x14ac:dyDescent="0.2">
      <c r="A46" s="177"/>
      <c r="B46" s="143"/>
      <c r="C46" s="144"/>
      <c r="D46" s="143"/>
      <c r="E46" s="144"/>
      <c r="F46" s="145"/>
      <c r="G46" s="143"/>
      <c r="H46" s="144"/>
      <c r="I46" s="151"/>
      <c r="J46" s="152"/>
    </row>
    <row r="47" spans="1:10" s="139" customFormat="1" x14ac:dyDescent="0.2">
      <c r="A47" s="159" t="s">
        <v>36</v>
      </c>
      <c r="B47" s="65"/>
      <c r="C47" s="66"/>
      <c r="D47" s="65"/>
      <c r="E47" s="66"/>
      <c r="F47" s="67"/>
      <c r="G47" s="65"/>
      <c r="H47" s="66"/>
      <c r="I47" s="20"/>
      <c r="J47" s="21"/>
    </row>
    <row r="48" spans="1:10" x14ac:dyDescent="0.2">
      <c r="A48" s="158" t="s">
        <v>245</v>
      </c>
      <c r="B48" s="65">
        <v>54</v>
      </c>
      <c r="C48" s="66">
        <v>21</v>
      </c>
      <c r="D48" s="65">
        <v>329</v>
      </c>
      <c r="E48" s="66">
        <v>339</v>
      </c>
      <c r="F48" s="67"/>
      <c r="G48" s="65">
        <f t="shared" ref="G48:G71" si="4">B48-C48</f>
        <v>33</v>
      </c>
      <c r="H48" s="66">
        <f t="shared" ref="H48:H71" si="5">D48-E48</f>
        <v>-10</v>
      </c>
      <c r="I48" s="20">
        <f t="shared" ref="I48:I71" si="6">IF(C48=0, "-", IF(G48/C48&lt;10, G48/C48, "&gt;999%"))</f>
        <v>1.5714285714285714</v>
      </c>
      <c r="J48" s="21">
        <f t="shared" ref="J48:J71" si="7">IF(E48=0, "-", IF(H48/E48&lt;10, H48/E48, "&gt;999%"))</f>
        <v>-2.9498525073746312E-2</v>
      </c>
    </row>
    <row r="49" spans="1:10" x14ac:dyDescent="0.2">
      <c r="A49" s="158" t="s">
        <v>246</v>
      </c>
      <c r="B49" s="65">
        <v>0</v>
      </c>
      <c r="C49" s="66">
        <v>0</v>
      </c>
      <c r="D49" s="65">
        <v>1</v>
      </c>
      <c r="E49" s="66">
        <v>2</v>
      </c>
      <c r="F49" s="67"/>
      <c r="G49" s="65">
        <f t="shared" si="4"/>
        <v>0</v>
      </c>
      <c r="H49" s="66">
        <f t="shared" si="5"/>
        <v>-1</v>
      </c>
      <c r="I49" s="20" t="str">
        <f t="shared" si="6"/>
        <v>-</v>
      </c>
      <c r="J49" s="21">
        <f t="shared" si="7"/>
        <v>-0.5</v>
      </c>
    </row>
    <row r="50" spans="1:10" x14ac:dyDescent="0.2">
      <c r="A50" s="158" t="s">
        <v>322</v>
      </c>
      <c r="B50" s="65">
        <v>7</v>
      </c>
      <c r="C50" s="66">
        <v>12</v>
      </c>
      <c r="D50" s="65">
        <v>81</v>
      </c>
      <c r="E50" s="66">
        <v>82</v>
      </c>
      <c r="F50" s="67"/>
      <c r="G50" s="65">
        <f t="shared" si="4"/>
        <v>-5</v>
      </c>
      <c r="H50" s="66">
        <f t="shared" si="5"/>
        <v>-1</v>
      </c>
      <c r="I50" s="20">
        <f t="shared" si="6"/>
        <v>-0.41666666666666669</v>
      </c>
      <c r="J50" s="21">
        <f t="shared" si="7"/>
        <v>-1.2195121951219513E-2</v>
      </c>
    </row>
    <row r="51" spans="1:10" x14ac:dyDescent="0.2">
      <c r="A51" s="158" t="s">
        <v>247</v>
      </c>
      <c r="B51" s="65">
        <v>51</v>
      </c>
      <c r="C51" s="66">
        <v>0</v>
      </c>
      <c r="D51" s="65">
        <v>217</v>
      </c>
      <c r="E51" s="66">
        <v>0</v>
      </c>
      <c r="F51" s="67"/>
      <c r="G51" s="65">
        <f t="shared" si="4"/>
        <v>51</v>
      </c>
      <c r="H51" s="66">
        <f t="shared" si="5"/>
        <v>217</v>
      </c>
      <c r="I51" s="20" t="str">
        <f t="shared" si="6"/>
        <v>-</v>
      </c>
      <c r="J51" s="21" t="str">
        <f t="shared" si="7"/>
        <v>-</v>
      </c>
    </row>
    <row r="52" spans="1:10" x14ac:dyDescent="0.2">
      <c r="A52" s="158" t="s">
        <v>269</v>
      </c>
      <c r="B52" s="65">
        <v>39</v>
      </c>
      <c r="C52" s="66">
        <v>39</v>
      </c>
      <c r="D52" s="65">
        <v>361</v>
      </c>
      <c r="E52" s="66">
        <v>313</v>
      </c>
      <c r="F52" s="67"/>
      <c r="G52" s="65">
        <f t="shared" si="4"/>
        <v>0</v>
      </c>
      <c r="H52" s="66">
        <f t="shared" si="5"/>
        <v>48</v>
      </c>
      <c r="I52" s="20">
        <f t="shared" si="6"/>
        <v>0</v>
      </c>
      <c r="J52" s="21">
        <f t="shared" si="7"/>
        <v>0.15335463258785942</v>
      </c>
    </row>
    <row r="53" spans="1:10" x14ac:dyDescent="0.2">
      <c r="A53" s="158" t="s">
        <v>270</v>
      </c>
      <c r="B53" s="65">
        <v>0</v>
      </c>
      <c r="C53" s="66">
        <v>0</v>
      </c>
      <c r="D53" s="65">
        <v>0</v>
      </c>
      <c r="E53" s="66">
        <v>1</v>
      </c>
      <c r="F53" s="67"/>
      <c r="G53" s="65">
        <f t="shared" si="4"/>
        <v>0</v>
      </c>
      <c r="H53" s="66">
        <f t="shared" si="5"/>
        <v>-1</v>
      </c>
      <c r="I53" s="20" t="str">
        <f t="shared" si="6"/>
        <v>-</v>
      </c>
      <c r="J53" s="21">
        <f t="shared" si="7"/>
        <v>-1</v>
      </c>
    </row>
    <row r="54" spans="1:10" x14ac:dyDescent="0.2">
      <c r="A54" s="158" t="s">
        <v>334</v>
      </c>
      <c r="B54" s="65">
        <v>0</v>
      </c>
      <c r="C54" s="66">
        <v>3</v>
      </c>
      <c r="D54" s="65">
        <v>29</v>
      </c>
      <c r="E54" s="66">
        <v>60</v>
      </c>
      <c r="F54" s="67"/>
      <c r="G54" s="65">
        <f t="shared" si="4"/>
        <v>-3</v>
      </c>
      <c r="H54" s="66">
        <f t="shared" si="5"/>
        <v>-31</v>
      </c>
      <c r="I54" s="20">
        <f t="shared" si="6"/>
        <v>-1</v>
      </c>
      <c r="J54" s="21">
        <f t="shared" si="7"/>
        <v>-0.51666666666666672</v>
      </c>
    </row>
    <row r="55" spans="1:10" x14ac:dyDescent="0.2">
      <c r="A55" s="158" t="s">
        <v>271</v>
      </c>
      <c r="B55" s="65">
        <v>0</v>
      </c>
      <c r="C55" s="66">
        <v>7</v>
      </c>
      <c r="D55" s="65">
        <v>1</v>
      </c>
      <c r="E55" s="66">
        <v>52</v>
      </c>
      <c r="F55" s="67"/>
      <c r="G55" s="65">
        <f t="shared" si="4"/>
        <v>-7</v>
      </c>
      <c r="H55" s="66">
        <f t="shared" si="5"/>
        <v>-51</v>
      </c>
      <c r="I55" s="20">
        <f t="shared" si="6"/>
        <v>-1</v>
      </c>
      <c r="J55" s="21">
        <f t="shared" si="7"/>
        <v>-0.98076923076923073</v>
      </c>
    </row>
    <row r="56" spans="1:10" x14ac:dyDescent="0.2">
      <c r="A56" s="158" t="s">
        <v>287</v>
      </c>
      <c r="B56" s="65">
        <v>10</v>
      </c>
      <c r="C56" s="66">
        <v>4</v>
      </c>
      <c r="D56" s="65">
        <v>52</v>
      </c>
      <c r="E56" s="66">
        <v>184</v>
      </c>
      <c r="F56" s="67"/>
      <c r="G56" s="65">
        <f t="shared" si="4"/>
        <v>6</v>
      </c>
      <c r="H56" s="66">
        <f t="shared" si="5"/>
        <v>-132</v>
      </c>
      <c r="I56" s="20">
        <f t="shared" si="6"/>
        <v>1.5</v>
      </c>
      <c r="J56" s="21">
        <f t="shared" si="7"/>
        <v>-0.71739130434782605</v>
      </c>
    </row>
    <row r="57" spans="1:10" x14ac:dyDescent="0.2">
      <c r="A57" s="158" t="s">
        <v>298</v>
      </c>
      <c r="B57" s="65">
        <v>0</v>
      </c>
      <c r="C57" s="66">
        <v>1</v>
      </c>
      <c r="D57" s="65">
        <v>5</v>
      </c>
      <c r="E57" s="66">
        <v>23</v>
      </c>
      <c r="F57" s="67"/>
      <c r="G57" s="65">
        <f t="shared" si="4"/>
        <v>-1</v>
      </c>
      <c r="H57" s="66">
        <f t="shared" si="5"/>
        <v>-18</v>
      </c>
      <c r="I57" s="20">
        <f t="shared" si="6"/>
        <v>-1</v>
      </c>
      <c r="J57" s="21">
        <f t="shared" si="7"/>
        <v>-0.78260869565217395</v>
      </c>
    </row>
    <row r="58" spans="1:10" x14ac:dyDescent="0.2">
      <c r="A58" s="158" t="s">
        <v>299</v>
      </c>
      <c r="B58" s="65">
        <v>5</v>
      </c>
      <c r="C58" s="66">
        <v>3</v>
      </c>
      <c r="D58" s="65">
        <v>11</v>
      </c>
      <c r="E58" s="66">
        <v>15</v>
      </c>
      <c r="F58" s="67"/>
      <c r="G58" s="65">
        <f t="shared" si="4"/>
        <v>2</v>
      </c>
      <c r="H58" s="66">
        <f t="shared" si="5"/>
        <v>-4</v>
      </c>
      <c r="I58" s="20">
        <f t="shared" si="6"/>
        <v>0.66666666666666663</v>
      </c>
      <c r="J58" s="21">
        <f t="shared" si="7"/>
        <v>-0.26666666666666666</v>
      </c>
    </row>
    <row r="59" spans="1:10" x14ac:dyDescent="0.2">
      <c r="A59" s="158" t="s">
        <v>353</v>
      </c>
      <c r="B59" s="65">
        <v>0</v>
      </c>
      <c r="C59" s="66">
        <v>1</v>
      </c>
      <c r="D59" s="65">
        <v>7</v>
      </c>
      <c r="E59" s="66">
        <v>9</v>
      </c>
      <c r="F59" s="67"/>
      <c r="G59" s="65">
        <f t="shared" si="4"/>
        <v>-1</v>
      </c>
      <c r="H59" s="66">
        <f t="shared" si="5"/>
        <v>-2</v>
      </c>
      <c r="I59" s="20">
        <f t="shared" si="6"/>
        <v>-1</v>
      </c>
      <c r="J59" s="21">
        <f t="shared" si="7"/>
        <v>-0.22222222222222221</v>
      </c>
    </row>
    <row r="60" spans="1:10" x14ac:dyDescent="0.2">
      <c r="A60" s="158" t="s">
        <v>300</v>
      </c>
      <c r="B60" s="65">
        <v>2</v>
      </c>
      <c r="C60" s="66">
        <v>0</v>
      </c>
      <c r="D60" s="65">
        <v>17</v>
      </c>
      <c r="E60" s="66">
        <v>0</v>
      </c>
      <c r="F60" s="67"/>
      <c r="G60" s="65">
        <f t="shared" si="4"/>
        <v>2</v>
      </c>
      <c r="H60" s="66">
        <f t="shared" si="5"/>
        <v>17</v>
      </c>
      <c r="I60" s="20" t="str">
        <f t="shared" si="6"/>
        <v>-</v>
      </c>
      <c r="J60" s="21" t="str">
        <f t="shared" si="7"/>
        <v>-</v>
      </c>
    </row>
    <row r="61" spans="1:10" x14ac:dyDescent="0.2">
      <c r="A61" s="158" t="s">
        <v>248</v>
      </c>
      <c r="B61" s="65">
        <v>0</v>
      </c>
      <c r="C61" s="66">
        <v>0</v>
      </c>
      <c r="D61" s="65">
        <v>4</v>
      </c>
      <c r="E61" s="66">
        <v>3</v>
      </c>
      <c r="F61" s="67"/>
      <c r="G61" s="65">
        <f t="shared" si="4"/>
        <v>0</v>
      </c>
      <c r="H61" s="66">
        <f t="shared" si="5"/>
        <v>1</v>
      </c>
      <c r="I61" s="20" t="str">
        <f t="shared" si="6"/>
        <v>-</v>
      </c>
      <c r="J61" s="21">
        <f t="shared" si="7"/>
        <v>0.33333333333333331</v>
      </c>
    </row>
    <row r="62" spans="1:10" x14ac:dyDescent="0.2">
      <c r="A62" s="158" t="s">
        <v>354</v>
      </c>
      <c r="B62" s="65">
        <v>0</v>
      </c>
      <c r="C62" s="66">
        <v>1</v>
      </c>
      <c r="D62" s="65">
        <v>1</v>
      </c>
      <c r="E62" s="66">
        <v>1</v>
      </c>
      <c r="F62" s="67"/>
      <c r="G62" s="65">
        <f t="shared" si="4"/>
        <v>-1</v>
      </c>
      <c r="H62" s="66">
        <f t="shared" si="5"/>
        <v>0</v>
      </c>
      <c r="I62" s="20">
        <f t="shared" si="6"/>
        <v>-1</v>
      </c>
      <c r="J62" s="21">
        <f t="shared" si="7"/>
        <v>0</v>
      </c>
    </row>
    <row r="63" spans="1:10" x14ac:dyDescent="0.2">
      <c r="A63" s="158" t="s">
        <v>401</v>
      </c>
      <c r="B63" s="65">
        <v>87</v>
      </c>
      <c r="C63" s="66">
        <v>28</v>
      </c>
      <c r="D63" s="65">
        <v>405</v>
      </c>
      <c r="E63" s="66">
        <v>287</v>
      </c>
      <c r="F63" s="67"/>
      <c r="G63" s="65">
        <f t="shared" si="4"/>
        <v>59</v>
      </c>
      <c r="H63" s="66">
        <f t="shared" si="5"/>
        <v>118</v>
      </c>
      <c r="I63" s="20">
        <f t="shared" si="6"/>
        <v>2.1071428571428572</v>
      </c>
      <c r="J63" s="21">
        <f t="shared" si="7"/>
        <v>0.41114982578397213</v>
      </c>
    </row>
    <row r="64" spans="1:10" x14ac:dyDescent="0.2">
      <c r="A64" s="158" t="s">
        <v>402</v>
      </c>
      <c r="B64" s="65">
        <v>11</v>
      </c>
      <c r="C64" s="66">
        <v>18</v>
      </c>
      <c r="D64" s="65">
        <v>52</v>
      </c>
      <c r="E64" s="66">
        <v>125</v>
      </c>
      <c r="F64" s="67"/>
      <c r="G64" s="65">
        <f t="shared" si="4"/>
        <v>-7</v>
      </c>
      <c r="H64" s="66">
        <f t="shared" si="5"/>
        <v>-73</v>
      </c>
      <c r="I64" s="20">
        <f t="shared" si="6"/>
        <v>-0.3888888888888889</v>
      </c>
      <c r="J64" s="21">
        <f t="shared" si="7"/>
        <v>-0.58399999999999996</v>
      </c>
    </row>
    <row r="65" spans="1:10" x14ac:dyDescent="0.2">
      <c r="A65" s="158" t="s">
        <v>434</v>
      </c>
      <c r="B65" s="65">
        <v>87</v>
      </c>
      <c r="C65" s="66">
        <v>71</v>
      </c>
      <c r="D65" s="65">
        <v>528</v>
      </c>
      <c r="E65" s="66">
        <v>468</v>
      </c>
      <c r="F65" s="67"/>
      <c r="G65" s="65">
        <f t="shared" si="4"/>
        <v>16</v>
      </c>
      <c r="H65" s="66">
        <f t="shared" si="5"/>
        <v>60</v>
      </c>
      <c r="I65" s="20">
        <f t="shared" si="6"/>
        <v>0.22535211267605634</v>
      </c>
      <c r="J65" s="21">
        <f t="shared" si="7"/>
        <v>0.12820512820512819</v>
      </c>
    </row>
    <row r="66" spans="1:10" x14ac:dyDescent="0.2">
      <c r="A66" s="158" t="s">
        <v>435</v>
      </c>
      <c r="B66" s="65">
        <v>20</v>
      </c>
      <c r="C66" s="66">
        <v>20</v>
      </c>
      <c r="D66" s="65">
        <v>191</v>
      </c>
      <c r="E66" s="66">
        <v>213</v>
      </c>
      <c r="F66" s="67"/>
      <c r="G66" s="65">
        <f t="shared" si="4"/>
        <v>0</v>
      </c>
      <c r="H66" s="66">
        <f t="shared" si="5"/>
        <v>-22</v>
      </c>
      <c r="I66" s="20">
        <f t="shared" si="6"/>
        <v>0</v>
      </c>
      <c r="J66" s="21">
        <f t="shared" si="7"/>
        <v>-0.10328638497652583</v>
      </c>
    </row>
    <row r="67" spans="1:10" x14ac:dyDescent="0.2">
      <c r="A67" s="158" t="s">
        <v>471</v>
      </c>
      <c r="B67" s="65">
        <v>44</v>
      </c>
      <c r="C67" s="66">
        <v>87</v>
      </c>
      <c r="D67" s="65">
        <v>282</v>
      </c>
      <c r="E67" s="66">
        <v>383</v>
      </c>
      <c r="F67" s="67"/>
      <c r="G67" s="65">
        <f t="shared" si="4"/>
        <v>-43</v>
      </c>
      <c r="H67" s="66">
        <f t="shared" si="5"/>
        <v>-101</v>
      </c>
      <c r="I67" s="20">
        <f t="shared" si="6"/>
        <v>-0.4942528735632184</v>
      </c>
      <c r="J67" s="21">
        <f t="shared" si="7"/>
        <v>-0.26370757180156656</v>
      </c>
    </row>
    <row r="68" spans="1:10" x14ac:dyDescent="0.2">
      <c r="A68" s="158" t="s">
        <v>472</v>
      </c>
      <c r="B68" s="65">
        <v>12</v>
      </c>
      <c r="C68" s="66">
        <v>0</v>
      </c>
      <c r="D68" s="65">
        <v>79</v>
      </c>
      <c r="E68" s="66">
        <v>12</v>
      </c>
      <c r="F68" s="67"/>
      <c r="G68" s="65">
        <f t="shared" si="4"/>
        <v>12</v>
      </c>
      <c r="H68" s="66">
        <f t="shared" si="5"/>
        <v>67</v>
      </c>
      <c r="I68" s="20" t="str">
        <f t="shared" si="6"/>
        <v>-</v>
      </c>
      <c r="J68" s="21">
        <f t="shared" si="7"/>
        <v>5.583333333333333</v>
      </c>
    </row>
    <row r="69" spans="1:10" x14ac:dyDescent="0.2">
      <c r="A69" s="158" t="s">
        <v>491</v>
      </c>
      <c r="B69" s="65">
        <v>12</v>
      </c>
      <c r="C69" s="66">
        <v>24</v>
      </c>
      <c r="D69" s="65">
        <v>117</v>
      </c>
      <c r="E69" s="66">
        <v>94</v>
      </c>
      <c r="F69" s="67"/>
      <c r="G69" s="65">
        <f t="shared" si="4"/>
        <v>-12</v>
      </c>
      <c r="H69" s="66">
        <f t="shared" si="5"/>
        <v>23</v>
      </c>
      <c r="I69" s="20">
        <f t="shared" si="6"/>
        <v>-0.5</v>
      </c>
      <c r="J69" s="21">
        <f t="shared" si="7"/>
        <v>0.24468085106382978</v>
      </c>
    </row>
    <row r="70" spans="1:10" x14ac:dyDescent="0.2">
      <c r="A70" s="158" t="s">
        <v>335</v>
      </c>
      <c r="B70" s="65">
        <v>1</v>
      </c>
      <c r="C70" s="66">
        <v>3</v>
      </c>
      <c r="D70" s="65">
        <v>57</v>
      </c>
      <c r="E70" s="66">
        <v>24</v>
      </c>
      <c r="F70" s="67"/>
      <c r="G70" s="65">
        <f t="shared" si="4"/>
        <v>-2</v>
      </c>
      <c r="H70" s="66">
        <f t="shared" si="5"/>
        <v>33</v>
      </c>
      <c r="I70" s="20">
        <f t="shared" si="6"/>
        <v>-0.66666666666666663</v>
      </c>
      <c r="J70" s="21">
        <f t="shared" si="7"/>
        <v>1.375</v>
      </c>
    </row>
    <row r="71" spans="1:10" s="160" customFormat="1" x14ac:dyDescent="0.2">
      <c r="A71" s="178" t="s">
        <v>648</v>
      </c>
      <c r="B71" s="71">
        <v>442</v>
      </c>
      <c r="C71" s="72">
        <v>343</v>
      </c>
      <c r="D71" s="71">
        <v>2827</v>
      </c>
      <c r="E71" s="72">
        <v>2690</v>
      </c>
      <c r="F71" s="73"/>
      <c r="G71" s="71">
        <f t="shared" si="4"/>
        <v>99</v>
      </c>
      <c r="H71" s="72">
        <f t="shared" si="5"/>
        <v>137</v>
      </c>
      <c r="I71" s="37">
        <f t="shared" si="6"/>
        <v>0.28862973760932947</v>
      </c>
      <c r="J71" s="38">
        <f t="shared" si="7"/>
        <v>5.0929368029739776E-2</v>
      </c>
    </row>
    <row r="72" spans="1:10" x14ac:dyDescent="0.2">
      <c r="A72" s="177"/>
      <c r="B72" s="143"/>
      <c r="C72" s="144"/>
      <c r="D72" s="143"/>
      <c r="E72" s="144"/>
      <c r="F72" s="145"/>
      <c r="G72" s="143"/>
      <c r="H72" s="144"/>
      <c r="I72" s="151"/>
      <c r="J72" s="152"/>
    </row>
    <row r="73" spans="1:10" s="139" customFormat="1" x14ac:dyDescent="0.2">
      <c r="A73" s="159" t="s">
        <v>37</v>
      </c>
      <c r="B73" s="65"/>
      <c r="C73" s="66"/>
      <c r="D73" s="65"/>
      <c r="E73" s="66"/>
      <c r="F73" s="67"/>
      <c r="G73" s="65"/>
      <c r="H73" s="66"/>
      <c r="I73" s="20"/>
      <c r="J73" s="21"/>
    </row>
    <row r="74" spans="1:10" x14ac:dyDescent="0.2">
      <c r="A74" s="158" t="s">
        <v>295</v>
      </c>
      <c r="B74" s="65">
        <v>1</v>
      </c>
      <c r="C74" s="66">
        <v>0</v>
      </c>
      <c r="D74" s="65">
        <v>26</v>
      </c>
      <c r="E74" s="66">
        <v>22</v>
      </c>
      <c r="F74" s="67"/>
      <c r="G74" s="65">
        <f>B74-C74</f>
        <v>1</v>
      </c>
      <c r="H74" s="66">
        <f>D74-E74</f>
        <v>4</v>
      </c>
      <c r="I74" s="20" t="str">
        <f>IF(C74=0, "-", IF(G74/C74&lt;10, G74/C74, "&gt;999%"))</f>
        <v>-</v>
      </c>
      <c r="J74" s="21">
        <f>IF(E74=0, "-", IF(H74/E74&lt;10, H74/E74, "&gt;999%"))</f>
        <v>0.18181818181818182</v>
      </c>
    </row>
    <row r="75" spans="1:10" s="160" customFormat="1" x14ac:dyDescent="0.2">
      <c r="A75" s="178" t="s">
        <v>649</v>
      </c>
      <c r="B75" s="71">
        <v>1</v>
      </c>
      <c r="C75" s="72">
        <v>0</v>
      </c>
      <c r="D75" s="71">
        <v>26</v>
      </c>
      <c r="E75" s="72">
        <v>22</v>
      </c>
      <c r="F75" s="73"/>
      <c r="G75" s="71">
        <f>B75-C75</f>
        <v>1</v>
      </c>
      <c r="H75" s="72">
        <f>D75-E75</f>
        <v>4</v>
      </c>
      <c r="I75" s="37" t="str">
        <f>IF(C75=0, "-", IF(G75/C75&lt;10, G75/C75, "&gt;999%"))</f>
        <v>-</v>
      </c>
      <c r="J75" s="38">
        <f>IF(E75=0, "-", IF(H75/E75&lt;10, H75/E75, "&gt;999%"))</f>
        <v>0.18181818181818182</v>
      </c>
    </row>
    <row r="76" spans="1:10" x14ac:dyDescent="0.2">
      <c r="A76" s="177"/>
      <c r="B76" s="143"/>
      <c r="C76" s="144"/>
      <c r="D76" s="143"/>
      <c r="E76" s="144"/>
      <c r="F76" s="145"/>
      <c r="G76" s="143"/>
      <c r="H76" s="144"/>
      <c r="I76" s="151"/>
      <c r="J76" s="152"/>
    </row>
    <row r="77" spans="1:10" s="139" customFormat="1" x14ac:dyDescent="0.2">
      <c r="A77" s="159" t="s">
        <v>38</v>
      </c>
      <c r="B77" s="65"/>
      <c r="C77" s="66"/>
      <c r="D77" s="65"/>
      <c r="E77" s="66"/>
      <c r="F77" s="67"/>
      <c r="G77" s="65"/>
      <c r="H77" s="66"/>
      <c r="I77" s="20"/>
      <c r="J77" s="21"/>
    </row>
    <row r="78" spans="1:10" x14ac:dyDescent="0.2">
      <c r="A78" s="158" t="s">
        <v>506</v>
      </c>
      <c r="B78" s="65">
        <v>0</v>
      </c>
      <c r="C78" s="66">
        <v>5</v>
      </c>
      <c r="D78" s="65">
        <v>0</v>
      </c>
      <c r="E78" s="66">
        <v>26</v>
      </c>
      <c r="F78" s="67"/>
      <c r="G78" s="65">
        <f t="shared" ref="G78:G83" si="8">B78-C78</f>
        <v>-5</v>
      </c>
      <c r="H78" s="66">
        <f t="shared" ref="H78:H83" si="9">D78-E78</f>
        <v>-26</v>
      </c>
      <c r="I78" s="20">
        <f t="shared" ref="I78:I83" si="10">IF(C78=0, "-", IF(G78/C78&lt;10, G78/C78, "&gt;999%"))</f>
        <v>-1</v>
      </c>
      <c r="J78" s="21">
        <f t="shared" ref="J78:J83" si="11">IF(E78=0, "-", IF(H78/E78&lt;10, H78/E78, "&gt;999%"))</f>
        <v>-1</v>
      </c>
    </row>
    <row r="79" spans="1:10" x14ac:dyDescent="0.2">
      <c r="A79" s="158" t="s">
        <v>217</v>
      </c>
      <c r="B79" s="65">
        <v>2</v>
      </c>
      <c r="C79" s="66">
        <v>1</v>
      </c>
      <c r="D79" s="65">
        <v>10</v>
      </c>
      <c r="E79" s="66">
        <v>7</v>
      </c>
      <c r="F79" s="67"/>
      <c r="G79" s="65">
        <f t="shared" si="8"/>
        <v>1</v>
      </c>
      <c r="H79" s="66">
        <f t="shared" si="9"/>
        <v>3</v>
      </c>
      <c r="I79" s="20">
        <f t="shared" si="10"/>
        <v>1</v>
      </c>
      <c r="J79" s="21">
        <f t="shared" si="11"/>
        <v>0.42857142857142855</v>
      </c>
    </row>
    <row r="80" spans="1:10" x14ac:dyDescent="0.2">
      <c r="A80" s="158" t="s">
        <v>365</v>
      </c>
      <c r="B80" s="65">
        <v>0</v>
      </c>
      <c r="C80" s="66">
        <v>1</v>
      </c>
      <c r="D80" s="65">
        <v>3</v>
      </c>
      <c r="E80" s="66">
        <v>2</v>
      </c>
      <c r="F80" s="67"/>
      <c r="G80" s="65">
        <f t="shared" si="8"/>
        <v>-1</v>
      </c>
      <c r="H80" s="66">
        <f t="shared" si="9"/>
        <v>1</v>
      </c>
      <c r="I80" s="20">
        <f t="shared" si="10"/>
        <v>-1</v>
      </c>
      <c r="J80" s="21">
        <f t="shared" si="11"/>
        <v>0.5</v>
      </c>
    </row>
    <row r="81" spans="1:10" x14ac:dyDescent="0.2">
      <c r="A81" s="158" t="s">
        <v>366</v>
      </c>
      <c r="B81" s="65">
        <v>0</v>
      </c>
      <c r="C81" s="66">
        <v>0</v>
      </c>
      <c r="D81" s="65">
        <v>0</v>
      </c>
      <c r="E81" s="66">
        <v>6</v>
      </c>
      <c r="F81" s="67"/>
      <c r="G81" s="65">
        <f t="shared" si="8"/>
        <v>0</v>
      </c>
      <c r="H81" s="66">
        <f t="shared" si="9"/>
        <v>-6</v>
      </c>
      <c r="I81" s="20" t="str">
        <f t="shared" si="10"/>
        <v>-</v>
      </c>
      <c r="J81" s="21">
        <f t="shared" si="11"/>
        <v>-1</v>
      </c>
    </row>
    <row r="82" spans="1:10" x14ac:dyDescent="0.2">
      <c r="A82" s="158" t="s">
        <v>409</v>
      </c>
      <c r="B82" s="65">
        <v>1</v>
      </c>
      <c r="C82" s="66">
        <v>0</v>
      </c>
      <c r="D82" s="65">
        <v>6</v>
      </c>
      <c r="E82" s="66">
        <v>1</v>
      </c>
      <c r="F82" s="67"/>
      <c r="G82" s="65">
        <f t="shared" si="8"/>
        <v>1</v>
      </c>
      <c r="H82" s="66">
        <f t="shared" si="9"/>
        <v>5</v>
      </c>
      <c r="I82" s="20" t="str">
        <f t="shared" si="10"/>
        <v>-</v>
      </c>
      <c r="J82" s="21">
        <f t="shared" si="11"/>
        <v>5</v>
      </c>
    </row>
    <row r="83" spans="1:10" s="160" customFormat="1" x14ac:dyDescent="0.2">
      <c r="A83" s="178" t="s">
        <v>650</v>
      </c>
      <c r="B83" s="71">
        <v>3</v>
      </c>
      <c r="C83" s="72">
        <v>7</v>
      </c>
      <c r="D83" s="71">
        <v>19</v>
      </c>
      <c r="E83" s="72">
        <v>42</v>
      </c>
      <c r="F83" s="73"/>
      <c r="G83" s="71">
        <f t="shared" si="8"/>
        <v>-4</v>
      </c>
      <c r="H83" s="72">
        <f t="shared" si="9"/>
        <v>-23</v>
      </c>
      <c r="I83" s="37">
        <f t="shared" si="10"/>
        <v>-0.5714285714285714</v>
      </c>
      <c r="J83" s="38">
        <f t="shared" si="11"/>
        <v>-0.54761904761904767</v>
      </c>
    </row>
    <row r="84" spans="1:10" x14ac:dyDescent="0.2">
      <c r="A84" s="177"/>
      <c r="B84" s="143"/>
      <c r="C84" s="144"/>
      <c r="D84" s="143"/>
      <c r="E84" s="144"/>
      <c r="F84" s="145"/>
      <c r="G84" s="143"/>
      <c r="H84" s="144"/>
      <c r="I84" s="151"/>
      <c r="J84" s="152"/>
    </row>
    <row r="85" spans="1:10" s="139" customFormat="1" x14ac:dyDescent="0.2">
      <c r="A85" s="159" t="s">
        <v>39</v>
      </c>
      <c r="B85" s="65"/>
      <c r="C85" s="66"/>
      <c r="D85" s="65"/>
      <c r="E85" s="66"/>
      <c r="F85" s="67"/>
      <c r="G85" s="65"/>
      <c r="H85" s="66"/>
      <c r="I85" s="20"/>
      <c r="J85" s="21"/>
    </row>
    <row r="86" spans="1:10" x14ac:dyDescent="0.2">
      <c r="A86" s="158" t="s">
        <v>571</v>
      </c>
      <c r="B86" s="65">
        <v>9</v>
      </c>
      <c r="C86" s="66">
        <v>13</v>
      </c>
      <c r="D86" s="65">
        <v>75</v>
      </c>
      <c r="E86" s="66">
        <v>86</v>
      </c>
      <c r="F86" s="67"/>
      <c r="G86" s="65">
        <f>B86-C86</f>
        <v>-4</v>
      </c>
      <c r="H86" s="66">
        <f>D86-E86</f>
        <v>-11</v>
      </c>
      <c r="I86" s="20">
        <f>IF(C86=0, "-", IF(G86/C86&lt;10, G86/C86, "&gt;999%"))</f>
        <v>-0.30769230769230771</v>
      </c>
      <c r="J86" s="21">
        <f>IF(E86=0, "-", IF(H86/E86&lt;10, H86/E86, "&gt;999%"))</f>
        <v>-0.12790697674418605</v>
      </c>
    </row>
    <row r="87" spans="1:10" x14ac:dyDescent="0.2">
      <c r="A87" s="158" t="s">
        <v>561</v>
      </c>
      <c r="B87" s="65">
        <v>0</v>
      </c>
      <c r="C87" s="66">
        <v>0</v>
      </c>
      <c r="D87" s="65">
        <v>2</v>
      </c>
      <c r="E87" s="66">
        <v>1</v>
      </c>
      <c r="F87" s="67"/>
      <c r="G87" s="65">
        <f>B87-C87</f>
        <v>0</v>
      </c>
      <c r="H87" s="66">
        <f>D87-E87</f>
        <v>1</v>
      </c>
      <c r="I87" s="20" t="str">
        <f>IF(C87=0, "-", IF(G87/C87&lt;10, G87/C87, "&gt;999%"))</f>
        <v>-</v>
      </c>
      <c r="J87" s="21">
        <f>IF(E87=0, "-", IF(H87/E87&lt;10, H87/E87, "&gt;999%"))</f>
        <v>1</v>
      </c>
    </row>
    <row r="88" spans="1:10" s="160" customFormat="1" x14ac:dyDescent="0.2">
      <c r="A88" s="178" t="s">
        <v>651</v>
      </c>
      <c r="B88" s="71">
        <v>9</v>
      </c>
      <c r="C88" s="72">
        <v>13</v>
      </c>
      <c r="D88" s="71">
        <v>77</v>
      </c>
      <c r="E88" s="72">
        <v>87</v>
      </c>
      <c r="F88" s="73"/>
      <c r="G88" s="71">
        <f>B88-C88</f>
        <v>-4</v>
      </c>
      <c r="H88" s="72">
        <f>D88-E88</f>
        <v>-10</v>
      </c>
      <c r="I88" s="37">
        <f>IF(C88=0, "-", IF(G88/C88&lt;10, G88/C88, "&gt;999%"))</f>
        <v>-0.30769230769230771</v>
      </c>
      <c r="J88" s="38">
        <f>IF(E88=0, "-", IF(H88/E88&lt;10, H88/E88, "&gt;999%"))</f>
        <v>-0.11494252873563218</v>
      </c>
    </row>
    <row r="89" spans="1:10" x14ac:dyDescent="0.2">
      <c r="A89" s="177"/>
      <c r="B89" s="143"/>
      <c r="C89" s="144"/>
      <c r="D89" s="143"/>
      <c r="E89" s="144"/>
      <c r="F89" s="145"/>
      <c r="G89" s="143"/>
      <c r="H89" s="144"/>
      <c r="I89" s="151"/>
      <c r="J89" s="152"/>
    </row>
    <row r="90" spans="1:10" s="139" customFormat="1" x14ac:dyDescent="0.2">
      <c r="A90" s="159" t="s">
        <v>40</v>
      </c>
      <c r="B90" s="65"/>
      <c r="C90" s="66"/>
      <c r="D90" s="65"/>
      <c r="E90" s="66"/>
      <c r="F90" s="67"/>
      <c r="G90" s="65"/>
      <c r="H90" s="66"/>
      <c r="I90" s="20"/>
      <c r="J90" s="21"/>
    </row>
    <row r="91" spans="1:10" x14ac:dyDescent="0.2">
      <c r="A91" s="158" t="s">
        <v>572</v>
      </c>
      <c r="B91" s="65">
        <v>0</v>
      </c>
      <c r="C91" s="66">
        <v>0</v>
      </c>
      <c r="D91" s="65">
        <v>0</v>
      </c>
      <c r="E91" s="66">
        <v>3</v>
      </c>
      <c r="F91" s="67"/>
      <c r="G91" s="65">
        <f>B91-C91</f>
        <v>0</v>
      </c>
      <c r="H91" s="66">
        <f>D91-E91</f>
        <v>-3</v>
      </c>
      <c r="I91" s="20" t="str">
        <f>IF(C91=0, "-", IF(G91/C91&lt;10, G91/C91, "&gt;999%"))</f>
        <v>-</v>
      </c>
      <c r="J91" s="21">
        <f>IF(E91=0, "-", IF(H91/E91&lt;10, H91/E91, "&gt;999%"))</f>
        <v>-1</v>
      </c>
    </row>
    <row r="92" spans="1:10" s="160" customFormat="1" x14ac:dyDescent="0.2">
      <c r="A92" s="178" t="s">
        <v>652</v>
      </c>
      <c r="B92" s="71">
        <v>0</v>
      </c>
      <c r="C92" s="72">
        <v>0</v>
      </c>
      <c r="D92" s="71">
        <v>0</v>
      </c>
      <c r="E92" s="72">
        <v>3</v>
      </c>
      <c r="F92" s="73"/>
      <c r="G92" s="71">
        <f>B92-C92</f>
        <v>0</v>
      </c>
      <c r="H92" s="72">
        <f>D92-E92</f>
        <v>-3</v>
      </c>
      <c r="I92" s="37" t="str">
        <f>IF(C92=0, "-", IF(G92/C92&lt;10, G92/C92, "&gt;999%"))</f>
        <v>-</v>
      </c>
      <c r="J92" s="38">
        <f>IF(E92=0, "-", IF(H92/E92&lt;10, H92/E92, "&gt;999%"))</f>
        <v>-1</v>
      </c>
    </row>
    <row r="93" spans="1:10" x14ac:dyDescent="0.2">
      <c r="A93" s="177"/>
      <c r="B93" s="143"/>
      <c r="C93" s="144"/>
      <c r="D93" s="143"/>
      <c r="E93" s="144"/>
      <c r="F93" s="145"/>
      <c r="G93" s="143"/>
      <c r="H93" s="144"/>
      <c r="I93" s="151"/>
      <c r="J93" s="152"/>
    </row>
    <row r="94" spans="1:10" s="139" customFormat="1" x14ac:dyDescent="0.2">
      <c r="A94" s="159" t="s">
        <v>41</v>
      </c>
      <c r="B94" s="65"/>
      <c r="C94" s="66"/>
      <c r="D94" s="65"/>
      <c r="E94" s="66"/>
      <c r="F94" s="67"/>
      <c r="G94" s="65"/>
      <c r="H94" s="66"/>
      <c r="I94" s="20"/>
      <c r="J94" s="21"/>
    </row>
    <row r="95" spans="1:10" x14ac:dyDescent="0.2">
      <c r="A95" s="158" t="s">
        <v>355</v>
      </c>
      <c r="B95" s="65">
        <v>6</v>
      </c>
      <c r="C95" s="66">
        <v>7</v>
      </c>
      <c r="D95" s="65">
        <v>38</v>
      </c>
      <c r="E95" s="66">
        <v>47</v>
      </c>
      <c r="F95" s="67"/>
      <c r="G95" s="65">
        <f>B95-C95</f>
        <v>-1</v>
      </c>
      <c r="H95" s="66">
        <f>D95-E95</f>
        <v>-9</v>
      </c>
      <c r="I95" s="20">
        <f>IF(C95=0, "-", IF(G95/C95&lt;10, G95/C95, "&gt;999%"))</f>
        <v>-0.14285714285714285</v>
      </c>
      <c r="J95" s="21">
        <f>IF(E95=0, "-", IF(H95/E95&lt;10, H95/E95, "&gt;999%"))</f>
        <v>-0.19148936170212766</v>
      </c>
    </row>
    <row r="96" spans="1:10" s="160" customFormat="1" x14ac:dyDescent="0.2">
      <c r="A96" s="178" t="s">
        <v>653</v>
      </c>
      <c r="B96" s="71">
        <v>6</v>
      </c>
      <c r="C96" s="72">
        <v>7</v>
      </c>
      <c r="D96" s="71">
        <v>38</v>
      </c>
      <c r="E96" s="72">
        <v>47</v>
      </c>
      <c r="F96" s="73"/>
      <c r="G96" s="71">
        <f>B96-C96</f>
        <v>-1</v>
      </c>
      <c r="H96" s="72">
        <f>D96-E96</f>
        <v>-9</v>
      </c>
      <c r="I96" s="37">
        <f>IF(C96=0, "-", IF(G96/C96&lt;10, G96/C96, "&gt;999%"))</f>
        <v>-0.14285714285714285</v>
      </c>
      <c r="J96" s="38">
        <f>IF(E96=0, "-", IF(H96/E96&lt;10, H96/E96, "&gt;999%"))</f>
        <v>-0.19148936170212766</v>
      </c>
    </row>
    <row r="97" spans="1:10" x14ac:dyDescent="0.2">
      <c r="A97" s="177"/>
      <c r="B97" s="143"/>
      <c r="C97" s="144"/>
      <c r="D97" s="143"/>
      <c r="E97" s="144"/>
      <c r="F97" s="145"/>
      <c r="G97" s="143"/>
      <c r="H97" s="144"/>
      <c r="I97" s="151"/>
      <c r="J97" s="152"/>
    </row>
    <row r="98" spans="1:10" s="139" customFormat="1" x14ac:dyDescent="0.2">
      <c r="A98" s="159" t="s">
        <v>42</v>
      </c>
      <c r="B98" s="65"/>
      <c r="C98" s="66"/>
      <c r="D98" s="65"/>
      <c r="E98" s="66"/>
      <c r="F98" s="67"/>
      <c r="G98" s="65"/>
      <c r="H98" s="66"/>
      <c r="I98" s="20"/>
      <c r="J98" s="21"/>
    </row>
    <row r="99" spans="1:10" x14ac:dyDescent="0.2">
      <c r="A99" s="158" t="s">
        <v>320</v>
      </c>
      <c r="B99" s="65">
        <v>2</v>
      </c>
      <c r="C99" s="66">
        <v>0</v>
      </c>
      <c r="D99" s="65">
        <v>7</v>
      </c>
      <c r="E99" s="66">
        <v>11</v>
      </c>
      <c r="F99" s="67"/>
      <c r="G99" s="65">
        <f>B99-C99</f>
        <v>2</v>
      </c>
      <c r="H99" s="66">
        <f>D99-E99</f>
        <v>-4</v>
      </c>
      <c r="I99" s="20" t="str">
        <f>IF(C99=0, "-", IF(G99/C99&lt;10, G99/C99, "&gt;999%"))</f>
        <v>-</v>
      </c>
      <c r="J99" s="21">
        <f>IF(E99=0, "-", IF(H99/E99&lt;10, H99/E99, "&gt;999%"))</f>
        <v>-0.36363636363636365</v>
      </c>
    </row>
    <row r="100" spans="1:10" x14ac:dyDescent="0.2">
      <c r="A100" s="158" t="s">
        <v>197</v>
      </c>
      <c r="B100" s="65">
        <v>3</v>
      </c>
      <c r="C100" s="66">
        <v>4</v>
      </c>
      <c r="D100" s="65">
        <v>38</v>
      </c>
      <c r="E100" s="66">
        <v>60</v>
      </c>
      <c r="F100" s="67"/>
      <c r="G100" s="65">
        <f>B100-C100</f>
        <v>-1</v>
      </c>
      <c r="H100" s="66">
        <f>D100-E100</f>
        <v>-22</v>
      </c>
      <c r="I100" s="20">
        <f>IF(C100=0, "-", IF(G100/C100&lt;10, G100/C100, "&gt;999%"))</f>
        <v>-0.25</v>
      </c>
      <c r="J100" s="21">
        <f>IF(E100=0, "-", IF(H100/E100&lt;10, H100/E100, "&gt;999%"))</f>
        <v>-0.36666666666666664</v>
      </c>
    </row>
    <row r="101" spans="1:10" x14ac:dyDescent="0.2">
      <c r="A101" s="158" t="s">
        <v>378</v>
      </c>
      <c r="B101" s="65">
        <v>0</v>
      </c>
      <c r="C101" s="66">
        <v>2</v>
      </c>
      <c r="D101" s="65">
        <v>6</v>
      </c>
      <c r="E101" s="66">
        <v>10</v>
      </c>
      <c r="F101" s="67"/>
      <c r="G101" s="65">
        <f>B101-C101</f>
        <v>-2</v>
      </c>
      <c r="H101" s="66">
        <f>D101-E101</f>
        <v>-4</v>
      </c>
      <c r="I101" s="20">
        <f>IF(C101=0, "-", IF(G101/C101&lt;10, G101/C101, "&gt;999%"))</f>
        <v>-1</v>
      </c>
      <c r="J101" s="21">
        <f>IF(E101=0, "-", IF(H101/E101&lt;10, H101/E101, "&gt;999%"))</f>
        <v>-0.4</v>
      </c>
    </row>
    <row r="102" spans="1:10" s="160" customFormat="1" x14ac:dyDescent="0.2">
      <c r="A102" s="178" t="s">
        <v>654</v>
      </c>
      <c r="B102" s="71">
        <v>5</v>
      </c>
      <c r="C102" s="72">
        <v>6</v>
      </c>
      <c r="D102" s="71">
        <v>51</v>
      </c>
      <c r="E102" s="72">
        <v>81</v>
      </c>
      <c r="F102" s="73"/>
      <c r="G102" s="71">
        <f>B102-C102</f>
        <v>-1</v>
      </c>
      <c r="H102" s="72">
        <f>D102-E102</f>
        <v>-30</v>
      </c>
      <c r="I102" s="37">
        <f>IF(C102=0, "-", IF(G102/C102&lt;10, G102/C102, "&gt;999%"))</f>
        <v>-0.16666666666666666</v>
      </c>
      <c r="J102" s="38">
        <f>IF(E102=0, "-", IF(H102/E102&lt;10, H102/E102, "&gt;999%"))</f>
        <v>-0.37037037037037035</v>
      </c>
    </row>
    <row r="103" spans="1:10" x14ac:dyDescent="0.2">
      <c r="A103" s="177"/>
      <c r="B103" s="143"/>
      <c r="C103" s="144"/>
      <c r="D103" s="143"/>
      <c r="E103" s="144"/>
      <c r="F103" s="145"/>
      <c r="G103" s="143"/>
      <c r="H103" s="144"/>
      <c r="I103" s="151"/>
      <c r="J103" s="152"/>
    </row>
    <row r="104" spans="1:10" s="139" customFormat="1" x14ac:dyDescent="0.2">
      <c r="A104" s="159" t="s">
        <v>43</v>
      </c>
      <c r="B104" s="65"/>
      <c r="C104" s="66"/>
      <c r="D104" s="65"/>
      <c r="E104" s="66"/>
      <c r="F104" s="67"/>
      <c r="G104" s="65"/>
      <c r="H104" s="66"/>
      <c r="I104" s="20"/>
      <c r="J104" s="21"/>
    </row>
    <row r="105" spans="1:10" x14ac:dyDescent="0.2">
      <c r="A105" s="158" t="s">
        <v>507</v>
      </c>
      <c r="B105" s="65">
        <v>1</v>
      </c>
      <c r="C105" s="66">
        <v>3</v>
      </c>
      <c r="D105" s="65">
        <v>4</v>
      </c>
      <c r="E105" s="66">
        <v>12</v>
      </c>
      <c r="F105" s="67"/>
      <c r="G105" s="65">
        <f>B105-C105</f>
        <v>-2</v>
      </c>
      <c r="H105" s="66">
        <f>D105-E105</f>
        <v>-8</v>
      </c>
      <c r="I105" s="20">
        <f>IF(C105=0, "-", IF(G105/C105&lt;10, G105/C105, "&gt;999%"))</f>
        <v>-0.66666666666666663</v>
      </c>
      <c r="J105" s="21">
        <f>IF(E105=0, "-", IF(H105/E105&lt;10, H105/E105, "&gt;999%"))</f>
        <v>-0.66666666666666663</v>
      </c>
    </row>
    <row r="106" spans="1:10" x14ac:dyDescent="0.2">
      <c r="A106" s="158" t="s">
        <v>549</v>
      </c>
      <c r="B106" s="65">
        <v>13</v>
      </c>
      <c r="C106" s="66">
        <v>32</v>
      </c>
      <c r="D106" s="65">
        <v>114</v>
      </c>
      <c r="E106" s="66">
        <v>159</v>
      </c>
      <c r="F106" s="67"/>
      <c r="G106" s="65">
        <f>B106-C106</f>
        <v>-19</v>
      </c>
      <c r="H106" s="66">
        <f>D106-E106</f>
        <v>-45</v>
      </c>
      <c r="I106" s="20">
        <f>IF(C106=0, "-", IF(G106/C106&lt;10, G106/C106, "&gt;999%"))</f>
        <v>-0.59375</v>
      </c>
      <c r="J106" s="21">
        <f>IF(E106=0, "-", IF(H106/E106&lt;10, H106/E106, "&gt;999%"))</f>
        <v>-0.28301886792452829</v>
      </c>
    </row>
    <row r="107" spans="1:10" s="160" customFormat="1" x14ac:dyDescent="0.2">
      <c r="A107" s="178" t="s">
        <v>655</v>
      </c>
      <c r="B107" s="71">
        <v>14</v>
      </c>
      <c r="C107" s="72">
        <v>35</v>
      </c>
      <c r="D107" s="71">
        <v>118</v>
      </c>
      <c r="E107" s="72">
        <v>171</v>
      </c>
      <c r="F107" s="73"/>
      <c r="G107" s="71">
        <f>B107-C107</f>
        <v>-21</v>
      </c>
      <c r="H107" s="72">
        <f>D107-E107</f>
        <v>-53</v>
      </c>
      <c r="I107" s="37">
        <f>IF(C107=0, "-", IF(G107/C107&lt;10, G107/C107, "&gt;999%"))</f>
        <v>-0.6</v>
      </c>
      <c r="J107" s="38">
        <f>IF(E107=0, "-", IF(H107/E107&lt;10, H107/E107, "&gt;999%"))</f>
        <v>-0.30994152046783624</v>
      </c>
    </row>
    <row r="108" spans="1:10" x14ac:dyDescent="0.2">
      <c r="A108" s="177"/>
      <c r="B108" s="143"/>
      <c r="C108" s="144"/>
      <c r="D108" s="143"/>
      <c r="E108" s="144"/>
      <c r="F108" s="145"/>
      <c r="G108" s="143"/>
      <c r="H108" s="144"/>
      <c r="I108" s="151"/>
      <c r="J108" s="152"/>
    </row>
    <row r="109" spans="1:10" s="139" customFormat="1" x14ac:dyDescent="0.2">
      <c r="A109" s="159" t="s">
        <v>44</v>
      </c>
      <c r="B109" s="65"/>
      <c r="C109" s="66"/>
      <c r="D109" s="65"/>
      <c r="E109" s="66"/>
      <c r="F109" s="67"/>
      <c r="G109" s="65"/>
      <c r="H109" s="66"/>
      <c r="I109" s="20"/>
      <c r="J109" s="21"/>
    </row>
    <row r="110" spans="1:10" x14ac:dyDescent="0.2">
      <c r="A110" s="158" t="s">
        <v>367</v>
      </c>
      <c r="B110" s="65">
        <v>0</v>
      </c>
      <c r="C110" s="66">
        <v>3</v>
      </c>
      <c r="D110" s="65">
        <v>11</v>
      </c>
      <c r="E110" s="66">
        <v>53</v>
      </c>
      <c r="F110" s="67"/>
      <c r="G110" s="65">
        <f t="shared" ref="G110:G123" si="12">B110-C110</f>
        <v>-3</v>
      </c>
      <c r="H110" s="66">
        <f t="shared" ref="H110:H123" si="13">D110-E110</f>
        <v>-42</v>
      </c>
      <c r="I110" s="20">
        <f t="shared" ref="I110:I123" si="14">IF(C110=0, "-", IF(G110/C110&lt;10, G110/C110, "&gt;999%"))</f>
        <v>-1</v>
      </c>
      <c r="J110" s="21">
        <f t="shared" ref="J110:J123" si="15">IF(E110=0, "-", IF(H110/E110&lt;10, H110/E110, "&gt;999%"))</f>
        <v>-0.79245283018867929</v>
      </c>
    </row>
    <row r="111" spans="1:10" x14ac:dyDescent="0.2">
      <c r="A111" s="158" t="s">
        <v>445</v>
      </c>
      <c r="B111" s="65">
        <v>12</v>
      </c>
      <c r="C111" s="66">
        <v>10</v>
      </c>
      <c r="D111" s="65">
        <v>104</v>
      </c>
      <c r="E111" s="66">
        <v>219</v>
      </c>
      <c r="F111" s="67"/>
      <c r="G111" s="65">
        <f t="shared" si="12"/>
        <v>2</v>
      </c>
      <c r="H111" s="66">
        <f t="shared" si="13"/>
        <v>-115</v>
      </c>
      <c r="I111" s="20">
        <f t="shared" si="14"/>
        <v>0.2</v>
      </c>
      <c r="J111" s="21">
        <f t="shared" si="15"/>
        <v>-0.52511415525114158</v>
      </c>
    </row>
    <row r="112" spans="1:10" x14ac:dyDescent="0.2">
      <c r="A112" s="158" t="s">
        <v>410</v>
      </c>
      <c r="B112" s="65">
        <v>5</v>
      </c>
      <c r="C112" s="66">
        <v>36</v>
      </c>
      <c r="D112" s="65">
        <v>192</v>
      </c>
      <c r="E112" s="66">
        <v>369</v>
      </c>
      <c r="F112" s="67"/>
      <c r="G112" s="65">
        <f t="shared" si="12"/>
        <v>-31</v>
      </c>
      <c r="H112" s="66">
        <f t="shared" si="13"/>
        <v>-177</v>
      </c>
      <c r="I112" s="20">
        <f t="shared" si="14"/>
        <v>-0.86111111111111116</v>
      </c>
      <c r="J112" s="21">
        <f t="shared" si="15"/>
        <v>-0.47967479674796748</v>
      </c>
    </row>
    <row r="113" spans="1:10" x14ac:dyDescent="0.2">
      <c r="A113" s="158" t="s">
        <v>446</v>
      </c>
      <c r="B113" s="65">
        <v>112</v>
      </c>
      <c r="C113" s="66">
        <v>78</v>
      </c>
      <c r="D113" s="65">
        <v>797</v>
      </c>
      <c r="E113" s="66">
        <v>614</v>
      </c>
      <c r="F113" s="67"/>
      <c r="G113" s="65">
        <f t="shared" si="12"/>
        <v>34</v>
      </c>
      <c r="H113" s="66">
        <f t="shared" si="13"/>
        <v>183</v>
      </c>
      <c r="I113" s="20">
        <f t="shared" si="14"/>
        <v>0.4358974358974359</v>
      </c>
      <c r="J113" s="21">
        <f t="shared" si="15"/>
        <v>0.29804560260586321</v>
      </c>
    </row>
    <row r="114" spans="1:10" x14ac:dyDescent="0.2">
      <c r="A114" s="158" t="s">
        <v>201</v>
      </c>
      <c r="B114" s="65">
        <v>2</v>
      </c>
      <c r="C114" s="66">
        <v>0</v>
      </c>
      <c r="D114" s="65">
        <v>35</v>
      </c>
      <c r="E114" s="66">
        <v>0</v>
      </c>
      <c r="F114" s="67"/>
      <c r="G114" s="65">
        <f t="shared" si="12"/>
        <v>2</v>
      </c>
      <c r="H114" s="66">
        <f t="shared" si="13"/>
        <v>35</v>
      </c>
      <c r="I114" s="20" t="str">
        <f t="shared" si="14"/>
        <v>-</v>
      </c>
      <c r="J114" s="21" t="str">
        <f t="shared" si="15"/>
        <v>-</v>
      </c>
    </row>
    <row r="115" spans="1:10" x14ac:dyDescent="0.2">
      <c r="A115" s="158" t="s">
        <v>222</v>
      </c>
      <c r="B115" s="65">
        <v>30</v>
      </c>
      <c r="C115" s="66">
        <v>26</v>
      </c>
      <c r="D115" s="65">
        <v>247</v>
      </c>
      <c r="E115" s="66">
        <v>450</v>
      </c>
      <c r="F115" s="67"/>
      <c r="G115" s="65">
        <f t="shared" si="12"/>
        <v>4</v>
      </c>
      <c r="H115" s="66">
        <f t="shared" si="13"/>
        <v>-203</v>
      </c>
      <c r="I115" s="20">
        <f t="shared" si="14"/>
        <v>0.15384615384615385</v>
      </c>
      <c r="J115" s="21">
        <f t="shared" si="15"/>
        <v>-0.45111111111111113</v>
      </c>
    </row>
    <row r="116" spans="1:10" x14ac:dyDescent="0.2">
      <c r="A116" s="158" t="s">
        <v>254</v>
      </c>
      <c r="B116" s="65">
        <v>1</v>
      </c>
      <c r="C116" s="66">
        <v>0</v>
      </c>
      <c r="D116" s="65">
        <v>15</v>
      </c>
      <c r="E116" s="66">
        <v>40</v>
      </c>
      <c r="F116" s="67"/>
      <c r="G116" s="65">
        <f t="shared" si="12"/>
        <v>1</v>
      </c>
      <c r="H116" s="66">
        <f t="shared" si="13"/>
        <v>-25</v>
      </c>
      <c r="I116" s="20" t="str">
        <f t="shared" si="14"/>
        <v>-</v>
      </c>
      <c r="J116" s="21">
        <f t="shared" si="15"/>
        <v>-0.625</v>
      </c>
    </row>
    <row r="117" spans="1:10" x14ac:dyDescent="0.2">
      <c r="A117" s="158" t="s">
        <v>323</v>
      </c>
      <c r="B117" s="65">
        <v>31</v>
      </c>
      <c r="C117" s="66">
        <v>30</v>
      </c>
      <c r="D117" s="65">
        <v>402</v>
      </c>
      <c r="E117" s="66">
        <v>466</v>
      </c>
      <c r="F117" s="67"/>
      <c r="G117" s="65">
        <f t="shared" si="12"/>
        <v>1</v>
      </c>
      <c r="H117" s="66">
        <f t="shared" si="13"/>
        <v>-64</v>
      </c>
      <c r="I117" s="20">
        <f t="shared" si="14"/>
        <v>3.3333333333333333E-2</v>
      </c>
      <c r="J117" s="21">
        <f t="shared" si="15"/>
        <v>-0.13733905579399142</v>
      </c>
    </row>
    <row r="118" spans="1:10" x14ac:dyDescent="0.2">
      <c r="A118" s="158" t="s">
        <v>368</v>
      </c>
      <c r="B118" s="65">
        <v>14</v>
      </c>
      <c r="C118" s="66">
        <v>0</v>
      </c>
      <c r="D118" s="65">
        <v>14</v>
      </c>
      <c r="E118" s="66">
        <v>0</v>
      </c>
      <c r="F118" s="67"/>
      <c r="G118" s="65">
        <f t="shared" si="12"/>
        <v>14</v>
      </c>
      <c r="H118" s="66">
        <f t="shared" si="13"/>
        <v>14</v>
      </c>
      <c r="I118" s="20" t="str">
        <f t="shared" si="14"/>
        <v>-</v>
      </c>
      <c r="J118" s="21" t="str">
        <f t="shared" si="15"/>
        <v>-</v>
      </c>
    </row>
    <row r="119" spans="1:10" x14ac:dyDescent="0.2">
      <c r="A119" s="158" t="s">
        <v>521</v>
      </c>
      <c r="B119" s="65">
        <v>60</v>
      </c>
      <c r="C119" s="66">
        <v>45</v>
      </c>
      <c r="D119" s="65">
        <v>435</v>
      </c>
      <c r="E119" s="66">
        <v>482</v>
      </c>
      <c r="F119" s="67"/>
      <c r="G119" s="65">
        <f t="shared" si="12"/>
        <v>15</v>
      </c>
      <c r="H119" s="66">
        <f t="shared" si="13"/>
        <v>-47</v>
      </c>
      <c r="I119" s="20">
        <f t="shared" si="14"/>
        <v>0.33333333333333331</v>
      </c>
      <c r="J119" s="21">
        <f t="shared" si="15"/>
        <v>-9.7510373443983403E-2</v>
      </c>
    </row>
    <row r="120" spans="1:10" x14ac:dyDescent="0.2">
      <c r="A120" s="158" t="s">
        <v>531</v>
      </c>
      <c r="B120" s="65">
        <v>809</v>
      </c>
      <c r="C120" s="66">
        <v>541</v>
      </c>
      <c r="D120" s="65">
        <v>5358</v>
      </c>
      <c r="E120" s="66">
        <v>5439</v>
      </c>
      <c r="F120" s="67"/>
      <c r="G120" s="65">
        <f t="shared" si="12"/>
        <v>268</v>
      </c>
      <c r="H120" s="66">
        <f t="shared" si="13"/>
        <v>-81</v>
      </c>
      <c r="I120" s="20">
        <f t="shared" si="14"/>
        <v>0.49537892791127541</v>
      </c>
      <c r="J120" s="21">
        <f t="shared" si="15"/>
        <v>-1.4892443463872035E-2</v>
      </c>
    </row>
    <row r="121" spans="1:10" x14ac:dyDescent="0.2">
      <c r="A121" s="158" t="s">
        <v>511</v>
      </c>
      <c r="B121" s="65">
        <v>12</v>
      </c>
      <c r="C121" s="66">
        <v>6</v>
      </c>
      <c r="D121" s="65">
        <v>209</v>
      </c>
      <c r="E121" s="66">
        <v>160</v>
      </c>
      <c r="F121" s="67"/>
      <c r="G121" s="65">
        <f t="shared" si="12"/>
        <v>6</v>
      </c>
      <c r="H121" s="66">
        <f t="shared" si="13"/>
        <v>49</v>
      </c>
      <c r="I121" s="20">
        <f t="shared" si="14"/>
        <v>1</v>
      </c>
      <c r="J121" s="21">
        <f t="shared" si="15"/>
        <v>0.30625000000000002</v>
      </c>
    </row>
    <row r="122" spans="1:10" x14ac:dyDescent="0.2">
      <c r="A122" s="158" t="s">
        <v>550</v>
      </c>
      <c r="B122" s="65">
        <v>6</v>
      </c>
      <c r="C122" s="66">
        <v>5</v>
      </c>
      <c r="D122" s="65">
        <v>111</v>
      </c>
      <c r="E122" s="66">
        <v>101</v>
      </c>
      <c r="F122" s="67"/>
      <c r="G122" s="65">
        <f t="shared" si="12"/>
        <v>1</v>
      </c>
      <c r="H122" s="66">
        <f t="shared" si="13"/>
        <v>10</v>
      </c>
      <c r="I122" s="20">
        <f t="shared" si="14"/>
        <v>0.2</v>
      </c>
      <c r="J122" s="21">
        <f t="shared" si="15"/>
        <v>9.9009900990099015E-2</v>
      </c>
    </row>
    <row r="123" spans="1:10" s="160" customFormat="1" x14ac:dyDescent="0.2">
      <c r="A123" s="178" t="s">
        <v>656</v>
      </c>
      <c r="B123" s="71">
        <v>1094</v>
      </c>
      <c r="C123" s="72">
        <v>780</v>
      </c>
      <c r="D123" s="71">
        <v>7930</v>
      </c>
      <c r="E123" s="72">
        <v>8393</v>
      </c>
      <c r="F123" s="73"/>
      <c r="G123" s="71">
        <f t="shared" si="12"/>
        <v>314</v>
      </c>
      <c r="H123" s="72">
        <f t="shared" si="13"/>
        <v>-463</v>
      </c>
      <c r="I123" s="37">
        <f t="shared" si="14"/>
        <v>0.40256410256410258</v>
      </c>
      <c r="J123" s="38">
        <f t="shared" si="15"/>
        <v>-5.5165018467770763E-2</v>
      </c>
    </row>
    <row r="124" spans="1:10" x14ac:dyDescent="0.2">
      <c r="A124" s="177"/>
      <c r="B124" s="143"/>
      <c r="C124" s="144"/>
      <c r="D124" s="143"/>
      <c r="E124" s="144"/>
      <c r="F124" s="145"/>
      <c r="G124" s="143"/>
      <c r="H124" s="144"/>
      <c r="I124" s="151"/>
      <c r="J124" s="152"/>
    </row>
    <row r="125" spans="1:10" s="139" customFormat="1" x14ac:dyDescent="0.2">
      <c r="A125" s="159" t="s">
        <v>45</v>
      </c>
      <c r="B125" s="65"/>
      <c r="C125" s="66"/>
      <c r="D125" s="65"/>
      <c r="E125" s="66"/>
      <c r="F125" s="67"/>
      <c r="G125" s="65"/>
      <c r="H125" s="66"/>
      <c r="I125" s="20"/>
      <c r="J125" s="21"/>
    </row>
    <row r="126" spans="1:10" x14ac:dyDescent="0.2">
      <c r="A126" s="158" t="s">
        <v>573</v>
      </c>
      <c r="B126" s="65">
        <v>3</v>
      </c>
      <c r="C126" s="66">
        <v>5</v>
      </c>
      <c r="D126" s="65">
        <v>32</v>
      </c>
      <c r="E126" s="66">
        <v>29</v>
      </c>
      <c r="F126" s="67"/>
      <c r="G126" s="65">
        <f>B126-C126</f>
        <v>-2</v>
      </c>
      <c r="H126" s="66">
        <f>D126-E126</f>
        <v>3</v>
      </c>
      <c r="I126" s="20">
        <f>IF(C126=0, "-", IF(G126/C126&lt;10, G126/C126, "&gt;999%"))</f>
        <v>-0.4</v>
      </c>
      <c r="J126" s="21">
        <f>IF(E126=0, "-", IF(H126/E126&lt;10, H126/E126, "&gt;999%"))</f>
        <v>0.10344827586206896</v>
      </c>
    </row>
    <row r="127" spans="1:10" s="160" customFormat="1" x14ac:dyDescent="0.2">
      <c r="A127" s="178" t="s">
        <v>657</v>
      </c>
      <c r="B127" s="71">
        <v>3</v>
      </c>
      <c r="C127" s="72">
        <v>5</v>
      </c>
      <c r="D127" s="71">
        <v>32</v>
      </c>
      <c r="E127" s="72">
        <v>29</v>
      </c>
      <c r="F127" s="73"/>
      <c r="G127" s="71">
        <f>B127-C127</f>
        <v>-2</v>
      </c>
      <c r="H127" s="72">
        <f>D127-E127</f>
        <v>3</v>
      </c>
      <c r="I127" s="37">
        <f>IF(C127=0, "-", IF(G127/C127&lt;10, G127/C127, "&gt;999%"))</f>
        <v>-0.4</v>
      </c>
      <c r="J127" s="38">
        <f>IF(E127=0, "-", IF(H127/E127&lt;10, H127/E127, "&gt;999%"))</f>
        <v>0.10344827586206896</v>
      </c>
    </row>
    <row r="128" spans="1:10" x14ac:dyDescent="0.2">
      <c r="A128" s="177"/>
      <c r="B128" s="143"/>
      <c r="C128" s="144"/>
      <c r="D128" s="143"/>
      <c r="E128" s="144"/>
      <c r="F128" s="145"/>
      <c r="G128" s="143"/>
      <c r="H128" s="144"/>
      <c r="I128" s="151"/>
      <c r="J128" s="152"/>
    </row>
    <row r="129" spans="1:10" s="139" customFormat="1" x14ac:dyDescent="0.2">
      <c r="A129" s="159" t="s">
        <v>46</v>
      </c>
      <c r="B129" s="65"/>
      <c r="C129" s="66"/>
      <c r="D129" s="65"/>
      <c r="E129" s="66"/>
      <c r="F129" s="67"/>
      <c r="G129" s="65"/>
      <c r="H129" s="66"/>
      <c r="I129" s="20"/>
      <c r="J129" s="21"/>
    </row>
    <row r="130" spans="1:10" x14ac:dyDescent="0.2">
      <c r="A130" s="158" t="s">
        <v>551</v>
      </c>
      <c r="B130" s="65">
        <v>46</v>
      </c>
      <c r="C130" s="66">
        <v>36</v>
      </c>
      <c r="D130" s="65">
        <v>377</v>
      </c>
      <c r="E130" s="66">
        <v>345</v>
      </c>
      <c r="F130" s="67"/>
      <c r="G130" s="65">
        <f>B130-C130</f>
        <v>10</v>
      </c>
      <c r="H130" s="66">
        <f>D130-E130</f>
        <v>32</v>
      </c>
      <c r="I130" s="20">
        <f>IF(C130=0, "-", IF(G130/C130&lt;10, G130/C130, "&gt;999%"))</f>
        <v>0.27777777777777779</v>
      </c>
      <c r="J130" s="21">
        <f>IF(E130=0, "-", IF(H130/E130&lt;10, H130/E130, "&gt;999%"))</f>
        <v>9.2753623188405798E-2</v>
      </c>
    </row>
    <row r="131" spans="1:10" x14ac:dyDescent="0.2">
      <c r="A131" s="158" t="s">
        <v>562</v>
      </c>
      <c r="B131" s="65">
        <v>23</v>
      </c>
      <c r="C131" s="66">
        <v>27</v>
      </c>
      <c r="D131" s="65">
        <v>183</v>
      </c>
      <c r="E131" s="66">
        <v>174</v>
      </c>
      <c r="F131" s="67"/>
      <c r="G131" s="65">
        <f>B131-C131</f>
        <v>-4</v>
      </c>
      <c r="H131" s="66">
        <f>D131-E131</f>
        <v>9</v>
      </c>
      <c r="I131" s="20">
        <f>IF(C131=0, "-", IF(G131/C131&lt;10, G131/C131, "&gt;999%"))</f>
        <v>-0.14814814814814814</v>
      </c>
      <c r="J131" s="21">
        <f>IF(E131=0, "-", IF(H131/E131&lt;10, H131/E131, "&gt;999%"))</f>
        <v>5.1724137931034482E-2</v>
      </c>
    </row>
    <row r="132" spans="1:10" x14ac:dyDescent="0.2">
      <c r="A132" s="158" t="s">
        <v>574</v>
      </c>
      <c r="B132" s="65">
        <v>7</v>
      </c>
      <c r="C132" s="66">
        <v>3</v>
      </c>
      <c r="D132" s="65">
        <v>53</v>
      </c>
      <c r="E132" s="66">
        <v>64</v>
      </c>
      <c r="F132" s="67"/>
      <c r="G132" s="65">
        <f>B132-C132</f>
        <v>4</v>
      </c>
      <c r="H132" s="66">
        <f>D132-E132</f>
        <v>-11</v>
      </c>
      <c r="I132" s="20">
        <f>IF(C132=0, "-", IF(G132/C132&lt;10, G132/C132, "&gt;999%"))</f>
        <v>1.3333333333333333</v>
      </c>
      <c r="J132" s="21">
        <f>IF(E132=0, "-", IF(H132/E132&lt;10, H132/E132, "&gt;999%"))</f>
        <v>-0.171875</v>
      </c>
    </row>
    <row r="133" spans="1:10" s="160" customFormat="1" x14ac:dyDescent="0.2">
      <c r="A133" s="178" t="s">
        <v>658</v>
      </c>
      <c r="B133" s="71">
        <v>76</v>
      </c>
      <c r="C133" s="72">
        <v>66</v>
      </c>
      <c r="D133" s="71">
        <v>613</v>
      </c>
      <c r="E133" s="72">
        <v>583</v>
      </c>
      <c r="F133" s="73"/>
      <c r="G133" s="71">
        <f>B133-C133</f>
        <v>10</v>
      </c>
      <c r="H133" s="72">
        <f>D133-E133</f>
        <v>30</v>
      </c>
      <c r="I133" s="37">
        <f>IF(C133=0, "-", IF(G133/C133&lt;10, G133/C133, "&gt;999%"))</f>
        <v>0.15151515151515152</v>
      </c>
      <c r="J133" s="38">
        <f>IF(E133=0, "-", IF(H133/E133&lt;10, H133/E133, "&gt;999%"))</f>
        <v>5.1457975986277875E-2</v>
      </c>
    </row>
    <row r="134" spans="1:10" x14ac:dyDescent="0.2">
      <c r="A134" s="177"/>
      <c r="B134" s="143"/>
      <c r="C134" s="144"/>
      <c r="D134" s="143"/>
      <c r="E134" s="144"/>
      <c r="F134" s="145"/>
      <c r="G134" s="143"/>
      <c r="H134" s="144"/>
      <c r="I134" s="151"/>
      <c r="J134" s="152"/>
    </row>
    <row r="135" spans="1:10" s="139" customFormat="1" x14ac:dyDescent="0.2">
      <c r="A135" s="159" t="s">
        <v>47</v>
      </c>
      <c r="B135" s="65"/>
      <c r="C135" s="66"/>
      <c r="D135" s="65"/>
      <c r="E135" s="66"/>
      <c r="F135" s="67"/>
      <c r="G135" s="65"/>
      <c r="H135" s="66"/>
      <c r="I135" s="20"/>
      <c r="J135" s="21"/>
    </row>
    <row r="136" spans="1:10" x14ac:dyDescent="0.2">
      <c r="A136" s="158" t="s">
        <v>272</v>
      </c>
      <c r="B136" s="65">
        <v>2</v>
      </c>
      <c r="C136" s="66">
        <v>0</v>
      </c>
      <c r="D136" s="65">
        <v>5</v>
      </c>
      <c r="E136" s="66">
        <v>5</v>
      </c>
      <c r="F136" s="67"/>
      <c r="G136" s="65">
        <f>B136-C136</f>
        <v>2</v>
      </c>
      <c r="H136" s="66">
        <f>D136-E136</f>
        <v>0</v>
      </c>
      <c r="I136" s="20" t="str">
        <f>IF(C136=0, "-", IF(G136/C136&lt;10, G136/C136, "&gt;999%"))</f>
        <v>-</v>
      </c>
      <c r="J136" s="21">
        <f>IF(E136=0, "-", IF(H136/E136&lt;10, H136/E136, "&gt;999%"))</f>
        <v>0</v>
      </c>
    </row>
    <row r="137" spans="1:10" x14ac:dyDescent="0.2">
      <c r="A137" s="158" t="s">
        <v>288</v>
      </c>
      <c r="B137" s="65">
        <v>1</v>
      </c>
      <c r="C137" s="66">
        <v>0</v>
      </c>
      <c r="D137" s="65">
        <v>1</v>
      </c>
      <c r="E137" s="66">
        <v>2</v>
      </c>
      <c r="F137" s="67"/>
      <c r="G137" s="65">
        <f>B137-C137</f>
        <v>1</v>
      </c>
      <c r="H137" s="66">
        <f>D137-E137</f>
        <v>-1</v>
      </c>
      <c r="I137" s="20" t="str">
        <f>IF(C137=0, "-", IF(G137/C137&lt;10, G137/C137, "&gt;999%"))</f>
        <v>-</v>
      </c>
      <c r="J137" s="21">
        <f>IF(E137=0, "-", IF(H137/E137&lt;10, H137/E137, "&gt;999%"))</f>
        <v>-0.5</v>
      </c>
    </row>
    <row r="138" spans="1:10" s="160" customFormat="1" x14ac:dyDescent="0.2">
      <c r="A138" s="178" t="s">
        <v>659</v>
      </c>
      <c r="B138" s="71">
        <v>3</v>
      </c>
      <c r="C138" s="72">
        <v>0</v>
      </c>
      <c r="D138" s="71">
        <v>6</v>
      </c>
      <c r="E138" s="72">
        <v>7</v>
      </c>
      <c r="F138" s="73"/>
      <c r="G138" s="71">
        <f>B138-C138</f>
        <v>3</v>
      </c>
      <c r="H138" s="72">
        <f>D138-E138</f>
        <v>-1</v>
      </c>
      <c r="I138" s="37" t="str">
        <f>IF(C138=0, "-", IF(G138/C138&lt;10, G138/C138, "&gt;999%"))</f>
        <v>-</v>
      </c>
      <c r="J138" s="38">
        <f>IF(E138=0, "-", IF(H138/E138&lt;10, H138/E138, "&gt;999%"))</f>
        <v>-0.14285714285714285</v>
      </c>
    </row>
    <row r="139" spans="1:10" x14ac:dyDescent="0.2">
      <c r="A139" s="177"/>
      <c r="B139" s="143"/>
      <c r="C139" s="144"/>
      <c r="D139" s="143"/>
      <c r="E139" s="144"/>
      <c r="F139" s="145"/>
      <c r="G139" s="143"/>
      <c r="H139" s="144"/>
      <c r="I139" s="151"/>
      <c r="J139" s="152"/>
    </row>
    <row r="140" spans="1:10" s="139" customFormat="1" x14ac:dyDescent="0.2">
      <c r="A140" s="159" t="s">
        <v>48</v>
      </c>
      <c r="B140" s="65"/>
      <c r="C140" s="66"/>
      <c r="D140" s="65"/>
      <c r="E140" s="66"/>
      <c r="F140" s="67"/>
      <c r="G140" s="65"/>
      <c r="H140" s="66"/>
      <c r="I140" s="20"/>
      <c r="J140" s="21"/>
    </row>
    <row r="141" spans="1:10" x14ac:dyDescent="0.2">
      <c r="A141" s="158" t="s">
        <v>522</v>
      </c>
      <c r="B141" s="65">
        <v>74</v>
      </c>
      <c r="C141" s="66">
        <v>34</v>
      </c>
      <c r="D141" s="65">
        <v>325</v>
      </c>
      <c r="E141" s="66">
        <v>219</v>
      </c>
      <c r="F141" s="67"/>
      <c r="G141" s="65">
        <f>B141-C141</f>
        <v>40</v>
      </c>
      <c r="H141" s="66">
        <f>D141-E141</f>
        <v>106</v>
      </c>
      <c r="I141" s="20">
        <f>IF(C141=0, "-", IF(G141/C141&lt;10, G141/C141, "&gt;999%"))</f>
        <v>1.1764705882352942</v>
      </c>
      <c r="J141" s="21">
        <f>IF(E141=0, "-", IF(H141/E141&lt;10, H141/E141, "&gt;999%"))</f>
        <v>0.48401826484018262</v>
      </c>
    </row>
    <row r="142" spans="1:10" x14ac:dyDescent="0.2">
      <c r="A142" s="158" t="s">
        <v>532</v>
      </c>
      <c r="B142" s="65">
        <v>30</v>
      </c>
      <c r="C142" s="66">
        <v>19</v>
      </c>
      <c r="D142" s="65">
        <v>149</v>
      </c>
      <c r="E142" s="66">
        <v>134</v>
      </c>
      <c r="F142" s="67"/>
      <c r="G142" s="65">
        <f>B142-C142</f>
        <v>11</v>
      </c>
      <c r="H142" s="66">
        <f>D142-E142</f>
        <v>15</v>
      </c>
      <c r="I142" s="20">
        <f>IF(C142=0, "-", IF(G142/C142&lt;10, G142/C142, "&gt;999%"))</f>
        <v>0.57894736842105265</v>
      </c>
      <c r="J142" s="21">
        <f>IF(E142=0, "-", IF(H142/E142&lt;10, H142/E142, "&gt;999%"))</f>
        <v>0.11194029850746269</v>
      </c>
    </row>
    <row r="143" spans="1:10" s="160" customFormat="1" x14ac:dyDescent="0.2">
      <c r="A143" s="178" t="s">
        <v>660</v>
      </c>
      <c r="B143" s="71">
        <v>104</v>
      </c>
      <c r="C143" s="72">
        <v>53</v>
      </c>
      <c r="D143" s="71">
        <v>474</v>
      </c>
      <c r="E143" s="72">
        <v>353</v>
      </c>
      <c r="F143" s="73"/>
      <c r="G143" s="71">
        <f>B143-C143</f>
        <v>51</v>
      </c>
      <c r="H143" s="72">
        <f>D143-E143</f>
        <v>121</v>
      </c>
      <c r="I143" s="37">
        <f>IF(C143=0, "-", IF(G143/C143&lt;10, G143/C143, "&gt;999%"))</f>
        <v>0.96226415094339623</v>
      </c>
      <c r="J143" s="38">
        <f>IF(E143=0, "-", IF(H143/E143&lt;10, H143/E143, "&gt;999%"))</f>
        <v>0.34277620396600567</v>
      </c>
    </row>
    <row r="144" spans="1:10" x14ac:dyDescent="0.2">
      <c r="A144" s="177"/>
      <c r="B144" s="143"/>
      <c r="C144" s="144"/>
      <c r="D144" s="143"/>
      <c r="E144" s="144"/>
      <c r="F144" s="145"/>
      <c r="G144" s="143"/>
      <c r="H144" s="144"/>
      <c r="I144" s="151"/>
      <c r="J144" s="152"/>
    </row>
    <row r="145" spans="1:10" s="139" customFormat="1" x14ac:dyDescent="0.2">
      <c r="A145" s="159" t="s">
        <v>49</v>
      </c>
      <c r="B145" s="65"/>
      <c r="C145" s="66"/>
      <c r="D145" s="65"/>
      <c r="E145" s="66"/>
      <c r="F145" s="67"/>
      <c r="G145" s="65"/>
      <c r="H145" s="66"/>
      <c r="I145" s="20"/>
      <c r="J145" s="21"/>
    </row>
    <row r="146" spans="1:10" x14ac:dyDescent="0.2">
      <c r="A146" s="158" t="s">
        <v>379</v>
      </c>
      <c r="B146" s="65">
        <v>66</v>
      </c>
      <c r="C146" s="66">
        <v>53</v>
      </c>
      <c r="D146" s="65">
        <v>456</v>
      </c>
      <c r="E146" s="66">
        <v>181</v>
      </c>
      <c r="F146" s="67"/>
      <c r="G146" s="65">
        <f>B146-C146</f>
        <v>13</v>
      </c>
      <c r="H146" s="66">
        <f>D146-E146</f>
        <v>275</v>
      </c>
      <c r="I146" s="20">
        <f>IF(C146=0, "-", IF(G146/C146&lt;10, G146/C146, "&gt;999%"))</f>
        <v>0.24528301886792453</v>
      </c>
      <c r="J146" s="21">
        <f>IF(E146=0, "-", IF(H146/E146&lt;10, H146/E146, "&gt;999%"))</f>
        <v>1.5193370165745856</v>
      </c>
    </row>
    <row r="147" spans="1:10" x14ac:dyDescent="0.2">
      <c r="A147" s="158" t="s">
        <v>411</v>
      </c>
      <c r="B147" s="65">
        <v>44</v>
      </c>
      <c r="C147" s="66">
        <v>13</v>
      </c>
      <c r="D147" s="65">
        <v>193</v>
      </c>
      <c r="E147" s="66">
        <v>67</v>
      </c>
      <c r="F147" s="67"/>
      <c r="G147" s="65">
        <f>B147-C147</f>
        <v>31</v>
      </c>
      <c r="H147" s="66">
        <f>D147-E147</f>
        <v>126</v>
      </c>
      <c r="I147" s="20">
        <f>IF(C147=0, "-", IF(G147/C147&lt;10, G147/C147, "&gt;999%"))</f>
        <v>2.3846153846153846</v>
      </c>
      <c r="J147" s="21">
        <f>IF(E147=0, "-", IF(H147/E147&lt;10, H147/E147, "&gt;999%"))</f>
        <v>1.8805970149253732</v>
      </c>
    </row>
    <row r="148" spans="1:10" x14ac:dyDescent="0.2">
      <c r="A148" s="158" t="s">
        <v>447</v>
      </c>
      <c r="B148" s="65">
        <v>19</v>
      </c>
      <c r="C148" s="66">
        <v>13</v>
      </c>
      <c r="D148" s="65">
        <v>98</v>
      </c>
      <c r="E148" s="66">
        <v>67</v>
      </c>
      <c r="F148" s="67"/>
      <c r="G148" s="65">
        <f>B148-C148</f>
        <v>6</v>
      </c>
      <c r="H148" s="66">
        <f>D148-E148</f>
        <v>31</v>
      </c>
      <c r="I148" s="20">
        <f>IF(C148=0, "-", IF(G148/C148&lt;10, G148/C148, "&gt;999%"))</f>
        <v>0.46153846153846156</v>
      </c>
      <c r="J148" s="21">
        <f>IF(E148=0, "-", IF(H148/E148&lt;10, H148/E148, "&gt;999%"))</f>
        <v>0.46268656716417911</v>
      </c>
    </row>
    <row r="149" spans="1:10" s="160" customFormat="1" x14ac:dyDescent="0.2">
      <c r="A149" s="178" t="s">
        <v>661</v>
      </c>
      <c r="B149" s="71">
        <v>129</v>
      </c>
      <c r="C149" s="72">
        <v>79</v>
      </c>
      <c r="D149" s="71">
        <v>747</v>
      </c>
      <c r="E149" s="72">
        <v>315</v>
      </c>
      <c r="F149" s="73"/>
      <c r="G149" s="71">
        <f>B149-C149</f>
        <v>50</v>
      </c>
      <c r="H149" s="72">
        <f>D149-E149</f>
        <v>432</v>
      </c>
      <c r="I149" s="37">
        <f>IF(C149=0, "-", IF(G149/C149&lt;10, G149/C149, "&gt;999%"))</f>
        <v>0.63291139240506333</v>
      </c>
      <c r="J149" s="38">
        <f>IF(E149=0, "-", IF(H149/E149&lt;10, H149/E149, "&gt;999%"))</f>
        <v>1.3714285714285714</v>
      </c>
    </row>
    <row r="150" spans="1:10" x14ac:dyDescent="0.2">
      <c r="A150" s="177"/>
      <c r="B150" s="143"/>
      <c r="C150" s="144"/>
      <c r="D150" s="143"/>
      <c r="E150" s="144"/>
      <c r="F150" s="145"/>
      <c r="G150" s="143"/>
      <c r="H150" s="144"/>
      <c r="I150" s="151"/>
      <c r="J150" s="152"/>
    </row>
    <row r="151" spans="1:10" s="139" customFormat="1" x14ac:dyDescent="0.2">
      <c r="A151" s="159" t="s">
        <v>50</v>
      </c>
      <c r="B151" s="65"/>
      <c r="C151" s="66"/>
      <c r="D151" s="65"/>
      <c r="E151" s="66"/>
      <c r="F151" s="67"/>
      <c r="G151" s="65"/>
      <c r="H151" s="66"/>
      <c r="I151" s="20"/>
      <c r="J151" s="21"/>
    </row>
    <row r="152" spans="1:10" x14ac:dyDescent="0.2">
      <c r="A152" s="158" t="s">
        <v>575</v>
      </c>
      <c r="B152" s="65">
        <v>11</v>
      </c>
      <c r="C152" s="66">
        <v>16</v>
      </c>
      <c r="D152" s="65">
        <v>69</v>
      </c>
      <c r="E152" s="66">
        <v>87</v>
      </c>
      <c r="F152" s="67"/>
      <c r="G152" s="65">
        <f>B152-C152</f>
        <v>-5</v>
      </c>
      <c r="H152" s="66">
        <f>D152-E152</f>
        <v>-18</v>
      </c>
      <c r="I152" s="20">
        <f>IF(C152=0, "-", IF(G152/C152&lt;10, G152/C152, "&gt;999%"))</f>
        <v>-0.3125</v>
      </c>
      <c r="J152" s="21">
        <f>IF(E152=0, "-", IF(H152/E152&lt;10, H152/E152, "&gt;999%"))</f>
        <v>-0.20689655172413793</v>
      </c>
    </row>
    <row r="153" spans="1:10" x14ac:dyDescent="0.2">
      <c r="A153" s="158" t="s">
        <v>552</v>
      </c>
      <c r="B153" s="65">
        <v>42</v>
      </c>
      <c r="C153" s="66">
        <v>25</v>
      </c>
      <c r="D153" s="65">
        <v>354</v>
      </c>
      <c r="E153" s="66">
        <v>357</v>
      </c>
      <c r="F153" s="67"/>
      <c r="G153" s="65">
        <f>B153-C153</f>
        <v>17</v>
      </c>
      <c r="H153" s="66">
        <f>D153-E153</f>
        <v>-3</v>
      </c>
      <c r="I153" s="20">
        <f>IF(C153=0, "-", IF(G153/C153&lt;10, G153/C153, "&gt;999%"))</f>
        <v>0.68</v>
      </c>
      <c r="J153" s="21">
        <f>IF(E153=0, "-", IF(H153/E153&lt;10, H153/E153, "&gt;999%"))</f>
        <v>-8.4033613445378148E-3</v>
      </c>
    </row>
    <row r="154" spans="1:10" x14ac:dyDescent="0.2">
      <c r="A154" s="158" t="s">
        <v>563</v>
      </c>
      <c r="B154" s="65">
        <v>27</v>
      </c>
      <c r="C154" s="66">
        <v>39</v>
      </c>
      <c r="D154" s="65">
        <v>325</v>
      </c>
      <c r="E154" s="66">
        <v>353</v>
      </c>
      <c r="F154" s="67"/>
      <c r="G154" s="65">
        <f>B154-C154</f>
        <v>-12</v>
      </c>
      <c r="H154" s="66">
        <f>D154-E154</f>
        <v>-28</v>
      </c>
      <c r="I154" s="20">
        <f>IF(C154=0, "-", IF(G154/C154&lt;10, G154/C154, "&gt;999%"))</f>
        <v>-0.30769230769230771</v>
      </c>
      <c r="J154" s="21">
        <f>IF(E154=0, "-", IF(H154/E154&lt;10, H154/E154, "&gt;999%"))</f>
        <v>-7.9320113314447591E-2</v>
      </c>
    </row>
    <row r="155" spans="1:10" s="160" customFormat="1" x14ac:dyDescent="0.2">
      <c r="A155" s="178" t="s">
        <v>662</v>
      </c>
      <c r="B155" s="71">
        <v>80</v>
      </c>
      <c r="C155" s="72">
        <v>80</v>
      </c>
      <c r="D155" s="71">
        <v>748</v>
      </c>
      <c r="E155" s="72">
        <v>797</v>
      </c>
      <c r="F155" s="73"/>
      <c r="G155" s="71">
        <f>B155-C155</f>
        <v>0</v>
      </c>
      <c r="H155" s="72">
        <f>D155-E155</f>
        <v>-49</v>
      </c>
      <c r="I155" s="37">
        <f>IF(C155=0, "-", IF(G155/C155&lt;10, G155/C155, "&gt;999%"))</f>
        <v>0</v>
      </c>
      <c r="J155" s="38">
        <f>IF(E155=0, "-", IF(H155/E155&lt;10, H155/E155, "&gt;999%"))</f>
        <v>-6.148055207026349E-2</v>
      </c>
    </row>
    <row r="156" spans="1:10" x14ac:dyDescent="0.2">
      <c r="A156" s="177"/>
      <c r="B156" s="143"/>
      <c r="C156" s="144"/>
      <c r="D156" s="143"/>
      <c r="E156" s="144"/>
      <c r="F156" s="145"/>
      <c r="G156" s="143"/>
      <c r="H156" s="144"/>
      <c r="I156" s="151"/>
      <c r="J156" s="152"/>
    </row>
    <row r="157" spans="1:10" s="139" customFormat="1" x14ac:dyDescent="0.2">
      <c r="A157" s="159" t="s">
        <v>51</v>
      </c>
      <c r="B157" s="65"/>
      <c r="C157" s="66"/>
      <c r="D157" s="65"/>
      <c r="E157" s="66"/>
      <c r="F157" s="67"/>
      <c r="G157" s="65"/>
      <c r="H157" s="66"/>
      <c r="I157" s="20"/>
      <c r="J157" s="21"/>
    </row>
    <row r="158" spans="1:10" x14ac:dyDescent="0.2">
      <c r="A158" s="158" t="s">
        <v>448</v>
      </c>
      <c r="B158" s="65">
        <v>21</v>
      </c>
      <c r="C158" s="66">
        <v>41</v>
      </c>
      <c r="D158" s="65">
        <v>229</v>
      </c>
      <c r="E158" s="66">
        <v>382</v>
      </c>
      <c r="F158" s="67"/>
      <c r="G158" s="65">
        <f t="shared" ref="G158:G169" si="16">B158-C158</f>
        <v>-20</v>
      </c>
      <c r="H158" s="66">
        <f t="shared" ref="H158:H169" si="17">D158-E158</f>
        <v>-153</v>
      </c>
      <c r="I158" s="20">
        <f t="shared" ref="I158:I169" si="18">IF(C158=0, "-", IF(G158/C158&lt;10, G158/C158, "&gt;999%"))</f>
        <v>-0.48780487804878048</v>
      </c>
      <c r="J158" s="21">
        <f t="shared" ref="J158:J169" si="19">IF(E158=0, "-", IF(H158/E158&lt;10, H158/E158, "&gt;999%"))</f>
        <v>-0.40052356020942409</v>
      </c>
    </row>
    <row r="159" spans="1:10" x14ac:dyDescent="0.2">
      <c r="A159" s="158" t="s">
        <v>223</v>
      </c>
      <c r="B159" s="65">
        <v>3</v>
      </c>
      <c r="C159" s="66">
        <v>14</v>
      </c>
      <c r="D159" s="65">
        <v>227</v>
      </c>
      <c r="E159" s="66">
        <v>592</v>
      </c>
      <c r="F159" s="67"/>
      <c r="G159" s="65">
        <f t="shared" si="16"/>
        <v>-11</v>
      </c>
      <c r="H159" s="66">
        <f t="shared" si="17"/>
        <v>-365</v>
      </c>
      <c r="I159" s="20">
        <f t="shared" si="18"/>
        <v>-0.7857142857142857</v>
      </c>
      <c r="J159" s="21">
        <f t="shared" si="19"/>
        <v>-0.61655405405405406</v>
      </c>
    </row>
    <row r="160" spans="1:10" x14ac:dyDescent="0.2">
      <c r="A160" s="158" t="s">
        <v>202</v>
      </c>
      <c r="B160" s="65">
        <v>0</v>
      </c>
      <c r="C160" s="66">
        <v>0</v>
      </c>
      <c r="D160" s="65">
        <v>0</v>
      </c>
      <c r="E160" s="66">
        <v>6</v>
      </c>
      <c r="F160" s="67"/>
      <c r="G160" s="65">
        <f t="shared" si="16"/>
        <v>0</v>
      </c>
      <c r="H160" s="66">
        <f t="shared" si="17"/>
        <v>-6</v>
      </c>
      <c r="I160" s="20" t="str">
        <f t="shared" si="18"/>
        <v>-</v>
      </c>
      <c r="J160" s="21">
        <f t="shared" si="19"/>
        <v>-1</v>
      </c>
    </row>
    <row r="161" spans="1:10" x14ac:dyDescent="0.2">
      <c r="A161" s="158" t="s">
        <v>449</v>
      </c>
      <c r="B161" s="65">
        <v>0</v>
      </c>
      <c r="C161" s="66">
        <v>0</v>
      </c>
      <c r="D161" s="65">
        <v>0</v>
      </c>
      <c r="E161" s="66">
        <v>15</v>
      </c>
      <c r="F161" s="67"/>
      <c r="G161" s="65">
        <f t="shared" si="16"/>
        <v>0</v>
      </c>
      <c r="H161" s="66">
        <f t="shared" si="17"/>
        <v>-15</v>
      </c>
      <c r="I161" s="20" t="str">
        <f t="shared" si="18"/>
        <v>-</v>
      </c>
      <c r="J161" s="21">
        <f t="shared" si="19"/>
        <v>-1</v>
      </c>
    </row>
    <row r="162" spans="1:10" x14ac:dyDescent="0.2">
      <c r="A162" s="158" t="s">
        <v>523</v>
      </c>
      <c r="B162" s="65">
        <v>0</v>
      </c>
      <c r="C162" s="66">
        <v>29</v>
      </c>
      <c r="D162" s="65">
        <v>178</v>
      </c>
      <c r="E162" s="66">
        <v>276</v>
      </c>
      <c r="F162" s="67"/>
      <c r="G162" s="65">
        <f t="shared" si="16"/>
        <v>-29</v>
      </c>
      <c r="H162" s="66">
        <f t="shared" si="17"/>
        <v>-98</v>
      </c>
      <c r="I162" s="20">
        <f t="shared" si="18"/>
        <v>-1</v>
      </c>
      <c r="J162" s="21">
        <f t="shared" si="19"/>
        <v>-0.35507246376811596</v>
      </c>
    </row>
    <row r="163" spans="1:10" x14ac:dyDescent="0.2">
      <c r="A163" s="158" t="s">
        <v>533</v>
      </c>
      <c r="B163" s="65">
        <v>9</v>
      </c>
      <c r="C163" s="66">
        <v>230</v>
      </c>
      <c r="D163" s="65">
        <v>1526</v>
      </c>
      <c r="E163" s="66">
        <v>2863</v>
      </c>
      <c r="F163" s="67"/>
      <c r="G163" s="65">
        <f t="shared" si="16"/>
        <v>-221</v>
      </c>
      <c r="H163" s="66">
        <f t="shared" si="17"/>
        <v>-1337</v>
      </c>
      <c r="I163" s="20">
        <f t="shared" si="18"/>
        <v>-0.96086956521739131</v>
      </c>
      <c r="J163" s="21">
        <f t="shared" si="19"/>
        <v>-0.4669926650366748</v>
      </c>
    </row>
    <row r="164" spans="1:10" x14ac:dyDescent="0.2">
      <c r="A164" s="158" t="s">
        <v>282</v>
      </c>
      <c r="B164" s="65">
        <v>5</v>
      </c>
      <c r="C164" s="66">
        <v>75</v>
      </c>
      <c r="D164" s="65">
        <v>36</v>
      </c>
      <c r="E164" s="66">
        <v>368</v>
      </c>
      <c r="F164" s="67"/>
      <c r="G164" s="65">
        <f t="shared" si="16"/>
        <v>-70</v>
      </c>
      <c r="H164" s="66">
        <f t="shared" si="17"/>
        <v>-332</v>
      </c>
      <c r="I164" s="20">
        <f t="shared" si="18"/>
        <v>-0.93333333333333335</v>
      </c>
      <c r="J164" s="21">
        <f t="shared" si="19"/>
        <v>-0.90217391304347827</v>
      </c>
    </row>
    <row r="165" spans="1:10" x14ac:dyDescent="0.2">
      <c r="A165" s="158" t="s">
        <v>412</v>
      </c>
      <c r="B165" s="65">
        <v>16</v>
      </c>
      <c r="C165" s="66">
        <v>40</v>
      </c>
      <c r="D165" s="65">
        <v>314</v>
      </c>
      <c r="E165" s="66">
        <v>547</v>
      </c>
      <c r="F165" s="67"/>
      <c r="G165" s="65">
        <f t="shared" si="16"/>
        <v>-24</v>
      </c>
      <c r="H165" s="66">
        <f t="shared" si="17"/>
        <v>-233</v>
      </c>
      <c r="I165" s="20">
        <f t="shared" si="18"/>
        <v>-0.6</v>
      </c>
      <c r="J165" s="21">
        <f t="shared" si="19"/>
        <v>-0.42595978062157219</v>
      </c>
    </row>
    <row r="166" spans="1:10" x14ac:dyDescent="0.2">
      <c r="A166" s="158" t="s">
        <v>198</v>
      </c>
      <c r="B166" s="65">
        <v>0</v>
      </c>
      <c r="C166" s="66">
        <v>0</v>
      </c>
      <c r="D166" s="65">
        <v>0</v>
      </c>
      <c r="E166" s="66">
        <v>2</v>
      </c>
      <c r="F166" s="67"/>
      <c r="G166" s="65">
        <f t="shared" si="16"/>
        <v>0</v>
      </c>
      <c r="H166" s="66">
        <f t="shared" si="17"/>
        <v>-2</v>
      </c>
      <c r="I166" s="20" t="str">
        <f t="shared" si="18"/>
        <v>-</v>
      </c>
      <c r="J166" s="21">
        <f t="shared" si="19"/>
        <v>-1</v>
      </c>
    </row>
    <row r="167" spans="1:10" x14ac:dyDescent="0.2">
      <c r="A167" s="158" t="s">
        <v>450</v>
      </c>
      <c r="B167" s="65">
        <v>12</v>
      </c>
      <c r="C167" s="66">
        <v>48</v>
      </c>
      <c r="D167" s="65">
        <v>317</v>
      </c>
      <c r="E167" s="66">
        <v>408</v>
      </c>
      <c r="F167" s="67"/>
      <c r="G167" s="65">
        <f t="shared" si="16"/>
        <v>-36</v>
      </c>
      <c r="H167" s="66">
        <f t="shared" si="17"/>
        <v>-91</v>
      </c>
      <c r="I167" s="20">
        <f t="shared" si="18"/>
        <v>-0.75</v>
      </c>
      <c r="J167" s="21">
        <f t="shared" si="19"/>
        <v>-0.22303921568627452</v>
      </c>
    </row>
    <row r="168" spans="1:10" x14ac:dyDescent="0.2">
      <c r="A168" s="158" t="s">
        <v>369</v>
      </c>
      <c r="B168" s="65">
        <v>3</v>
      </c>
      <c r="C168" s="66">
        <v>36</v>
      </c>
      <c r="D168" s="65">
        <v>428</v>
      </c>
      <c r="E168" s="66">
        <v>657</v>
      </c>
      <c r="F168" s="67"/>
      <c r="G168" s="65">
        <f t="shared" si="16"/>
        <v>-33</v>
      </c>
      <c r="H168" s="66">
        <f t="shared" si="17"/>
        <v>-229</v>
      </c>
      <c r="I168" s="20">
        <f t="shared" si="18"/>
        <v>-0.91666666666666663</v>
      </c>
      <c r="J168" s="21">
        <f t="shared" si="19"/>
        <v>-0.34855403348554032</v>
      </c>
    </row>
    <row r="169" spans="1:10" s="160" customFormat="1" x14ac:dyDescent="0.2">
      <c r="A169" s="178" t="s">
        <v>663</v>
      </c>
      <c r="B169" s="71">
        <v>69</v>
      </c>
      <c r="C169" s="72">
        <v>513</v>
      </c>
      <c r="D169" s="71">
        <v>3255</v>
      </c>
      <c r="E169" s="72">
        <v>6116</v>
      </c>
      <c r="F169" s="73"/>
      <c r="G169" s="71">
        <f t="shared" si="16"/>
        <v>-444</v>
      </c>
      <c r="H169" s="72">
        <f t="shared" si="17"/>
        <v>-2861</v>
      </c>
      <c r="I169" s="37">
        <f t="shared" si="18"/>
        <v>-0.86549707602339176</v>
      </c>
      <c r="J169" s="38">
        <f t="shared" si="19"/>
        <v>-0.46778940483976456</v>
      </c>
    </row>
    <row r="170" spans="1:10" x14ac:dyDescent="0.2">
      <c r="A170" s="177"/>
      <c r="B170" s="143"/>
      <c r="C170" s="144"/>
      <c r="D170" s="143"/>
      <c r="E170" s="144"/>
      <c r="F170" s="145"/>
      <c r="G170" s="143"/>
      <c r="H170" s="144"/>
      <c r="I170" s="151"/>
      <c r="J170" s="152"/>
    </row>
    <row r="171" spans="1:10" s="139" customFormat="1" x14ac:dyDescent="0.2">
      <c r="A171" s="159" t="s">
        <v>52</v>
      </c>
      <c r="B171" s="65"/>
      <c r="C171" s="66"/>
      <c r="D171" s="65"/>
      <c r="E171" s="66"/>
      <c r="F171" s="67"/>
      <c r="G171" s="65"/>
      <c r="H171" s="66"/>
      <c r="I171" s="20"/>
      <c r="J171" s="21"/>
    </row>
    <row r="172" spans="1:10" x14ac:dyDescent="0.2">
      <c r="A172" s="158" t="s">
        <v>255</v>
      </c>
      <c r="B172" s="65">
        <v>4</v>
      </c>
      <c r="C172" s="66">
        <v>0</v>
      </c>
      <c r="D172" s="65">
        <v>24</v>
      </c>
      <c r="E172" s="66">
        <v>12</v>
      </c>
      <c r="F172" s="67"/>
      <c r="G172" s="65">
        <f t="shared" ref="G172:G179" si="20">B172-C172</f>
        <v>4</v>
      </c>
      <c r="H172" s="66">
        <f t="shared" ref="H172:H179" si="21">D172-E172</f>
        <v>12</v>
      </c>
      <c r="I172" s="20" t="str">
        <f t="shared" ref="I172:I179" si="22">IF(C172=0, "-", IF(G172/C172&lt;10, G172/C172, "&gt;999%"))</f>
        <v>-</v>
      </c>
      <c r="J172" s="21">
        <f t="shared" ref="J172:J179" si="23">IF(E172=0, "-", IF(H172/E172&lt;10, H172/E172, "&gt;999%"))</f>
        <v>1</v>
      </c>
    </row>
    <row r="173" spans="1:10" x14ac:dyDescent="0.2">
      <c r="A173" s="158" t="s">
        <v>203</v>
      </c>
      <c r="B173" s="65">
        <v>3</v>
      </c>
      <c r="C173" s="66">
        <v>7</v>
      </c>
      <c r="D173" s="65">
        <v>34</v>
      </c>
      <c r="E173" s="66">
        <v>79</v>
      </c>
      <c r="F173" s="67"/>
      <c r="G173" s="65">
        <f t="shared" si="20"/>
        <v>-4</v>
      </c>
      <c r="H173" s="66">
        <f t="shared" si="21"/>
        <v>-45</v>
      </c>
      <c r="I173" s="20">
        <f t="shared" si="22"/>
        <v>-0.5714285714285714</v>
      </c>
      <c r="J173" s="21">
        <f t="shared" si="23"/>
        <v>-0.569620253164557</v>
      </c>
    </row>
    <row r="174" spans="1:10" x14ac:dyDescent="0.2">
      <c r="A174" s="158" t="s">
        <v>224</v>
      </c>
      <c r="B174" s="65">
        <v>120</v>
      </c>
      <c r="C174" s="66">
        <v>153</v>
      </c>
      <c r="D174" s="65">
        <v>1034</v>
      </c>
      <c r="E174" s="66">
        <v>1448</v>
      </c>
      <c r="F174" s="67"/>
      <c r="G174" s="65">
        <f t="shared" si="20"/>
        <v>-33</v>
      </c>
      <c r="H174" s="66">
        <f t="shared" si="21"/>
        <v>-414</v>
      </c>
      <c r="I174" s="20">
        <f t="shared" si="22"/>
        <v>-0.21568627450980393</v>
      </c>
      <c r="J174" s="21">
        <f t="shared" si="23"/>
        <v>-0.28591160220994477</v>
      </c>
    </row>
    <row r="175" spans="1:10" x14ac:dyDescent="0.2">
      <c r="A175" s="158" t="s">
        <v>413</v>
      </c>
      <c r="B175" s="65">
        <v>97</v>
      </c>
      <c r="C175" s="66">
        <v>194</v>
      </c>
      <c r="D175" s="65">
        <v>1419</v>
      </c>
      <c r="E175" s="66">
        <v>2000</v>
      </c>
      <c r="F175" s="67"/>
      <c r="G175" s="65">
        <f t="shared" si="20"/>
        <v>-97</v>
      </c>
      <c r="H175" s="66">
        <f t="shared" si="21"/>
        <v>-581</v>
      </c>
      <c r="I175" s="20">
        <f t="shared" si="22"/>
        <v>-0.5</v>
      </c>
      <c r="J175" s="21">
        <f t="shared" si="23"/>
        <v>-0.29049999999999998</v>
      </c>
    </row>
    <row r="176" spans="1:10" x14ac:dyDescent="0.2">
      <c r="A176" s="158" t="s">
        <v>380</v>
      </c>
      <c r="B176" s="65">
        <v>96</v>
      </c>
      <c r="C176" s="66">
        <v>170</v>
      </c>
      <c r="D176" s="65">
        <v>1231</v>
      </c>
      <c r="E176" s="66">
        <v>1700</v>
      </c>
      <c r="F176" s="67"/>
      <c r="G176" s="65">
        <f t="shared" si="20"/>
        <v>-74</v>
      </c>
      <c r="H176" s="66">
        <f t="shared" si="21"/>
        <v>-469</v>
      </c>
      <c r="I176" s="20">
        <f t="shared" si="22"/>
        <v>-0.43529411764705883</v>
      </c>
      <c r="J176" s="21">
        <f t="shared" si="23"/>
        <v>-0.27588235294117647</v>
      </c>
    </row>
    <row r="177" spans="1:10" x14ac:dyDescent="0.2">
      <c r="A177" s="158" t="s">
        <v>204</v>
      </c>
      <c r="B177" s="65">
        <v>43</v>
      </c>
      <c r="C177" s="66">
        <v>72</v>
      </c>
      <c r="D177" s="65">
        <v>399</v>
      </c>
      <c r="E177" s="66">
        <v>902</v>
      </c>
      <c r="F177" s="67"/>
      <c r="G177" s="65">
        <f t="shared" si="20"/>
        <v>-29</v>
      </c>
      <c r="H177" s="66">
        <f t="shared" si="21"/>
        <v>-503</v>
      </c>
      <c r="I177" s="20">
        <f t="shared" si="22"/>
        <v>-0.40277777777777779</v>
      </c>
      <c r="J177" s="21">
        <f t="shared" si="23"/>
        <v>-0.55764966740576494</v>
      </c>
    </row>
    <row r="178" spans="1:10" x14ac:dyDescent="0.2">
      <c r="A178" s="158" t="s">
        <v>308</v>
      </c>
      <c r="B178" s="65">
        <v>16</v>
      </c>
      <c r="C178" s="66">
        <v>28</v>
      </c>
      <c r="D178" s="65">
        <v>151</v>
      </c>
      <c r="E178" s="66">
        <v>197</v>
      </c>
      <c r="F178" s="67"/>
      <c r="G178" s="65">
        <f t="shared" si="20"/>
        <v>-12</v>
      </c>
      <c r="H178" s="66">
        <f t="shared" si="21"/>
        <v>-46</v>
      </c>
      <c r="I178" s="20">
        <f t="shared" si="22"/>
        <v>-0.42857142857142855</v>
      </c>
      <c r="J178" s="21">
        <f t="shared" si="23"/>
        <v>-0.233502538071066</v>
      </c>
    </row>
    <row r="179" spans="1:10" s="160" customFormat="1" x14ac:dyDescent="0.2">
      <c r="A179" s="178" t="s">
        <v>664</v>
      </c>
      <c r="B179" s="71">
        <v>379</v>
      </c>
      <c r="C179" s="72">
        <v>624</v>
      </c>
      <c r="D179" s="71">
        <v>4292</v>
      </c>
      <c r="E179" s="72">
        <v>6338</v>
      </c>
      <c r="F179" s="73"/>
      <c r="G179" s="71">
        <f t="shared" si="20"/>
        <v>-245</v>
      </c>
      <c r="H179" s="72">
        <f t="shared" si="21"/>
        <v>-2046</v>
      </c>
      <c r="I179" s="37">
        <f t="shared" si="22"/>
        <v>-0.39262820512820512</v>
      </c>
      <c r="J179" s="38">
        <f t="shared" si="23"/>
        <v>-0.32281476806563586</v>
      </c>
    </row>
    <row r="180" spans="1:10" x14ac:dyDescent="0.2">
      <c r="A180" s="177"/>
      <c r="B180" s="143"/>
      <c r="C180" s="144"/>
      <c r="D180" s="143"/>
      <c r="E180" s="144"/>
      <c r="F180" s="145"/>
      <c r="G180" s="143"/>
      <c r="H180" s="144"/>
      <c r="I180" s="151"/>
      <c r="J180" s="152"/>
    </row>
    <row r="181" spans="1:10" s="139" customFormat="1" x14ac:dyDescent="0.2">
      <c r="A181" s="159" t="s">
        <v>53</v>
      </c>
      <c r="B181" s="65"/>
      <c r="C181" s="66"/>
      <c r="D181" s="65"/>
      <c r="E181" s="66"/>
      <c r="F181" s="67"/>
      <c r="G181" s="65"/>
      <c r="H181" s="66"/>
      <c r="I181" s="20"/>
      <c r="J181" s="21"/>
    </row>
    <row r="182" spans="1:10" x14ac:dyDescent="0.2">
      <c r="A182" s="158" t="s">
        <v>205</v>
      </c>
      <c r="B182" s="65">
        <v>0</v>
      </c>
      <c r="C182" s="66">
        <v>112</v>
      </c>
      <c r="D182" s="65">
        <v>5</v>
      </c>
      <c r="E182" s="66">
        <v>2152</v>
      </c>
      <c r="F182" s="67"/>
      <c r="G182" s="65">
        <f t="shared" ref="G182:G195" si="24">B182-C182</f>
        <v>-112</v>
      </c>
      <c r="H182" s="66">
        <f t="shared" ref="H182:H195" si="25">D182-E182</f>
        <v>-2147</v>
      </c>
      <c r="I182" s="20">
        <f t="shared" ref="I182:I195" si="26">IF(C182=0, "-", IF(G182/C182&lt;10, G182/C182, "&gt;999%"))</f>
        <v>-1</v>
      </c>
      <c r="J182" s="21">
        <f t="shared" ref="J182:J195" si="27">IF(E182=0, "-", IF(H182/E182&lt;10, H182/E182, "&gt;999%"))</f>
        <v>-0.99767657992565051</v>
      </c>
    </row>
    <row r="183" spans="1:10" x14ac:dyDescent="0.2">
      <c r="A183" s="158" t="s">
        <v>225</v>
      </c>
      <c r="B183" s="65">
        <v>27</v>
      </c>
      <c r="C183" s="66">
        <v>68</v>
      </c>
      <c r="D183" s="65">
        <v>340</v>
      </c>
      <c r="E183" s="66">
        <v>537</v>
      </c>
      <c r="F183" s="67"/>
      <c r="G183" s="65">
        <f t="shared" si="24"/>
        <v>-41</v>
      </c>
      <c r="H183" s="66">
        <f t="shared" si="25"/>
        <v>-197</v>
      </c>
      <c r="I183" s="20">
        <f t="shared" si="26"/>
        <v>-0.6029411764705882</v>
      </c>
      <c r="J183" s="21">
        <f t="shared" si="27"/>
        <v>-0.36685288640595903</v>
      </c>
    </row>
    <row r="184" spans="1:10" x14ac:dyDescent="0.2">
      <c r="A184" s="158" t="s">
        <v>226</v>
      </c>
      <c r="B184" s="65">
        <v>372</v>
      </c>
      <c r="C184" s="66">
        <v>602</v>
      </c>
      <c r="D184" s="65">
        <v>3178</v>
      </c>
      <c r="E184" s="66">
        <v>4950</v>
      </c>
      <c r="F184" s="67"/>
      <c r="G184" s="65">
        <f t="shared" si="24"/>
        <v>-230</v>
      </c>
      <c r="H184" s="66">
        <f t="shared" si="25"/>
        <v>-1772</v>
      </c>
      <c r="I184" s="20">
        <f t="shared" si="26"/>
        <v>-0.38205980066445183</v>
      </c>
      <c r="J184" s="21">
        <f t="shared" si="27"/>
        <v>-0.35797979797979795</v>
      </c>
    </row>
    <row r="185" spans="1:10" x14ac:dyDescent="0.2">
      <c r="A185" s="158" t="s">
        <v>256</v>
      </c>
      <c r="B185" s="65">
        <v>0</v>
      </c>
      <c r="C185" s="66">
        <v>0</v>
      </c>
      <c r="D185" s="65">
        <v>0</v>
      </c>
      <c r="E185" s="66">
        <v>4</v>
      </c>
      <c r="F185" s="67"/>
      <c r="G185" s="65">
        <f t="shared" si="24"/>
        <v>0</v>
      </c>
      <c r="H185" s="66">
        <f t="shared" si="25"/>
        <v>-4</v>
      </c>
      <c r="I185" s="20" t="str">
        <f t="shared" si="26"/>
        <v>-</v>
      </c>
      <c r="J185" s="21">
        <f t="shared" si="27"/>
        <v>-1</v>
      </c>
    </row>
    <row r="186" spans="1:10" x14ac:dyDescent="0.2">
      <c r="A186" s="158" t="s">
        <v>512</v>
      </c>
      <c r="B186" s="65">
        <v>27</v>
      </c>
      <c r="C186" s="66">
        <v>50</v>
      </c>
      <c r="D186" s="65">
        <v>411</v>
      </c>
      <c r="E186" s="66">
        <v>496</v>
      </c>
      <c r="F186" s="67"/>
      <c r="G186" s="65">
        <f t="shared" si="24"/>
        <v>-23</v>
      </c>
      <c r="H186" s="66">
        <f t="shared" si="25"/>
        <v>-85</v>
      </c>
      <c r="I186" s="20">
        <f t="shared" si="26"/>
        <v>-0.46</v>
      </c>
      <c r="J186" s="21">
        <f t="shared" si="27"/>
        <v>-0.17137096774193547</v>
      </c>
    </row>
    <row r="187" spans="1:10" x14ac:dyDescent="0.2">
      <c r="A187" s="158" t="s">
        <v>309</v>
      </c>
      <c r="B187" s="65">
        <v>6</v>
      </c>
      <c r="C187" s="66">
        <v>8</v>
      </c>
      <c r="D187" s="65">
        <v>80</v>
      </c>
      <c r="E187" s="66">
        <v>106</v>
      </c>
      <c r="F187" s="67"/>
      <c r="G187" s="65">
        <f t="shared" si="24"/>
        <v>-2</v>
      </c>
      <c r="H187" s="66">
        <f t="shared" si="25"/>
        <v>-26</v>
      </c>
      <c r="I187" s="20">
        <f t="shared" si="26"/>
        <v>-0.25</v>
      </c>
      <c r="J187" s="21">
        <f t="shared" si="27"/>
        <v>-0.24528301886792453</v>
      </c>
    </row>
    <row r="188" spans="1:10" x14ac:dyDescent="0.2">
      <c r="A188" s="158" t="s">
        <v>227</v>
      </c>
      <c r="B188" s="65">
        <v>7</v>
      </c>
      <c r="C188" s="66">
        <v>4</v>
      </c>
      <c r="D188" s="65">
        <v>62</v>
      </c>
      <c r="E188" s="66">
        <v>49</v>
      </c>
      <c r="F188" s="67"/>
      <c r="G188" s="65">
        <f t="shared" si="24"/>
        <v>3</v>
      </c>
      <c r="H188" s="66">
        <f t="shared" si="25"/>
        <v>13</v>
      </c>
      <c r="I188" s="20">
        <f t="shared" si="26"/>
        <v>0.75</v>
      </c>
      <c r="J188" s="21">
        <f t="shared" si="27"/>
        <v>0.26530612244897961</v>
      </c>
    </row>
    <row r="189" spans="1:10" x14ac:dyDescent="0.2">
      <c r="A189" s="158" t="s">
        <v>381</v>
      </c>
      <c r="B189" s="65">
        <v>273</v>
      </c>
      <c r="C189" s="66">
        <v>243</v>
      </c>
      <c r="D189" s="65">
        <v>2085</v>
      </c>
      <c r="E189" s="66">
        <v>2567</v>
      </c>
      <c r="F189" s="67"/>
      <c r="G189" s="65">
        <f t="shared" si="24"/>
        <v>30</v>
      </c>
      <c r="H189" s="66">
        <f t="shared" si="25"/>
        <v>-482</v>
      </c>
      <c r="I189" s="20">
        <f t="shared" si="26"/>
        <v>0.12345679012345678</v>
      </c>
      <c r="J189" s="21">
        <f t="shared" si="27"/>
        <v>-0.18776782236073236</v>
      </c>
    </row>
    <row r="190" spans="1:10" x14ac:dyDescent="0.2">
      <c r="A190" s="158" t="s">
        <v>451</v>
      </c>
      <c r="B190" s="65">
        <v>76</v>
      </c>
      <c r="C190" s="66">
        <v>71</v>
      </c>
      <c r="D190" s="65">
        <v>637</v>
      </c>
      <c r="E190" s="66">
        <v>962</v>
      </c>
      <c r="F190" s="67"/>
      <c r="G190" s="65">
        <f t="shared" si="24"/>
        <v>5</v>
      </c>
      <c r="H190" s="66">
        <f t="shared" si="25"/>
        <v>-325</v>
      </c>
      <c r="I190" s="20">
        <f t="shared" si="26"/>
        <v>7.0422535211267609E-2</v>
      </c>
      <c r="J190" s="21">
        <f t="shared" si="27"/>
        <v>-0.33783783783783783</v>
      </c>
    </row>
    <row r="191" spans="1:10" x14ac:dyDescent="0.2">
      <c r="A191" s="158" t="s">
        <v>257</v>
      </c>
      <c r="B191" s="65">
        <v>0</v>
      </c>
      <c r="C191" s="66">
        <v>0</v>
      </c>
      <c r="D191" s="65">
        <v>0</v>
      </c>
      <c r="E191" s="66">
        <v>117</v>
      </c>
      <c r="F191" s="67"/>
      <c r="G191" s="65">
        <f t="shared" si="24"/>
        <v>0</v>
      </c>
      <c r="H191" s="66">
        <f t="shared" si="25"/>
        <v>-117</v>
      </c>
      <c r="I191" s="20" t="str">
        <f t="shared" si="26"/>
        <v>-</v>
      </c>
      <c r="J191" s="21">
        <f t="shared" si="27"/>
        <v>-1</v>
      </c>
    </row>
    <row r="192" spans="1:10" x14ac:dyDescent="0.2">
      <c r="A192" s="158" t="s">
        <v>414</v>
      </c>
      <c r="B192" s="65">
        <v>377</v>
      </c>
      <c r="C192" s="66">
        <v>440</v>
      </c>
      <c r="D192" s="65">
        <v>2452</v>
      </c>
      <c r="E192" s="66">
        <v>3336</v>
      </c>
      <c r="F192" s="67"/>
      <c r="G192" s="65">
        <f t="shared" si="24"/>
        <v>-63</v>
      </c>
      <c r="H192" s="66">
        <f t="shared" si="25"/>
        <v>-884</v>
      </c>
      <c r="I192" s="20">
        <f t="shared" si="26"/>
        <v>-0.14318181818181819</v>
      </c>
      <c r="J192" s="21">
        <f t="shared" si="27"/>
        <v>-0.26498800959232616</v>
      </c>
    </row>
    <row r="193" spans="1:10" x14ac:dyDescent="0.2">
      <c r="A193" s="158" t="s">
        <v>324</v>
      </c>
      <c r="B193" s="65">
        <v>26</v>
      </c>
      <c r="C193" s="66">
        <v>20</v>
      </c>
      <c r="D193" s="65">
        <v>131</v>
      </c>
      <c r="E193" s="66">
        <v>21</v>
      </c>
      <c r="F193" s="67"/>
      <c r="G193" s="65">
        <f t="shared" si="24"/>
        <v>6</v>
      </c>
      <c r="H193" s="66">
        <f t="shared" si="25"/>
        <v>110</v>
      </c>
      <c r="I193" s="20">
        <f t="shared" si="26"/>
        <v>0.3</v>
      </c>
      <c r="J193" s="21">
        <f t="shared" si="27"/>
        <v>5.2380952380952381</v>
      </c>
    </row>
    <row r="194" spans="1:10" x14ac:dyDescent="0.2">
      <c r="A194" s="158" t="s">
        <v>370</v>
      </c>
      <c r="B194" s="65">
        <v>137</v>
      </c>
      <c r="C194" s="66">
        <v>79</v>
      </c>
      <c r="D194" s="65">
        <v>725</v>
      </c>
      <c r="E194" s="66">
        <v>80</v>
      </c>
      <c r="F194" s="67"/>
      <c r="G194" s="65">
        <f t="shared" si="24"/>
        <v>58</v>
      </c>
      <c r="H194" s="66">
        <f t="shared" si="25"/>
        <v>645</v>
      </c>
      <c r="I194" s="20">
        <f t="shared" si="26"/>
        <v>0.73417721518987344</v>
      </c>
      <c r="J194" s="21">
        <f t="shared" si="27"/>
        <v>8.0625</v>
      </c>
    </row>
    <row r="195" spans="1:10" s="160" customFormat="1" x14ac:dyDescent="0.2">
      <c r="A195" s="178" t="s">
        <v>665</v>
      </c>
      <c r="B195" s="71">
        <v>1328</v>
      </c>
      <c r="C195" s="72">
        <v>1697</v>
      </c>
      <c r="D195" s="71">
        <v>10106</v>
      </c>
      <c r="E195" s="72">
        <v>15377</v>
      </c>
      <c r="F195" s="73"/>
      <c r="G195" s="71">
        <f t="shared" si="24"/>
        <v>-369</v>
      </c>
      <c r="H195" s="72">
        <f t="shared" si="25"/>
        <v>-5271</v>
      </c>
      <c r="I195" s="37">
        <f t="shared" si="26"/>
        <v>-0.21744254566882734</v>
      </c>
      <c r="J195" s="38">
        <f t="shared" si="27"/>
        <v>-0.34278467841581584</v>
      </c>
    </row>
    <row r="196" spans="1:10" x14ac:dyDescent="0.2">
      <c r="A196" s="177"/>
      <c r="B196" s="143"/>
      <c r="C196" s="144"/>
      <c r="D196" s="143"/>
      <c r="E196" s="144"/>
      <c r="F196" s="145"/>
      <c r="G196" s="143"/>
      <c r="H196" s="144"/>
      <c r="I196" s="151"/>
      <c r="J196" s="152"/>
    </row>
    <row r="197" spans="1:10" s="139" customFormat="1" x14ac:dyDescent="0.2">
      <c r="A197" s="159" t="s">
        <v>54</v>
      </c>
      <c r="B197" s="65"/>
      <c r="C197" s="66"/>
      <c r="D197" s="65"/>
      <c r="E197" s="66"/>
      <c r="F197" s="67"/>
      <c r="G197" s="65"/>
      <c r="H197" s="66"/>
      <c r="I197" s="20"/>
      <c r="J197" s="21"/>
    </row>
    <row r="198" spans="1:10" x14ac:dyDescent="0.2">
      <c r="A198" s="158" t="s">
        <v>553</v>
      </c>
      <c r="B198" s="65">
        <v>1</v>
      </c>
      <c r="C198" s="66">
        <v>0</v>
      </c>
      <c r="D198" s="65">
        <v>11</v>
      </c>
      <c r="E198" s="66">
        <v>7</v>
      </c>
      <c r="F198" s="67"/>
      <c r="G198" s="65">
        <f>B198-C198</f>
        <v>1</v>
      </c>
      <c r="H198" s="66">
        <f>D198-E198</f>
        <v>4</v>
      </c>
      <c r="I198" s="20" t="str">
        <f>IF(C198=0, "-", IF(G198/C198&lt;10, G198/C198, "&gt;999%"))</f>
        <v>-</v>
      </c>
      <c r="J198" s="21">
        <f>IF(E198=0, "-", IF(H198/E198&lt;10, H198/E198, "&gt;999%"))</f>
        <v>0.5714285714285714</v>
      </c>
    </row>
    <row r="199" spans="1:10" x14ac:dyDescent="0.2">
      <c r="A199" s="158" t="s">
        <v>554</v>
      </c>
      <c r="B199" s="65">
        <v>1</v>
      </c>
      <c r="C199" s="66">
        <v>2</v>
      </c>
      <c r="D199" s="65">
        <v>7</v>
      </c>
      <c r="E199" s="66">
        <v>7</v>
      </c>
      <c r="F199" s="67"/>
      <c r="G199" s="65">
        <f>B199-C199</f>
        <v>-1</v>
      </c>
      <c r="H199" s="66">
        <f>D199-E199</f>
        <v>0</v>
      </c>
      <c r="I199" s="20">
        <f>IF(C199=0, "-", IF(G199/C199&lt;10, G199/C199, "&gt;999%"))</f>
        <v>-0.5</v>
      </c>
      <c r="J199" s="21">
        <f>IF(E199=0, "-", IF(H199/E199&lt;10, H199/E199, "&gt;999%"))</f>
        <v>0</v>
      </c>
    </row>
    <row r="200" spans="1:10" x14ac:dyDescent="0.2">
      <c r="A200" s="158" t="s">
        <v>576</v>
      </c>
      <c r="B200" s="65">
        <v>0</v>
      </c>
      <c r="C200" s="66">
        <v>0</v>
      </c>
      <c r="D200" s="65">
        <v>0</v>
      </c>
      <c r="E200" s="66">
        <v>1</v>
      </c>
      <c r="F200" s="67"/>
      <c r="G200" s="65">
        <f>B200-C200</f>
        <v>0</v>
      </c>
      <c r="H200" s="66">
        <f>D200-E200</f>
        <v>-1</v>
      </c>
      <c r="I200" s="20" t="str">
        <f>IF(C200=0, "-", IF(G200/C200&lt;10, G200/C200, "&gt;999%"))</f>
        <v>-</v>
      </c>
      <c r="J200" s="21">
        <f>IF(E200=0, "-", IF(H200/E200&lt;10, H200/E200, "&gt;999%"))</f>
        <v>-1</v>
      </c>
    </row>
    <row r="201" spans="1:10" s="160" customFormat="1" x14ac:dyDescent="0.2">
      <c r="A201" s="178" t="s">
        <v>666</v>
      </c>
      <c r="B201" s="71">
        <v>2</v>
      </c>
      <c r="C201" s="72">
        <v>2</v>
      </c>
      <c r="D201" s="71">
        <v>18</v>
      </c>
      <c r="E201" s="72">
        <v>15</v>
      </c>
      <c r="F201" s="73"/>
      <c r="G201" s="71">
        <f>B201-C201</f>
        <v>0</v>
      </c>
      <c r="H201" s="72">
        <f>D201-E201</f>
        <v>3</v>
      </c>
      <c r="I201" s="37">
        <f>IF(C201=0, "-", IF(G201/C201&lt;10, G201/C201, "&gt;999%"))</f>
        <v>0</v>
      </c>
      <c r="J201" s="38">
        <f>IF(E201=0, "-", IF(H201/E201&lt;10, H201/E201, "&gt;999%"))</f>
        <v>0.2</v>
      </c>
    </row>
    <row r="202" spans="1:10" x14ac:dyDescent="0.2">
      <c r="A202" s="177"/>
      <c r="B202" s="143"/>
      <c r="C202" s="144"/>
      <c r="D202" s="143"/>
      <c r="E202" s="144"/>
      <c r="F202" s="145"/>
      <c r="G202" s="143"/>
      <c r="H202" s="144"/>
      <c r="I202" s="151"/>
      <c r="J202" s="152"/>
    </row>
    <row r="203" spans="1:10" s="139" customFormat="1" x14ac:dyDescent="0.2">
      <c r="A203" s="159" t="s">
        <v>55</v>
      </c>
      <c r="B203" s="65"/>
      <c r="C203" s="66"/>
      <c r="D203" s="65"/>
      <c r="E203" s="66"/>
      <c r="F203" s="67"/>
      <c r="G203" s="65"/>
      <c r="H203" s="66"/>
      <c r="I203" s="20"/>
      <c r="J203" s="21"/>
    </row>
    <row r="204" spans="1:10" x14ac:dyDescent="0.2">
      <c r="A204" s="158" t="s">
        <v>403</v>
      </c>
      <c r="B204" s="65">
        <v>0</v>
      </c>
      <c r="C204" s="66">
        <v>0</v>
      </c>
      <c r="D204" s="65">
        <v>1</v>
      </c>
      <c r="E204" s="66">
        <v>1</v>
      </c>
      <c r="F204" s="67"/>
      <c r="G204" s="65">
        <f t="shared" ref="G204:G209" si="28">B204-C204</f>
        <v>0</v>
      </c>
      <c r="H204" s="66">
        <f t="shared" ref="H204:H209" si="29">D204-E204</f>
        <v>0</v>
      </c>
      <c r="I204" s="20" t="str">
        <f t="shared" ref="I204:I209" si="30">IF(C204=0, "-", IF(G204/C204&lt;10, G204/C204, "&gt;999%"))</f>
        <v>-</v>
      </c>
      <c r="J204" s="21">
        <f t="shared" ref="J204:J209" si="31">IF(E204=0, "-", IF(H204/E204&lt;10, H204/E204, "&gt;999%"))</f>
        <v>0</v>
      </c>
    </row>
    <row r="205" spans="1:10" x14ac:dyDescent="0.2">
      <c r="A205" s="158" t="s">
        <v>273</v>
      </c>
      <c r="B205" s="65">
        <v>0</v>
      </c>
      <c r="C205" s="66">
        <v>0</v>
      </c>
      <c r="D205" s="65">
        <v>2</v>
      </c>
      <c r="E205" s="66">
        <v>2</v>
      </c>
      <c r="F205" s="67"/>
      <c r="G205" s="65">
        <f t="shared" si="28"/>
        <v>0</v>
      </c>
      <c r="H205" s="66">
        <f t="shared" si="29"/>
        <v>0</v>
      </c>
      <c r="I205" s="20" t="str">
        <f t="shared" si="30"/>
        <v>-</v>
      </c>
      <c r="J205" s="21">
        <f t="shared" si="31"/>
        <v>0</v>
      </c>
    </row>
    <row r="206" spans="1:10" x14ac:dyDescent="0.2">
      <c r="A206" s="158" t="s">
        <v>336</v>
      </c>
      <c r="B206" s="65">
        <v>0</v>
      </c>
      <c r="C206" s="66">
        <v>0</v>
      </c>
      <c r="D206" s="65">
        <v>0</v>
      </c>
      <c r="E206" s="66">
        <v>1</v>
      </c>
      <c r="F206" s="67"/>
      <c r="G206" s="65">
        <f t="shared" si="28"/>
        <v>0</v>
      </c>
      <c r="H206" s="66">
        <f t="shared" si="29"/>
        <v>-1</v>
      </c>
      <c r="I206" s="20" t="str">
        <f t="shared" si="30"/>
        <v>-</v>
      </c>
      <c r="J206" s="21">
        <f t="shared" si="31"/>
        <v>-1</v>
      </c>
    </row>
    <row r="207" spans="1:10" x14ac:dyDescent="0.2">
      <c r="A207" s="158" t="s">
        <v>473</v>
      </c>
      <c r="B207" s="65">
        <v>0</v>
      </c>
      <c r="C207" s="66">
        <v>0</v>
      </c>
      <c r="D207" s="65">
        <v>0</v>
      </c>
      <c r="E207" s="66">
        <v>1</v>
      </c>
      <c r="F207" s="67"/>
      <c r="G207" s="65">
        <f t="shared" si="28"/>
        <v>0</v>
      </c>
      <c r="H207" s="66">
        <f t="shared" si="29"/>
        <v>-1</v>
      </c>
      <c r="I207" s="20" t="str">
        <f t="shared" si="30"/>
        <v>-</v>
      </c>
      <c r="J207" s="21">
        <f t="shared" si="31"/>
        <v>-1</v>
      </c>
    </row>
    <row r="208" spans="1:10" x14ac:dyDescent="0.2">
      <c r="A208" s="158" t="s">
        <v>492</v>
      </c>
      <c r="B208" s="65">
        <v>0</v>
      </c>
      <c r="C208" s="66">
        <v>0</v>
      </c>
      <c r="D208" s="65">
        <v>0</v>
      </c>
      <c r="E208" s="66">
        <v>2</v>
      </c>
      <c r="F208" s="67"/>
      <c r="G208" s="65">
        <f t="shared" si="28"/>
        <v>0</v>
      </c>
      <c r="H208" s="66">
        <f t="shared" si="29"/>
        <v>-2</v>
      </c>
      <c r="I208" s="20" t="str">
        <f t="shared" si="30"/>
        <v>-</v>
      </c>
      <c r="J208" s="21">
        <f t="shared" si="31"/>
        <v>-1</v>
      </c>
    </row>
    <row r="209" spans="1:10" s="160" customFormat="1" x14ac:dyDescent="0.2">
      <c r="A209" s="178" t="s">
        <v>667</v>
      </c>
      <c r="B209" s="71">
        <v>0</v>
      </c>
      <c r="C209" s="72">
        <v>0</v>
      </c>
      <c r="D209" s="71">
        <v>3</v>
      </c>
      <c r="E209" s="72">
        <v>7</v>
      </c>
      <c r="F209" s="73"/>
      <c r="G209" s="71">
        <f t="shared" si="28"/>
        <v>0</v>
      </c>
      <c r="H209" s="72">
        <f t="shared" si="29"/>
        <v>-4</v>
      </c>
      <c r="I209" s="37" t="str">
        <f t="shared" si="30"/>
        <v>-</v>
      </c>
      <c r="J209" s="38">
        <f t="shared" si="31"/>
        <v>-0.5714285714285714</v>
      </c>
    </row>
    <row r="210" spans="1:10" x14ac:dyDescent="0.2">
      <c r="A210" s="177"/>
      <c r="B210" s="143"/>
      <c r="C210" s="144"/>
      <c r="D210" s="143"/>
      <c r="E210" s="144"/>
      <c r="F210" s="145"/>
      <c r="G210" s="143"/>
      <c r="H210" s="144"/>
      <c r="I210" s="151"/>
      <c r="J210" s="152"/>
    </row>
    <row r="211" spans="1:10" s="139" customFormat="1" x14ac:dyDescent="0.2">
      <c r="A211" s="159" t="s">
        <v>56</v>
      </c>
      <c r="B211" s="65"/>
      <c r="C211" s="66"/>
      <c r="D211" s="65"/>
      <c r="E211" s="66"/>
      <c r="F211" s="67"/>
      <c r="G211" s="65"/>
      <c r="H211" s="66"/>
      <c r="I211" s="20"/>
      <c r="J211" s="21"/>
    </row>
    <row r="212" spans="1:10" x14ac:dyDescent="0.2">
      <c r="A212" s="158" t="s">
        <v>56</v>
      </c>
      <c r="B212" s="65">
        <v>3</v>
      </c>
      <c r="C212" s="66">
        <v>1</v>
      </c>
      <c r="D212" s="65">
        <v>5</v>
      </c>
      <c r="E212" s="66">
        <v>3</v>
      </c>
      <c r="F212" s="67"/>
      <c r="G212" s="65">
        <f>B212-C212</f>
        <v>2</v>
      </c>
      <c r="H212" s="66">
        <f>D212-E212</f>
        <v>2</v>
      </c>
      <c r="I212" s="20">
        <f>IF(C212=0, "-", IF(G212/C212&lt;10, G212/C212, "&gt;999%"))</f>
        <v>2</v>
      </c>
      <c r="J212" s="21">
        <f>IF(E212=0, "-", IF(H212/E212&lt;10, H212/E212, "&gt;999%"))</f>
        <v>0.66666666666666663</v>
      </c>
    </row>
    <row r="213" spans="1:10" s="160" customFormat="1" x14ac:dyDescent="0.2">
      <c r="A213" s="178" t="s">
        <v>668</v>
      </c>
      <c r="B213" s="71">
        <v>3</v>
      </c>
      <c r="C213" s="72">
        <v>1</v>
      </c>
      <c r="D213" s="71">
        <v>5</v>
      </c>
      <c r="E213" s="72">
        <v>3</v>
      </c>
      <c r="F213" s="73"/>
      <c r="G213" s="71">
        <f>B213-C213</f>
        <v>2</v>
      </c>
      <c r="H213" s="72">
        <f>D213-E213</f>
        <v>2</v>
      </c>
      <c r="I213" s="37">
        <f>IF(C213=0, "-", IF(G213/C213&lt;10, G213/C213, "&gt;999%"))</f>
        <v>2</v>
      </c>
      <c r="J213" s="38">
        <f>IF(E213=0, "-", IF(H213/E213&lt;10, H213/E213, "&gt;999%"))</f>
        <v>0.66666666666666663</v>
      </c>
    </row>
    <row r="214" spans="1:10" x14ac:dyDescent="0.2">
      <c r="A214" s="177"/>
      <c r="B214" s="143"/>
      <c r="C214" s="144"/>
      <c r="D214" s="143"/>
      <c r="E214" s="144"/>
      <c r="F214" s="145"/>
      <c r="G214" s="143"/>
      <c r="H214" s="144"/>
      <c r="I214" s="151"/>
      <c r="J214" s="152"/>
    </row>
    <row r="215" spans="1:10" s="139" customFormat="1" x14ac:dyDescent="0.2">
      <c r="A215" s="159" t="s">
        <v>57</v>
      </c>
      <c r="B215" s="65"/>
      <c r="C215" s="66"/>
      <c r="D215" s="65"/>
      <c r="E215" s="66"/>
      <c r="F215" s="67"/>
      <c r="G215" s="65"/>
      <c r="H215" s="66"/>
      <c r="I215" s="20"/>
      <c r="J215" s="21"/>
    </row>
    <row r="216" spans="1:10" x14ac:dyDescent="0.2">
      <c r="A216" s="158" t="s">
        <v>577</v>
      </c>
      <c r="B216" s="65">
        <v>14</v>
      </c>
      <c r="C216" s="66">
        <v>51</v>
      </c>
      <c r="D216" s="65">
        <v>244</v>
      </c>
      <c r="E216" s="66">
        <v>324</v>
      </c>
      <c r="F216" s="67"/>
      <c r="G216" s="65">
        <f>B216-C216</f>
        <v>-37</v>
      </c>
      <c r="H216" s="66">
        <f>D216-E216</f>
        <v>-80</v>
      </c>
      <c r="I216" s="20">
        <f>IF(C216=0, "-", IF(G216/C216&lt;10, G216/C216, "&gt;999%"))</f>
        <v>-0.72549019607843135</v>
      </c>
      <c r="J216" s="21">
        <f>IF(E216=0, "-", IF(H216/E216&lt;10, H216/E216, "&gt;999%"))</f>
        <v>-0.24691358024691357</v>
      </c>
    </row>
    <row r="217" spans="1:10" x14ac:dyDescent="0.2">
      <c r="A217" s="158" t="s">
        <v>555</v>
      </c>
      <c r="B217" s="65">
        <v>85</v>
      </c>
      <c r="C217" s="66">
        <v>82</v>
      </c>
      <c r="D217" s="65">
        <v>734</v>
      </c>
      <c r="E217" s="66">
        <v>699</v>
      </c>
      <c r="F217" s="67"/>
      <c r="G217" s="65">
        <f>B217-C217</f>
        <v>3</v>
      </c>
      <c r="H217" s="66">
        <f>D217-E217</f>
        <v>35</v>
      </c>
      <c r="I217" s="20">
        <f>IF(C217=0, "-", IF(G217/C217&lt;10, G217/C217, "&gt;999%"))</f>
        <v>3.6585365853658534E-2</v>
      </c>
      <c r="J217" s="21">
        <f>IF(E217=0, "-", IF(H217/E217&lt;10, H217/E217, "&gt;999%"))</f>
        <v>5.007153075822604E-2</v>
      </c>
    </row>
    <row r="218" spans="1:10" x14ac:dyDescent="0.2">
      <c r="A218" s="158" t="s">
        <v>564</v>
      </c>
      <c r="B218" s="65">
        <v>58</v>
      </c>
      <c r="C218" s="66">
        <v>43</v>
      </c>
      <c r="D218" s="65">
        <v>523</v>
      </c>
      <c r="E218" s="66">
        <v>480</v>
      </c>
      <c r="F218" s="67"/>
      <c r="G218" s="65">
        <f>B218-C218</f>
        <v>15</v>
      </c>
      <c r="H218" s="66">
        <f>D218-E218</f>
        <v>43</v>
      </c>
      <c r="I218" s="20">
        <f>IF(C218=0, "-", IF(G218/C218&lt;10, G218/C218, "&gt;999%"))</f>
        <v>0.34883720930232559</v>
      </c>
      <c r="J218" s="21">
        <f>IF(E218=0, "-", IF(H218/E218&lt;10, H218/E218, "&gt;999%"))</f>
        <v>8.9583333333333334E-2</v>
      </c>
    </row>
    <row r="219" spans="1:10" s="160" customFormat="1" x14ac:dyDescent="0.2">
      <c r="A219" s="178" t="s">
        <v>669</v>
      </c>
      <c r="B219" s="71">
        <v>157</v>
      </c>
      <c r="C219" s="72">
        <v>176</v>
      </c>
      <c r="D219" s="71">
        <v>1501</v>
      </c>
      <c r="E219" s="72">
        <v>1503</v>
      </c>
      <c r="F219" s="73"/>
      <c r="G219" s="71">
        <f>B219-C219</f>
        <v>-19</v>
      </c>
      <c r="H219" s="72">
        <f>D219-E219</f>
        <v>-2</v>
      </c>
      <c r="I219" s="37">
        <f>IF(C219=0, "-", IF(G219/C219&lt;10, G219/C219, "&gt;999%"))</f>
        <v>-0.10795454545454546</v>
      </c>
      <c r="J219" s="38">
        <f>IF(E219=0, "-", IF(H219/E219&lt;10, H219/E219, "&gt;999%"))</f>
        <v>-1.3306719893546241E-3</v>
      </c>
    </row>
    <row r="220" spans="1:10" x14ac:dyDescent="0.2">
      <c r="A220" s="177"/>
      <c r="B220" s="143"/>
      <c r="C220" s="144"/>
      <c r="D220" s="143"/>
      <c r="E220" s="144"/>
      <c r="F220" s="145"/>
      <c r="G220" s="143"/>
      <c r="H220" s="144"/>
      <c r="I220" s="151"/>
      <c r="J220" s="152"/>
    </row>
    <row r="221" spans="1:10" s="139" customFormat="1" x14ac:dyDescent="0.2">
      <c r="A221" s="159" t="s">
        <v>58</v>
      </c>
      <c r="B221" s="65"/>
      <c r="C221" s="66"/>
      <c r="D221" s="65"/>
      <c r="E221" s="66"/>
      <c r="F221" s="67"/>
      <c r="G221" s="65"/>
      <c r="H221" s="66"/>
      <c r="I221" s="20"/>
      <c r="J221" s="21"/>
    </row>
    <row r="222" spans="1:10" x14ac:dyDescent="0.2">
      <c r="A222" s="158" t="s">
        <v>524</v>
      </c>
      <c r="B222" s="65">
        <v>91</v>
      </c>
      <c r="C222" s="66">
        <v>122</v>
      </c>
      <c r="D222" s="65">
        <v>706</v>
      </c>
      <c r="E222" s="66">
        <v>983</v>
      </c>
      <c r="F222" s="67"/>
      <c r="G222" s="65">
        <f>B222-C222</f>
        <v>-31</v>
      </c>
      <c r="H222" s="66">
        <f>D222-E222</f>
        <v>-277</v>
      </c>
      <c r="I222" s="20">
        <f>IF(C222=0, "-", IF(G222/C222&lt;10, G222/C222, "&gt;999%"))</f>
        <v>-0.25409836065573771</v>
      </c>
      <c r="J222" s="21">
        <f>IF(E222=0, "-", IF(H222/E222&lt;10, H222/E222, "&gt;999%"))</f>
        <v>-0.28179043743641913</v>
      </c>
    </row>
    <row r="223" spans="1:10" x14ac:dyDescent="0.2">
      <c r="A223" s="158" t="s">
        <v>534</v>
      </c>
      <c r="B223" s="65">
        <v>311</v>
      </c>
      <c r="C223" s="66">
        <v>281</v>
      </c>
      <c r="D223" s="65">
        <v>1952</v>
      </c>
      <c r="E223" s="66">
        <v>2693</v>
      </c>
      <c r="F223" s="67"/>
      <c r="G223" s="65">
        <f>B223-C223</f>
        <v>30</v>
      </c>
      <c r="H223" s="66">
        <f>D223-E223</f>
        <v>-741</v>
      </c>
      <c r="I223" s="20">
        <f>IF(C223=0, "-", IF(G223/C223&lt;10, G223/C223, "&gt;999%"))</f>
        <v>0.10676156583629894</v>
      </c>
      <c r="J223" s="21">
        <f>IF(E223=0, "-", IF(H223/E223&lt;10, H223/E223, "&gt;999%"))</f>
        <v>-0.2751578165614556</v>
      </c>
    </row>
    <row r="224" spans="1:10" x14ac:dyDescent="0.2">
      <c r="A224" s="158" t="s">
        <v>452</v>
      </c>
      <c r="B224" s="65">
        <v>149</v>
      </c>
      <c r="C224" s="66">
        <v>227</v>
      </c>
      <c r="D224" s="65">
        <v>1668</v>
      </c>
      <c r="E224" s="66">
        <v>1906</v>
      </c>
      <c r="F224" s="67"/>
      <c r="G224" s="65">
        <f>B224-C224</f>
        <v>-78</v>
      </c>
      <c r="H224" s="66">
        <f>D224-E224</f>
        <v>-238</v>
      </c>
      <c r="I224" s="20">
        <f>IF(C224=0, "-", IF(G224/C224&lt;10, G224/C224, "&gt;999%"))</f>
        <v>-0.34361233480176212</v>
      </c>
      <c r="J224" s="21">
        <f>IF(E224=0, "-", IF(H224/E224&lt;10, H224/E224, "&gt;999%"))</f>
        <v>-0.12486883525708289</v>
      </c>
    </row>
    <row r="225" spans="1:10" s="160" customFormat="1" x14ac:dyDescent="0.2">
      <c r="A225" s="178" t="s">
        <v>670</v>
      </c>
      <c r="B225" s="71">
        <v>551</v>
      </c>
      <c r="C225" s="72">
        <v>630</v>
      </c>
      <c r="D225" s="71">
        <v>4326</v>
      </c>
      <c r="E225" s="72">
        <v>5582</v>
      </c>
      <c r="F225" s="73"/>
      <c r="G225" s="71">
        <f>B225-C225</f>
        <v>-79</v>
      </c>
      <c r="H225" s="72">
        <f>D225-E225</f>
        <v>-1256</v>
      </c>
      <c r="I225" s="37">
        <f>IF(C225=0, "-", IF(G225/C225&lt;10, G225/C225, "&gt;999%"))</f>
        <v>-0.1253968253968254</v>
      </c>
      <c r="J225" s="38">
        <f>IF(E225=0, "-", IF(H225/E225&lt;10, H225/E225, "&gt;999%"))</f>
        <v>-0.22500895736295234</v>
      </c>
    </row>
    <row r="226" spans="1:10" x14ac:dyDescent="0.2">
      <c r="A226" s="177"/>
      <c r="B226" s="143"/>
      <c r="C226" s="144"/>
      <c r="D226" s="143"/>
      <c r="E226" s="144"/>
      <c r="F226" s="145"/>
      <c r="G226" s="143"/>
      <c r="H226" s="144"/>
      <c r="I226" s="151"/>
      <c r="J226" s="152"/>
    </row>
    <row r="227" spans="1:10" s="139" customFormat="1" x14ac:dyDescent="0.2">
      <c r="A227" s="159" t="s">
        <v>59</v>
      </c>
      <c r="B227" s="65"/>
      <c r="C227" s="66"/>
      <c r="D227" s="65"/>
      <c r="E227" s="66"/>
      <c r="F227" s="67"/>
      <c r="G227" s="65"/>
      <c r="H227" s="66"/>
      <c r="I227" s="20"/>
      <c r="J227" s="21"/>
    </row>
    <row r="228" spans="1:10" x14ac:dyDescent="0.2">
      <c r="A228" s="158" t="s">
        <v>501</v>
      </c>
      <c r="B228" s="65">
        <v>0</v>
      </c>
      <c r="C228" s="66">
        <v>0</v>
      </c>
      <c r="D228" s="65">
        <v>3</v>
      </c>
      <c r="E228" s="66">
        <v>0</v>
      </c>
      <c r="F228" s="67"/>
      <c r="G228" s="65">
        <f>B228-C228</f>
        <v>0</v>
      </c>
      <c r="H228" s="66">
        <f>D228-E228</f>
        <v>3</v>
      </c>
      <c r="I228" s="20" t="str">
        <f>IF(C228=0, "-", IF(G228/C228&lt;10, G228/C228, "&gt;999%"))</f>
        <v>-</v>
      </c>
      <c r="J228" s="21" t="str">
        <f>IF(E228=0, "-", IF(H228/E228&lt;10, H228/E228, "&gt;999%"))</f>
        <v>-</v>
      </c>
    </row>
    <row r="229" spans="1:10" s="160" customFormat="1" x14ac:dyDescent="0.2">
      <c r="A229" s="178" t="s">
        <v>671</v>
      </c>
      <c r="B229" s="71">
        <v>0</v>
      </c>
      <c r="C229" s="72">
        <v>0</v>
      </c>
      <c r="D229" s="71">
        <v>3</v>
      </c>
      <c r="E229" s="72">
        <v>0</v>
      </c>
      <c r="F229" s="73"/>
      <c r="G229" s="71">
        <f>B229-C229</f>
        <v>0</v>
      </c>
      <c r="H229" s="72">
        <f>D229-E229</f>
        <v>3</v>
      </c>
      <c r="I229" s="37" t="str">
        <f>IF(C229=0, "-", IF(G229/C229&lt;10, G229/C229, "&gt;999%"))</f>
        <v>-</v>
      </c>
      <c r="J229" s="38" t="str">
        <f>IF(E229=0, "-", IF(H229/E229&lt;10, H229/E229, "&gt;999%"))</f>
        <v>-</v>
      </c>
    </row>
    <row r="230" spans="1:10" x14ac:dyDescent="0.2">
      <c r="A230" s="177"/>
      <c r="B230" s="143"/>
      <c r="C230" s="144"/>
      <c r="D230" s="143"/>
      <c r="E230" s="144"/>
      <c r="F230" s="145"/>
      <c r="G230" s="143"/>
      <c r="H230" s="144"/>
      <c r="I230" s="151"/>
      <c r="J230" s="152"/>
    </row>
    <row r="231" spans="1:10" s="139" customFormat="1" x14ac:dyDescent="0.2">
      <c r="A231" s="159" t="s">
        <v>60</v>
      </c>
      <c r="B231" s="65"/>
      <c r="C231" s="66"/>
      <c r="D231" s="65"/>
      <c r="E231" s="66"/>
      <c r="F231" s="67"/>
      <c r="G231" s="65"/>
      <c r="H231" s="66"/>
      <c r="I231" s="20"/>
      <c r="J231" s="21"/>
    </row>
    <row r="232" spans="1:10" x14ac:dyDescent="0.2">
      <c r="A232" s="158" t="s">
        <v>578</v>
      </c>
      <c r="B232" s="65">
        <v>16</v>
      </c>
      <c r="C232" s="66">
        <v>4</v>
      </c>
      <c r="D232" s="65">
        <v>88</v>
      </c>
      <c r="E232" s="66">
        <v>59</v>
      </c>
      <c r="F232" s="67"/>
      <c r="G232" s="65">
        <f>B232-C232</f>
        <v>12</v>
      </c>
      <c r="H232" s="66">
        <f>D232-E232</f>
        <v>29</v>
      </c>
      <c r="I232" s="20">
        <f>IF(C232=0, "-", IF(G232/C232&lt;10, G232/C232, "&gt;999%"))</f>
        <v>3</v>
      </c>
      <c r="J232" s="21">
        <f>IF(E232=0, "-", IF(H232/E232&lt;10, H232/E232, "&gt;999%"))</f>
        <v>0.49152542372881358</v>
      </c>
    </row>
    <row r="233" spans="1:10" x14ac:dyDescent="0.2">
      <c r="A233" s="158" t="s">
        <v>565</v>
      </c>
      <c r="B233" s="65">
        <v>1</v>
      </c>
      <c r="C233" s="66">
        <v>4</v>
      </c>
      <c r="D233" s="65">
        <v>15</v>
      </c>
      <c r="E233" s="66">
        <v>17</v>
      </c>
      <c r="F233" s="67"/>
      <c r="G233" s="65">
        <f>B233-C233</f>
        <v>-3</v>
      </c>
      <c r="H233" s="66">
        <f>D233-E233</f>
        <v>-2</v>
      </c>
      <c r="I233" s="20">
        <f>IF(C233=0, "-", IF(G233/C233&lt;10, G233/C233, "&gt;999%"))</f>
        <v>-0.75</v>
      </c>
      <c r="J233" s="21">
        <f>IF(E233=0, "-", IF(H233/E233&lt;10, H233/E233, "&gt;999%"))</f>
        <v>-0.11764705882352941</v>
      </c>
    </row>
    <row r="234" spans="1:10" x14ac:dyDescent="0.2">
      <c r="A234" s="158" t="s">
        <v>556</v>
      </c>
      <c r="B234" s="65">
        <v>32</v>
      </c>
      <c r="C234" s="66">
        <v>47</v>
      </c>
      <c r="D234" s="65">
        <v>222</v>
      </c>
      <c r="E234" s="66">
        <v>241</v>
      </c>
      <c r="F234" s="67"/>
      <c r="G234" s="65">
        <f>B234-C234</f>
        <v>-15</v>
      </c>
      <c r="H234" s="66">
        <f>D234-E234</f>
        <v>-19</v>
      </c>
      <c r="I234" s="20">
        <f>IF(C234=0, "-", IF(G234/C234&lt;10, G234/C234, "&gt;999%"))</f>
        <v>-0.31914893617021278</v>
      </c>
      <c r="J234" s="21">
        <f>IF(E234=0, "-", IF(H234/E234&lt;10, H234/E234, "&gt;999%"))</f>
        <v>-7.8838174273858919E-2</v>
      </c>
    </row>
    <row r="235" spans="1:10" x14ac:dyDescent="0.2">
      <c r="A235" s="158" t="s">
        <v>557</v>
      </c>
      <c r="B235" s="65">
        <v>4</v>
      </c>
      <c r="C235" s="66">
        <v>1</v>
      </c>
      <c r="D235" s="65">
        <v>29</v>
      </c>
      <c r="E235" s="66">
        <v>19</v>
      </c>
      <c r="F235" s="67"/>
      <c r="G235" s="65">
        <f>B235-C235</f>
        <v>3</v>
      </c>
      <c r="H235" s="66">
        <f>D235-E235</f>
        <v>10</v>
      </c>
      <c r="I235" s="20">
        <f>IF(C235=0, "-", IF(G235/C235&lt;10, G235/C235, "&gt;999%"))</f>
        <v>3</v>
      </c>
      <c r="J235" s="21">
        <f>IF(E235=0, "-", IF(H235/E235&lt;10, H235/E235, "&gt;999%"))</f>
        <v>0.52631578947368418</v>
      </c>
    </row>
    <row r="236" spans="1:10" s="160" customFormat="1" x14ac:dyDescent="0.2">
      <c r="A236" s="178" t="s">
        <v>672</v>
      </c>
      <c r="B236" s="71">
        <v>53</v>
      </c>
      <c r="C236" s="72">
        <v>56</v>
      </c>
      <c r="D236" s="71">
        <v>354</v>
      </c>
      <c r="E236" s="72">
        <v>336</v>
      </c>
      <c r="F236" s="73"/>
      <c r="G236" s="71">
        <f>B236-C236</f>
        <v>-3</v>
      </c>
      <c r="H236" s="72">
        <f>D236-E236</f>
        <v>18</v>
      </c>
      <c r="I236" s="37">
        <f>IF(C236=0, "-", IF(G236/C236&lt;10, G236/C236, "&gt;999%"))</f>
        <v>-5.3571428571428568E-2</v>
      </c>
      <c r="J236" s="38">
        <f>IF(E236=0, "-", IF(H236/E236&lt;10, H236/E236, "&gt;999%"))</f>
        <v>5.3571428571428568E-2</v>
      </c>
    </row>
    <row r="237" spans="1:10" x14ac:dyDescent="0.2">
      <c r="A237" s="177"/>
      <c r="B237" s="143"/>
      <c r="C237" s="144"/>
      <c r="D237" s="143"/>
      <c r="E237" s="144"/>
      <c r="F237" s="145"/>
      <c r="G237" s="143"/>
      <c r="H237" s="144"/>
      <c r="I237" s="151"/>
      <c r="J237" s="152"/>
    </row>
    <row r="238" spans="1:10" s="139" customFormat="1" x14ac:dyDescent="0.2">
      <c r="A238" s="159" t="s">
        <v>61</v>
      </c>
      <c r="B238" s="65"/>
      <c r="C238" s="66"/>
      <c r="D238" s="65"/>
      <c r="E238" s="66"/>
      <c r="F238" s="67"/>
      <c r="G238" s="65"/>
      <c r="H238" s="66"/>
      <c r="I238" s="20"/>
      <c r="J238" s="21"/>
    </row>
    <row r="239" spans="1:10" x14ac:dyDescent="0.2">
      <c r="A239" s="158" t="s">
        <v>404</v>
      </c>
      <c r="B239" s="65">
        <v>7</v>
      </c>
      <c r="C239" s="66">
        <v>22</v>
      </c>
      <c r="D239" s="65">
        <v>122</v>
      </c>
      <c r="E239" s="66">
        <v>144</v>
      </c>
      <c r="F239" s="67"/>
      <c r="G239" s="65">
        <f t="shared" ref="G239:G246" si="32">B239-C239</f>
        <v>-15</v>
      </c>
      <c r="H239" s="66">
        <f t="shared" ref="H239:H246" si="33">D239-E239</f>
        <v>-22</v>
      </c>
      <c r="I239" s="20">
        <f t="shared" ref="I239:I246" si="34">IF(C239=0, "-", IF(G239/C239&lt;10, G239/C239, "&gt;999%"))</f>
        <v>-0.68181818181818177</v>
      </c>
      <c r="J239" s="21">
        <f t="shared" ref="J239:J246" si="35">IF(E239=0, "-", IF(H239/E239&lt;10, H239/E239, "&gt;999%"))</f>
        <v>-0.15277777777777779</v>
      </c>
    </row>
    <row r="240" spans="1:10" x14ac:dyDescent="0.2">
      <c r="A240" s="158" t="s">
        <v>474</v>
      </c>
      <c r="B240" s="65">
        <v>7</v>
      </c>
      <c r="C240" s="66">
        <v>9</v>
      </c>
      <c r="D240" s="65">
        <v>44</v>
      </c>
      <c r="E240" s="66">
        <v>89</v>
      </c>
      <c r="F240" s="67"/>
      <c r="G240" s="65">
        <f t="shared" si="32"/>
        <v>-2</v>
      </c>
      <c r="H240" s="66">
        <f t="shared" si="33"/>
        <v>-45</v>
      </c>
      <c r="I240" s="20">
        <f t="shared" si="34"/>
        <v>-0.22222222222222221</v>
      </c>
      <c r="J240" s="21">
        <f t="shared" si="35"/>
        <v>-0.5056179775280899</v>
      </c>
    </row>
    <row r="241" spans="1:10" x14ac:dyDescent="0.2">
      <c r="A241" s="158" t="s">
        <v>337</v>
      </c>
      <c r="B241" s="65">
        <v>0</v>
      </c>
      <c r="C241" s="66">
        <v>1</v>
      </c>
      <c r="D241" s="65">
        <v>2</v>
      </c>
      <c r="E241" s="66">
        <v>7</v>
      </c>
      <c r="F241" s="67"/>
      <c r="G241" s="65">
        <f t="shared" si="32"/>
        <v>-1</v>
      </c>
      <c r="H241" s="66">
        <f t="shared" si="33"/>
        <v>-5</v>
      </c>
      <c r="I241" s="20">
        <f t="shared" si="34"/>
        <v>-1</v>
      </c>
      <c r="J241" s="21">
        <f t="shared" si="35"/>
        <v>-0.7142857142857143</v>
      </c>
    </row>
    <row r="242" spans="1:10" x14ac:dyDescent="0.2">
      <c r="A242" s="158" t="s">
        <v>475</v>
      </c>
      <c r="B242" s="65">
        <v>0</v>
      </c>
      <c r="C242" s="66">
        <v>1</v>
      </c>
      <c r="D242" s="65">
        <v>9</v>
      </c>
      <c r="E242" s="66">
        <v>26</v>
      </c>
      <c r="F242" s="67"/>
      <c r="G242" s="65">
        <f t="shared" si="32"/>
        <v>-1</v>
      </c>
      <c r="H242" s="66">
        <f t="shared" si="33"/>
        <v>-17</v>
      </c>
      <c r="I242" s="20">
        <f t="shared" si="34"/>
        <v>-1</v>
      </c>
      <c r="J242" s="21">
        <f t="shared" si="35"/>
        <v>-0.65384615384615385</v>
      </c>
    </row>
    <row r="243" spans="1:10" x14ac:dyDescent="0.2">
      <c r="A243" s="158" t="s">
        <v>274</v>
      </c>
      <c r="B243" s="65">
        <v>7</v>
      </c>
      <c r="C243" s="66">
        <v>6</v>
      </c>
      <c r="D243" s="65">
        <v>38</v>
      </c>
      <c r="E243" s="66">
        <v>61</v>
      </c>
      <c r="F243" s="67"/>
      <c r="G243" s="65">
        <f t="shared" si="32"/>
        <v>1</v>
      </c>
      <c r="H243" s="66">
        <f t="shared" si="33"/>
        <v>-23</v>
      </c>
      <c r="I243" s="20">
        <f t="shared" si="34"/>
        <v>0.16666666666666666</v>
      </c>
      <c r="J243" s="21">
        <f t="shared" si="35"/>
        <v>-0.37704918032786883</v>
      </c>
    </row>
    <row r="244" spans="1:10" x14ac:dyDescent="0.2">
      <c r="A244" s="158" t="s">
        <v>289</v>
      </c>
      <c r="B244" s="65">
        <v>1</v>
      </c>
      <c r="C244" s="66">
        <v>0</v>
      </c>
      <c r="D244" s="65">
        <v>2</v>
      </c>
      <c r="E244" s="66">
        <v>4</v>
      </c>
      <c r="F244" s="67"/>
      <c r="G244" s="65">
        <f t="shared" si="32"/>
        <v>1</v>
      </c>
      <c r="H244" s="66">
        <f t="shared" si="33"/>
        <v>-2</v>
      </c>
      <c r="I244" s="20" t="str">
        <f t="shared" si="34"/>
        <v>-</v>
      </c>
      <c r="J244" s="21">
        <f t="shared" si="35"/>
        <v>-0.5</v>
      </c>
    </row>
    <row r="245" spans="1:10" x14ac:dyDescent="0.2">
      <c r="A245" s="158" t="s">
        <v>301</v>
      </c>
      <c r="B245" s="65">
        <v>0</v>
      </c>
      <c r="C245" s="66">
        <v>0</v>
      </c>
      <c r="D245" s="65">
        <v>1</v>
      </c>
      <c r="E245" s="66">
        <v>1</v>
      </c>
      <c r="F245" s="67"/>
      <c r="G245" s="65">
        <f t="shared" si="32"/>
        <v>0</v>
      </c>
      <c r="H245" s="66">
        <f t="shared" si="33"/>
        <v>0</v>
      </c>
      <c r="I245" s="20" t="str">
        <f t="shared" si="34"/>
        <v>-</v>
      </c>
      <c r="J245" s="21">
        <f t="shared" si="35"/>
        <v>0</v>
      </c>
    </row>
    <row r="246" spans="1:10" s="160" customFormat="1" x14ac:dyDescent="0.2">
      <c r="A246" s="178" t="s">
        <v>673</v>
      </c>
      <c r="B246" s="71">
        <v>22</v>
      </c>
      <c r="C246" s="72">
        <v>39</v>
      </c>
      <c r="D246" s="71">
        <v>218</v>
      </c>
      <c r="E246" s="72">
        <v>332</v>
      </c>
      <c r="F246" s="73"/>
      <c r="G246" s="71">
        <f t="shared" si="32"/>
        <v>-17</v>
      </c>
      <c r="H246" s="72">
        <f t="shared" si="33"/>
        <v>-114</v>
      </c>
      <c r="I246" s="37">
        <f t="shared" si="34"/>
        <v>-0.4358974358974359</v>
      </c>
      <c r="J246" s="38">
        <f t="shared" si="35"/>
        <v>-0.34337349397590361</v>
      </c>
    </row>
    <row r="247" spans="1:10" x14ac:dyDescent="0.2">
      <c r="A247" s="177"/>
      <c r="B247" s="143"/>
      <c r="C247" s="144"/>
      <c r="D247" s="143"/>
      <c r="E247" s="144"/>
      <c r="F247" s="145"/>
      <c r="G247" s="143"/>
      <c r="H247" s="144"/>
      <c r="I247" s="151"/>
      <c r="J247" s="152"/>
    </row>
    <row r="248" spans="1:10" s="139" customFormat="1" x14ac:dyDescent="0.2">
      <c r="A248" s="159" t="s">
        <v>62</v>
      </c>
      <c r="B248" s="65"/>
      <c r="C248" s="66"/>
      <c r="D248" s="65"/>
      <c r="E248" s="66"/>
      <c r="F248" s="67"/>
      <c r="G248" s="65"/>
      <c r="H248" s="66"/>
      <c r="I248" s="20"/>
      <c r="J248" s="21"/>
    </row>
    <row r="249" spans="1:10" x14ac:dyDescent="0.2">
      <c r="A249" s="158" t="s">
        <v>415</v>
      </c>
      <c r="B249" s="65">
        <v>6</v>
      </c>
      <c r="C249" s="66">
        <v>6</v>
      </c>
      <c r="D249" s="65">
        <v>52</v>
      </c>
      <c r="E249" s="66">
        <v>70</v>
      </c>
      <c r="F249" s="67"/>
      <c r="G249" s="65">
        <f t="shared" ref="G249:G255" si="36">B249-C249</f>
        <v>0</v>
      </c>
      <c r="H249" s="66">
        <f t="shared" ref="H249:H255" si="37">D249-E249</f>
        <v>-18</v>
      </c>
      <c r="I249" s="20">
        <f t="shared" ref="I249:I255" si="38">IF(C249=0, "-", IF(G249/C249&lt;10, G249/C249, "&gt;999%"))</f>
        <v>0</v>
      </c>
      <c r="J249" s="21">
        <f t="shared" ref="J249:J255" si="39">IF(E249=0, "-", IF(H249/E249&lt;10, H249/E249, "&gt;999%"))</f>
        <v>-0.25714285714285712</v>
      </c>
    </row>
    <row r="250" spans="1:10" x14ac:dyDescent="0.2">
      <c r="A250" s="158" t="s">
        <v>382</v>
      </c>
      <c r="B250" s="65">
        <v>11</v>
      </c>
      <c r="C250" s="66">
        <v>12</v>
      </c>
      <c r="D250" s="65">
        <v>87</v>
      </c>
      <c r="E250" s="66">
        <v>95</v>
      </c>
      <c r="F250" s="67"/>
      <c r="G250" s="65">
        <f t="shared" si="36"/>
        <v>-1</v>
      </c>
      <c r="H250" s="66">
        <f t="shared" si="37"/>
        <v>-8</v>
      </c>
      <c r="I250" s="20">
        <f t="shared" si="38"/>
        <v>-8.3333333333333329E-2</v>
      </c>
      <c r="J250" s="21">
        <f t="shared" si="39"/>
        <v>-8.4210526315789472E-2</v>
      </c>
    </row>
    <row r="251" spans="1:10" x14ac:dyDescent="0.2">
      <c r="A251" s="158" t="s">
        <v>535</v>
      </c>
      <c r="B251" s="65">
        <v>12</v>
      </c>
      <c r="C251" s="66">
        <v>0</v>
      </c>
      <c r="D251" s="65">
        <v>61</v>
      </c>
      <c r="E251" s="66">
        <v>0</v>
      </c>
      <c r="F251" s="67"/>
      <c r="G251" s="65">
        <f t="shared" si="36"/>
        <v>12</v>
      </c>
      <c r="H251" s="66">
        <f t="shared" si="37"/>
        <v>61</v>
      </c>
      <c r="I251" s="20" t="str">
        <f t="shared" si="38"/>
        <v>-</v>
      </c>
      <c r="J251" s="21" t="str">
        <f t="shared" si="39"/>
        <v>-</v>
      </c>
    </row>
    <row r="252" spans="1:10" x14ac:dyDescent="0.2">
      <c r="A252" s="158" t="s">
        <v>453</v>
      </c>
      <c r="B252" s="65">
        <v>54</v>
      </c>
      <c r="C252" s="66">
        <v>66</v>
      </c>
      <c r="D252" s="65">
        <v>339</v>
      </c>
      <c r="E252" s="66">
        <v>387</v>
      </c>
      <c r="F252" s="67"/>
      <c r="G252" s="65">
        <f t="shared" si="36"/>
        <v>-12</v>
      </c>
      <c r="H252" s="66">
        <f t="shared" si="37"/>
        <v>-48</v>
      </c>
      <c r="I252" s="20">
        <f t="shared" si="38"/>
        <v>-0.18181818181818182</v>
      </c>
      <c r="J252" s="21">
        <f t="shared" si="39"/>
        <v>-0.12403100775193798</v>
      </c>
    </row>
    <row r="253" spans="1:10" x14ac:dyDescent="0.2">
      <c r="A253" s="158" t="s">
        <v>383</v>
      </c>
      <c r="B253" s="65">
        <v>0</v>
      </c>
      <c r="C253" s="66">
        <v>1</v>
      </c>
      <c r="D253" s="65">
        <v>0</v>
      </c>
      <c r="E253" s="66">
        <v>12</v>
      </c>
      <c r="F253" s="67"/>
      <c r="G253" s="65">
        <f t="shared" si="36"/>
        <v>-1</v>
      </c>
      <c r="H253" s="66">
        <f t="shared" si="37"/>
        <v>-12</v>
      </c>
      <c r="I253" s="20">
        <f t="shared" si="38"/>
        <v>-1</v>
      </c>
      <c r="J253" s="21">
        <f t="shared" si="39"/>
        <v>-1</v>
      </c>
    </row>
    <row r="254" spans="1:10" x14ac:dyDescent="0.2">
      <c r="A254" s="158" t="s">
        <v>454</v>
      </c>
      <c r="B254" s="65">
        <v>25</v>
      </c>
      <c r="C254" s="66">
        <v>21</v>
      </c>
      <c r="D254" s="65">
        <v>177</v>
      </c>
      <c r="E254" s="66">
        <v>152</v>
      </c>
      <c r="F254" s="67"/>
      <c r="G254" s="65">
        <f t="shared" si="36"/>
        <v>4</v>
      </c>
      <c r="H254" s="66">
        <f t="shared" si="37"/>
        <v>25</v>
      </c>
      <c r="I254" s="20">
        <f t="shared" si="38"/>
        <v>0.19047619047619047</v>
      </c>
      <c r="J254" s="21">
        <f t="shared" si="39"/>
        <v>0.16447368421052633</v>
      </c>
    </row>
    <row r="255" spans="1:10" s="160" customFormat="1" x14ac:dyDescent="0.2">
      <c r="A255" s="178" t="s">
        <v>674</v>
      </c>
      <c r="B255" s="71">
        <v>108</v>
      </c>
      <c r="C255" s="72">
        <v>106</v>
      </c>
      <c r="D255" s="71">
        <v>716</v>
      </c>
      <c r="E255" s="72">
        <v>716</v>
      </c>
      <c r="F255" s="73"/>
      <c r="G255" s="71">
        <f t="shared" si="36"/>
        <v>2</v>
      </c>
      <c r="H255" s="72">
        <f t="shared" si="37"/>
        <v>0</v>
      </c>
      <c r="I255" s="37">
        <f t="shared" si="38"/>
        <v>1.8867924528301886E-2</v>
      </c>
      <c r="J255" s="38">
        <f t="shared" si="39"/>
        <v>0</v>
      </c>
    </row>
    <row r="256" spans="1:10" x14ac:dyDescent="0.2">
      <c r="A256" s="177"/>
      <c r="B256" s="143"/>
      <c r="C256" s="144"/>
      <c r="D256" s="143"/>
      <c r="E256" s="144"/>
      <c r="F256" s="145"/>
      <c r="G256" s="143"/>
      <c r="H256" s="144"/>
      <c r="I256" s="151"/>
      <c r="J256" s="152"/>
    </row>
    <row r="257" spans="1:10" s="139" customFormat="1" x14ac:dyDescent="0.2">
      <c r="A257" s="159" t="s">
        <v>63</v>
      </c>
      <c r="B257" s="65"/>
      <c r="C257" s="66"/>
      <c r="D257" s="65"/>
      <c r="E257" s="66"/>
      <c r="F257" s="67"/>
      <c r="G257" s="65"/>
      <c r="H257" s="66"/>
      <c r="I257" s="20"/>
      <c r="J257" s="21"/>
    </row>
    <row r="258" spans="1:10" x14ac:dyDescent="0.2">
      <c r="A258" s="158" t="s">
        <v>63</v>
      </c>
      <c r="B258" s="65">
        <v>44</v>
      </c>
      <c r="C258" s="66">
        <v>28</v>
      </c>
      <c r="D258" s="65">
        <v>344</v>
      </c>
      <c r="E258" s="66">
        <v>399</v>
      </c>
      <c r="F258" s="67"/>
      <c r="G258" s="65">
        <f>B258-C258</f>
        <v>16</v>
      </c>
      <c r="H258" s="66">
        <f>D258-E258</f>
        <v>-55</v>
      </c>
      <c r="I258" s="20">
        <f>IF(C258=0, "-", IF(G258/C258&lt;10, G258/C258, "&gt;999%"))</f>
        <v>0.5714285714285714</v>
      </c>
      <c r="J258" s="21">
        <f>IF(E258=0, "-", IF(H258/E258&lt;10, H258/E258, "&gt;999%"))</f>
        <v>-0.13784461152882205</v>
      </c>
    </row>
    <row r="259" spans="1:10" s="160" customFormat="1" x14ac:dyDescent="0.2">
      <c r="A259" s="178" t="s">
        <v>675</v>
      </c>
      <c r="B259" s="71">
        <v>44</v>
      </c>
      <c r="C259" s="72">
        <v>28</v>
      </c>
      <c r="D259" s="71">
        <v>344</v>
      </c>
      <c r="E259" s="72">
        <v>399</v>
      </c>
      <c r="F259" s="73"/>
      <c r="G259" s="71">
        <f>B259-C259</f>
        <v>16</v>
      </c>
      <c r="H259" s="72">
        <f>D259-E259</f>
        <v>-55</v>
      </c>
      <c r="I259" s="37">
        <f>IF(C259=0, "-", IF(G259/C259&lt;10, G259/C259, "&gt;999%"))</f>
        <v>0.5714285714285714</v>
      </c>
      <c r="J259" s="38">
        <f>IF(E259=0, "-", IF(H259/E259&lt;10, H259/E259, "&gt;999%"))</f>
        <v>-0.13784461152882205</v>
      </c>
    </row>
    <row r="260" spans="1:10" x14ac:dyDescent="0.2">
      <c r="A260" s="177"/>
      <c r="B260" s="143"/>
      <c r="C260" s="144"/>
      <c r="D260" s="143"/>
      <c r="E260" s="144"/>
      <c r="F260" s="145"/>
      <c r="G260" s="143"/>
      <c r="H260" s="144"/>
      <c r="I260" s="151"/>
      <c r="J260" s="152"/>
    </row>
    <row r="261" spans="1:10" s="139" customFormat="1" x14ac:dyDescent="0.2">
      <c r="A261" s="159" t="s">
        <v>64</v>
      </c>
      <c r="B261" s="65"/>
      <c r="C261" s="66"/>
      <c r="D261" s="65"/>
      <c r="E261" s="66"/>
      <c r="F261" s="67"/>
      <c r="G261" s="65"/>
      <c r="H261" s="66"/>
      <c r="I261" s="20"/>
      <c r="J261" s="21"/>
    </row>
    <row r="262" spans="1:10" x14ac:dyDescent="0.2">
      <c r="A262" s="158" t="s">
        <v>310</v>
      </c>
      <c r="B262" s="65">
        <v>43</v>
      </c>
      <c r="C262" s="66">
        <v>154</v>
      </c>
      <c r="D262" s="65">
        <v>452</v>
      </c>
      <c r="E262" s="66">
        <v>688</v>
      </c>
      <c r="F262" s="67"/>
      <c r="G262" s="65">
        <f t="shared" ref="G262:G273" si="40">B262-C262</f>
        <v>-111</v>
      </c>
      <c r="H262" s="66">
        <f t="shared" ref="H262:H273" si="41">D262-E262</f>
        <v>-236</v>
      </c>
      <c r="I262" s="20">
        <f t="shared" ref="I262:I273" si="42">IF(C262=0, "-", IF(G262/C262&lt;10, G262/C262, "&gt;999%"))</f>
        <v>-0.72077922077922074</v>
      </c>
      <c r="J262" s="21">
        <f t="shared" ref="J262:J273" si="43">IF(E262=0, "-", IF(H262/E262&lt;10, H262/E262, "&gt;999%"))</f>
        <v>-0.34302325581395349</v>
      </c>
    </row>
    <row r="263" spans="1:10" x14ac:dyDescent="0.2">
      <c r="A263" s="158" t="s">
        <v>228</v>
      </c>
      <c r="B263" s="65">
        <v>390</v>
      </c>
      <c r="C263" s="66">
        <v>324</v>
      </c>
      <c r="D263" s="65">
        <v>2432</v>
      </c>
      <c r="E263" s="66">
        <v>2977</v>
      </c>
      <c r="F263" s="67"/>
      <c r="G263" s="65">
        <f t="shared" si="40"/>
        <v>66</v>
      </c>
      <c r="H263" s="66">
        <f t="shared" si="41"/>
        <v>-545</v>
      </c>
      <c r="I263" s="20">
        <f t="shared" si="42"/>
        <v>0.20370370370370369</v>
      </c>
      <c r="J263" s="21">
        <f t="shared" si="43"/>
        <v>-0.18307020490426604</v>
      </c>
    </row>
    <row r="264" spans="1:10" x14ac:dyDescent="0.2">
      <c r="A264" s="158" t="s">
        <v>258</v>
      </c>
      <c r="B264" s="65">
        <v>0</v>
      </c>
      <c r="C264" s="66">
        <v>6</v>
      </c>
      <c r="D264" s="65">
        <v>18</v>
      </c>
      <c r="E264" s="66">
        <v>58</v>
      </c>
      <c r="F264" s="67"/>
      <c r="G264" s="65">
        <f t="shared" si="40"/>
        <v>-6</v>
      </c>
      <c r="H264" s="66">
        <f t="shared" si="41"/>
        <v>-40</v>
      </c>
      <c r="I264" s="20">
        <f t="shared" si="42"/>
        <v>-1</v>
      </c>
      <c r="J264" s="21">
        <f t="shared" si="43"/>
        <v>-0.68965517241379315</v>
      </c>
    </row>
    <row r="265" spans="1:10" x14ac:dyDescent="0.2">
      <c r="A265" s="158" t="s">
        <v>199</v>
      </c>
      <c r="B265" s="65">
        <v>77</v>
      </c>
      <c r="C265" s="66">
        <v>132</v>
      </c>
      <c r="D265" s="65">
        <v>523</v>
      </c>
      <c r="E265" s="66">
        <v>895</v>
      </c>
      <c r="F265" s="67"/>
      <c r="G265" s="65">
        <f t="shared" si="40"/>
        <v>-55</v>
      </c>
      <c r="H265" s="66">
        <f t="shared" si="41"/>
        <v>-372</v>
      </c>
      <c r="I265" s="20">
        <f t="shared" si="42"/>
        <v>-0.41666666666666669</v>
      </c>
      <c r="J265" s="21">
        <f t="shared" si="43"/>
        <v>-0.41564245810055866</v>
      </c>
    </row>
    <row r="266" spans="1:10" x14ac:dyDescent="0.2">
      <c r="A266" s="158" t="s">
        <v>206</v>
      </c>
      <c r="B266" s="65">
        <v>78</v>
      </c>
      <c r="C266" s="66">
        <v>59</v>
      </c>
      <c r="D266" s="65">
        <v>840</v>
      </c>
      <c r="E266" s="66">
        <v>691</v>
      </c>
      <c r="F266" s="67"/>
      <c r="G266" s="65">
        <f t="shared" si="40"/>
        <v>19</v>
      </c>
      <c r="H266" s="66">
        <f t="shared" si="41"/>
        <v>149</v>
      </c>
      <c r="I266" s="20">
        <f t="shared" si="42"/>
        <v>0.32203389830508472</v>
      </c>
      <c r="J266" s="21">
        <f t="shared" si="43"/>
        <v>0.21562952243125905</v>
      </c>
    </row>
    <row r="267" spans="1:10" x14ac:dyDescent="0.2">
      <c r="A267" s="158" t="s">
        <v>229</v>
      </c>
      <c r="B267" s="65">
        <v>0</v>
      </c>
      <c r="C267" s="66">
        <v>0</v>
      </c>
      <c r="D267" s="65">
        <v>0</v>
      </c>
      <c r="E267" s="66">
        <v>1</v>
      </c>
      <c r="F267" s="67"/>
      <c r="G267" s="65">
        <f t="shared" si="40"/>
        <v>0</v>
      </c>
      <c r="H267" s="66">
        <f t="shared" si="41"/>
        <v>-1</v>
      </c>
      <c r="I267" s="20" t="str">
        <f t="shared" si="42"/>
        <v>-</v>
      </c>
      <c r="J267" s="21">
        <f t="shared" si="43"/>
        <v>-1</v>
      </c>
    </row>
    <row r="268" spans="1:10" x14ac:dyDescent="0.2">
      <c r="A268" s="158" t="s">
        <v>384</v>
      </c>
      <c r="B268" s="65">
        <v>266</v>
      </c>
      <c r="C268" s="66">
        <v>0</v>
      </c>
      <c r="D268" s="65">
        <v>1358</v>
      </c>
      <c r="E268" s="66">
        <v>0</v>
      </c>
      <c r="F268" s="67"/>
      <c r="G268" s="65">
        <f t="shared" si="40"/>
        <v>266</v>
      </c>
      <c r="H268" s="66">
        <f t="shared" si="41"/>
        <v>1358</v>
      </c>
      <c r="I268" s="20" t="str">
        <f t="shared" si="42"/>
        <v>-</v>
      </c>
      <c r="J268" s="21" t="str">
        <f t="shared" si="43"/>
        <v>-</v>
      </c>
    </row>
    <row r="269" spans="1:10" x14ac:dyDescent="0.2">
      <c r="A269" s="158" t="s">
        <v>455</v>
      </c>
      <c r="B269" s="65">
        <v>104</v>
      </c>
      <c r="C269" s="66">
        <v>37</v>
      </c>
      <c r="D269" s="65">
        <v>414</v>
      </c>
      <c r="E269" s="66">
        <v>383</v>
      </c>
      <c r="F269" s="67"/>
      <c r="G269" s="65">
        <f t="shared" si="40"/>
        <v>67</v>
      </c>
      <c r="H269" s="66">
        <f t="shared" si="41"/>
        <v>31</v>
      </c>
      <c r="I269" s="20">
        <f t="shared" si="42"/>
        <v>1.8108108108108107</v>
      </c>
      <c r="J269" s="21">
        <f t="shared" si="43"/>
        <v>8.0939947780678853E-2</v>
      </c>
    </row>
    <row r="270" spans="1:10" x14ac:dyDescent="0.2">
      <c r="A270" s="158" t="s">
        <v>230</v>
      </c>
      <c r="B270" s="65">
        <v>0</v>
      </c>
      <c r="C270" s="66">
        <v>0</v>
      </c>
      <c r="D270" s="65">
        <v>0</v>
      </c>
      <c r="E270" s="66">
        <v>17</v>
      </c>
      <c r="F270" s="67"/>
      <c r="G270" s="65">
        <f t="shared" si="40"/>
        <v>0</v>
      </c>
      <c r="H270" s="66">
        <f t="shared" si="41"/>
        <v>-17</v>
      </c>
      <c r="I270" s="20" t="str">
        <f t="shared" si="42"/>
        <v>-</v>
      </c>
      <c r="J270" s="21">
        <f t="shared" si="43"/>
        <v>-1</v>
      </c>
    </row>
    <row r="271" spans="1:10" x14ac:dyDescent="0.2">
      <c r="A271" s="158" t="s">
        <v>416</v>
      </c>
      <c r="B271" s="65">
        <v>139</v>
      </c>
      <c r="C271" s="66">
        <v>229</v>
      </c>
      <c r="D271" s="65">
        <v>1305</v>
      </c>
      <c r="E271" s="66">
        <v>1836</v>
      </c>
      <c r="F271" s="67"/>
      <c r="G271" s="65">
        <f t="shared" si="40"/>
        <v>-90</v>
      </c>
      <c r="H271" s="66">
        <f t="shared" si="41"/>
        <v>-531</v>
      </c>
      <c r="I271" s="20">
        <f t="shared" si="42"/>
        <v>-0.3930131004366812</v>
      </c>
      <c r="J271" s="21">
        <f t="shared" si="43"/>
        <v>-0.28921568627450983</v>
      </c>
    </row>
    <row r="272" spans="1:10" x14ac:dyDescent="0.2">
      <c r="A272" s="158" t="s">
        <v>283</v>
      </c>
      <c r="B272" s="65">
        <v>32</v>
      </c>
      <c r="C272" s="66">
        <v>26</v>
      </c>
      <c r="D272" s="65">
        <v>323</v>
      </c>
      <c r="E272" s="66">
        <v>316</v>
      </c>
      <c r="F272" s="67"/>
      <c r="G272" s="65">
        <f t="shared" si="40"/>
        <v>6</v>
      </c>
      <c r="H272" s="66">
        <f t="shared" si="41"/>
        <v>7</v>
      </c>
      <c r="I272" s="20">
        <f t="shared" si="42"/>
        <v>0.23076923076923078</v>
      </c>
      <c r="J272" s="21">
        <f t="shared" si="43"/>
        <v>2.2151898734177215E-2</v>
      </c>
    </row>
    <row r="273" spans="1:10" s="160" customFormat="1" x14ac:dyDescent="0.2">
      <c r="A273" s="178" t="s">
        <v>676</v>
      </c>
      <c r="B273" s="71">
        <v>1129</v>
      </c>
      <c r="C273" s="72">
        <v>967</v>
      </c>
      <c r="D273" s="71">
        <v>7665</v>
      </c>
      <c r="E273" s="72">
        <v>7862</v>
      </c>
      <c r="F273" s="73"/>
      <c r="G273" s="71">
        <f t="shared" si="40"/>
        <v>162</v>
      </c>
      <c r="H273" s="72">
        <f t="shared" si="41"/>
        <v>-197</v>
      </c>
      <c r="I273" s="37">
        <f t="shared" si="42"/>
        <v>0.16752843846949328</v>
      </c>
      <c r="J273" s="38">
        <f t="shared" si="43"/>
        <v>-2.505723734418723E-2</v>
      </c>
    </row>
    <row r="274" spans="1:10" x14ac:dyDescent="0.2">
      <c r="A274" s="177"/>
      <c r="B274" s="143"/>
      <c r="C274" s="144"/>
      <c r="D274" s="143"/>
      <c r="E274" s="144"/>
      <c r="F274" s="145"/>
      <c r="G274" s="143"/>
      <c r="H274" s="144"/>
      <c r="I274" s="151"/>
      <c r="J274" s="152"/>
    </row>
    <row r="275" spans="1:10" s="139" customFormat="1" x14ac:dyDescent="0.2">
      <c r="A275" s="159" t="s">
        <v>65</v>
      </c>
      <c r="B275" s="65"/>
      <c r="C275" s="66"/>
      <c r="D275" s="65"/>
      <c r="E275" s="66"/>
      <c r="F275" s="67"/>
      <c r="G275" s="65"/>
      <c r="H275" s="66"/>
      <c r="I275" s="20"/>
      <c r="J275" s="21"/>
    </row>
    <row r="276" spans="1:10" x14ac:dyDescent="0.2">
      <c r="A276" s="158" t="s">
        <v>356</v>
      </c>
      <c r="B276" s="65">
        <v>1</v>
      </c>
      <c r="C276" s="66">
        <v>2</v>
      </c>
      <c r="D276" s="65">
        <v>7</v>
      </c>
      <c r="E276" s="66">
        <v>11</v>
      </c>
      <c r="F276" s="67"/>
      <c r="G276" s="65">
        <f>B276-C276</f>
        <v>-1</v>
      </c>
      <c r="H276" s="66">
        <f>D276-E276</f>
        <v>-4</v>
      </c>
      <c r="I276" s="20">
        <f>IF(C276=0, "-", IF(G276/C276&lt;10, G276/C276, "&gt;999%"))</f>
        <v>-0.5</v>
      </c>
      <c r="J276" s="21">
        <f>IF(E276=0, "-", IF(H276/E276&lt;10, H276/E276, "&gt;999%"))</f>
        <v>-0.36363636363636365</v>
      </c>
    </row>
    <row r="277" spans="1:10" x14ac:dyDescent="0.2">
      <c r="A277" s="158" t="s">
        <v>493</v>
      </c>
      <c r="B277" s="65">
        <v>1</v>
      </c>
      <c r="C277" s="66">
        <v>1</v>
      </c>
      <c r="D277" s="65">
        <v>6</v>
      </c>
      <c r="E277" s="66">
        <v>15</v>
      </c>
      <c r="F277" s="67"/>
      <c r="G277" s="65">
        <f>B277-C277</f>
        <v>0</v>
      </c>
      <c r="H277" s="66">
        <f>D277-E277</f>
        <v>-9</v>
      </c>
      <c r="I277" s="20">
        <f>IF(C277=0, "-", IF(G277/C277&lt;10, G277/C277, "&gt;999%"))</f>
        <v>0</v>
      </c>
      <c r="J277" s="21">
        <f>IF(E277=0, "-", IF(H277/E277&lt;10, H277/E277, "&gt;999%"))</f>
        <v>-0.6</v>
      </c>
    </row>
    <row r="278" spans="1:10" s="160" customFormat="1" x14ac:dyDescent="0.2">
      <c r="A278" s="178" t="s">
        <v>677</v>
      </c>
      <c r="B278" s="71">
        <v>2</v>
      </c>
      <c r="C278" s="72">
        <v>3</v>
      </c>
      <c r="D278" s="71">
        <v>13</v>
      </c>
      <c r="E278" s="72">
        <v>26</v>
      </c>
      <c r="F278" s="73"/>
      <c r="G278" s="71">
        <f>B278-C278</f>
        <v>-1</v>
      </c>
      <c r="H278" s="72">
        <f>D278-E278</f>
        <v>-13</v>
      </c>
      <c r="I278" s="37">
        <f>IF(C278=0, "-", IF(G278/C278&lt;10, G278/C278, "&gt;999%"))</f>
        <v>-0.33333333333333331</v>
      </c>
      <c r="J278" s="38">
        <f>IF(E278=0, "-", IF(H278/E278&lt;10, H278/E278, "&gt;999%"))</f>
        <v>-0.5</v>
      </c>
    </row>
    <row r="279" spans="1:10" x14ac:dyDescent="0.2">
      <c r="A279" s="177"/>
      <c r="B279" s="143"/>
      <c r="C279" s="144"/>
      <c r="D279" s="143"/>
      <c r="E279" s="144"/>
      <c r="F279" s="145"/>
      <c r="G279" s="143"/>
      <c r="H279" s="144"/>
      <c r="I279" s="151"/>
      <c r="J279" s="152"/>
    </row>
    <row r="280" spans="1:10" s="139" customFormat="1" x14ac:dyDescent="0.2">
      <c r="A280" s="159" t="s">
        <v>66</v>
      </c>
      <c r="B280" s="65"/>
      <c r="C280" s="66"/>
      <c r="D280" s="65"/>
      <c r="E280" s="66"/>
      <c r="F280" s="67"/>
      <c r="G280" s="65"/>
      <c r="H280" s="66"/>
      <c r="I280" s="20"/>
      <c r="J280" s="21"/>
    </row>
    <row r="281" spans="1:10" x14ac:dyDescent="0.2">
      <c r="A281" s="158" t="s">
        <v>476</v>
      </c>
      <c r="B281" s="65">
        <v>24</v>
      </c>
      <c r="C281" s="66">
        <v>0</v>
      </c>
      <c r="D281" s="65">
        <v>46</v>
      </c>
      <c r="E281" s="66">
        <v>0</v>
      </c>
      <c r="F281" s="67"/>
      <c r="G281" s="65">
        <f t="shared" ref="G281:G288" si="44">B281-C281</f>
        <v>24</v>
      </c>
      <c r="H281" s="66">
        <f t="shared" ref="H281:H288" si="45">D281-E281</f>
        <v>46</v>
      </c>
      <c r="I281" s="20" t="str">
        <f t="shared" ref="I281:I288" si="46">IF(C281=0, "-", IF(G281/C281&lt;10, G281/C281, "&gt;999%"))</f>
        <v>-</v>
      </c>
      <c r="J281" s="21" t="str">
        <f t="shared" ref="J281:J288" si="47">IF(E281=0, "-", IF(H281/E281&lt;10, H281/E281, "&gt;999%"))</f>
        <v>-</v>
      </c>
    </row>
    <row r="282" spans="1:10" x14ac:dyDescent="0.2">
      <c r="A282" s="158" t="s">
        <v>494</v>
      </c>
      <c r="B282" s="65">
        <v>13</v>
      </c>
      <c r="C282" s="66">
        <v>24</v>
      </c>
      <c r="D282" s="65">
        <v>110</v>
      </c>
      <c r="E282" s="66">
        <v>174</v>
      </c>
      <c r="F282" s="67"/>
      <c r="G282" s="65">
        <f t="shared" si="44"/>
        <v>-11</v>
      </c>
      <c r="H282" s="66">
        <f t="shared" si="45"/>
        <v>-64</v>
      </c>
      <c r="I282" s="20">
        <f t="shared" si="46"/>
        <v>-0.45833333333333331</v>
      </c>
      <c r="J282" s="21">
        <f t="shared" si="47"/>
        <v>-0.36781609195402298</v>
      </c>
    </row>
    <row r="283" spans="1:10" x14ac:dyDescent="0.2">
      <c r="A283" s="158" t="s">
        <v>436</v>
      </c>
      <c r="B283" s="65">
        <v>11</v>
      </c>
      <c r="C283" s="66">
        <v>40</v>
      </c>
      <c r="D283" s="65">
        <v>167</v>
      </c>
      <c r="E283" s="66">
        <v>330</v>
      </c>
      <c r="F283" s="67"/>
      <c r="G283" s="65">
        <f t="shared" si="44"/>
        <v>-29</v>
      </c>
      <c r="H283" s="66">
        <f t="shared" si="45"/>
        <v>-163</v>
      </c>
      <c r="I283" s="20">
        <f t="shared" si="46"/>
        <v>-0.72499999999999998</v>
      </c>
      <c r="J283" s="21">
        <f t="shared" si="47"/>
        <v>-0.49393939393939396</v>
      </c>
    </row>
    <row r="284" spans="1:10" x14ac:dyDescent="0.2">
      <c r="A284" s="158" t="s">
        <v>495</v>
      </c>
      <c r="B284" s="65">
        <v>2</v>
      </c>
      <c r="C284" s="66">
        <v>2</v>
      </c>
      <c r="D284" s="65">
        <v>22</v>
      </c>
      <c r="E284" s="66">
        <v>30</v>
      </c>
      <c r="F284" s="67"/>
      <c r="G284" s="65">
        <f t="shared" si="44"/>
        <v>0</v>
      </c>
      <c r="H284" s="66">
        <f t="shared" si="45"/>
        <v>-8</v>
      </c>
      <c r="I284" s="20">
        <f t="shared" si="46"/>
        <v>0</v>
      </c>
      <c r="J284" s="21">
        <f t="shared" si="47"/>
        <v>-0.26666666666666666</v>
      </c>
    </row>
    <row r="285" spans="1:10" x14ac:dyDescent="0.2">
      <c r="A285" s="158" t="s">
        <v>437</v>
      </c>
      <c r="B285" s="65">
        <v>14</v>
      </c>
      <c r="C285" s="66">
        <v>27</v>
      </c>
      <c r="D285" s="65">
        <v>197</v>
      </c>
      <c r="E285" s="66">
        <v>279</v>
      </c>
      <c r="F285" s="67"/>
      <c r="G285" s="65">
        <f t="shared" si="44"/>
        <v>-13</v>
      </c>
      <c r="H285" s="66">
        <f t="shared" si="45"/>
        <v>-82</v>
      </c>
      <c r="I285" s="20">
        <f t="shared" si="46"/>
        <v>-0.48148148148148145</v>
      </c>
      <c r="J285" s="21">
        <f t="shared" si="47"/>
        <v>-0.29390681003584229</v>
      </c>
    </row>
    <row r="286" spans="1:10" x14ac:dyDescent="0.2">
      <c r="A286" s="158" t="s">
        <v>477</v>
      </c>
      <c r="B286" s="65">
        <v>27</v>
      </c>
      <c r="C286" s="66">
        <v>16</v>
      </c>
      <c r="D286" s="65">
        <v>200</v>
      </c>
      <c r="E286" s="66">
        <v>249</v>
      </c>
      <c r="F286" s="67"/>
      <c r="G286" s="65">
        <f t="shared" si="44"/>
        <v>11</v>
      </c>
      <c r="H286" s="66">
        <f t="shared" si="45"/>
        <v>-49</v>
      </c>
      <c r="I286" s="20">
        <f t="shared" si="46"/>
        <v>0.6875</v>
      </c>
      <c r="J286" s="21">
        <f t="shared" si="47"/>
        <v>-0.19678714859437751</v>
      </c>
    </row>
    <row r="287" spans="1:10" x14ac:dyDescent="0.2">
      <c r="A287" s="158" t="s">
        <v>478</v>
      </c>
      <c r="B287" s="65">
        <v>9</v>
      </c>
      <c r="C287" s="66">
        <v>14</v>
      </c>
      <c r="D287" s="65">
        <v>84</v>
      </c>
      <c r="E287" s="66">
        <v>131</v>
      </c>
      <c r="F287" s="67"/>
      <c r="G287" s="65">
        <f t="shared" si="44"/>
        <v>-5</v>
      </c>
      <c r="H287" s="66">
        <f t="shared" si="45"/>
        <v>-47</v>
      </c>
      <c r="I287" s="20">
        <f t="shared" si="46"/>
        <v>-0.35714285714285715</v>
      </c>
      <c r="J287" s="21">
        <f t="shared" si="47"/>
        <v>-0.35877862595419846</v>
      </c>
    </row>
    <row r="288" spans="1:10" s="160" customFormat="1" x14ac:dyDescent="0.2">
      <c r="A288" s="178" t="s">
        <v>678</v>
      </c>
      <c r="B288" s="71">
        <v>100</v>
      </c>
      <c r="C288" s="72">
        <v>123</v>
      </c>
      <c r="D288" s="71">
        <v>826</v>
      </c>
      <c r="E288" s="72">
        <v>1193</v>
      </c>
      <c r="F288" s="73"/>
      <c r="G288" s="71">
        <f t="shared" si="44"/>
        <v>-23</v>
      </c>
      <c r="H288" s="72">
        <f t="shared" si="45"/>
        <v>-367</v>
      </c>
      <c r="I288" s="37">
        <f t="shared" si="46"/>
        <v>-0.18699186991869918</v>
      </c>
      <c r="J288" s="38">
        <f t="shared" si="47"/>
        <v>-0.30762782900251467</v>
      </c>
    </row>
    <row r="289" spans="1:10" x14ac:dyDescent="0.2">
      <c r="A289" s="177"/>
      <c r="B289" s="143"/>
      <c r="C289" s="144"/>
      <c r="D289" s="143"/>
      <c r="E289" s="144"/>
      <c r="F289" s="145"/>
      <c r="G289" s="143"/>
      <c r="H289" s="144"/>
      <c r="I289" s="151"/>
      <c r="J289" s="152"/>
    </row>
    <row r="290" spans="1:10" s="139" customFormat="1" x14ac:dyDescent="0.2">
      <c r="A290" s="159" t="s">
        <v>67</v>
      </c>
      <c r="B290" s="65"/>
      <c r="C290" s="66"/>
      <c r="D290" s="65"/>
      <c r="E290" s="66"/>
      <c r="F290" s="67"/>
      <c r="G290" s="65"/>
      <c r="H290" s="66"/>
      <c r="I290" s="20"/>
      <c r="J290" s="21"/>
    </row>
    <row r="291" spans="1:10" x14ac:dyDescent="0.2">
      <c r="A291" s="158" t="s">
        <v>456</v>
      </c>
      <c r="B291" s="65">
        <v>23</v>
      </c>
      <c r="C291" s="66">
        <v>3</v>
      </c>
      <c r="D291" s="65">
        <v>85</v>
      </c>
      <c r="E291" s="66">
        <v>25</v>
      </c>
      <c r="F291" s="67"/>
      <c r="G291" s="65">
        <f t="shared" ref="G291:G296" si="48">B291-C291</f>
        <v>20</v>
      </c>
      <c r="H291" s="66">
        <f t="shared" ref="H291:H296" si="49">D291-E291</f>
        <v>60</v>
      </c>
      <c r="I291" s="20">
        <f t="shared" ref="I291:I296" si="50">IF(C291=0, "-", IF(G291/C291&lt;10, G291/C291, "&gt;999%"))</f>
        <v>6.666666666666667</v>
      </c>
      <c r="J291" s="21">
        <f t="shared" ref="J291:J296" si="51">IF(E291=0, "-", IF(H291/E291&lt;10, H291/E291, "&gt;999%"))</f>
        <v>2.4</v>
      </c>
    </row>
    <row r="292" spans="1:10" x14ac:dyDescent="0.2">
      <c r="A292" s="158" t="s">
        <v>513</v>
      </c>
      <c r="B292" s="65">
        <v>24</v>
      </c>
      <c r="C292" s="66">
        <v>21</v>
      </c>
      <c r="D292" s="65">
        <v>143</v>
      </c>
      <c r="E292" s="66">
        <v>184</v>
      </c>
      <c r="F292" s="67"/>
      <c r="G292" s="65">
        <f t="shared" si="48"/>
        <v>3</v>
      </c>
      <c r="H292" s="66">
        <f t="shared" si="49"/>
        <v>-41</v>
      </c>
      <c r="I292" s="20">
        <f t="shared" si="50"/>
        <v>0.14285714285714285</v>
      </c>
      <c r="J292" s="21">
        <f t="shared" si="51"/>
        <v>-0.22282608695652173</v>
      </c>
    </row>
    <row r="293" spans="1:10" x14ac:dyDescent="0.2">
      <c r="A293" s="158" t="s">
        <v>311</v>
      </c>
      <c r="B293" s="65">
        <v>13</v>
      </c>
      <c r="C293" s="66">
        <v>13</v>
      </c>
      <c r="D293" s="65">
        <v>100</v>
      </c>
      <c r="E293" s="66">
        <v>136</v>
      </c>
      <c r="F293" s="67"/>
      <c r="G293" s="65">
        <f t="shared" si="48"/>
        <v>0</v>
      </c>
      <c r="H293" s="66">
        <f t="shared" si="49"/>
        <v>-36</v>
      </c>
      <c r="I293" s="20">
        <f t="shared" si="50"/>
        <v>0</v>
      </c>
      <c r="J293" s="21">
        <f t="shared" si="51"/>
        <v>-0.26470588235294118</v>
      </c>
    </row>
    <row r="294" spans="1:10" x14ac:dyDescent="0.2">
      <c r="A294" s="158" t="s">
        <v>536</v>
      </c>
      <c r="B294" s="65">
        <v>167</v>
      </c>
      <c r="C294" s="66">
        <v>91</v>
      </c>
      <c r="D294" s="65">
        <v>792</v>
      </c>
      <c r="E294" s="66">
        <v>562</v>
      </c>
      <c r="F294" s="67"/>
      <c r="G294" s="65">
        <f t="shared" si="48"/>
        <v>76</v>
      </c>
      <c r="H294" s="66">
        <f t="shared" si="49"/>
        <v>230</v>
      </c>
      <c r="I294" s="20">
        <f t="shared" si="50"/>
        <v>0.8351648351648352</v>
      </c>
      <c r="J294" s="21">
        <f t="shared" si="51"/>
        <v>0.40925266903914592</v>
      </c>
    </row>
    <row r="295" spans="1:10" x14ac:dyDescent="0.2">
      <c r="A295" s="158" t="s">
        <v>514</v>
      </c>
      <c r="B295" s="65">
        <v>6</v>
      </c>
      <c r="C295" s="66">
        <v>20</v>
      </c>
      <c r="D295" s="65">
        <v>84</v>
      </c>
      <c r="E295" s="66">
        <v>98</v>
      </c>
      <c r="F295" s="67"/>
      <c r="G295" s="65">
        <f t="shared" si="48"/>
        <v>-14</v>
      </c>
      <c r="H295" s="66">
        <f t="shared" si="49"/>
        <v>-14</v>
      </c>
      <c r="I295" s="20">
        <f t="shared" si="50"/>
        <v>-0.7</v>
      </c>
      <c r="J295" s="21">
        <f t="shared" si="51"/>
        <v>-0.14285714285714285</v>
      </c>
    </row>
    <row r="296" spans="1:10" s="160" customFormat="1" x14ac:dyDescent="0.2">
      <c r="A296" s="178" t="s">
        <v>679</v>
      </c>
      <c r="B296" s="71">
        <v>233</v>
      </c>
      <c r="C296" s="72">
        <v>148</v>
      </c>
      <c r="D296" s="71">
        <v>1204</v>
      </c>
      <c r="E296" s="72">
        <v>1005</v>
      </c>
      <c r="F296" s="73"/>
      <c r="G296" s="71">
        <f t="shared" si="48"/>
        <v>85</v>
      </c>
      <c r="H296" s="72">
        <f t="shared" si="49"/>
        <v>199</v>
      </c>
      <c r="I296" s="37">
        <f t="shared" si="50"/>
        <v>0.57432432432432434</v>
      </c>
      <c r="J296" s="38">
        <f t="shared" si="51"/>
        <v>0.19800995024875623</v>
      </c>
    </row>
    <row r="297" spans="1:10" x14ac:dyDescent="0.2">
      <c r="A297" s="177"/>
      <c r="B297" s="143"/>
      <c r="C297" s="144"/>
      <c r="D297" s="143"/>
      <c r="E297" s="144"/>
      <c r="F297" s="145"/>
      <c r="G297" s="143"/>
      <c r="H297" s="144"/>
      <c r="I297" s="151"/>
      <c r="J297" s="152"/>
    </row>
    <row r="298" spans="1:10" s="139" customFormat="1" x14ac:dyDescent="0.2">
      <c r="A298" s="159" t="s">
        <v>68</v>
      </c>
      <c r="B298" s="65"/>
      <c r="C298" s="66"/>
      <c r="D298" s="65"/>
      <c r="E298" s="66"/>
      <c r="F298" s="67"/>
      <c r="G298" s="65"/>
      <c r="H298" s="66"/>
      <c r="I298" s="20"/>
      <c r="J298" s="21"/>
    </row>
    <row r="299" spans="1:10" x14ac:dyDescent="0.2">
      <c r="A299" s="158" t="s">
        <v>249</v>
      </c>
      <c r="B299" s="65">
        <v>0</v>
      </c>
      <c r="C299" s="66">
        <v>4</v>
      </c>
      <c r="D299" s="65">
        <v>6</v>
      </c>
      <c r="E299" s="66">
        <v>24</v>
      </c>
      <c r="F299" s="67"/>
      <c r="G299" s="65">
        <f t="shared" ref="G299:G310" si="52">B299-C299</f>
        <v>-4</v>
      </c>
      <c r="H299" s="66">
        <f t="shared" ref="H299:H310" si="53">D299-E299</f>
        <v>-18</v>
      </c>
      <c r="I299" s="20">
        <f t="shared" ref="I299:I310" si="54">IF(C299=0, "-", IF(G299/C299&lt;10, G299/C299, "&gt;999%"))</f>
        <v>-1</v>
      </c>
      <c r="J299" s="21">
        <f t="shared" ref="J299:J310" si="55">IF(E299=0, "-", IF(H299/E299&lt;10, H299/E299, "&gt;999%"))</f>
        <v>-0.75</v>
      </c>
    </row>
    <row r="300" spans="1:10" x14ac:dyDescent="0.2">
      <c r="A300" s="158" t="s">
        <v>275</v>
      </c>
      <c r="B300" s="65">
        <v>3</v>
      </c>
      <c r="C300" s="66">
        <v>2</v>
      </c>
      <c r="D300" s="65">
        <v>78</v>
      </c>
      <c r="E300" s="66">
        <v>70</v>
      </c>
      <c r="F300" s="67"/>
      <c r="G300" s="65">
        <f t="shared" si="52"/>
        <v>1</v>
      </c>
      <c r="H300" s="66">
        <f t="shared" si="53"/>
        <v>8</v>
      </c>
      <c r="I300" s="20">
        <f t="shared" si="54"/>
        <v>0.5</v>
      </c>
      <c r="J300" s="21">
        <f t="shared" si="55"/>
        <v>0.11428571428571428</v>
      </c>
    </row>
    <row r="301" spans="1:10" x14ac:dyDescent="0.2">
      <c r="A301" s="158" t="s">
        <v>290</v>
      </c>
      <c r="B301" s="65">
        <v>0</v>
      </c>
      <c r="C301" s="66">
        <v>0</v>
      </c>
      <c r="D301" s="65">
        <v>2</v>
      </c>
      <c r="E301" s="66">
        <v>2</v>
      </c>
      <c r="F301" s="67"/>
      <c r="G301" s="65">
        <f t="shared" si="52"/>
        <v>0</v>
      </c>
      <c r="H301" s="66">
        <f t="shared" si="53"/>
        <v>0</v>
      </c>
      <c r="I301" s="20" t="str">
        <f t="shared" si="54"/>
        <v>-</v>
      </c>
      <c r="J301" s="21">
        <f t="shared" si="55"/>
        <v>0</v>
      </c>
    </row>
    <row r="302" spans="1:10" x14ac:dyDescent="0.2">
      <c r="A302" s="158" t="s">
        <v>276</v>
      </c>
      <c r="B302" s="65">
        <v>4</v>
      </c>
      <c r="C302" s="66">
        <v>6</v>
      </c>
      <c r="D302" s="65">
        <v>56</v>
      </c>
      <c r="E302" s="66">
        <v>78</v>
      </c>
      <c r="F302" s="67"/>
      <c r="G302" s="65">
        <f t="shared" si="52"/>
        <v>-2</v>
      </c>
      <c r="H302" s="66">
        <f t="shared" si="53"/>
        <v>-22</v>
      </c>
      <c r="I302" s="20">
        <f t="shared" si="54"/>
        <v>-0.33333333333333331</v>
      </c>
      <c r="J302" s="21">
        <f t="shared" si="55"/>
        <v>-0.28205128205128205</v>
      </c>
    </row>
    <row r="303" spans="1:10" x14ac:dyDescent="0.2">
      <c r="A303" s="158" t="s">
        <v>338</v>
      </c>
      <c r="B303" s="65">
        <v>0</v>
      </c>
      <c r="C303" s="66">
        <v>1</v>
      </c>
      <c r="D303" s="65">
        <v>4</v>
      </c>
      <c r="E303" s="66">
        <v>7</v>
      </c>
      <c r="F303" s="67"/>
      <c r="G303" s="65">
        <f t="shared" si="52"/>
        <v>-1</v>
      </c>
      <c r="H303" s="66">
        <f t="shared" si="53"/>
        <v>-3</v>
      </c>
      <c r="I303" s="20">
        <f t="shared" si="54"/>
        <v>-1</v>
      </c>
      <c r="J303" s="21">
        <f t="shared" si="55"/>
        <v>-0.42857142857142855</v>
      </c>
    </row>
    <row r="304" spans="1:10" x14ac:dyDescent="0.2">
      <c r="A304" s="158" t="s">
        <v>302</v>
      </c>
      <c r="B304" s="65">
        <v>0</v>
      </c>
      <c r="C304" s="66">
        <v>0</v>
      </c>
      <c r="D304" s="65">
        <v>2</v>
      </c>
      <c r="E304" s="66">
        <v>4</v>
      </c>
      <c r="F304" s="67"/>
      <c r="G304" s="65">
        <f t="shared" si="52"/>
        <v>0</v>
      </c>
      <c r="H304" s="66">
        <f t="shared" si="53"/>
        <v>-2</v>
      </c>
      <c r="I304" s="20" t="str">
        <f t="shared" si="54"/>
        <v>-</v>
      </c>
      <c r="J304" s="21">
        <f t="shared" si="55"/>
        <v>-0.5</v>
      </c>
    </row>
    <row r="305" spans="1:10" x14ac:dyDescent="0.2">
      <c r="A305" s="158" t="s">
        <v>496</v>
      </c>
      <c r="B305" s="65">
        <v>5</v>
      </c>
      <c r="C305" s="66">
        <v>4</v>
      </c>
      <c r="D305" s="65">
        <v>47</v>
      </c>
      <c r="E305" s="66">
        <v>75</v>
      </c>
      <c r="F305" s="67"/>
      <c r="G305" s="65">
        <f t="shared" si="52"/>
        <v>1</v>
      </c>
      <c r="H305" s="66">
        <f t="shared" si="53"/>
        <v>-28</v>
      </c>
      <c r="I305" s="20">
        <f t="shared" si="54"/>
        <v>0.25</v>
      </c>
      <c r="J305" s="21">
        <f t="shared" si="55"/>
        <v>-0.37333333333333335</v>
      </c>
    </row>
    <row r="306" spans="1:10" x14ac:dyDescent="0.2">
      <c r="A306" s="158" t="s">
        <v>438</v>
      </c>
      <c r="B306" s="65">
        <v>24</v>
      </c>
      <c r="C306" s="66">
        <v>60</v>
      </c>
      <c r="D306" s="65">
        <v>437</v>
      </c>
      <c r="E306" s="66">
        <v>434</v>
      </c>
      <c r="F306" s="67"/>
      <c r="G306" s="65">
        <f t="shared" si="52"/>
        <v>-36</v>
      </c>
      <c r="H306" s="66">
        <f t="shared" si="53"/>
        <v>3</v>
      </c>
      <c r="I306" s="20">
        <f t="shared" si="54"/>
        <v>-0.6</v>
      </c>
      <c r="J306" s="21">
        <f t="shared" si="55"/>
        <v>6.9124423963133645E-3</v>
      </c>
    </row>
    <row r="307" spans="1:10" x14ac:dyDescent="0.2">
      <c r="A307" s="158" t="s">
        <v>339</v>
      </c>
      <c r="B307" s="65">
        <v>1</v>
      </c>
      <c r="C307" s="66">
        <v>2</v>
      </c>
      <c r="D307" s="65">
        <v>28</v>
      </c>
      <c r="E307" s="66">
        <v>30</v>
      </c>
      <c r="F307" s="67"/>
      <c r="G307" s="65">
        <f t="shared" si="52"/>
        <v>-1</v>
      </c>
      <c r="H307" s="66">
        <f t="shared" si="53"/>
        <v>-2</v>
      </c>
      <c r="I307" s="20">
        <f t="shared" si="54"/>
        <v>-0.5</v>
      </c>
      <c r="J307" s="21">
        <f t="shared" si="55"/>
        <v>-6.6666666666666666E-2</v>
      </c>
    </row>
    <row r="308" spans="1:10" x14ac:dyDescent="0.2">
      <c r="A308" s="158" t="s">
        <v>479</v>
      </c>
      <c r="B308" s="65">
        <v>19</v>
      </c>
      <c r="C308" s="66">
        <v>12</v>
      </c>
      <c r="D308" s="65">
        <v>229</v>
      </c>
      <c r="E308" s="66">
        <v>197</v>
      </c>
      <c r="F308" s="67"/>
      <c r="G308" s="65">
        <f t="shared" si="52"/>
        <v>7</v>
      </c>
      <c r="H308" s="66">
        <f t="shared" si="53"/>
        <v>32</v>
      </c>
      <c r="I308" s="20">
        <f t="shared" si="54"/>
        <v>0.58333333333333337</v>
      </c>
      <c r="J308" s="21">
        <f t="shared" si="55"/>
        <v>0.16243654822335024</v>
      </c>
    </row>
    <row r="309" spans="1:10" x14ac:dyDescent="0.2">
      <c r="A309" s="158" t="s">
        <v>405</v>
      </c>
      <c r="B309" s="65">
        <v>9</v>
      </c>
      <c r="C309" s="66">
        <v>27</v>
      </c>
      <c r="D309" s="65">
        <v>173</v>
      </c>
      <c r="E309" s="66">
        <v>269</v>
      </c>
      <c r="F309" s="67"/>
      <c r="G309" s="65">
        <f t="shared" si="52"/>
        <v>-18</v>
      </c>
      <c r="H309" s="66">
        <f t="shared" si="53"/>
        <v>-96</v>
      </c>
      <c r="I309" s="20">
        <f t="shared" si="54"/>
        <v>-0.66666666666666663</v>
      </c>
      <c r="J309" s="21">
        <f t="shared" si="55"/>
        <v>-0.35687732342007433</v>
      </c>
    </row>
    <row r="310" spans="1:10" s="160" customFormat="1" x14ac:dyDescent="0.2">
      <c r="A310" s="178" t="s">
        <v>680</v>
      </c>
      <c r="B310" s="71">
        <v>65</v>
      </c>
      <c r="C310" s="72">
        <v>118</v>
      </c>
      <c r="D310" s="71">
        <v>1062</v>
      </c>
      <c r="E310" s="72">
        <v>1190</v>
      </c>
      <c r="F310" s="73"/>
      <c r="G310" s="71">
        <f t="shared" si="52"/>
        <v>-53</v>
      </c>
      <c r="H310" s="72">
        <f t="shared" si="53"/>
        <v>-128</v>
      </c>
      <c r="I310" s="37">
        <f t="shared" si="54"/>
        <v>-0.44915254237288138</v>
      </c>
      <c r="J310" s="38">
        <f t="shared" si="55"/>
        <v>-0.10756302521008404</v>
      </c>
    </row>
    <row r="311" spans="1:10" x14ac:dyDescent="0.2">
      <c r="A311" s="177"/>
      <c r="B311" s="143"/>
      <c r="C311" s="144"/>
      <c r="D311" s="143"/>
      <c r="E311" s="144"/>
      <c r="F311" s="145"/>
      <c r="G311" s="143"/>
      <c r="H311" s="144"/>
      <c r="I311" s="151"/>
      <c r="J311" s="152"/>
    </row>
    <row r="312" spans="1:10" s="139" customFormat="1" x14ac:dyDescent="0.2">
      <c r="A312" s="159" t="s">
        <v>69</v>
      </c>
      <c r="B312" s="65"/>
      <c r="C312" s="66"/>
      <c r="D312" s="65"/>
      <c r="E312" s="66"/>
      <c r="F312" s="67"/>
      <c r="G312" s="65"/>
      <c r="H312" s="66"/>
      <c r="I312" s="20"/>
      <c r="J312" s="21"/>
    </row>
    <row r="313" spans="1:10" x14ac:dyDescent="0.2">
      <c r="A313" s="158" t="s">
        <v>340</v>
      </c>
      <c r="B313" s="65">
        <v>0</v>
      </c>
      <c r="C313" s="66">
        <v>1</v>
      </c>
      <c r="D313" s="65">
        <v>5</v>
      </c>
      <c r="E313" s="66">
        <v>4</v>
      </c>
      <c r="F313" s="67"/>
      <c r="G313" s="65">
        <f>B313-C313</f>
        <v>-1</v>
      </c>
      <c r="H313" s="66">
        <f>D313-E313</f>
        <v>1</v>
      </c>
      <c r="I313" s="20">
        <f>IF(C313=0, "-", IF(G313/C313&lt;10, G313/C313, "&gt;999%"))</f>
        <v>-1</v>
      </c>
      <c r="J313" s="21">
        <f>IF(E313=0, "-", IF(H313/E313&lt;10, H313/E313, "&gt;999%"))</f>
        <v>0.25</v>
      </c>
    </row>
    <row r="314" spans="1:10" x14ac:dyDescent="0.2">
      <c r="A314" s="158" t="s">
        <v>341</v>
      </c>
      <c r="B314" s="65">
        <v>0</v>
      </c>
      <c r="C314" s="66">
        <v>0</v>
      </c>
      <c r="D314" s="65">
        <v>0</v>
      </c>
      <c r="E314" s="66">
        <v>1</v>
      </c>
      <c r="F314" s="67"/>
      <c r="G314" s="65">
        <f>B314-C314</f>
        <v>0</v>
      </c>
      <c r="H314" s="66">
        <f>D314-E314</f>
        <v>-1</v>
      </c>
      <c r="I314" s="20" t="str">
        <f>IF(C314=0, "-", IF(G314/C314&lt;10, G314/C314, "&gt;999%"))</f>
        <v>-</v>
      </c>
      <c r="J314" s="21">
        <f>IF(E314=0, "-", IF(H314/E314&lt;10, H314/E314, "&gt;999%"))</f>
        <v>-1</v>
      </c>
    </row>
    <row r="315" spans="1:10" x14ac:dyDescent="0.2">
      <c r="A315" s="158" t="s">
        <v>342</v>
      </c>
      <c r="B315" s="65">
        <v>2</v>
      </c>
      <c r="C315" s="66">
        <v>0</v>
      </c>
      <c r="D315" s="65">
        <v>7</v>
      </c>
      <c r="E315" s="66">
        <v>3</v>
      </c>
      <c r="F315" s="67"/>
      <c r="G315" s="65">
        <f>B315-C315</f>
        <v>2</v>
      </c>
      <c r="H315" s="66">
        <f>D315-E315</f>
        <v>4</v>
      </c>
      <c r="I315" s="20" t="str">
        <f>IF(C315=0, "-", IF(G315/C315&lt;10, G315/C315, "&gt;999%"))</f>
        <v>-</v>
      </c>
      <c r="J315" s="21">
        <f>IF(E315=0, "-", IF(H315/E315&lt;10, H315/E315, "&gt;999%"))</f>
        <v>1.3333333333333333</v>
      </c>
    </row>
    <row r="316" spans="1:10" s="160" customFormat="1" x14ac:dyDescent="0.2">
      <c r="A316" s="178" t="s">
        <v>681</v>
      </c>
      <c r="B316" s="71">
        <v>2</v>
      </c>
      <c r="C316" s="72">
        <v>1</v>
      </c>
      <c r="D316" s="71">
        <v>12</v>
      </c>
      <c r="E316" s="72">
        <v>8</v>
      </c>
      <c r="F316" s="73"/>
      <c r="G316" s="71">
        <f>B316-C316</f>
        <v>1</v>
      </c>
      <c r="H316" s="72">
        <f>D316-E316</f>
        <v>4</v>
      </c>
      <c r="I316" s="37">
        <f>IF(C316=0, "-", IF(G316/C316&lt;10, G316/C316, "&gt;999%"))</f>
        <v>1</v>
      </c>
      <c r="J316" s="38">
        <f>IF(E316=0, "-", IF(H316/E316&lt;10, H316/E316, "&gt;999%"))</f>
        <v>0.5</v>
      </c>
    </row>
    <row r="317" spans="1:10" x14ac:dyDescent="0.2">
      <c r="A317" s="177"/>
      <c r="B317" s="143"/>
      <c r="C317" s="144"/>
      <c r="D317" s="143"/>
      <c r="E317" s="144"/>
      <c r="F317" s="145"/>
      <c r="G317" s="143"/>
      <c r="H317" s="144"/>
      <c r="I317" s="151"/>
      <c r="J317" s="152"/>
    </row>
    <row r="318" spans="1:10" s="139" customFormat="1" x14ac:dyDescent="0.2">
      <c r="A318" s="159" t="s">
        <v>70</v>
      </c>
      <c r="B318" s="65"/>
      <c r="C318" s="66"/>
      <c r="D318" s="65"/>
      <c r="E318" s="66"/>
      <c r="F318" s="67"/>
      <c r="G318" s="65"/>
      <c r="H318" s="66"/>
      <c r="I318" s="20"/>
      <c r="J318" s="21"/>
    </row>
    <row r="319" spans="1:10" x14ac:dyDescent="0.2">
      <c r="A319" s="158" t="s">
        <v>579</v>
      </c>
      <c r="B319" s="65">
        <v>20</v>
      </c>
      <c r="C319" s="66">
        <v>11</v>
      </c>
      <c r="D319" s="65">
        <v>163</v>
      </c>
      <c r="E319" s="66">
        <v>164</v>
      </c>
      <c r="F319" s="67"/>
      <c r="G319" s="65">
        <f>B319-C319</f>
        <v>9</v>
      </c>
      <c r="H319" s="66">
        <f>D319-E319</f>
        <v>-1</v>
      </c>
      <c r="I319" s="20">
        <f>IF(C319=0, "-", IF(G319/C319&lt;10, G319/C319, "&gt;999%"))</f>
        <v>0.81818181818181823</v>
      </c>
      <c r="J319" s="21">
        <f>IF(E319=0, "-", IF(H319/E319&lt;10, H319/E319, "&gt;999%"))</f>
        <v>-6.0975609756097563E-3</v>
      </c>
    </row>
    <row r="320" spans="1:10" s="160" customFormat="1" x14ac:dyDescent="0.2">
      <c r="A320" s="178" t="s">
        <v>682</v>
      </c>
      <c r="B320" s="71">
        <v>20</v>
      </c>
      <c r="C320" s="72">
        <v>11</v>
      </c>
      <c r="D320" s="71">
        <v>163</v>
      </c>
      <c r="E320" s="72">
        <v>164</v>
      </c>
      <c r="F320" s="73"/>
      <c r="G320" s="71">
        <f>B320-C320</f>
        <v>9</v>
      </c>
      <c r="H320" s="72">
        <f>D320-E320</f>
        <v>-1</v>
      </c>
      <c r="I320" s="37">
        <f>IF(C320=0, "-", IF(G320/C320&lt;10, G320/C320, "&gt;999%"))</f>
        <v>0.81818181818181823</v>
      </c>
      <c r="J320" s="38">
        <f>IF(E320=0, "-", IF(H320/E320&lt;10, H320/E320, "&gt;999%"))</f>
        <v>-6.0975609756097563E-3</v>
      </c>
    </row>
    <row r="321" spans="1:10" x14ac:dyDescent="0.2">
      <c r="A321" s="177"/>
      <c r="B321" s="143"/>
      <c r="C321" s="144"/>
      <c r="D321" s="143"/>
      <c r="E321" s="144"/>
      <c r="F321" s="145"/>
      <c r="G321" s="143"/>
      <c r="H321" s="144"/>
      <c r="I321" s="151"/>
      <c r="J321" s="152"/>
    </row>
    <row r="322" spans="1:10" s="139" customFormat="1" x14ac:dyDescent="0.2">
      <c r="A322" s="159" t="s">
        <v>71</v>
      </c>
      <c r="B322" s="65"/>
      <c r="C322" s="66"/>
      <c r="D322" s="65"/>
      <c r="E322" s="66"/>
      <c r="F322" s="67"/>
      <c r="G322" s="65"/>
      <c r="H322" s="66"/>
      <c r="I322" s="20"/>
      <c r="J322" s="21"/>
    </row>
    <row r="323" spans="1:10" x14ac:dyDescent="0.2">
      <c r="A323" s="158" t="s">
        <v>580</v>
      </c>
      <c r="B323" s="65">
        <v>2</v>
      </c>
      <c r="C323" s="66">
        <v>19</v>
      </c>
      <c r="D323" s="65">
        <v>19</v>
      </c>
      <c r="E323" s="66">
        <v>182</v>
      </c>
      <c r="F323" s="67"/>
      <c r="G323" s="65">
        <f>B323-C323</f>
        <v>-17</v>
      </c>
      <c r="H323" s="66">
        <f>D323-E323</f>
        <v>-163</v>
      </c>
      <c r="I323" s="20">
        <f>IF(C323=0, "-", IF(G323/C323&lt;10, G323/C323, "&gt;999%"))</f>
        <v>-0.89473684210526316</v>
      </c>
      <c r="J323" s="21">
        <f>IF(E323=0, "-", IF(H323/E323&lt;10, H323/E323, "&gt;999%"))</f>
        <v>-0.89560439560439564</v>
      </c>
    </row>
    <row r="324" spans="1:10" x14ac:dyDescent="0.2">
      <c r="A324" s="158" t="s">
        <v>566</v>
      </c>
      <c r="B324" s="65">
        <v>1</v>
      </c>
      <c r="C324" s="66">
        <v>64</v>
      </c>
      <c r="D324" s="65">
        <v>133</v>
      </c>
      <c r="E324" s="66">
        <v>456</v>
      </c>
      <c r="F324" s="67"/>
      <c r="G324" s="65">
        <f>B324-C324</f>
        <v>-63</v>
      </c>
      <c r="H324" s="66">
        <f>D324-E324</f>
        <v>-323</v>
      </c>
      <c r="I324" s="20">
        <f>IF(C324=0, "-", IF(G324/C324&lt;10, G324/C324, "&gt;999%"))</f>
        <v>-0.984375</v>
      </c>
      <c r="J324" s="21">
        <f>IF(E324=0, "-", IF(H324/E324&lt;10, H324/E324, "&gt;999%"))</f>
        <v>-0.70833333333333337</v>
      </c>
    </row>
    <row r="325" spans="1:10" s="160" customFormat="1" x14ac:dyDescent="0.2">
      <c r="A325" s="178" t="s">
        <v>683</v>
      </c>
      <c r="B325" s="71">
        <v>3</v>
      </c>
      <c r="C325" s="72">
        <v>83</v>
      </c>
      <c r="D325" s="71">
        <v>152</v>
      </c>
      <c r="E325" s="72">
        <v>638</v>
      </c>
      <c r="F325" s="73"/>
      <c r="G325" s="71">
        <f>B325-C325</f>
        <v>-80</v>
      </c>
      <c r="H325" s="72">
        <f>D325-E325</f>
        <v>-486</v>
      </c>
      <c r="I325" s="37">
        <f>IF(C325=0, "-", IF(G325/C325&lt;10, G325/C325, "&gt;999%"))</f>
        <v>-0.96385542168674698</v>
      </c>
      <c r="J325" s="38">
        <f>IF(E325=0, "-", IF(H325/E325&lt;10, H325/E325, "&gt;999%"))</f>
        <v>-0.76175548589341691</v>
      </c>
    </row>
    <row r="326" spans="1:10" x14ac:dyDescent="0.2">
      <c r="A326" s="177"/>
      <c r="B326" s="143"/>
      <c r="C326" s="144"/>
      <c r="D326" s="143"/>
      <c r="E326" s="144"/>
      <c r="F326" s="145"/>
      <c r="G326" s="143"/>
      <c r="H326" s="144"/>
      <c r="I326" s="151"/>
      <c r="J326" s="152"/>
    </row>
    <row r="327" spans="1:10" s="139" customFormat="1" x14ac:dyDescent="0.2">
      <c r="A327" s="159" t="s">
        <v>72</v>
      </c>
      <c r="B327" s="65"/>
      <c r="C327" s="66"/>
      <c r="D327" s="65"/>
      <c r="E327" s="66"/>
      <c r="F327" s="67"/>
      <c r="G327" s="65"/>
      <c r="H327" s="66"/>
      <c r="I327" s="20"/>
      <c r="J327" s="21"/>
    </row>
    <row r="328" spans="1:10" x14ac:dyDescent="0.2">
      <c r="A328" s="158" t="s">
        <v>357</v>
      </c>
      <c r="B328" s="65">
        <v>0</v>
      </c>
      <c r="C328" s="66">
        <v>0</v>
      </c>
      <c r="D328" s="65">
        <v>4</v>
      </c>
      <c r="E328" s="66">
        <v>2</v>
      </c>
      <c r="F328" s="67"/>
      <c r="G328" s="65">
        <f>B328-C328</f>
        <v>0</v>
      </c>
      <c r="H328" s="66">
        <f>D328-E328</f>
        <v>2</v>
      </c>
      <c r="I328" s="20" t="str">
        <f>IF(C328=0, "-", IF(G328/C328&lt;10, G328/C328, "&gt;999%"))</f>
        <v>-</v>
      </c>
      <c r="J328" s="21">
        <f>IF(E328=0, "-", IF(H328/E328&lt;10, H328/E328, "&gt;999%"))</f>
        <v>1</v>
      </c>
    </row>
    <row r="329" spans="1:10" x14ac:dyDescent="0.2">
      <c r="A329" s="158" t="s">
        <v>291</v>
      </c>
      <c r="B329" s="65">
        <v>9</v>
      </c>
      <c r="C329" s="66">
        <v>4</v>
      </c>
      <c r="D329" s="65">
        <v>16</v>
      </c>
      <c r="E329" s="66">
        <v>16</v>
      </c>
      <c r="F329" s="67"/>
      <c r="G329" s="65">
        <f>B329-C329</f>
        <v>5</v>
      </c>
      <c r="H329" s="66">
        <f>D329-E329</f>
        <v>0</v>
      </c>
      <c r="I329" s="20">
        <f>IF(C329=0, "-", IF(G329/C329&lt;10, G329/C329, "&gt;999%"))</f>
        <v>1.25</v>
      </c>
      <c r="J329" s="21">
        <f>IF(E329=0, "-", IF(H329/E329&lt;10, H329/E329, "&gt;999%"))</f>
        <v>0</v>
      </c>
    </row>
    <row r="330" spans="1:10" x14ac:dyDescent="0.2">
      <c r="A330" s="158" t="s">
        <v>480</v>
      </c>
      <c r="B330" s="65">
        <v>8</v>
      </c>
      <c r="C330" s="66">
        <v>4</v>
      </c>
      <c r="D330" s="65">
        <v>46</v>
      </c>
      <c r="E330" s="66">
        <v>35</v>
      </c>
      <c r="F330" s="67"/>
      <c r="G330" s="65">
        <f>B330-C330</f>
        <v>4</v>
      </c>
      <c r="H330" s="66">
        <f>D330-E330</f>
        <v>11</v>
      </c>
      <c r="I330" s="20">
        <f>IF(C330=0, "-", IF(G330/C330&lt;10, G330/C330, "&gt;999%"))</f>
        <v>1</v>
      </c>
      <c r="J330" s="21">
        <f>IF(E330=0, "-", IF(H330/E330&lt;10, H330/E330, "&gt;999%"))</f>
        <v>0.31428571428571428</v>
      </c>
    </row>
    <row r="331" spans="1:10" x14ac:dyDescent="0.2">
      <c r="A331" s="158" t="s">
        <v>303</v>
      </c>
      <c r="B331" s="65">
        <v>0</v>
      </c>
      <c r="C331" s="66">
        <v>0</v>
      </c>
      <c r="D331" s="65">
        <v>1</v>
      </c>
      <c r="E331" s="66">
        <v>3</v>
      </c>
      <c r="F331" s="67"/>
      <c r="G331" s="65">
        <f>B331-C331</f>
        <v>0</v>
      </c>
      <c r="H331" s="66">
        <f>D331-E331</f>
        <v>-2</v>
      </c>
      <c r="I331" s="20" t="str">
        <f>IF(C331=0, "-", IF(G331/C331&lt;10, G331/C331, "&gt;999%"))</f>
        <v>-</v>
      </c>
      <c r="J331" s="21">
        <f>IF(E331=0, "-", IF(H331/E331&lt;10, H331/E331, "&gt;999%"))</f>
        <v>-0.66666666666666663</v>
      </c>
    </row>
    <row r="332" spans="1:10" s="160" customFormat="1" x14ac:dyDescent="0.2">
      <c r="A332" s="178" t="s">
        <v>684</v>
      </c>
      <c r="B332" s="71">
        <v>17</v>
      </c>
      <c r="C332" s="72">
        <v>8</v>
      </c>
      <c r="D332" s="71">
        <v>67</v>
      </c>
      <c r="E332" s="72">
        <v>56</v>
      </c>
      <c r="F332" s="73"/>
      <c r="G332" s="71">
        <f>B332-C332</f>
        <v>9</v>
      </c>
      <c r="H332" s="72">
        <f>D332-E332</f>
        <v>11</v>
      </c>
      <c r="I332" s="37">
        <f>IF(C332=0, "-", IF(G332/C332&lt;10, G332/C332, "&gt;999%"))</f>
        <v>1.125</v>
      </c>
      <c r="J332" s="38">
        <f>IF(E332=0, "-", IF(H332/E332&lt;10, H332/E332, "&gt;999%"))</f>
        <v>0.19642857142857142</v>
      </c>
    </row>
    <row r="333" spans="1:10" x14ac:dyDescent="0.2">
      <c r="A333" s="177"/>
      <c r="B333" s="143"/>
      <c r="C333" s="144"/>
      <c r="D333" s="143"/>
      <c r="E333" s="144"/>
      <c r="F333" s="145"/>
      <c r="G333" s="143"/>
      <c r="H333" s="144"/>
      <c r="I333" s="151"/>
      <c r="J333" s="152"/>
    </row>
    <row r="334" spans="1:10" s="139" customFormat="1" x14ac:dyDescent="0.2">
      <c r="A334" s="159" t="s">
        <v>73</v>
      </c>
      <c r="B334" s="65"/>
      <c r="C334" s="66"/>
      <c r="D334" s="65"/>
      <c r="E334" s="66"/>
      <c r="F334" s="67"/>
      <c r="G334" s="65"/>
      <c r="H334" s="66"/>
      <c r="I334" s="20"/>
      <c r="J334" s="21"/>
    </row>
    <row r="335" spans="1:10" x14ac:dyDescent="0.2">
      <c r="A335" s="158" t="s">
        <v>525</v>
      </c>
      <c r="B335" s="65">
        <v>16</v>
      </c>
      <c r="C335" s="66">
        <v>81</v>
      </c>
      <c r="D335" s="65">
        <v>495</v>
      </c>
      <c r="E335" s="66">
        <v>786</v>
      </c>
      <c r="F335" s="67"/>
      <c r="G335" s="65">
        <f t="shared" ref="G335:G346" si="56">B335-C335</f>
        <v>-65</v>
      </c>
      <c r="H335" s="66">
        <f t="shared" ref="H335:H346" si="57">D335-E335</f>
        <v>-291</v>
      </c>
      <c r="I335" s="20">
        <f t="shared" ref="I335:I346" si="58">IF(C335=0, "-", IF(G335/C335&lt;10, G335/C335, "&gt;999%"))</f>
        <v>-0.80246913580246915</v>
      </c>
      <c r="J335" s="21">
        <f t="shared" ref="J335:J346" si="59">IF(E335=0, "-", IF(H335/E335&lt;10, H335/E335, "&gt;999%"))</f>
        <v>-0.37022900763358779</v>
      </c>
    </row>
    <row r="336" spans="1:10" x14ac:dyDescent="0.2">
      <c r="A336" s="158" t="s">
        <v>537</v>
      </c>
      <c r="B336" s="65">
        <v>104</v>
      </c>
      <c r="C336" s="66">
        <v>211</v>
      </c>
      <c r="D336" s="65">
        <v>1716</v>
      </c>
      <c r="E336" s="66">
        <v>1999</v>
      </c>
      <c r="F336" s="67"/>
      <c r="G336" s="65">
        <f t="shared" si="56"/>
        <v>-107</v>
      </c>
      <c r="H336" s="66">
        <f t="shared" si="57"/>
        <v>-283</v>
      </c>
      <c r="I336" s="20">
        <f t="shared" si="58"/>
        <v>-0.50710900473933651</v>
      </c>
      <c r="J336" s="21">
        <f t="shared" si="59"/>
        <v>-0.14157078539269635</v>
      </c>
    </row>
    <row r="337" spans="1:10" x14ac:dyDescent="0.2">
      <c r="A337" s="158" t="s">
        <v>371</v>
      </c>
      <c r="B337" s="65">
        <v>326</v>
      </c>
      <c r="C337" s="66">
        <v>279</v>
      </c>
      <c r="D337" s="65">
        <v>2328</v>
      </c>
      <c r="E337" s="66">
        <v>2462</v>
      </c>
      <c r="F337" s="67"/>
      <c r="G337" s="65">
        <f t="shared" si="56"/>
        <v>47</v>
      </c>
      <c r="H337" s="66">
        <f t="shared" si="57"/>
        <v>-134</v>
      </c>
      <c r="I337" s="20">
        <f t="shared" si="58"/>
        <v>0.16845878136200718</v>
      </c>
      <c r="J337" s="21">
        <f t="shared" si="59"/>
        <v>-5.4427294882209584E-2</v>
      </c>
    </row>
    <row r="338" spans="1:10" x14ac:dyDescent="0.2">
      <c r="A338" s="158" t="s">
        <v>385</v>
      </c>
      <c r="B338" s="65">
        <v>201</v>
      </c>
      <c r="C338" s="66">
        <v>0</v>
      </c>
      <c r="D338" s="65">
        <v>1390</v>
      </c>
      <c r="E338" s="66">
        <v>0</v>
      </c>
      <c r="F338" s="67"/>
      <c r="G338" s="65">
        <f t="shared" si="56"/>
        <v>201</v>
      </c>
      <c r="H338" s="66">
        <f t="shared" si="57"/>
        <v>1390</v>
      </c>
      <c r="I338" s="20" t="str">
        <f t="shared" si="58"/>
        <v>-</v>
      </c>
      <c r="J338" s="21" t="str">
        <f t="shared" si="59"/>
        <v>-</v>
      </c>
    </row>
    <row r="339" spans="1:10" x14ac:dyDescent="0.2">
      <c r="A339" s="158" t="s">
        <v>417</v>
      </c>
      <c r="B339" s="65">
        <v>433</v>
      </c>
      <c r="C339" s="66">
        <v>477</v>
      </c>
      <c r="D339" s="65">
        <v>3589</v>
      </c>
      <c r="E339" s="66">
        <v>4150</v>
      </c>
      <c r="F339" s="67"/>
      <c r="G339" s="65">
        <f t="shared" si="56"/>
        <v>-44</v>
      </c>
      <c r="H339" s="66">
        <f t="shared" si="57"/>
        <v>-561</v>
      </c>
      <c r="I339" s="20">
        <f t="shared" si="58"/>
        <v>-9.2243186582809222E-2</v>
      </c>
      <c r="J339" s="21">
        <f t="shared" si="59"/>
        <v>-0.13518072289156627</v>
      </c>
    </row>
    <row r="340" spans="1:10" x14ac:dyDescent="0.2">
      <c r="A340" s="158" t="s">
        <v>457</v>
      </c>
      <c r="B340" s="65">
        <v>97</v>
      </c>
      <c r="C340" s="66">
        <v>47</v>
      </c>
      <c r="D340" s="65">
        <v>529</v>
      </c>
      <c r="E340" s="66">
        <v>426</v>
      </c>
      <c r="F340" s="67"/>
      <c r="G340" s="65">
        <f t="shared" si="56"/>
        <v>50</v>
      </c>
      <c r="H340" s="66">
        <f t="shared" si="57"/>
        <v>103</v>
      </c>
      <c r="I340" s="20">
        <f t="shared" si="58"/>
        <v>1.0638297872340425</v>
      </c>
      <c r="J340" s="21">
        <f t="shared" si="59"/>
        <v>0.24178403755868544</v>
      </c>
    </row>
    <row r="341" spans="1:10" x14ac:dyDescent="0.2">
      <c r="A341" s="158" t="s">
        <v>458</v>
      </c>
      <c r="B341" s="65">
        <v>108</v>
      </c>
      <c r="C341" s="66">
        <v>88</v>
      </c>
      <c r="D341" s="65">
        <v>792</v>
      </c>
      <c r="E341" s="66">
        <v>753</v>
      </c>
      <c r="F341" s="67"/>
      <c r="G341" s="65">
        <f t="shared" si="56"/>
        <v>20</v>
      </c>
      <c r="H341" s="66">
        <f t="shared" si="57"/>
        <v>39</v>
      </c>
      <c r="I341" s="20">
        <f t="shared" si="58"/>
        <v>0.22727272727272727</v>
      </c>
      <c r="J341" s="21">
        <f t="shared" si="59"/>
        <v>5.1792828685258967E-2</v>
      </c>
    </row>
    <row r="342" spans="1:10" x14ac:dyDescent="0.2">
      <c r="A342" s="158" t="s">
        <v>325</v>
      </c>
      <c r="B342" s="65">
        <v>12</v>
      </c>
      <c r="C342" s="66">
        <v>5</v>
      </c>
      <c r="D342" s="65">
        <v>74</v>
      </c>
      <c r="E342" s="66">
        <v>67</v>
      </c>
      <c r="F342" s="67"/>
      <c r="G342" s="65">
        <f t="shared" si="56"/>
        <v>7</v>
      </c>
      <c r="H342" s="66">
        <f t="shared" si="57"/>
        <v>7</v>
      </c>
      <c r="I342" s="20">
        <f t="shared" si="58"/>
        <v>1.4</v>
      </c>
      <c r="J342" s="21">
        <f t="shared" si="59"/>
        <v>0.1044776119402985</v>
      </c>
    </row>
    <row r="343" spans="1:10" x14ac:dyDescent="0.2">
      <c r="A343" s="158" t="s">
        <v>207</v>
      </c>
      <c r="B343" s="65">
        <v>99</v>
      </c>
      <c r="C343" s="66">
        <v>168</v>
      </c>
      <c r="D343" s="65">
        <v>584</v>
      </c>
      <c r="E343" s="66">
        <v>1735</v>
      </c>
      <c r="F343" s="67"/>
      <c r="G343" s="65">
        <f t="shared" si="56"/>
        <v>-69</v>
      </c>
      <c r="H343" s="66">
        <f t="shared" si="57"/>
        <v>-1151</v>
      </c>
      <c r="I343" s="20">
        <f t="shared" si="58"/>
        <v>-0.4107142857142857</v>
      </c>
      <c r="J343" s="21">
        <f t="shared" si="59"/>
        <v>-0.66340057636887606</v>
      </c>
    </row>
    <row r="344" spans="1:10" x14ac:dyDescent="0.2">
      <c r="A344" s="158" t="s">
        <v>231</v>
      </c>
      <c r="B344" s="65">
        <v>270</v>
      </c>
      <c r="C344" s="66">
        <v>306</v>
      </c>
      <c r="D344" s="65">
        <v>2257</v>
      </c>
      <c r="E344" s="66">
        <v>4019</v>
      </c>
      <c r="F344" s="67"/>
      <c r="G344" s="65">
        <f t="shared" si="56"/>
        <v>-36</v>
      </c>
      <c r="H344" s="66">
        <f t="shared" si="57"/>
        <v>-1762</v>
      </c>
      <c r="I344" s="20">
        <f t="shared" si="58"/>
        <v>-0.11764705882352941</v>
      </c>
      <c r="J344" s="21">
        <f t="shared" si="59"/>
        <v>-0.43841751679522267</v>
      </c>
    </row>
    <row r="345" spans="1:10" x14ac:dyDescent="0.2">
      <c r="A345" s="158" t="s">
        <v>259</v>
      </c>
      <c r="B345" s="65">
        <v>39</v>
      </c>
      <c r="C345" s="66">
        <v>39</v>
      </c>
      <c r="D345" s="65">
        <v>284</v>
      </c>
      <c r="E345" s="66">
        <v>405</v>
      </c>
      <c r="F345" s="67"/>
      <c r="G345" s="65">
        <f t="shared" si="56"/>
        <v>0</v>
      </c>
      <c r="H345" s="66">
        <f t="shared" si="57"/>
        <v>-121</v>
      </c>
      <c r="I345" s="20">
        <f t="shared" si="58"/>
        <v>0</v>
      </c>
      <c r="J345" s="21">
        <f t="shared" si="59"/>
        <v>-0.29876543209876544</v>
      </c>
    </row>
    <row r="346" spans="1:10" s="160" customFormat="1" x14ac:dyDescent="0.2">
      <c r="A346" s="178" t="s">
        <v>685</v>
      </c>
      <c r="B346" s="71">
        <v>1705</v>
      </c>
      <c r="C346" s="72">
        <v>1701</v>
      </c>
      <c r="D346" s="71">
        <v>14038</v>
      </c>
      <c r="E346" s="72">
        <v>16802</v>
      </c>
      <c r="F346" s="73"/>
      <c r="G346" s="71">
        <f t="shared" si="56"/>
        <v>4</v>
      </c>
      <c r="H346" s="72">
        <f t="shared" si="57"/>
        <v>-2764</v>
      </c>
      <c r="I346" s="37">
        <f t="shared" si="58"/>
        <v>2.3515579071134627E-3</v>
      </c>
      <c r="J346" s="38">
        <f t="shared" si="59"/>
        <v>-0.16450422568741815</v>
      </c>
    </row>
    <row r="347" spans="1:10" x14ac:dyDescent="0.2">
      <c r="A347" s="177"/>
      <c r="B347" s="143"/>
      <c r="C347" s="144"/>
      <c r="D347" s="143"/>
      <c r="E347" s="144"/>
      <c r="F347" s="145"/>
      <c r="G347" s="143"/>
      <c r="H347" s="144"/>
      <c r="I347" s="151"/>
      <c r="J347" s="152"/>
    </row>
    <row r="348" spans="1:10" s="139" customFormat="1" x14ac:dyDescent="0.2">
      <c r="A348" s="159" t="s">
        <v>74</v>
      </c>
      <c r="B348" s="65"/>
      <c r="C348" s="66"/>
      <c r="D348" s="65"/>
      <c r="E348" s="66"/>
      <c r="F348" s="67"/>
      <c r="G348" s="65"/>
      <c r="H348" s="66"/>
      <c r="I348" s="20"/>
      <c r="J348" s="21"/>
    </row>
    <row r="349" spans="1:10" x14ac:dyDescent="0.2">
      <c r="A349" s="158" t="s">
        <v>358</v>
      </c>
      <c r="B349" s="65">
        <v>0</v>
      </c>
      <c r="C349" s="66">
        <v>0</v>
      </c>
      <c r="D349" s="65">
        <v>3</v>
      </c>
      <c r="E349" s="66">
        <v>9</v>
      </c>
      <c r="F349" s="67"/>
      <c r="G349" s="65">
        <f>B349-C349</f>
        <v>0</v>
      </c>
      <c r="H349" s="66">
        <f>D349-E349</f>
        <v>-6</v>
      </c>
      <c r="I349" s="20" t="str">
        <f>IF(C349=0, "-", IF(G349/C349&lt;10, G349/C349, "&gt;999%"))</f>
        <v>-</v>
      </c>
      <c r="J349" s="21">
        <f>IF(E349=0, "-", IF(H349/E349&lt;10, H349/E349, "&gt;999%"))</f>
        <v>-0.66666666666666663</v>
      </c>
    </row>
    <row r="350" spans="1:10" s="160" customFormat="1" x14ac:dyDescent="0.2">
      <c r="A350" s="178" t="s">
        <v>686</v>
      </c>
      <c r="B350" s="71">
        <v>0</v>
      </c>
      <c r="C350" s="72">
        <v>0</v>
      </c>
      <c r="D350" s="71">
        <v>3</v>
      </c>
      <c r="E350" s="72">
        <v>9</v>
      </c>
      <c r="F350" s="73"/>
      <c r="G350" s="71">
        <f>B350-C350</f>
        <v>0</v>
      </c>
      <c r="H350" s="72">
        <f>D350-E350</f>
        <v>-6</v>
      </c>
      <c r="I350" s="37" t="str">
        <f>IF(C350=0, "-", IF(G350/C350&lt;10, G350/C350, "&gt;999%"))</f>
        <v>-</v>
      </c>
      <c r="J350" s="38">
        <f>IF(E350=0, "-", IF(H350/E350&lt;10, H350/E350, "&gt;999%"))</f>
        <v>-0.66666666666666663</v>
      </c>
    </row>
    <row r="351" spans="1:10" x14ac:dyDescent="0.2">
      <c r="A351" s="177"/>
      <c r="B351" s="143"/>
      <c r="C351" s="144"/>
      <c r="D351" s="143"/>
      <c r="E351" s="144"/>
      <c r="F351" s="145"/>
      <c r="G351" s="143"/>
      <c r="H351" s="144"/>
      <c r="I351" s="151"/>
      <c r="J351" s="152"/>
    </row>
    <row r="352" spans="1:10" s="139" customFormat="1" x14ac:dyDescent="0.2">
      <c r="A352" s="159" t="s">
        <v>75</v>
      </c>
      <c r="B352" s="65"/>
      <c r="C352" s="66"/>
      <c r="D352" s="65"/>
      <c r="E352" s="66"/>
      <c r="F352" s="67"/>
      <c r="G352" s="65"/>
      <c r="H352" s="66"/>
      <c r="I352" s="20"/>
      <c r="J352" s="21"/>
    </row>
    <row r="353" spans="1:10" x14ac:dyDescent="0.2">
      <c r="A353" s="158" t="s">
        <v>304</v>
      </c>
      <c r="B353" s="65">
        <v>3</v>
      </c>
      <c r="C353" s="66">
        <v>1</v>
      </c>
      <c r="D353" s="65">
        <v>13</v>
      </c>
      <c r="E353" s="66">
        <v>8</v>
      </c>
      <c r="F353" s="67"/>
      <c r="G353" s="65">
        <f t="shared" ref="G353:G377" si="60">B353-C353</f>
        <v>2</v>
      </c>
      <c r="H353" s="66">
        <f t="shared" ref="H353:H377" si="61">D353-E353</f>
        <v>5</v>
      </c>
      <c r="I353" s="20">
        <f t="shared" ref="I353:I377" si="62">IF(C353=0, "-", IF(G353/C353&lt;10, G353/C353, "&gt;999%"))</f>
        <v>2</v>
      </c>
      <c r="J353" s="21">
        <f t="shared" ref="J353:J377" si="63">IF(E353=0, "-", IF(H353/E353&lt;10, H353/E353, "&gt;999%"))</f>
        <v>0.625</v>
      </c>
    </row>
    <row r="354" spans="1:10" x14ac:dyDescent="0.2">
      <c r="A354" s="158" t="s">
        <v>359</v>
      </c>
      <c r="B354" s="65">
        <v>0</v>
      </c>
      <c r="C354" s="66">
        <v>2</v>
      </c>
      <c r="D354" s="65">
        <v>2</v>
      </c>
      <c r="E354" s="66">
        <v>10</v>
      </c>
      <c r="F354" s="67"/>
      <c r="G354" s="65">
        <f t="shared" si="60"/>
        <v>-2</v>
      </c>
      <c r="H354" s="66">
        <f t="shared" si="61"/>
        <v>-8</v>
      </c>
      <c r="I354" s="20">
        <f t="shared" si="62"/>
        <v>-1</v>
      </c>
      <c r="J354" s="21">
        <f t="shared" si="63"/>
        <v>-0.8</v>
      </c>
    </row>
    <row r="355" spans="1:10" x14ac:dyDescent="0.2">
      <c r="A355" s="158" t="s">
        <v>250</v>
      </c>
      <c r="B355" s="65">
        <v>90</v>
      </c>
      <c r="C355" s="66">
        <v>36</v>
      </c>
      <c r="D355" s="65">
        <v>812</v>
      </c>
      <c r="E355" s="66">
        <v>574</v>
      </c>
      <c r="F355" s="67"/>
      <c r="G355" s="65">
        <f t="shared" si="60"/>
        <v>54</v>
      </c>
      <c r="H355" s="66">
        <f t="shared" si="61"/>
        <v>238</v>
      </c>
      <c r="I355" s="20">
        <f t="shared" si="62"/>
        <v>1.5</v>
      </c>
      <c r="J355" s="21">
        <f t="shared" si="63"/>
        <v>0.41463414634146339</v>
      </c>
    </row>
    <row r="356" spans="1:10" x14ac:dyDescent="0.2">
      <c r="A356" s="158" t="s">
        <v>251</v>
      </c>
      <c r="B356" s="65">
        <v>4</v>
      </c>
      <c r="C356" s="66">
        <v>19</v>
      </c>
      <c r="D356" s="65">
        <v>59</v>
      </c>
      <c r="E356" s="66">
        <v>101</v>
      </c>
      <c r="F356" s="67"/>
      <c r="G356" s="65">
        <f t="shared" si="60"/>
        <v>-15</v>
      </c>
      <c r="H356" s="66">
        <f t="shared" si="61"/>
        <v>-42</v>
      </c>
      <c r="I356" s="20">
        <f t="shared" si="62"/>
        <v>-0.78947368421052633</v>
      </c>
      <c r="J356" s="21">
        <f t="shared" si="63"/>
        <v>-0.41584158415841582</v>
      </c>
    </row>
    <row r="357" spans="1:10" x14ac:dyDescent="0.2">
      <c r="A357" s="158" t="s">
        <v>277</v>
      </c>
      <c r="B357" s="65">
        <v>51</v>
      </c>
      <c r="C357" s="66">
        <v>88</v>
      </c>
      <c r="D357" s="65">
        <v>336</v>
      </c>
      <c r="E357" s="66">
        <v>767</v>
      </c>
      <c r="F357" s="67"/>
      <c r="G357" s="65">
        <f t="shared" si="60"/>
        <v>-37</v>
      </c>
      <c r="H357" s="66">
        <f t="shared" si="61"/>
        <v>-431</v>
      </c>
      <c r="I357" s="20">
        <f t="shared" si="62"/>
        <v>-0.42045454545454547</v>
      </c>
      <c r="J357" s="21">
        <f t="shared" si="63"/>
        <v>-0.56192959582790092</v>
      </c>
    </row>
    <row r="358" spans="1:10" x14ac:dyDescent="0.2">
      <c r="A358" s="158" t="s">
        <v>343</v>
      </c>
      <c r="B358" s="65">
        <v>19</v>
      </c>
      <c r="C358" s="66">
        <v>46</v>
      </c>
      <c r="D358" s="65">
        <v>156</v>
      </c>
      <c r="E358" s="66">
        <v>269</v>
      </c>
      <c r="F358" s="67"/>
      <c r="G358" s="65">
        <f t="shared" si="60"/>
        <v>-27</v>
      </c>
      <c r="H358" s="66">
        <f t="shared" si="61"/>
        <v>-113</v>
      </c>
      <c r="I358" s="20">
        <f t="shared" si="62"/>
        <v>-0.58695652173913049</v>
      </c>
      <c r="J358" s="21">
        <f t="shared" si="63"/>
        <v>-0.4200743494423792</v>
      </c>
    </row>
    <row r="359" spans="1:10" x14ac:dyDescent="0.2">
      <c r="A359" s="158" t="s">
        <v>278</v>
      </c>
      <c r="B359" s="65">
        <v>48</v>
      </c>
      <c r="C359" s="66">
        <v>26</v>
      </c>
      <c r="D359" s="65">
        <v>270</v>
      </c>
      <c r="E359" s="66">
        <v>166</v>
      </c>
      <c r="F359" s="67"/>
      <c r="G359" s="65">
        <f t="shared" si="60"/>
        <v>22</v>
      </c>
      <c r="H359" s="66">
        <f t="shared" si="61"/>
        <v>104</v>
      </c>
      <c r="I359" s="20">
        <f t="shared" si="62"/>
        <v>0.84615384615384615</v>
      </c>
      <c r="J359" s="21">
        <f t="shared" si="63"/>
        <v>0.62650602409638556</v>
      </c>
    </row>
    <row r="360" spans="1:10" x14ac:dyDescent="0.2">
      <c r="A360" s="158" t="s">
        <v>292</v>
      </c>
      <c r="B360" s="65">
        <v>1</v>
      </c>
      <c r="C360" s="66">
        <v>5</v>
      </c>
      <c r="D360" s="65">
        <v>9</v>
      </c>
      <c r="E360" s="66">
        <v>31</v>
      </c>
      <c r="F360" s="67"/>
      <c r="G360" s="65">
        <f t="shared" si="60"/>
        <v>-4</v>
      </c>
      <c r="H360" s="66">
        <f t="shared" si="61"/>
        <v>-22</v>
      </c>
      <c r="I360" s="20">
        <f t="shared" si="62"/>
        <v>-0.8</v>
      </c>
      <c r="J360" s="21">
        <f t="shared" si="63"/>
        <v>-0.70967741935483875</v>
      </c>
    </row>
    <row r="361" spans="1:10" x14ac:dyDescent="0.2">
      <c r="A361" s="158" t="s">
        <v>293</v>
      </c>
      <c r="B361" s="65">
        <v>16</v>
      </c>
      <c r="C361" s="66">
        <v>11</v>
      </c>
      <c r="D361" s="65">
        <v>80</v>
      </c>
      <c r="E361" s="66">
        <v>106</v>
      </c>
      <c r="F361" s="67"/>
      <c r="G361" s="65">
        <f t="shared" si="60"/>
        <v>5</v>
      </c>
      <c r="H361" s="66">
        <f t="shared" si="61"/>
        <v>-26</v>
      </c>
      <c r="I361" s="20">
        <f t="shared" si="62"/>
        <v>0.45454545454545453</v>
      </c>
      <c r="J361" s="21">
        <f t="shared" si="63"/>
        <v>-0.24528301886792453</v>
      </c>
    </row>
    <row r="362" spans="1:10" x14ac:dyDescent="0.2">
      <c r="A362" s="158" t="s">
        <v>344</v>
      </c>
      <c r="B362" s="65">
        <v>20</v>
      </c>
      <c r="C362" s="66">
        <v>5</v>
      </c>
      <c r="D362" s="65">
        <v>45</v>
      </c>
      <c r="E362" s="66">
        <v>74</v>
      </c>
      <c r="F362" s="67"/>
      <c r="G362" s="65">
        <f t="shared" si="60"/>
        <v>15</v>
      </c>
      <c r="H362" s="66">
        <f t="shared" si="61"/>
        <v>-29</v>
      </c>
      <c r="I362" s="20">
        <f t="shared" si="62"/>
        <v>3</v>
      </c>
      <c r="J362" s="21">
        <f t="shared" si="63"/>
        <v>-0.39189189189189189</v>
      </c>
    </row>
    <row r="363" spans="1:10" x14ac:dyDescent="0.2">
      <c r="A363" s="158" t="s">
        <v>439</v>
      </c>
      <c r="B363" s="65">
        <v>1</v>
      </c>
      <c r="C363" s="66">
        <v>0</v>
      </c>
      <c r="D363" s="65">
        <v>16</v>
      </c>
      <c r="E363" s="66">
        <v>0</v>
      </c>
      <c r="F363" s="67"/>
      <c r="G363" s="65">
        <f t="shared" si="60"/>
        <v>1</v>
      </c>
      <c r="H363" s="66">
        <f t="shared" si="61"/>
        <v>16</v>
      </c>
      <c r="I363" s="20" t="str">
        <f t="shared" si="62"/>
        <v>-</v>
      </c>
      <c r="J363" s="21" t="str">
        <f t="shared" si="63"/>
        <v>-</v>
      </c>
    </row>
    <row r="364" spans="1:10" x14ac:dyDescent="0.2">
      <c r="A364" s="158" t="s">
        <v>497</v>
      </c>
      <c r="B364" s="65">
        <v>2</v>
      </c>
      <c r="C364" s="66">
        <v>2</v>
      </c>
      <c r="D364" s="65">
        <v>31</v>
      </c>
      <c r="E364" s="66">
        <v>36</v>
      </c>
      <c r="F364" s="67"/>
      <c r="G364" s="65">
        <f t="shared" si="60"/>
        <v>0</v>
      </c>
      <c r="H364" s="66">
        <f t="shared" si="61"/>
        <v>-5</v>
      </c>
      <c r="I364" s="20">
        <f t="shared" si="62"/>
        <v>0</v>
      </c>
      <c r="J364" s="21">
        <f t="shared" si="63"/>
        <v>-0.1388888888888889</v>
      </c>
    </row>
    <row r="365" spans="1:10" x14ac:dyDescent="0.2">
      <c r="A365" s="158" t="s">
        <v>406</v>
      </c>
      <c r="B365" s="65">
        <v>35</v>
      </c>
      <c r="C365" s="66">
        <v>32</v>
      </c>
      <c r="D365" s="65">
        <v>309</v>
      </c>
      <c r="E365" s="66">
        <v>258</v>
      </c>
      <c r="F365" s="67"/>
      <c r="G365" s="65">
        <f t="shared" si="60"/>
        <v>3</v>
      </c>
      <c r="H365" s="66">
        <f t="shared" si="61"/>
        <v>51</v>
      </c>
      <c r="I365" s="20">
        <f t="shared" si="62"/>
        <v>9.375E-2</v>
      </c>
      <c r="J365" s="21">
        <f t="shared" si="63"/>
        <v>0.19767441860465115</v>
      </c>
    </row>
    <row r="366" spans="1:10" x14ac:dyDescent="0.2">
      <c r="A366" s="158" t="s">
        <v>440</v>
      </c>
      <c r="B366" s="65">
        <v>9</v>
      </c>
      <c r="C366" s="66">
        <v>0</v>
      </c>
      <c r="D366" s="65">
        <v>59</v>
      </c>
      <c r="E366" s="66">
        <v>0</v>
      </c>
      <c r="F366" s="67"/>
      <c r="G366" s="65">
        <f t="shared" si="60"/>
        <v>9</v>
      </c>
      <c r="H366" s="66">
        <f t="shared" si="61"/>
        <v>59</v>
      </c>
      <c r="I366" s="20" t="str">
        <f t="shared" si="62"/>
        <v>-</v>
      </c>
      <c r="J366" s="21" t="str">
        <f t="shared" si="63"/>
        <v>-</v>
      </c>
    </row>
    <row r="367" spans="1:10" x14ac:dyDescent="0.2">
      <c r="A367" s="158" t="s">
        <v>441</v>
      </c>
      <c r="B367" s="65">
        <v>28</v>
      </c>
      <c r="C367" s="66">
        <v>18</v>
      </c>
      <c r="D367" s="65">
        <v>184</v>
      </c>
      <c r="E367" s="66">
        <v>114</v>
      </c>
      <c r="F367" s="67"/>
      <c r="G367" s="65">
        <f t="shared" si="60"/>
        <v>10</v>
      </c>
      <c r="H367" s="66">
        <f t="shared" si="61"/>
        <v>70</v>
      </c>
      <c r="I367" s="20">
        <f t="shared" si="62"/>
        <v>0.55555555555555558</v>
      </c>
      <c r="J367" s="21">
        <f t="shared" si="63"/>
        <v>0.61403508771929827</v>
      </c>
    </row>
    <row r="368" spans="1:10" x14ac:dyDescent="0.2">
      <c r="A368" s="158" t="s">
        <v>442</v>
      </c>
      <c r="B368" s="65">
        <v>64</v>
      </c>
      <c r="C368" s="66">
        <v>75</v>
      </c>
      <c r="D368" s="65">
        <v>573</v>
      </c>
      <c r="E368" s="66">
        <v>647</v>
      </c>
      <c r="F368" s="67"/>
      <c r="G368" s="65">
        <f t="shared" si="60"/>
        <v>-11</v>
      </c>
      <c r="H368" s="66">
        <f t="shared" si="61"/>
        <v>-74</v>
      </c>
      <c r="I368" s="20">
        <f t="shared" si="62"/>
        <v>-0.14666666666666667</v>
      </c>
      <c r="J368" s="21">
        <f t="shared" si="63"/>
        <v>-0.11437403400309119</v>
      </c>
    </row>
    <row r="369" spans="1:10" x14ac:dyDescent="0.2">
      <c r="A369" s="158" t="s">
        <v>481</v>
      </c>
      <c r="B369" s="65">
        <v>12</v>
      </c>
      <c r="C369" s="66">
        <v>5</v>
      </c>
      <c r="D369" s="65">
        <v>30</v>
      </c>
      <c r="E369" s="66">
        <v>50</v>
      </c>
      <c r="F369" s="67"/>
      <c r="G369" s="65">
        <f t="shared" si="60"/>
        <v>7</v>
      </c>
      <c r="H369" s="66">
        <f t="shared" si="61"/>
        <v>-20</v>
      </c>
      <c r="I369" s="20">
        <f t="shared" si="62"/>
        <v>1.4</v>
      </c>
      <c r="J369" s="21">
        <f t="shared" si="63"/>
        <v>-0.4</v>
      </c>
    </row>
    <row r="370" spans="1:10" x14ac:dyDescent="0.2">
      <c r="A370" s="158" t="s">
        <v>482</v>
      </c>
      <c r="B370" s="65">
        <v>31</v>
      </c>
      <c r="C370" s="66">
        <v>41</v>
      </c>
      <c r="D370" s="65">
        <v>339</v>
      </c>
      <c r="E370" s="66">
        <v>173</v>
      </c>
      <c r="F370" s="67"/>
      <c r="G370" s="65">
        <f t="shared" si="60"/>
        <v>-10</v>
      </c>
      <c r="H370" s="66">
        <f t="shared" si="61"/>
        <v>166</v>
      </c>
      <c r="I370" s="20">
        <f t="shared" si="62"/>
        <v>-0.24390243902439024</v>
      </c>
      <c r="J370" s="21">
        <f t="shared" si="63"/>
        <v>0.95953757225433522</v>
      </c>
    </row>
    <row r="371" spans="1:10" x14ac:dyDescent="0.2">
      <c r="A371" s="158" t="s">
        <v>498</v>
      </c>
      <c r="B371" s="65">
        <v>7</v>
      </c>
      <c r="C371" s="66">
        <v>1</v>
      </c>
      <c r="D371" s="65">
        <v>104</v>
      </c>
      <c r="E371" s="66">
        <v>31</v>
      </c>
      <c r="F371" s="67"/>
      <c r="G371" s="65">
        <f t="shared" si="60"/>
        <v>6</v>
      </c>
      <c r="H371" s="66">
        <f t="shared" si="61"/>
        <v>73</v>
      </c>
      <c r="I371" s="20">
        <f t="shared" si="62"/>
        <v>6</v>
      </c>
      <c r="J371" s="21">
        <f t="shared" si="63"/>
        <v>2.3548387096774195</v>
      </c>
    </row>
    <row r="372" spans="1:10" x14ac:dyDescent="0.2">
      <c r="A372" s="158" t="s">
        <v>499</v>
      </c>
      <c r="B372" s="65">
        <v>0</v>
      </c>
      <c r="C372" s="66">
        <v>0</v>
      </c>
      <c r="D372" s="65">
        <v>0</v>
      </c>
      <c r="E372" s="66">
        <v>8</v>
      </c>
      <c r="F372" s="67"/>
      <c r="G372" s="65">
        <f t="shared" si="60"/>
        <v>0</v>
      </c>
      <c r="H372" s="66">
        <f t="shared" si="61"/>
        <v>-8</v>
      </c>
      <c r="I372" s="20" t="str">
        <f t="shared" si="62"/>
        <v>-</v>
      </c>
      <c r="J372" s="21">
        <f t="shared" si="63"/>
        <v>-1</v>
      </c>
    </row>
    <row r="373" spans="1:10" x14ac:dyDescent="0.2">
      <c r="A373" s="158" t="s">
        <v>305</v>
      </c>
      <c r="B373" s="65">
        <v>1</v>
      </c>
      <c r="C373" s="66">
        <v>6</v>
      </c>
      <c r="D373" s="65">
        <v>13</v>
      </c>
      <c r="E373" s="66">
        <v>19</v>
      </c>
      <c r="F373" s="67"/>
      <c r="G373" s="65">
        <f t="shared" si="60"/>
        <v>-5</v>
      </c>
      <c r="H373" s="66">
        <f t="shared" si="61"/>
        <v>-6</v>
      </c>
      <c r="I373" s="20">
        <f t="shared" si="62"/>
        <v>-0.83333333333333337</v>
      </c>
      <c r="J373" s="21">
        <f t="shared" si="63"/>
        <v>-0.31578947368421051</v>
      </c>
    </row>
    <row r="374" spans="1:10" x14ac:dyDescent="0.2">
      <c r="A374" s="158" t="s">
        <v>360</v>
      </c>
      <c r="B374" s="65">
        <v>0</v>
      </c>
      <c r="C374" s="66">
        <v>2</v>
      </c>
      <c r="D374" s="65">
        <v>1</v>
      </c>
      <c r="E374" s="66">
        <v>8</v>
      </c>
      <c r="F374" s="67"/>
      <c r="G374" s="65">
        <f t="shared" si="60"/>
        <v>-2</v>
      </c>
      <c r="H374" s="66">
        <f t="shared" si="61"/>
        <v>-7</v>
      </c>
      <c r="I374" s="20">
        <f t="shared" si="62"/>
        <v>-1</v>
      </c>
      <c r="J374" s="21">
        <f t="shared" si="63"/>
        <v>-0.875</v>
      </c>
    </row>
    <row r="375" spans="1:10" x14ac:dyDescent="0.2">
      <c r="A375" s="158" t="s">
        <v>345</v>
      </c>
      <c r="B375" s="65">
        <v>1</v>
      </c>
      <c r="C375" s="66">
        <v>1</v>
      </c>
      <c r="D375" s="65">
        <v>4</v>
      </c>
      <c r="E375" s="66">
        <v>15</v>
      </c>
      <c r="F375" s="67"/>
      <c r="G375" s="65">
        <f t="shared" si="60"/>
        <v>0</v>
      </c>
      <c r="H375" s="66">
        <f t="shared" si="61"/>
        <v>-11</v>
      </c>
      <c r="I375" s="20">
        <f t="shared" si="62"/>
        <v>0</v>
      </c>
      <c r="J375" s="21">
        <f t="shared" si="63"/>
        <v>-0.73333333333333328</v>
      </c>
    </row>
    <row r="376" spans="1:10" x14ac:dyDescent="0.2">
      <c r="A376" s="158" t="s">
        <v>361</v>
      </c>
      <c r="B376" s="65">
        <v>0</v>
      </c>
      <c r="C376" s="66">
        <v>0</v>
      </c>
      <c r="D376" s="65">
        <v>0</v>
      </c>
      <c r="E376" s="66">
        <v>1</v>
      </c>
      <c r="F376" s="67"/>
      <c r="G376" s="65">
        <f t="shared" si="60"/>
        <v>0</v>
      </c>
      <c r="H376" s="66">
        <f t="shared" si="61"/>
        <v>-1</v>
      </c>
      <c r="I376" s="20" t="str">
        <f t="shared" si="62"/>
        <v>-</v>
      </c>
      <c r="J376" s="21">
        <f t="shared" si="63"/>
        <v>-1</v>
      </c>
    </row>
    <row r="377" spans="1:10" s="160" customFormat="1" x14ac:dyDescent="0.2">
      <c r="A377" s="178" t="s">
        <v>687</v>
      </c>
      <c r="B377" s="71">
        <v>443</v>
      </c>
      <c r="C377" s="72">
        <v>422</v>
      </c>
      <c r="D377" s="71">
        <v>3445</v>
      </c>
      <c r="E377" s="72">
        <v>3466</v>
      </c>
      <c r="F377" s="73"/>
      <c r="G377" s="71">
        <f t="shared" si="60"/>
        <v>21</v>
      </c>
      <c r="H377" s="72">
        <f t="shared" si="61"/>
        <v>-21</v>
      </c>
      <c r="I377" s="37">
        <f t="shared" si="62"/>
        <v>4.9763033175355451E-2</v>
      </c>
      <c r="J377" s="38">
        <f t="shared" si="63"/>
        <v>-6.0588574725908831E-3</v>
      </c>
    </row>
    <row r="378" spans="1:10" x14ac:dyDescent="0.2">
      <c r="A378" s="177"/>
      <c r="B378" s="143"/>
      <c r="C378" s="144"/>
      <c r="D378" s="143"/>
      <c r="E378" s="144"/>
      <c r="F378" s="145"/>
      <c r="G378" s="143"/>
      <c r="H378" s="144"/>
      <c r="I378" s="151"/>
      <c r="J378" s="152"/>
    </row>
    <row r="379" spans="1:10" s="139" customFormat="1" x14ac:dyDescent="0.2">
      <c r="A379" s="159" t="s">
        <v>76</v>
      </c>
      <c r="B379" s="65"/>
      <c r="C379" s="66"/>
      <c r="D379" s="65"/>
      <c r="E379" s="66"/>
      <c r="F379" s="67"/>
      <c r="G379" s="65"/>
      <c r="H379" s="66"/>
      <c r="I379" s="20"/>
      <c r="J379" s="21"/>
    </row>
    <row r="380" spans="1:10" x14ac:dyDescent="0.2">
      <c r="A380" s="158" t="s">
        <v>581</v>
      </c>
      <c r="B380" s="65">
        <v>13</v>
      </c>
      <c r="C380" s="66">
        <v>7</v>
      </c>
      <c r="D380" s="65">
        <v>112</v>
      </c>
      <c r="E380" s="66">
        <v>118</v>
      </c>
      <c r="F380" s="67"/>
      <c r="G380" s="65">
        <f>B380-C380</f>
        <v>6</v>
      </c>
      <c r="H380" s="66">
        <f>D380-E380</f>
        <v>-6</v>
      </c>
      <c r="I380" s="20">
        <f>IF(C380=0, "-", IF(G380/C380&lt;10, G380/C380, "&gt;999%"))</f>
        <v>0.8571428571428571</v>
      </c>
      <c r="J380" s="21">
        <f>IF(E380=0, "-", IF(H380/E380&lt;10, H380/E380, "&gt;999%"))</f>
        <v>-5.0847457627118647E-2</v>
      </c>
    </row>
    <row r="381" spans="1:10" x14ac:dyDescent="0.2">
      <c r="A381" s="158" t="s">
        <v>567</v>
      </c>
      <c r="B381" s="65">
        <v>1</v>
      </c>
      <c r="C381" s="66">
        <v>0</v>
      </c>
      <c r="D381" s="65">
        <v>10</v>
      </c>
      <c r="E381" s="66">
        <v>13</v>
      </c>
      <c r="F381" s="67"/>
      <c r="G381" s="65">
        <f>B381-C381</f>
        <v>1</v>
      </c>
      <c r="H381" s="66">
        <f>D381-E381</f>
        <v>-3</v>
      </c>
      <c r="I381" s="20" t="str">
        <f>IF(C381=0, "-", IF(G381/C381&lt;10, G381/C381, "&gt;999%"))</f>
        <v>-</v>
      </c>
      <c r="J381" s="21">
        <f>IF(E381=0, "-", IF(H381/E381&lt;10, H381/E381, "&gt;999%"))</f>
        <v>-0.23076923076923078</v>
      </c>
    </row>
    <row r="382" spans="1:10" s="160" customFormat="1" x14ac:dyDescent="0.2">
      <c r="A382" s="178" t="s">
        <v>688</v>
      </c>
      <c r="B382" s="71">
        <v>14</v>
      </c>
      <c r="C382" s="72">
        <v>7</v>
      </c>
      <c r="D382" s="71">
        <v>122</v>
      </c>
      <c r="E382" s="72">
        <v>131</v>
      </c>
      <c r="F382" s="73"/>
      <c r="G382" s="71">
        <f>B382-C382</f>
        <v>7</v>
      </c>
      <c r="H382" s="72">
        <f>D382-E382</f>
        <v>-9</v>
      </c>
      <c r="I382" s="37">
        <f>IF(C382=0, "-", IF(G382/C382&lt;10, G382/C382, "&gt;999%"))</f>
        <v>1</v>
      </c>
      <c r="J382" s="38">
        <f>IF(E382=0, "-", IF(H382/E382&lt;10, H382/E382, "&gt;999%"))</f>
        <v>-6.8702290076335881E-2</v>
      </c>
    </row>
    <row r="383" spans="1:10" x14ac:dyDescent="0.2">
      <c r="A383" s="177"/>
      <c r="B383" s="143"/>
      <c r="C383" s="144"/>
      <c r="D383" s="143"/>
      <c r="E383" s="144"/>
      <c r="F383" s="145"/>
      <c r="G383" s="143"/>
      <c r="H383" s="144"/>
      <c r="I383" s="151"/>
      <c r="J383" s="152"/>
    </row>
    <row r="384" spans="1:10" s="139" customFormat="1" x14ac:dyDescent="0.2">
      <c r="A384" s="159" t="s">
        <v>77</v>
      </c>
      <c r="B384" s="65"/>
      <c r="C384" s="66"/>
      <c r="D384" s="65"/>
      <c r="E384" s="66"/>
      <c r="F384" s="67"/>
      <c r="G384" s="65"/>
      <c r="H384" s="66"/>
      <c r="I384" s="20"/>
      <c r="J384" s="21"/>
    </row>
    <row r="385" spans="1:10" x14ac:dyDescent="0.2">
      <c r="A385" s="158" t="s">
        <v>316</v>
      </c>
      <c r="B385" s="65">
        <v>0</v>
      </c>
      <c r="C385" s="66">
        <v>0</v>
      </c>
      <c r="D385" s="65">
        <v>7</v>
      </c>
      <c r="E385" s="66">
        <v>2</v>
      </c>
      <c r="F385" s="67"/>
      <c r="G385" s="65">
        <f t="shared" ref="G385:G393" si="64">B385-C385</f>
        <v>0</v>
      </c>
      <c r="H385" s="66">
        <f t="shared" ref="H385:H393" si="65">D385-E385</f>
        <v>5</v>
      </c>
      <c r="I385" s="20" t="str">
        <f t="shared" ref="I385:I393" si="66">IF(C385=0, "-", IF(G385/C385&lt;10, G385/C385, "&gt;999%"))</f>
        <v>-</v>
      </c>
      <c r="J385" s="21">
        <f t="shared" ref="J385:J393" si="67">IF(E385=0, "-", IF(H385/E385&lt;10, H385/E385, "&gt;999%"))</f>
        <v>2.5</v>
      </c>
    </row>
    <row r="386" spans="1:10" x14ac:dyDescent="0.2">
      <c r="A386" s="158" t="s">
        <v>558</v>
      </c>
      <c r="B386" s="65">
        <v>33</v>
      </c>
      <c r="C386" s="66">
        <v>48</v>
      </c>
      <c r="D386" s="65">
        <v>352</v>
      </c>
      <c r="E386" s="66">
        <v>420</v>
      </c>
      <c r="F386" s="67"/>
      <c r="G386" s="65">
        <f t="shared" si="64"/>
        <v>-15</v>
      </c>
      <c r="H386" s="66">
        <f t="shared" si="65"/>
        <v>-68</v>
      </c>
      <c r="I386" s="20">
        <f t="shared" si="66"/>
        <v>-0.3125</v>
      </c>
      <c r="J386" s="21">
        <f t="shared" si="67"/>
        <v>-0.16190476190476191</v>
      </c>
    </row>
    <row r="387" spans="1:10" x14ac:dyDescent="0.2">
      <c r="A387" s="158" t="s">
        <v>502</v>
      </c>
      <c r="B387" s="65">
        <v>2</v>
      </c>
      <c r="C387" s="66">
        <v>0</v>
      </c>
      <c r="D387" s="65">
        <v>15</v>
      </c>
      <c r="E387" s="66">
        <v>2</v>
      </c>
      <c r="F387" s="67"/>
      <c r="G387" s="65">
        <f t="shared" si="64"/>
        <v>2</v>
      </c>
      <c r="H387" s="66">
        <f t="shared" si="65"/>
        <v>13</v>
      </c>
      <c r="I387" s="20" t="str">
        <f t="shared" si="66"/>
        <v>-</v>
      </c>
      <c r="J387" s="21">
        <f t="shared" si="67"/>
        <v>6.5</v>
      </c>
    </row>
    <row r="388" spans="1:10" x14ac:dyDescent="0.2">
      <c r="A388" s="158" t="s">
        <v>317</v>
      </c>
      <c r="B388" s="65">
        <v>5</v>
      </c>
      <c r="C388" s="66">
        <v>3</v>
      </c>
      <c r="D388" s="65">
        <v>29</v>
      </c>
      <c r="E388" s="66">
        <v>19</v>
      </c>
      <c r="F388" s="67"/>
      <c r="G388" s="65">
        <f t="shared" si="64"/>
        <v>2</v>
      </c>
      <c r="H388" s="66">
        <f t="shared" si="65"/>
        <v>10</v>
      </c>
      <c r="I388" s="20">
        <f t="shared" si="66"/>
        <v>0.66666666666666663</v>
      </c>
      <c r="J388" s="21">
        <f t="shared" si="67"/>
        <v>0.52631578947368418</v>
      </c>
    </row>
    <row r="389" spans="1:10" x14ac:dyDescent="0.2">
      <c r="A389" s="158" t="s">
        <v>318</v>
      </c>
      <c r="B389" s="65">
        <v>9</v>
      </c>
      <c r="C389" s="66">
        <v>10</v>
      </c>
      <c r="D389" s="65">
        <v>51</v>
      </c>
      <c r="E389" s="66">
        <v>38</v>
      </c>
      <c r="F389" s="67"/>
      <c r="G389" s="65">
        <f t="shared" si="64"/>
        <v>-1</v>
      </c>
      <c r="H389" s="66">
        <f t="shared" si="65"/>
        <v>13</v>
      </c>
      <c r="I389" s="20">
        <f t="shared" si="66"/>
        <v>-0.1</v>
      </c>
      <c r="J389" s="21">
        <f t="shared" si="67"/>
        <v>0.34210526315789475</v>
      </c>
    </row>
    <row r="390" spans="1:10" x14ac:dyDescent="0.2">
      <c r="A390" s="158" t="s">
        <v>515</v>
      </c>
      <c r="B390" s="65">
        <v>12</v>
      </c>
      <c r="C390" s="66">
        <v>4</v>
      </c>
      <c r="D390" s="65">
        <v>142</v>
      </c>
      <c r="E390" s="66">
        <v>36</v>
      </c>
      <c r="F390" s="67"/>
      <c r="G390" s="65">
        <f t="shared" si="64"/>
        <v>8</v>
      </c>
      <c r="H390" s="66">
        <f t="shared" si="65"/>
        <v>106</v>
      </c>
      <c r="I390" s="20">
        <f t="shared" si="66"/>
        <v>2</v>
      </c>
      <c r="J390" s="21">
        <f t="shared" si="67"/>
        <v>2.9444444444444446</v>
      </c>
    </row>
    <row r="391" spans="1:10" x14ac:dyDescent="0.2">
      <c r="A391" s="158" t="s">
        <v>526</v>
      </c>
      <c r="B391" s="65">
        <v>0</v>
      </c>
      <c r="C391" s="66">
        <v>0</v>
      </c>
      <c r="D391" s="65">
        <v>2</v>
      </c>
      <c r="E391" s="66">
        <v>4</v>
      </c>
      <c r="F391" s="67"/>
      <c r="G391" s="65">
        <f t="shared" si="64"/>
        <v>0</v>
      </c>
      <c r="H391" s="66">
        <f t="shared" si="65"/>
        <v>-2</v>
      </c>
      <c r="I391" s="20" t="str">
        <f t="shared" si="66"/>
        <v>-</v>
      </c>
      <c r="J391" s="21">
        <f t="shared" si="67"/>
        <v>-0.5</v>
      </c>
    </row>
    <row r="392" spans="1:10" x14ac:dyDescent="0.2">
      <c r="A392" s="158" t="s">
        <v>538</v>
      </c>
      <c r="B392" s="65">
        <v>40</v>
      </c>
      <c r="C392" s="66">
        <v>36</v>
      </c>
      <c r="D392" s="65">
        <v>344</v>
      </c>
      <c r="E392" s="66">
        <v>416</v>
      </c>
      <c r="F392" s="67"/>
      <c r="G392" s="65">
        <f t="shared" si="64"/>
        <v>4</v>
      </c>
      <c r="H392" s="66">
        <f t="shared" si="65"/>
        <v>-72</v>
      </c>
      <c r="I392" s="20">
        <f t="shared" si="66"/>
        <v>0.1111111111111111</v>
      </c>
      <c r="J392" s="21">
        <f t="shared" si="67"/>
        <v>-0.17307692307692307</v>
      </c>
    </row>
    <row r="393" spans="1:10" s="160" customFormat="1" x14ac:dyDescent="0.2">
      <c r="A393" s="178" t="s">
        <v>689</v>
      </c>
      <c r="B393" s="71">
        <v>101</v>
      </c>
      <c r="C393" s="72">
        <v>101</v>
      </c>
      <c r="D393" s="71">
        <v>942</v>
      </c>
      <c r="E393" s="72">
        <v>937</v>
      </c>
      <c r="F393" s="73"/>
      <c r="G393" s="71">
        <f t="shared" si="64"/>
        <v>0</v>
      </c>
      <c r="H393" s="72">
        <f t="shared" si="65"/>
        <v>5</v>
      </c>
      <c r="I393" s="37">
        <f t="shared" si="66"/>
        <v>0</v>
      </c>
      <c r="J393" s="38">
        <f t="shared" si="67"/>
        <v>5.3361792956243331E-3</v>
      </c>
    </row>
    <row r="394" spans="1:10" x14ac:dyDescent="0.2">
      <c r="A394" s="177"/>
      <c r="B394" s="143"/>
      <c r="C394" s="144"/>
      <c r="D394" s="143"/>
      <c r="E394" s="144"/>
      <c r="F394" s="145"/>
      <c r="G394" s="143"/>
      <c r="H394" s="144"/>
      <c r="I394" s="151"/>
      <c r="J394" s="152"/>
    </row>
    <row r="395" spans="1:10" s="139" customFormat="1" x14ac:dyDescent="0.2">
      <c r="A395" s="159" t="s">
        <v>78</v>
      </c>
      <c r="B395" s="65"/>
      <c r="C395" s="66"/>
      <c r="D395" s="65"/>
      <c r="E395" s="66"/>
      <c r="F395" s="67"/>
      <c r="G395" s="65"/>
      <c r="H395" s="66"/>
      <c r="I395" s="20"/>
      <c r="J395" s="21"/>
    </row>
    <row r="396" spans="1:10" x14ac:dyDescent="0.2">
      <c r="A396" s="158" t="s">
        <v>418</v>
      </c>
      <c r="B396" s="65">
        <v>0</v>
      </c>
      <c r="C396" s="66">
        <v>8</v>
      </c>
      <c r="D396" s="65">
        <v>0</v>
      </c>
      <c r="E396" s="66">
        <v>90</v>
      </c>
      <c r="F396" s="67"/>
      <c r="G396" s="65">
        <f t="shared" ref="G396:G401" si="68">B396-C396</f>
        <v>-8</v>
      </c>
      <c r="H396" s="66">
        <f t="shared" ref="H396:H401" si="69">D396-E396</f>
        <v>-90</v>
      </c>
      <c r="I396" s="20">
        <f t="shared" ref="I396:I401" si="70">IF(C396=0, "-", IF(G396/C396&lt;10, G396/C396, "&gt;999%"))</f>
        <v>-1</v>
      </c>
      <c r="J396" s="21">
        <f t="shared" ref="J396:J401" si="71">IF(E396=0, "-", IF(H396/E396&lt;10, H396/E396, "&gt;999%"))</f>
        <v>-1</v>
      </c>
    </row>
    <row r="397" spans="1:10" x14ac:dyDescent="0.2">
      <c r="A397" s="158" t="s">
        <v>419</v>
      </c>
      <c r="B397" s="65">
        <v>77</v>
      </c>
      <c r="C397" s="66">
        <v>0</v>
      </c>
      <c r="D397" s="65">
        <v>450</v>
      </c>
      <c r="E397" s="66">
        <v>0</v>
      </c>
      <c r="F397" s="67"/>
      <c r="G397" s="65">
        <f t="shared" si="68"/>
        <v>77</v>
      </c>
      <c r="H397" s="66">
        <f t="shared" si="69"/>
        <v>450</v>
      </c>
      <c r="I397" s="20" t="str">
        <f t="shared" si="70"/>
        <v>-</v>
      </c>
      <c r="J397" s="21" t="str">
        <f t="shared" si="71"/>
        <v>-</v>
      </c>
    </row>
    <row r="398" spans="1:10" x14ac:dyDescent="0.2">
      <c r="A398" s="158" t="s">
        <v>208</v>
      </c>
      <c r="B398" s="65">
        <v>230</v>
      </c>
      <c r="C398" s="66">
        <v>129</v>
      </c>
      <c r="D398" s="65">
        <v>1370</v>
      </c>
      <c r="E398" s="66">
        <v>885</v>
      </c>
      <c r="F398" s="67"/>
      <c r="G398" s="65">
        <f t="shared" si="68"/>
        <v>101</v>
      </c>
      <c r="H398" s="66">
        <f t="shared" si="69"/>
        <v>485</v>
      </c>
      <c r="I398" s="20">
        <f t="shared" si="70"/>
        <v>0.78294573643410847</v>
      </c>
      <c r="J398" s="21">
        <f t="shared" si="71"/>
        <v>0.54802259887005644</v>
      </c>
    </row>
    <row r="399" spans="1:10" x14ac:dyDescent="0.2">
      <c r="A399" s="158" t="s">
        <v>232</v>
      </c>
      <c r="B399" s="65">
        <v>0</v>
      </c>
      <c r="C399" s="66">
        <v>0</v>
      </c>
      <c r="D399" s="65">
        <v>0</v>
      </c>
      <c r="E399" s="66">
        <v>47</v>
      </c>
      <c r="F399" s="67"/>
      <c r="G399" s="65">
        <f t="shared" si="68"/>
        <v>0</v>
      </c>
      <c r="H399" s="66">
        <f t="shared" si="69"/>
        <v>-47</v>
      </c>
      <c r="I399" s="20" t="str">
        <f t="shared" si="70"/>
        <v>-</v>
      </c>
      <c r="J399" s="21">
        <f t="shared" si="71"/>
        <v>-1</v>
      </c>
    </row>
    <row r="400" spans="1:10" x14ac:dyDescent="0.2">
      <c r="A400" s="158" t="s">
        <v>386</v>
      </c>
      <c r="B400" s="65">
        <v>134</v>
      </c>
      <c r="C400" s="66">
        <v>105</v>
      </c>
      <c r="D400" s="65">
        <v>661</v>
      </c>
      <c r="E400" s="66">
        <v>775</v>
      </c>
      <c r="F400" s="67"/>
      <c r="G400" s="65">
        <f t="shared" si="68"/>
        <v>29</v>
      </c>
      <c r="H400" s="66">
        <f t="shared" si="69"/>
        <v>-114</v>
      </c>
      <c r="I400" s="20">
        <f t="shared" si="70"/>
        <v>0.27619047619047621</v>
      </c>
      <c r="J400" s="21">
        <f t="shared" si="71"/>
        <v>-0.14709677419354839</v>
      </c>
    </row>
    <row r="401" spans="1:10" s="160" customFormat="1" x14ac:dyDescent="0.2">
      <c r="A401" s="178" t="s">
        <v>690</v>
      </c>
      <c r="B401" s="71">
        <v>441</v>
      </c>
      <c r="C401" s="72">
        <v>242</v>
      </c>
      <c r="D401" s="71">
        <v>2481</v>
      </c>
      <c r="E401" s="72">
        <v>1797</v>
      </c>
      <c r="F401" s="73"/>
      <c r="G401" s="71">
        <f t="shared" si="68"/>
        <v>199</v>
      </c>
      <c r="H401" s="72">
        <f t="shared" si="69"/>
        <v>684</v>
      </c>
      <c r="I401" s="37">
        <f t="shared" si="70"/>
        <v>0.8223140495867769</v>
      </c>
      <c r="J401" s="38">
        <f t="shared" si="71"/>
        <v>0.38063439065108512</v>
      </c>
    </row>
    <row r="402" spans="1:10" x14ac:dyDescent="0.2">
      <c r="A402" s="177"/>
      <c r="B402" s="143"/>
      <c r="C402" s="144"/>
      <c r="D402" s="143"/>
      <c r="E402" s="144"/>
      <c r="F402" s="145"/>
      <c r="G402" s="143"/>
      <c r="H402" s="144"/>
      <c r="I402" s="151"/>
      <c r="J402" s="152"/>
    </row>
    <row r="403" spans="1:10" s="139" customFormat="1" x14ac:dyDescent="0.2">
      <c r="A403" s="159" t="s">
        <v>79</v>
      </c>
      <c r="B403" s="65"/>
      <c r="C403" s="66"/>
      <c r="D403" s="65"/>
      <c r="E403" s="66"/>
      <c r="F403" s="67"/>
      <c r="G403" s="65"/>
      <c r="H403" s="66"/>
      <c r="I403" s="20"/>
      <c r="J403" s="21"/>
    </row>
    <row r="404" spans="1:10" x14ac:dyDescent="0.2">
      <c r="A404" s="158" t="s">
        <v>326</v>
      </c>
      <c r="B404" s="65">
        <v>6</v>
      </c>
      <c r="C404" s="66">
        <v>3</v>
      </c>
      <c r="D404" s="65">
        <v>40</v>
      </c>
      <c r="E404" s="66">
        <v>35</v>
      </c>
      <c r="F404" s="67"/>
      <c r="G404" s="65">
        <f>B404-C404</f>
        <v>3</v>
      </c>
      <c r="H404" s="66">
        <f>D404-E404</f>
        <v>5</v>
      </c>
      <c r="I404" s="20">
        <f>IF(C404=0, "-", IF(G404/C404&lt;10, G404/C404, "&gt;999%"))</f>
        <v>1</v>
      </c>
      <c r="J404" s="21">
        <f>IF(E404=0, "-", IF(H404/E404&lt;10, H404/E404, "&gt;999%"))</f>
        <v>0.14285714285714285</v>
      </c>
    </row>
    <row r="405" spans="1:10" x14ac:dyDescent="0.2">
      <c r="A405" s="158" t="s">
        <v>252</v>
      </c>
      <c r="B405" s="65">
        <v>9</v>
      </c>
      <c r="C405" s="66">
        <v>5</v>
      </c>
      <c r="D405" s="65">
        <v>83</v>
      </c>
      <c r="E405" s="66">
        <v>41</v>
      </c>
      <c r="F405" s="67"/>
      <c r="G405" s="65">
        <f>B405-C405</f>
        <v>4</v>
      </c>
      <c r="H405" s="66">
        <f>D405-E405</f>
        <v>42</v>
      </c>
      <c r="I405" s="20">
        <f>IF(C405=0, "-", IF(G405/C405&lt;10, G405/C405, "&gt;999%"))</f>
        <v>0.8</v>
      </c>
      <c r="J405" s="21">
        <f>IF(E405=0, "-", IF(H405/E405&lt;10, H405/E405, "&gt;999%"))</f>
        <v>1.024390243902439</v>
      </c>
    </row>
    <row r="406" spans="1:10" x14ac:dyDescent="0.2">
      <c r="A406" s="158" t="s">
        <v>407</v>
      </c>
      <c r="B406" s="65">
        <v>26</v>
      </c>
      <c r="C406" s="66">
        <v>26</v>
      </c>
      <c r="D406" s="65">
        <v>201</v>
      </c>
      <c r="E406" s="66">
        <v>169</v>
      </c>
      <c r="F406" s="67"/>
      <c r="G406" s="65">
        <f>B406-C406</f>
        <v>0</v>
      </c>
      <c r="H406" s="66">
        <f>D406-E406</f>
        <v>32</v>
      </c>
      <c r="I406" s="20">
        <f>IF(C406=0, "-", IF(G406/C406&lt;10, G406/C406, "&gt;999%"))</f>
        <v>0</v>
      </c>
      <c r="J406" s="21">
        <f>IF(E406=0, "-", IF(H406/E406&lt;10, H406/E406, "&gt;999%"))</f>
        <v>0.1893491124260355</v>
      </c>
    </row>
    <row r="407" spans="1:10" x14ac:dyDescent="0.2">
      <c r="A407" s="158" t="s">
        <v>218</v>
      </c>
      <c r="B407" s="65">
        <v>45</v>
      </c>
      <c r="C407" s="66">
        <v>35</v>
      </c>
      <c r="D407" s="65">
        <v>282</v>
      </c>
      <c r="E407" s="66">
        <v>279</v>
      </c>
      <c r="F407" s="67"/>
      <c r="G407" s="65">
        <f>B407-C407</f>
        <v>10</v>
      </c>
      <c r="H407" s="66">
        <f>D407-E407</f>
        <v>3</v>
      </c>
      <c r="I407" s="20">
        <f>IF(C407=0, "-", IF(G407/C407&lt;10, G407/C407, "&gt;999%"))</f>
        <v>0.2857142857142857</v>
      </c>
      <c r="J407" s="21">
        <f>IF(E407=0, "-", IF(H407/E407&lt;10, H407/E407, "&gt;999%"))</f>
        <v>1.0752688172043012E-2</v>
      </c>
    </row>
    <row r="408" spans="1:10" s="160" customFormat="1" x14ac:dyDescent="0.2">
      <c r="A408" s="178" t="s">
        <v>691</v>
      </c>
      <c r="B408" s="71">
        <v>86</v>
      </c>
      <c r="C408" s="72">
        <v>69</v>
      </c>
      <c r="D408" s="71">
        <v>606</v>
      </c>
      <c r="E408" s="72">
        <v>524</v>
      </c>
      <c r="F408" s="73"/>
      <c r="G408" s="71">
        <f>B408-C408</f>
        <v>17</v>
      </c>
      <c r="H408" s="72">
        <f>D408-E408</f>
        <v>82</v>
      </c>
      <c r="I408" s="37">
        <f>IF(C408=0, "-", IF(G408/C408&lt;10, G408/C408, "&gt;999%"))</f>
        <v>0.24637681159420291</v>
      </c>
      <c r="J408" s="38">
        <f>IF(E408=0, "-", IF(H408/E408&lt;10, H408/E408, "&gt;999%"))</f>
        <v>0.15648854961832062</v>
      </c>
    </row>
    <row r="409" spans="1:10" x14ac:dyDescent="0.2">
      <c r="A409" s="177"/>
      <c r="B409" s="143"/>
      <c r="C409" s="144"/>
      <c r="D409" s="143"/>
      <c r="E409" s="144"/>
      <c r="F409" s="145"/>
      <c r="G409" s="143"/>
      <c r="H409" s="144"/>
      <c r="I409" s="151"/>
      <c r="J409" s="152"/>
    </row>
    <row r="410" spans="1:10" s="139" customFormat="1" x14ac:dyDescent="0.2">
      <c r="A410" s="159" t="s">
        <v>80</v>
      </c>
      <c r="B410" s="65"/>
      <c r="C410" s="66"/>
      <c r="D410" s="65"/>
      <c r="E410" s="66"/>
      <c r="F410" s="67"/>
      <c r="G410" s="65"/>
      <c r="H410" s="66"/>
      <c r="I410" s="20"/>
      <c r="J410" s="21"/>
    </row>
    <row r="411" spans="1:10" x14ac:dyDescent="0.2">
      <c r="A411" s="158" t="s">
        <v>387</v>
      </c>
      <c r="B411" s="65">
        <v>248</v>
      </c>
      <c r="C411" s="66">
        <v>448</v>
      </c>
      <c r="D411" s="65">
        <v>2437</v>
      </c>
      <c r="E411" s="66">
        <v>3942</v>
      </c>
      <c r="F411" s="67"/>
      <c r="G411" s="65">
        <f t="shared" ref="G411:G421" si="72">B411-C411</f>
        <v>-200</v>
      </c>
      <c r="H411" s="66">
        <f t="shared" ref="H411:H421" si="73">D411-E411</f>
        <v>-1505</v>
      </c>
      <c r="I411" s="20">
        <f t="shared" ref="I411:I421" si="74">IF(C411=0, "-", IF(G411/C411&lt;10, G411/C411, "&gt;999%"))</f>
        <v>-0.44642857142857145</v>
      </c>
      <c r="J411" s="21">
        <f t="shared" ref="J411:J421" si="75">IF(E411=0, "-", IF(H411/E411&lt;10, H411/E411, "&gt;999%"))</f>
        <v>-0.38178589548452563</v>
      </c>
    </row>
    <row r="412" spans="1:10" x14ac:dyDescent="0.2">
      <c r="A412" s="158" t="s">
        <v>388</v>
      </c>
      <c r="B412" s="65">
        <v>156</v>
      </c>
      <c r="C412" s="66">
        <v>142</v>
      </c>
      <c r="D412" s="65">
        <v>1066</v>
      </c>
      <c r="E412" s="66">
        <v>1428</v>
      </c>
      <c r="F412" s="67"/>
      <c r="G412" s="65">
        <f t="shared" si="72"/>
        <v>14</v>
      </c>
      <c r="H412" s="66">
        <f t="shared" si="73"/>
        <v>-362</v>
      </c>
      <c r="I412" s="20">
        <f t="shared" si="74"/>
        <v>9.8591549295774641E-2</v>
      </c>
      <c r="J412" s="21">
        <f t="shared" si="75"/>
        <v>-0.25350140056022408</v>
      </c>
    </row>
    <row r="413" spans="1:10" x14ac:dyDescent="0.2">
      <c r="A413" s="158" t="s">
        <v>516</v>
      </c>
      <c r="B413" s="65">
        <v>14</v>
      </c>
      <c r="C413" s="66">
        <v>0</v>
      </c>
      <c r="D413" s="65">
        <v>71</v>
      </c>
      <c r="E413" s="66">
        <v>0</v>
      </c>
      <c r="F413" s="67"/>
      <c r="G413" s="65">
        <f t="shared" si="72"/>
        <v>14</v>
      </c>
      <c r="H413" s="66">
        <f t="shared" si="73"/>
        <v>71</v>
      </c>
      <c r="I413" s="20" t="str">
        <f t="shared" si="74"/>
        <v>-</v>
      </c>
      <c r="J413" s="21" t="str">
        <f t="shared" si="75"/>
        <v>-</v>
      </c>
    </row>
    <row r="414" spans="1:10" x14ac:dyDescent="0.2">
      <c r="A414" s="158" t="s">
        <v>233</v>
      </c>
      <c r="B414" s="65">
        <v>0</v>
      </c>
      <c r="C414" s="66">
        <v>1</v>
      </c>
      <c r="D414" s="65">
        <v>0</v>
      </c>
      <c r="E414" s="66">
        <v>455</v>
      </c>
      <c r="F414" s="67"/>
      <c r="G414" s="65">
        <f t="shared" si="72"/>
        <v>-1</v>
      </c>
      <c r="H414" s="66">
        <f t="shared" si="73"/>
        <v>-455</v>
      </c>
      <c r="I414" s="20">
        <f t="shared" si="74"/>
        <v>-1</v>
      </c>
      <c r="J414" s="21">
        <f t="shared" si="75"/>
        <v>-1</v>
      </c>
    </row>
    <row r="415" spans="1:10" x14ac:dyDescent="0.2">
      <c r="A415" s="158" t="s">
        <v>200</v>
      </c>
      <c r="B415" s="65">
        <v>5</v>
      </c>
      <c r="C415" s="66">
        <v>12</v>
      </c>
      <c r="D415" s="65">
        <v>177</v>
      </c>
      <c r="E415" s="66">
        <v>124</v>
      </c>
      <c r="F415" s="67"/>
      <c r="G415" s="65">
        <f t="shared" si="72"/>
        <v>-7</v>
      </c>
      <c r="H415" s="66">
        <f t="shared" si="73"/>
        <v>53</v>
      </c>
      <c r="I415" s="20">
        <f t="shared" si="74"/>
        <v>-0.58333333333333337</v>
      </c>
      <c r="J415" s="21">
        <f t="shared" si="75"/>
        <v>0.42741935483870969</v>
      </c>
    </row>
    <row r="416" spans="1:10" x14ac:dyDescent="0.2">
      <c r="A416" s="158" t="s">
        <v>420</v>
      </c>
      <c r="B416" s="65">
        <v>197</v>
      </c>
      <c r="C416" s="66">
        <v>303</v>
      </c>
      <c r="D416" s="65">
        <v>2362</v>
      </c>
      <c r="E416" s="66">
        <v>3399</v>
      </c>
      <c r="F416" s="67"/>
      <c r="G416" s="65">
        <f t="shared" si="72"/>
        <v>-106</v>
      </c>
      <c r="H416" s="66">
        <f t="shared" si="73"/>
        <v>-1037</v>
      </c>
      <c r="I416" s="20">
        <f t="shared" si="74"/>
        <v>-0.34983498349834985</v>
      </c>
      <c r="J416" s="21">
        <f t="shared" si="75"/>
        <v>-0.30508973227419828</v>
      </c>
    </row>
    <row r="417" spans="1:10" x14ac:dyDescent="0.2">
      <c r="A417" s="158" t="s">
        <v>459</v>
      </c>
      <c r="B417" s="65">
        <v>30</v>
      </c>
      <c r="C417" s="66">
        <v>68</v>
      </c>
      <c r="D417" s="65">
        <v>335</v>
      </c>
      <c r="E417" s="66">
        <v>394</v>
      </c>
      <c r="F417" s="67"/>
      <c r="G417" s="65">
        <f t="shared" si="72"/>
        <v>-38</v>
      </c>
      <c r="H417" s="66">
        <f t="shared" si="73"/>
        <v>-59</v>
      </c>
      <c r="I417" s="20">
        <f t="shared" si="74"/>
        <v>-0.55882352941176472</v>
      </c>
      <c r="J417" s="21">
        <f t="shared" si="75"/>
        <v>-0.14974619289340102</v>
      </c>
    </row>
    <row r="418" spans="1:10" x14ac:dyDescent="0.2">
      <c r="A418" s="158" t="s">
        <v>460</v>
      </c>
      <c r="B418" s="65">
        <v>132</v>
      </c>
      <c r="C418" s="66">
        <v>88</v>
      </c>
      <c r="D418" s="65">
        <v>1234</v>
      </c>
      <c r="E418" s="66">
        <v>1274</v>
      </c>
      <c r="F418" s="67"/>
      <c r="G418" s="65">
        <f t="shared" si="72"/>
        <v>44</v>
      </c>
      <c r="H418" s="66">
        <f t="shared" si="73"/>
        <v>-40</v>
      </c>
      <c r="I418" s="20">
        <f t="shared" si="74"/>
        <v>0.5</v>
      </c>
      <c r="J418" s="21">
        <f t="shared" si="75"/>
        <v>-3.1397174254317109E-2</v>
      </c>
    </row>
    <row r="419" spans="1:10" x14ac:dyDescent="0.2">
      <c r="A419" s="158" t="s">
        <v>527</v>
      </c>
      <c r="B419" s="65">
        <v>59</v>
      </c>
      <c r="C419" s="66">
        <v>50</v>
      </c>
      <c r="D419" s="65">
        <v>519</v>
      </c>
      <c r="E419" s="66">
        <v>654</v>
      </c>
      <c r="F419" s="67"/>
      <c r="G419" s="65">
        <f t="shared" si="72"/>
        <v>9</v>
      </c>
      <c r="H419" s="66">
        <f t="shared" si="73"/>
        <v>-135</v>
      </c>
      <c r="I419" s="20">
        <f t="shared" si="74"/>
        <v>0.18</v>
      </c>
      <c r="J419" s="21">
        <f t="shared" si="75"/>
        <v>-0.20642201834862386</v>
      </c>
    </row>
    <row r="420" spans="1:10" x14ac:dyDescent="0.2">
      <c r="A420" s="158" t="s">
        <v>539</v>
      </c>
      <c r="B420" s="65">
        <v>244</v>
      </c>
      <c r="C420" s="66">
        <v>500</v>
      </c>
      <c r="D420" s="65">
        <v>3139</v>
      </c>
      <c r="E420" s="66">
        <v>3866</v>
      </c>
      <c r="F420" s="67"/>
      <c r="G420" s="65">
        <f t="shared" si="72"/>
        <v>-256</v>
      </c>
      <c r="H420" s="66">
        <f t="shared" si="73"/>
        <v>-727</v>
      </c>
      <c r="I420" s="20">
        <f t="shared" si="74"/>
        <v>-0.51200000000000001</v>
      </c>
      <c r="J420" s="21">
        <f t="shared" si="75"/>
        <v>-0.18804966373512674</v>
      </c>
    </row>
    <row r="421" spans="1:10" s="160" customFormat="1" x14ac:dyDescent="0.2">
      <c r="A421" s="178" t="s">
        <v>692</v>
      </c>
      <c r="B421" s="71">
        <v>1085</v>
      </c>
      <c r="C421" s="72">
        <v>1612</v>
      </c>
      <c r="D421" s="71">
        <v>11340</v>
      </c>
      <c r="E421" s="72">
        <v>15536</v>
      </c>
      <c r="F421" s="73"/>
      <c r="G421" s="71">
        <f t="shared" si="72"/>
        <v>-527</v>
      </c>
      <c r="H421" s="72">
        <f t="shared" si="73"/>
        <v>-4196</v>
      </c>
      <c r="I421" s="37">
        <f t="shared" si="74"/>
        <v>-0.32692307692307693</v>
      </c>
      <c r="J421" s="38">
        <f t="shared" si="75"/>
        <v>-0.27008238928939238</v>
      </c>
    </row>
    <row r="422" spans="1:10" x14ac:dyDescent="0.2">
      <c r="A422" s="177"/>
      <c r="B422" s="143"/>
      <c r="C422" s="144"/>
      <c r="D422" s="143"/>
      <c r="E422" s="144"/>
      <c r="F422" s="145"/>
      <c r="G422" s="143"/>
      <c r="H422" s="144"/>
      <c r="I422" s="151"/>
      <c r="J422" s="152"/>
    </row>
    <row r="423" spans="1:10" s="139" customFormat="1" x14ac:dyDescent="0.2">
      <c r="A423" s="159" t="s">
        <v>81</v>
      </c>
      <c r="B423" s="65"/>
      <c r="C423" s="66"/>
      <c r="D423" s="65"/>
      <c r="E423" s="66"/>
      <c r="F423" s="67"/>
      <c r="G423" s="65"/>
      <c r="H423" s="66"/>
      <c r="I423" s="20"/>
      <c r="J423" s="21"/>
    </row>
    <row r="424" spans="1:10" x14ac:dyDescent="0.2">
      <c r="A424" s="158" t="s">
        <v>346</v>
      </c>
      <c r="B424" s="65">
        <v>0</v>
      </c>
      <c r="C424" s="66">
        <v>0</v>
      </c>
      <c r="D424" s="65">
        <v>1</v>
      </c>
      <c r="E424" s="66">
        <v>2</v>
      </c>
      <c r="F424" s="67"/>
      <c r="G424" s="65">
        <f>B424-C424</f>
        <v>0</v>
      </c>
      <c r="H424" s="66">
        <f>D424-E424</f>
        <v>-1</v>
      </c>
      <c r="I424" s="20" t="str">
        <f>IF(C424=0, "-", IF(G424/C424&lt;10, G424/C424, "&gt;999%"))</f>
        <v>-</v>
      </c>
      <c r="J424" s="21">
        <f>IF(E424=0, "-", IF(H424/E424&lt;10, H424/E424, "&gt;999%"))</f>
        <v>-0.5</v>
      </c>
    </row>
    <row r="425" spans="1:10" s="160" customFormat="1" x14ac:dyDescent="0.2">
      <c r="A425" s="178" t="s">
        <v>693</v>
      </c>
      <c r="B425" s="71">
        <v>0</v>
      </c>
      <c r="C425" s="72">
        <v>0</v>
      </c>
      <c r="D425" s="71">
        <v>1</v>
      </c>
      <c r="E425" s="72">
        <v>2</v>
      </c>
      <c r="F425" s="73"/>
      <c r="G425" s="71">
        <f>B425-C425</f>
        <v>0</v>
      </c>
      <c r="H425" s="72">
        <f>D425-E425</f>
        <v>-1</v>
      </c>
      <c r="I425" s="37" t="str">
        <f>IF(C425=0, "-", IF(G425/C425&lt;10, G425/C425, "&gt;999%"))</f>
        <v>-</v>
      </c>
      <c r="J425" s="38">
        <f>IF(E425=0, "-", IF(H425/E425&lt;10, H425/E425, "&gt;999%"))</f>
        <v>-0.5</v>
      </c>
    </row>
    <row r="426" spans="1:10" x14ac:dyDescent="0.2">
      <c r="A426" s="177"/>
      <c r="B426" s="143"/>
      <c r="C426" s="144"/>
      <c r="D426" s="143"/>
      <c r="E426" s="144"/>
      <c r="F426" s="145"/>
      <c r="G426" s="143"/>
      <c r="H426" s="144"/>
      <c r="I426" s="151"/>
      <c r="J426" s="152"/>
    </row>
    <row r="427" spans="1:10" s="139" customFormat="1" x14ac:dyDescent="0.2">
      <c r="A427" s="159" t="s">
        <v>82</v>
      </c>
      <c r="B427" s="65"/>
      <c r="C427" s="66"/>
      <c r="D427" s="65"/>
      <c r="E427" s="66"/>
      <c r="F427" s="67"/>
      <c r="G427" s="65"/>
      <c r="H427" s="66"/>
      <c r="I427" s="20"/>
      <c r="J427" s="21"/>
    </row>
    <row r="428" spans="1:10" x14ac:dyDescent="0.2">
      <c r="A428" s="158" t="s">
        <v>327</v>
      </c>
      <c r="B428" s="65">
        <v>1</v>
      </c>
      <c r="C428" s="66">
        <v>1</v>
      </c>
      <c r="D428" s="65">
        <v>27</v>
      </c>
      <c r="E428" s="66">
        <v>29</v>
      </c>
      <c r="F428" s="67"/>
      <c r="G428" s="65">
        <f t="shared" ref="G428:G438" si="76">B428-C428</f>
        <v>0</v>
      </c>
      <c r="H428" s="66">
        <f t="shared" ref="H428:H438" si="77">D428-E428</f>
        <v>-2</v>
      </c>
      <c r="I428" s="20">
        <f t="shared" ref="I428:I438" si="78">IF(C428=0, "-", IF(G428/C428&lt;10, G428/C428, "&gt;999%"))</f>
        <v>0</v>
      </c>
      <c r="J428" s="21">
        <f t="shared" ref="J428:J438" si="79">IF(E428=0, "-", IF(H428/E428&lt;10, H428/E428, "&gt;999%"))</f>
        <v>-6.8965517241379309E-2</v>
      </c>
    </row>
    <row r="429" spans="1:10" x14ac:dyDescent="0.2">
      <c r="A429" s="158" t="s">
        <v>362</v>
      </c>
      <c r="B429" s="65">
        <v>0</v>
      </c>
      <c r="C429" s="66">
        <v>0</v>
      </c>
      <c r="D429" s="65">
        <v>2</v>
      </c>
      <c r="E429" s="66">
        <v>5</v>
      </c>
      <c r="F429" s="67"/>
      <c r="G429" s="65">
        <f t="shared" si="76"/>
        <v>0</v>
      </c>
      <c r="H429" s="66">
        <f t="shared" si="77"/>
        <v>-3</v>
      </c>
      <c r="I429" s="20" t="str">
        <f t="shared" si="78"/>
        <v>-</v>
      </c>
      <c r="J429" s="21">
        <f t="shared" si="79"/>
        <v>-0.6</v>
      </c>
    </row>
    <row r="430" spans="1:10" x14ac:dyDescent="0.2">
      <c r="A430" s="158" t="s">
        <v>372</v>
      </c>
      <c r="B430" s="65">
        <v>20</v>
      </c>
      <c r="C430" s="66">
        <v>3</v>
      </c>
      <c r="D430" s="65">
        <v>106</v>
      </c>
      <c r="E430" s="66">
        <v>72</v>
      </c>
      <c r="F430" s="67"/>
      <c r="G430" s="65">
        <f t="shared" si="76"/>
        <v>17</v>
      </c>
      <c r="H430" s="66">
        <f t="shared" si="77"/>
        <v>34</v>
      </c>
      <c r="I430" s="20">
        <f t="shared" si="78"/>
        <v>5.666666666666667</v>
      </c>
      <c r="J430" s="21">
        <f t="shared" si="79"/>
        <v>0.47222222222222221</v>
      </c>
    </row>
    <row r="431" spans="1:10" x14ac:dyDescent="0.2">
      <c r="A431" s="158" t="s">
        <v>253</v>
      </c>
      <c r="B431" s="65">
        <v>5</v>
      </c>
      <c r="C431" s="66">
        <v>7</v>
      </c>
      <c r="D431" s="65">
        <v>67</v>
      </c>
      <c r="E431" s="66">
        <v>51</v>
      </c>
      <c r="F431" s="67"/>
      <c r="G431" s="65">
        <f t="shared" si="76"/>
        <v>-2</v>
      </c>
      <c r="H431" s="66">
        <f t="shared" si="77"/>
        <v>16</v>
      </c>
      <c r="I431" s="20">
        <f t="shared" si="78"/>
        <v>-0.2857142857142857</v>
      </c>
      <c r="J431" s="21">
        <f t="shared" si="79"/>
        <v>0.31372549019607843</v>
      </c>
    </row>
    <row r="432" spans="1:10" x14ac:dyDescent="0.2">
      <c r="A432" s="158" t="s">
        <v>528</v>
      </c>
      <c r="B432" s="65">
        <v>37</v>
      </c>
      <c r="C432" s="66">
        <v>49</v>
      </c>
      <c r="D432" s="65">
        <v>278</v>
      </c>
      <c r="E432" s="66">
        <v>465</v>
      </c>
      <c r="F432" s="67"/>
      <c r="G432" s="65">
        <f t="shared" si="76"/>
        <v>-12</v>
      </c>
      <c r="H432" s="66">
        <f t="shared" si="77"/>
        <v>-187</v>
      </c>
      <c r="I432" s="20">
        <f t="shared" si="78"/>
        <v>-0.24489795918367346</v>
      </c>
      <c r="J432" s="21">
        <f t="shared" si="79"/>
        <v>-0.40215053763440861</v>
      </c>
    </row>
    <row r="433" spans="1:10" x14ac:dyDescent="0.2">
      <c r="A433" s="158" t="s">
        <v>540</v>
      </c>
      <c r="B433" s="65">
        <v>309</v>
      </c>
      <c r="C433" s="66">
        <v>236</v>
      </c>
      <c r="D433" s="65">
        <v>2120</v>
      </c>
      <c r="E433" s="66">
        <v>2426</v>
      </c>
      <c r="F433" s="67"/>
      <c r="G433" s="65">
        <f t="shared" si="76"/>
        <v>73</v>
      </c>
      <c r="H433" s="66">
        <f t="shared" si="77"/>
        <v>-306</v>
      </c>
      <c r="I433" s="20">
        <f t="shared" si="78"/>
        <v>0.30932203389830509</v>
      </c>
      <c r="J433" s="21">
        <f t="shared" si="79"/>
        <v>-0.12613355317394889</v>
      </c>
    </row>
    <row r="434" spans="1:10" x14ac:dyDescent="0.2">
      <c r="A434" s="158" t="s">
        <v>461</v>
      </c>
      <c r="B434" s="65">
        <v>5</v>
      </c>
      <c r="C434" s="66">
        <v>23</v>
      </c>
      <c r="D434" s="65">
        <v>77</v>
      </c>
      <c r="E434" s="66">
        <v>200</v>
      </c>
      <c r="F434" s="67"/>
      <c r="G434" s="65">
        <f t="shared" si="76"/>
        <v>-18</v>
      </c>
      <c r="H434" s="66">
        <f t="shared" si="77"/>
        <v>-123</v>
      </c>
      <c r="I434" s="20">
        <f t="shared" si="78"/>
        <v>-0.78260869565217395</v>
      </c>
      <c r="J434" s="21">
        <f t="shared" si="79"/>
        <v>-0.61499999999999999</v>
      </c>
    </row>
    <row r="435" spans="1:10" x14ac:dyDescent="0.2">
      <c r="A435" s="158" t="s">
        <v>487</v>
      </c>
      <c r="B435" s="65">
        <v>64</v>
      </c>
      <c r="C435" s="66">
        <v>31</v>
      </c>
      <c r="D435" s="65">
        <v>471</v>
      </c>
      <c r="E435" s="66">
        <v>383</v>
      </c>
      <c r="F435" s="67"/>
      <c r="G435" s="65">
        <f t="shared" si="76"/>
        <v>33</v>
      </c>
      <c r="H435" s="66">
        <f t="shared" si="77"/>
        <v>88</v>
      </c>
      <c r="I435" s="20">
        <f t="shared" si="78"/>
        <v>1.064516129032258</v>
      </c>
      <c r="J435" s="21">
        <f t="shared" si="79"/>
        <v>0.2297650130548303</v>
      </c>
    </row>
    <row r="436" spans="1:10" x14ac:dyDescent="0.2">
      <c r="A436" s="158" t="s">
        <v>389</v>
      </c>
      <c r="B436" s="65">
        <v>81</v>
      </c>
      <c r="C436" s="66">
        <v>192</v>
      </c>
      <c r="D436" s="65">
        <v>934</v>
      </c>
      <c r="E436" s="66">
        <v>1577</v>
      </c>
      <c r="F436" s="67"/>
      <c r="G436" s="65">
        <f t="shared" si="76"/>
        <v>-111</v>
      </c>
      <c r="H436" s="66">
        <f t="shared" si="77"/>
        <v>-643</v>
      </c>
      <c r="I436" s="20">
        <f t="shared" si="78"/>
        <v>-0.578125</v>
      </c>
      <c r="J436" s="21">
        <f t="shared" si="79"/>
        <v>-0.40773620798985416</v>
      </c>
    </row>
    <row r="437" spans="1:10" x14ac:dyDescent="0.2">
      <c r="A437" s="158" t="s">
        <v>421</v>
      </c>
      <c r="B437" s="65">
        <v>147</v>
      </c>
      <c r="C437" s="66">
        <v>282</v>
      </c>
      <c r="D437" s="65">
        <v>1710</v>
      </c>
      <c r="E437" s="66">
        <v>2734</v>
      </c>
      <c r="F437" s="67"/>
      <c r="G437" s="65">
        <f t="shared" si="76"/>
        <v>-135</v>
      </c>
      <c r="H437" s="66">
        <f t="shared" si="77"/>
        <v>-1024</v>
      </c>
      <c r="I437" s="20">
        <f t="shared" si="78"/>
        <v>-0.47872340425531917</v>
      </c>
      <c r="J437" s="21">
        <f t="shared" si="79"/>
        <v>-0.37454279444038041</v>
      </c>
    </row>
    <row r="438" spans="1:10" s="160" customFormat="1" x14ac:dyDescent="0.2">
      <c r="A438" s="178" t="s">
        <v>694</v>
      </c>
      <c r="B438" s="71">
        <v>669</v>
      </c>
      <c r="C438" s="72">
        <v>824</v>
      </c>
      <c r="D438" s="71">
        <v>5792</v>
      </c>
      <c r="E438" s="72">
        <v>7942</v>
      </c>
      <c r="F438" s="73"/>
      <c r="G438" s="71">
        <f t="shared" si="76"/>
        <v>-155</v>
      </c>
      <c r="H438" s="72">
        <f t="shared" si="77"/>
        <v>-2150</v>
      </c>
      <c r="I438" s="37">
        <f t="shared" si="78"/>
        <v>-0.18810679611650485</v>
      </c>
      <c r="J438" s="38">
        <f t="shared" si="79"/>
        <v>-0.27071266683455047</v>
      </c>
    </row>
    <row r="439" spans="1:10" x14ac:dyDescent="0.2">
      <c r="A439" s="177"/>
      <c r="B439" s="143"/>
      <c r="C439" s="144"/>
      <c r="D439" s="143"/>
      <c r="E439" s="144"/>
      <c r="F439" s="145"/>
      <c r="G439" s="143"/>
      <c r="H439" s="144"/>
      <c r="I439" s="151"/>
      <c r="J439" s="152"/>
    </row>
    <row r="440" spans="1:10" s="139" customFormat="1" x14ac:dyDescent="0.2">
      <c r="A440" s="159" t="s">
        <v>83</v>
      </c>
      <c r="B440" s="65"/>
      <c r="C440" s="66"/>
      <c r="D440" s="65"/>
      <c r="E440" s="66"/>
      <c r="F440" s="67"/>
      <c r="G440" s="65"/>
      <c r="H440" s="66"/>
      <c r="I440" s="20"/>
      <c r="J440" s="21"/>
    </row>
    <row r="441" spans="1:10" x14ac:dyDescent="0.2">
      <c r="A441" s="158" t="s">
        <v>390</v>
      </c>
      <c r="B441" s="65">
        <v>0</v>
      </c>
      <c r="C441" s="66">
        <v>1</v>
      </c>
      <c r="D441" s="65">
        <v>3</v>
      </c>
      <c r="E441" s="66">
        <v>20</v>
      </c>
      <c r="F441" s="67"/>
      <c r="G441" s="65">
        <f t="shared" ref="G441:G449" si="80">B441-C441</f>
        <v>-1</v>
      </c>
      <c r="H441" s="66">
        <f t="shared" ref="H441:H449" si="81">D441-E441</f>
        <v>-17</v>
      </c>
      <c r="I441" s="20">
        <f t="shared" ref="I441:I449" si="82">IF(C441=0, "-", IF(G441/C441&lt;10, G441/C441, "&gt;999%"))</f>
        <v>-1</v>
      </c>
      <c r="J441" s="21">
        <f t="shared" ref="J441:J449" si="83">IF(E441=0, "-", IF(H441/E441&lt;10, H441/E441, "&gt;999%"))</f>
        <v>-0.85</v>
      </c>
    </row>
    <row r="442" spans="1:10" x14ac:dyDescent="0.2">
      <c r="A442" s="158" t="s">
        <v>219</v>
      </c>
      <c r="B442" s="65">
        <v>0</v>
      </c>
      <c r="C442" s="66">
        <v>0</v>
      </c>
      <c r="D442" s="65">
        <v>0</v>
      </c>
      <c r="E442" s="66">
        <v>10</v>
      </c>
      <c r="F442" s="67"/>
      <c r="G442" s="65">
        <f t="shared" si="80"/>
        <v>0</v>
      </c>
      <c r="H442" s="66">
        <f t="shared" si="81"/>
        <v>-10</v>
      </c>
      <c r="I442" s="20" t="str">
        <f t="shared" si="82"/>
        <v>-</v>
      </c>
      <c r="J442" s="21">
        <f t="shared" si="83"/>
        <v>-1</v>
      </c>
    </row>
    <row r="443" spans="1:10" x14ac:dyDescent="0.2">
      <c r="A443" s="158" t="s">
        <v>422</v>
      </c>
      <c r="B443" s="65">
        <v>23</v>
      </c>
      <c r="C443" s="66">
        <v>5</v>
      </c>
      <c r="D443" s="65">
        <v>116</v>
      </c>
      <c r="E443" s="66">
        <v>134</v>
      </c>
      <c r="F443" s="67"/>
      <c r="G443" s="65">
        <f t="shared" si="80"/>
        <v>18</v>
      </c>
      <c r="H443" s="66">
        <f t="shared" si="81"/>
        <v>-18</v>
      </c>
      <c r="I443" s="20">
        <f t="shared" si="82"/>
        <v>3.6</v>
      </c>
      <c r="J443" s="21">
        <f t="shared" si="83"/>
        <v>-0.13432835820895522</v>
      </c>
    </row>
    <row r="444" spans="1:10" x14ac:dyDescent="0.2">
      <c r="A444" s="158" t="s">
        <v>234</v>
      </c>
      <c r="B444" s="65">
        <v>1</v>
      </c>
      <c r="C444" s="66">
        <v>6</v>
      </c>
      <c r="D444" s="65">
        <v>11</v>
      </c>
      <c r="E444" s="66">
        <v>23</v>
      </c>
      <c r="F444" s="67"/>
      <c r="G444" s="65">
        <f t="shared" si="80"/>
        <v>-5</v>
      </c>
      <c r="H444" s="66">
        <f t="shared" si="81"/>
        <v>-12</v>
      </c>
      <c r="I444" s="20">
        <f t="shared" si="82"/>
        <v>-0.83333333333333337</v>
      </c>
      <c r="J444" s="21">
        <f t="shared" si="83"/>
        <v>-0.52173913043478259</v>
      </c>
    </row>
    <row r="445" spans="1:10" x14ac:dyDescent="0.2">
      <c r="A445" s="158" t="s">
        <v>423</v>
      </c>
      <c r="B445" s="65">
        <v>4</v>
      </c>
      <c r="C445" s="66">
        <v>4</v>
      </c>
      <c r="D445" s="65">
        <v>22</v>
      </c>
      <c r="E445" s="66">
        <v>62</v>
      </c>
      <c r="F445" s="67"/>
      <c r="G445" s="65">
        <f t="shared" si="80"/>
        <v>0</v>
      </c>
      <c r="H445" s="66">
        <f t="shared" si="81"/>
        <v>-40</v>
      </c>
      <c r="I445" s="20">
        <f t="shared" si="82"/>
        <v>0</v>
      </c>
      <c r="J445" s="21">
        <f t="shared" si="83"/>
        <v>-0.64516129032258063</v>
      </c>
    </row>
    <row r="446" spans="1:10" x14ac:dyDescent="0.2">
      <c r="A446" s="158" t="s">
        <v>260</v>
      </c>
      <c r="B446" s="65">
        <v>4</v>
      </c>
      <c r="C446" s="66">
        <v>4</v>
      </c>
      <c r="D446" s="65">
        <v>17</v>
      </c>
      <c r="E446" s="66">
        <v>7</v>
      </c>
      <c r="F446" s="67"/>
      <c r="G446" s="65">
        <f t="shared" si="80"/>
        <v>0</v>
      </c>
      <c r="H446" s="66">
        <f t="shared" si="81"/>
        <v>10</v>
      </c>
      <c r="I446" s="20">
        <f t="shared" si="82"/>
        <v>0</v>
      </c>
      <c r="J446" s="21">
        <f t="shared" si="83"/>
        <v>1.4285714285714286</v>
      </c>
    </row>
    <row r="447" spans="1:10" x14ac:dyDescent="0.2">
      <c r="A447" s="158" t="s">
        <v>517</v>
      </c>
      <c r="B447" s="65">
        <v>1</v>
      </c>
      <c r="C447" s="66">
        <v>2</v>
      </c>
      <c r="D447" s="65">
        <v>13</v>
      </c>
      <c r="E447" s="66">
        <v>8</v>
      </c>
      <c r="F447" s="67"/>
      <c r="G447" s="65">
        <f t="shared" si="80"/>
        <v>-1</v>
      </c>
      <c r="H447" s="66">
        <f t="shared" si="81"/>
        <v>5</v>
      </c>
      <c r="I447" s="20">
        <f t="shared" si="82"/>
        <v>-0.5</v>
      </c>
      <c r="J447" s="21">
        <f t="shared" si="83"/>
        <v>0.625</v>
      </c>
    </row>
    <row r="448" spans="1:10" x14ac:dyDescent="0.2">
      <c r="A448" s="158" t="s">
        <v>508</v>
      </c>
      <c r="B448" s="65">
        <v>6</v>
      </c>
      <c r="C448" s="66">
        <v>0</v>
      </c>
      <c r="D448" s="65">
        <v>35</v>
      </c>
      <c r="E448" s="66">
        <v>0</v>
      </c>
      <c r="F448" s="67"/>
      <c r="G448" s="65">
        <f t="shared" si="80"/>
        <v>6</v>
      </c>
      <c r="H448" s="66">
        <f t="shared" si="81"/>
        <v>35</v>
      </c>
      <c r="I448" s="20" t="str">
        <f t="shared" si="82"/>
        <v>-</v>
      </c>
      <c r="J448" s="21" t="str">
        <f t="shared" si="83"/>
        <v>-</v>
      </c>
    </row>
    <row r="449" spans="1:10" s="160" customFormat="1" x14ac:dyDescent="0.2">
      <c r="A449" s="178" t="s">
        <v>695</v>
      </c>
      <c r="B449" s="71">
        <v>39</v>
      </c>
      <c r="C449" s="72">
        <v>22</v>
      </c>
      <c r="D449" s="71">
        <v>217</v>
      </c>
      <c r="E449" s="72">
        <v>264</v>
      </c>
      <c r="F449" s="73"/>
      <c r="G449" s="71">
        <f t="shared" si="80"/>
        <v>17</v>
      </c>
      <c r="H449" s="72">
        <f t="shared" si="81"/>
        <v>-47</v>
      </c>
      <c r="I449" s="37">
        <f t="shared" si="82"/>
        <v>0.77272727272727271</v>
      </c>
      <c r="J449" s="38">
        <f t="shared" si="83"/>
        <v>-0.17803030303030304</v>
      </c>
    </row>
    <row r="450" spans="1:10" x14ac:dyDescent="0.2">
      <c r="A450" s="177"/>
      <c r="B450" s="143"/>
      <c r="C450" s="144"/>
      <c r="D450" s="143"/>
      <c r="E450" s="144"/>
      <c r="F450" s="145"/>
      <c r="G450" s="143"/>
      <c r="H450" s="144"/>
      <c r="I450" s="151"/>
      <c r="J450" s="152"/>
    </row>
    <row r="451" spans="1:10" s="139" customFormat="1" x14ac:dyDescent="0.2">
      <c r="A451" s="159" t="s">
        <v>84</v>
      </c>
      <c r="B451" s="65"/>
      <c r="C451" s="66"/>
      <c r="D451" s="65"/>
      <c r="E451" s="66"/>
      <c r="F451" s="67"/>
      <c r="G451" s="65"/>
      <c r="H451" s="66"/>
      <c r="I451" s="20"/>
      <c r="J451" s="21"/>
    </row>
    <row r="452" spans="1:10" x14ac:dyDescent="0.2">
      <c r="A452" s="158" t="s">
        <v>363</v>
      </c>
      <c r="B452" s="65">
        <v>11</v>
      </c>
      <c r="C452" s="66">
        <v>3</v>
      </c>
      <c r="D452" s="65">
        <v>44</v>
      </c>
      <c r="E452" s="66">
        <v>55</v>
      </c>
      <c r="F452" s="67"/>
      <c r="G452" s="65">
        <f t="shared" ref="G452:G459" si="84">B452-C452</f>
        <v>8</v>
      </c>
      <c r="H452" s="66">
        <f t="shared" ref="H452:H459" si="85">D452-E452</f>
        <v>-11</v>
      </c>
      <c r="I452" s="20">
        <f t="shared" ref="I452:I459" si="86">IF(C452=0, "-", IF(G452/C452&lt;10, G452/C452, "&gt;999%"))</f>
        <v>2.6666666666666665</v>
      </c>
      <c r="J452" s="21">
        <f t="shared" ref="J452:J459" si="87">IF(E452=0, "-", IF(H452/E452&lt;10, H452/E452, "&gt;999%"))</f>
        <v>-0.2</v>
      </c>
    </row>
    <row r="453" spans="1:10" x14ac:dyDescent="0.2">
      <c r="A453" s="158" t="s">
        <v>347</v>
      </c>
      <c r="B453" s="65">
        <v>2</v>
      </c>
      <c r="C453" s="66">
        <v>1</v>
      </c>
      <c r="D453" s="65">
        <v>12</v>
      </c>
      <c r="E453" s="66">
        <v>10</v>
      </c>
      <c r="F453" s="67"/>
      <c r="G453" s="65">
        <f t="shared" si="84"/>
        <v>1</v>
      </c>
      <c r="H453" s="66">
        <f t="shared" si="85"/>
        <v>2</v>
      </c>
      <c r="I453" s="20">
        <f t="shared" si="86"/>
        <v>1</v>
      </c>
      <c r="J453" s="21">
        <f t="shared" si="87"/>
        <v>0.2</v>
      </c>
    </row>
    <row r="454" spans="1:10" x14ac:dyDescent="0.2">
      <c r="A454" s="158" t="s">
        <v>483</v>
      </c>
      <c r="B454" s="65">
        <v>10</v>
      </c>
      <c r="C454" s="66">
        <v>0</v>
      </c>
      <c r="D454" s="65">
        <v>57</v>
      </c>
      <c r="E454" s="66">
        <v>0</v>
      </c>
      <c r="F454" s="67"/>
      <c r="G454" s="65">
        <f t="shared" si="84"/>
        <v>10</v>
      </c>
      <c r="H454" s="66">
        <f t="shared" si="85"/>
        <v>57</v>
      </c>
      <c r="I454" s="20" t="str">
        <f t="shared" si="86"/>
        <v>-</v>
      </c>
      <c r="J454" s="21" t="str">
        <f t="shared" si="87"/>
        <v>-</v>
      </c>
    </row>
    <row r="455" spans="1:10" x14ac:dyDescent="0.2">
      <c r="A455" s="158" t="s">
        <v>484</v>
      </c>
      <c r="B455" s="65">
        <v>11</v>
      </c>
      <c r="C455" s="66">
        <v>16</v>
      </c>
      <c r="D455" s="65">
        <v>88</v>
      </c>
      <c r="E455" s="66">
        <v>138</v>
      </c>
      <c r="F455" s="67"/>
      <c r="G455" s="65">
        <f t="shared" si="84"/>
        <v>-5</v>
      </c>
      <c r="H455" s="66">
        <f t="shared" si="85"/>
        <v>-50</v>
      </c>
      <c r="I455" s="20">
        <f t="shared" si="86"/>
        <v>-0.3125</v>
      </c>
      <c r="J455" s="21">
        <f t="shared" si="87"/>
        <v>-0.36231884057971014</v>
      </c>
    </row>
    <row r="456" spans="1:10" x14ac:dyDescent="0.2">
      <c r="A456" s="158" t="s">
        <v>348</v>
      </c>
      <c r="B456" s="65">
        <v>3</v>
      </c>
      <c r="C456" s="66">
        <v>7</v>
      </c>
      <c r="D456" s="65">
        <v>16</v>
      </c>
      <c r="E456" s="66">
        <v>18</v>
      </c>
      <c r="F456" s="67"/>
      <c r="G456" s="65">
        <f t="shared" si="84"/>
        <v>-4</v>
      </c>
      <c r="H456" s="66">
        <f t="shared" si="85"/>
        <v>-2</v>
      </c>
      <c r="I456" s="20">
        <f t="shared" si="86"/>
        <v>-0.5714285714285714</v>
      </c>
      <c r="J456" s="21">
        <f t="shared" si="87"/>
        <v>-0.1111111111111111</v>
      </c>
    </row>
    <row r="457" spans="1:10" x14ac:dyDescent="0.2">
      <c r="A457" s="158" t="s">
        <v>443</v>
      </c>
      <c r="B457" s="65">
        <v>42</v>
      </c>
      <c r="C457" s="66">
        <v>29</v>
      </c>
      <c r="D457" s="65">
        <v>267</v>
      </c>
      <c r="E457" s="66">
        <v>249</v>
      </c>
      <c r="F457" s="67"/>
      <c r="G457" s="65">
        <f t="shared" si="84"/>
        <v>13</v>
      </c>
      <c r="H457" s="66">
        <f t="shared" si="85"/>
        <v>18</v>
      </c>
      <c r="I457" s="20">
        <f t="shared" si="86"/>
        <v>0.44827586206896552</v>
      </c>
      <c r="J457" s="21">
        <f t="shared" si="87"/>
        <v>7.2289156626506021E-2</v>
      </c>
    </row>
    <row r="458" spans="1:10" x14ac:dyDescent="0.2">
      <c r="A458" s="158" t="s">
        <v>306</v>
      </c>
      <c r="B458" s="65">
        <v>0</v>
      </c>
      <c r="C458" s="66">
        <v>0</v>
      </c>
      <c r="D458" s="65">
        <v>2</v>
      </c>
      <c r="E458" s="66">
        <v>5</v>
      </c>
      <c r="F458" s="67"/>
      <c r="G458" s="65">
        <f t="shared" si="84"/>
        <v>0</v>
      </c>
      <c r="H458" s="66">
        <f t="shared" si="85"/>
        <v>-3</v>
      </c>
      <c r="I458" s="20" t="str">
        <f t="shared" si="86"/>
        <v>-</v>
      </c>
      <c r="J458" s="21">
        <f t="shared" si="87"/>
        <v>-0.6</v>
      </c>
    </row>
    <row r="459" spans="1:10" s="160" customFormat="1" x14ac:dyDescent="0.2">
      <c r="A459" s="178" t="s">
        <v>696</v>
      </c>
      <c r="B459" s="71">
        <v>79</v>
      </c>
      <c r="C459" s="72">
        <v>56</v>
      </c>
      <c r="D459" s="71">
        <v>486</v>
      </c>
      <c r="E459" s="72">
        <v>475</v>
      </c>
      <c r="F459" s="73"/>
      <c r="G459" s="71">
        <f t="shared" si="84"/>
        <v>23</v>
      </c>
      <c r="H459" s="72">
        <f t="shared" si="85"/>
        <v>11</v>
      </c>
      <c r="I459" s="37">
        <f t="shared" si="86"/>
        <v>0.4107142857142857</v>
      </c>
      <c r="J459" s="38">
        <f t="shared" si="87"/>
        <v>2.3157894736842106E-2</v>
      </c>
    </row>
    <row r="460" spans="1:10" x14ac:dyDescent="0.2">
      <c r="A460" s="177"/>
      <c r="B460" s="143"/>
      <c r="C460" s="144"/>
      <c r="D460" s="143"/>
      <c r="E460" s="144"/>
      <c r="F460" s="145"/>
      <c r="G460" s="143"/>
      <c r="H460" s="144"/>
      <c r="I460" s="151"/>
      <c r="J460" s="152"/>
    </row>
    <row r="461" spans="1:10" s="139" customFormat="1" x14ac:dyDescent="0.2">
      <c r="A461" s="159" t="s">
        <v>85</v>
      </c>
      <c r="B461" s="65"/>
      <c r="C461" s="66"/>
      <c r="D461" s="65"/>
      <c r="E461" s="66"/>
      <c r="F461" s="67"/>
      <c r="G461" s="65"/>
      <c r="H461" s="66"/>
      <c r="I461" s="20"/>
      <c r="J461" s="21"/>
    </row>
    <row r="462" spans="1:10" x14ac:dyDescent="0.2">
      <c r="A462" s="158" t="s">
        <v>541</v>
      </c>
      <c r="B462" s="65">
        <v>64</v>
      </c>
      <c r="C462" s="66">
        <v>39</v>
      </c>
      <c r="D462" s="65">
        <v>480</v>
      </c>
      <c r="E462" s="66">
        <v>256</v>
      </c>
      <c r="F462" s="67"/>
      <c r="G462" s="65">
        <f>B462-C462</f>
        <v>25</v>
      </c>
      <c r="H462" s="66">
        <f>D462-E462</f>
        <v>224</v>
      </c>
      <c r="I462" s="20">
        <f>IF(C462=0, "-", IF(G462/C462&lt;10, G462/C462, "&gt;999%"))</f>
        <v>0.64102564102564108</v>
      </c>
      <c r="J462" s="21">
        <f>IF(E462=0, "-", IF(H462/E462&lt;10, H462/E462, "&gt;999%"))</f>
        <v>0.875</v>
      </c>
    </row>
    <row r="463" spans="1:10" x14ac:dyDescent="0.2">
      <c r="A463" s="158" t="s">
        <v>542</v>
      </c>
      <c r="B463" s="65">
        <v>22</v>
      </c>
      <c r="C463" s="66">
        <v>49</v>
      </c>
      <c r="D463" s="65">
        <v>277</v>
      </c>
      <c r="E463" s="66">
        <v>327</v>
      </c>
      <c r="F463" s="67"/>
      <c r="G463" s="65">
        <f>B463-C463</f>
        <v>-27</v>
      </c>
      <c r="H463" s="66">
        <f>D463-E463</f>
        <v>-50</v>
      </c>
      <c r="I463" s="20">
        <f>IF(C463=0, "-", IF(G463/C463&lt;10, G463/C463, "&gt;999%"))</f>
        <v>-0.55102040816326525</v>
      </c>
      <c r="J463" s="21">
        <f>IF(E463=0, "-", IF(H463/E463&lt;10, H463/E463, "&gt;999%"))</f>
        <v>-0.1529051987767584</v>
      </c>
    </row>
    <row r="464" spans="1:10" x14ac:dyDescent="0.2">
      <c r="A464" s="158" t="s">
        <v>543</v>
      </c>
      <c r="B464" s="65">
        <v>4</v>
      </c>
      <c r="C464" s="66">
        <v>0</v>
      </c>
      <c r="D464" s="65">
        <v>18</v>
      </c>
      <c r="E464" s="66">
        <v>0</v>
      </c>
      <c r="F464" s="67"/>
      <c r="G464" s="65">
        <f>B464-C464</f>
        <v>4</v>
      </c>
      <c r="H464" s="66">
        <f>D464-E464</f>
        <v>18</v>
      </c>
      <c r="I464" s="20" t="str">
        <f>IF(C464=0, "-", IF(G464/C464&lt;10, G464/C464, "&gt;999%"))</f>
        <v>-</v>
      </c>
      <c r="J464" s="21" t="str">
        <f>IF(E464=0, "-", IF(H464/E464&lt;10, H464/E464, "&gt;999%"))</f>
        <v>-</v>
      </c>
    </row>
    <row r="465" spans="1:10" x14ac:dyDescent="0.2">
      <c r="A465" s="158" t="s">
        <v>544</v>
      </c>
      <c r="B465" s="65">
        <v>0</v>
      </c>
      <c r="C465" s="66">
        <v>3</v>
      </c>
      <c r="D465" s="65">
        <v>5</v>
      </c>
      <c r="E465" s="66">
        <v>52</v>
      </c>
      <c r="F465" s="67"/>
      <c r="G465" s="65">
        <f>B465-C465</f>
        <v>-3</v>
      </c>
      <c r="H465" s="66">
        <f>D465-E465</f>
        <v>-47</v>
      </c>
      <c r="I465" s="20">
        <f>IF(C465=0, "-", IF(G465/C465&lt;10, G465/C465, "&gt;999%"))</f>
        <v>-1</v>
      </c>
      <c r="J465" s="21">
        <f>IF(E465=0, "-", IF(H465/E465&lt;10, H465/E465, "&gt;999%"))</f>
        <v>-0.90384615384615385</v>
      </c>
    </row>
    <row r="466" spans="1:10" s="160" customFormat="1" x14ac:dyDescent="0.2">
      <c r="A466" s="178" t="s">
        <v>697</v>
      </c>
      <c r="B466" s="71">
        <v>90</v>
      </c>
      <c r="C466" s="72">
        <v>91</v>
      </c>
      <c r="D466" s="71">
        <v>780</v>
      </c>
      <c r="E466" s="72">
        <v>635</v>
      </c>
      <c r="F466" s="73"/>
      <c r="G466" s="71">
        <f>B466-C466</f>
        <v>-1</v>
      </c>
      <c r="H466" s="72">
        <f>D466-E466</f>
        <v>145</v>
      </c>
      <c r="I466" s="37">
        <f>IF(C466=0, "-", IF(G466/C466&lt;10, G466/C466, "&gt;999%"))</f>
        <v>-1.098901098901099E-2</v>
      </c>
      <c r="J466" s="38">
        <f>IF(E466=0, "-", IF(H466/E466&lt;10, H466/E466, "&gt;999%"))</f>
        <v>0.2283464566929134</v>
      </c>
    </row>
    <row r="467" spans="1:10" x14ac:dyDescent="0.2">
      <c r="A467" s="177"/>
      <c r="B467" s="143"/>
      <c r="C467" s="144"/>
      <c r="D467" s="143"/>
      <c r="E467" s="144"/>
      <c r="F467" s="145"/>
      <c r="G467" s="143"/>
      <c r="H467" s="144"/>
      <c r="I467" s="151"/>
      <c r="J467" s="152"/>
    </row>
    <row r="468" spans="1:10" s="139" customFormat="1" x14ac:dyDescent="0.2">
      <c r="A468" s="159" t="s">
        <v>86</v>
      </c>
      <c r="B468" s="65"/>
      <c r="C468" s="66"/>
      <c r="D468" s="65"/>
      <c r="E468" s="66"/>
      <c r="F468" s="67"/>
      <c r="G468" s="65"/>
      <c r="H468" s="66"/>
      <c r="I468" s="20"/>
      <c r="J468" s="21"/>
    </row>
    <row r="469" spans="1:10" x14ac:dyDescent="0.2">
      <c r="A469" s="158" t="s">
        <v>373</v>
      </c>
      <c r="B469" s="65">
        <v>0</v>
      </c>
      <c r="C469" s="66">
        <v>14</v>
      </c>
      <c r="D469" s="65">
        <v>8</v>
      </c>
      <c r="E469" s="66">
        <v>42</v>
      </c>
      <c r="F469" s="67"/>
      <c r="G469" s="65">
        <f t="shared" ref="G469:G479" si="88">B469-C469</f>
        <v>-14</v>
      </c>
      <c r="H469" s="66">
        <f t="shared" ref="H469:H479" si="89">D469-E469</f>
        <v>-34</v>
      </c>
      <c r="I469" s="20">
        <f t="shared" ref="I469:I479" si="90">IF(C469=0, "-", IF(G469/C469&lt;10, G469/C469, "&gt;999%"))</f>
        <v>-1</v>
      </c>
      <c r="J469" s="21">
        <f t="shared" ref="J469:J479" si="91">IF(E469=0, "-", IF(H469/E469&lt;10, H469/E469, "&gt;999%"))</f>
        <v>-0.80952380952380953</v>
      </c>
    </row>
    <row r="470" spans="1:10" x14ac:dyDescent="0.2">
      <c r="A470" s="158" t="s">
        <v>209</v>
      </c>
      <c r="B470" s="65">
        <v>0</v>
      </c>
      <c r="C470" s="66">
        <v>15</v>
      </c>
      <c r="D470" s="65">
        <v>9</v>
      </c>
      <c r="E470" s="66">
        <v>130</v>
      </c>
      <c r="F470" s="67"/>
      <c r="G470" s="65">
        <f t="shared" si="88"/>
        <v>-15</v>
      </c>
      <c r="H470" s="66">
        <f t="shared" si="89"/>
        <v>-121</v>
      </c>
      <c r="I470" s="20">
        <f t="shared" si="90"/>
        <v>-1</v>
      </c>
      <c r="J470" s="21">
        <f t="shared" si="91"/>
        <v>-0.93076923076923079</v>
      </c>
    </row>
    <row r="471" spans="1:10" x14ac:dyDescent="0.2">
      <c r="A471" s="158" t="s">
        <v>391</v>
      </c>
      <c r="B471" s="65">
        <v>14</v>
      </c>
      <c r="C471" s="66">
        <v>0</v>
      </c>
      <c r="D471" s="65">
        <v>58</v>
      </c>
      <c r="E471" s="66">
        <v>0</v>
      </c>
      <c r="F471" s="67"/>
      <c r="G471" s="65">
        <f t="shared" si="88"/>
        <v>14</v>
      </c>
      <c r="H471" s="66">
        <f t="shared" si="89"/>
        <v>58</v>
      </c>
      <c r="I471" s="20" t="str">
        <f t="shared" si="90"/>
        <v>-</v>
      </c>
      <c r="J471" s="21" t="str">
        <f t="shared" si="91"/>
        <v>-</v>
      </c>
    </row>
    <row r="472" spans="1:10" x14ac:dyDescent="0.2">
      <c r="A472" s="158" t="s">
        <v>509</v>
      </c>
      <c r="B472" s="65">
        <v>15</v>
      </c>
      <c r="C472" s="66">
        <v>14</v>
      </c>
      <c r="D472" s="65">
        <v>61</v>
      </c>
      <c r="E472" s="66">
        <v>80</v>
      </c>
      <c r="F472" s="67"/>
      <c r="G472" s="65">
        <f t="shared" si="88"/>
        <v>1</v>
      </c>
      <c r="H472" s="66">
        <f t="shared" si="89"/>
        <v>-19</v>
      </c>
      <c r="I472" s="20">
        <f t="shared" si="90"/>
        <v>7.1428571428571425E-2</v>
      </c>
      <c r="J472" s="21">
        <f t="shared" si="91"/>
        <v>-0.23749999999999999</v>
      </c>
    </row>
    <row r="473" spans="1:10" x14ac:dyDescent="0.2">
      <c r="A473" s="158" t="s">
        <v>424</v>
      </c>
      <c r="B473" s="65">
        <v>57</v>
      </c>
      <c r="C473" s="66">
        <v>22</v>
      </c>
      <c r="D473" s="65">
        <v>226</v>
      </c>
      <c r="E473" s="66">
        <v>212</v>
      </c>
      <c r="F473" s="67"/>
      <c r="G473" s="65">
        <f t="shared" si="88"/>
        <v>35</v>
      </c>
      <c r="H473" s="66">
        <f t="shared" si="89"/>
        <v>14</v>
      </c>
      <c r="I473" s="20">
        <f t="shared" si="90"/>
        <v>1.5909090909090908</v>
      </c>
      <c r="J473" s="21">
        <f t="shared" si="91"/>
        <v>6.6037735849056603E-2</v>
      </c>
    </row>
    <row r="474" spans="1:10" x14ac:dyDescent="0.2">
      <c r="A474" s="158" t="s">
        <v>559</v>
      </c>
      <c r="B474" s="65">
        <v>42</v>
      </c>
      <c r="C474" s="66">
        <v>17</v>
      </c>
      <c r="D474" s="65">
        <v>163</v>
      </c>
      <c r="E474" s="66">
        <v>155</v>
      </c>
      <c r="F474" s="67"/>
      <c r="G474" s="65">
        <f t="shared" si="88"/>
        <v>25</v>
      </c>
      <c r="H474" s="66">
        <f t="shared" si="89"/>
        <v>8</v>
      </c>
      <c r="I474" s="20">
        <f t="shared" si="90"/>
        <v>1.4705882352941178</v>
      </c>
      <c r="J474" s="21">
        <f t="shared" si="91"/>
        <v>5.1612903225806452E-2</v>
      </c>
    </row>
    <row r="475" spans="1:10" x14ac:dyDescent="0.2">
      <c r="A475" s="158" t="s">
        <v>503</v>
      </c>
      <c r="B475" s="65">
        <v>0</v>
      </c>
      <c r="C475" s="66">
        <v>1</v>
      </c>
      <c r="D475" s="65">
        <v>5</v>
      </c>
      <c r="E475" s="66">
        <v>12</v>
      </c>
      <c r="F475" s="67"/>
      <c r="G475" s="65">
        <f t="shared" si="88"/>
        <v>-1</v>
      </c>
      <c r="H475" s="66">
        <f t="shared" si="89"/>
        <v>-7</v>
      </c>
      <c r="I475" s="20">
        <f t="shared" si="90"/>
        <v>-1</v>
      </c>
      <c r="J475" s="21">
        <f t="shared" si="91"/>
        <v>-0.58333333333333337</v>
      </c>
    </row>
    <row r="476" spans="1:10" x14ac:dyDescent="0.2">
      <c r="A476" s="158" t="s">
        <v>235</v>
      </c>
      <c r="B476" s="65">
        <v>3</v>
      </c>
      <c r="C476" s="66">
        <v>3</v>
      </c>
      <c r="D476" s="65">
        <v>34</v>
      </c>
      <c r="E476" s="66">
        <v>57</v>
      </c>
      <c r="F476" s="67"/>
      <c r="G476" s="65">
        <f t="shared" si="88"/>
        <v>0</v>
      </c>
      <c r="H476" s="66">
        <f t="shared" si="89"/>
        <v>-23</v>
      </c>
      <c r="I476" s="20">
        <f t="shared" si="90"/>
        <v>0</v>
      </c>
      <c r="J476" s="21">
        <f t="shared" si="91"/>
        <v>-0.40350877192982454</v>
      </c>
    </row>
    <row r="477" spans="1:10" x14ac:dyDescent="0.2">
      <c r="A477" s="158" t="s">
        <v>518</v>
      </c>
      <c r="B477" s="65">
        <v>35</v>
      </c>
      <c r="C477" s="66">
        <v>32</v>
      </c>
      <c r="D477" s="65">
        <v>281</v>
      </c>
      <c r="E477" s="66">
        <v>255</v>
      </c>
      <c r="F477" s="67"/>
      <c r="G477" s="65">
        <f t="shared" si="88"/>
        <v>3</v>
      </c>
      <c r="H477" s="66">
        <f t="shared" si="89"/>
        <v>26</v>
      </c>
      <c r="I477" s="20">
        <f t="shared" si="90"/>
        <v>9.375E-2</v>
      </c>
      <c r="J477" s="21">
        <f t="shared" si="91"/>
        <v>0.10196078431372549</v>
      </c>
    </row>
    <row r="478" spans="1:10" x14ac:dyDescent="0.2">
      <c r="A478" s="158" t="s">
        <v>220</v>
      </c>
      <c r="B478" s="65">
        <v>6</v>
      </c>
      <c r="C478" s="66">
        <v>0</v>
      </c>
      <c r="D478" s="65">
        <v>9</v>
      </c>
      <c r="E478" s="66">
        <v>2</v>
      </c>
      <c r="F478" s="67"/>
      <c r="G478" s="65">
        <f t="shared" si="88"/>
        <v>6</v>
      </c>
      <c r="H478" s="66">
        <f t="shared" si="89"/>
        <v>7</v>
      </c>
      <c r="I478" s="20" t="str">
        <f t="shared" si="90"/>
        <v>-</v>
      </c>
      <c r="J478" s="21">
        <f t="shared" si="91"/>
        <v>3.5</v>
      </c>
    </row>
    <row r="479" spans="1:10" s="160" customFormat="1" x14ac:dyDescent="0.2">
      <c r="A479" s="178" t="s">
        <v>698</v>
      </c>
      <c r="B479" s="71">
        <v>172</v>
      </c>
      <c r="C479" s="72">
        <v>118</v>
      </c>
      <c r="D479" s="71">
        <v>854</v>
      </c>
      <c r="E479" s="72">
        <v>945</v>
      </c>
      <c r="F479" s="73"/>
      <c r="G479" s="71">
        <f t="shared" si="88"/>
        <v>54</v>
      </c>
      <c r="H479" s="72">
        <f t="shared" si="89"/>
        <v>-91</v>
      </c>
      <c r="I479" s="37">
        <f t="shared" si="90"/>
        <v>0.4576271186440678</v>
      </c>
      <c r="J479" s="38">
        <f t="shared" si="91"/>
        <v>-9.6296296296296297E-2</v>
      </c>
    </row>
    <row r="480" spans="1:10" x14ac:dyDescent="0.2">
      <c r="A480" s="177"/>
      <c r="B480" s="143"/>
      <c r="C480" s="144"/>
      <c r="D480" s="143"/>
      <c r="E480" s="144"/>
      <c r="F480" s="145"/>
      <c r="G480" s="143"/>
      <c r="H480" s="144"/>
      <c r="I480" s="151"/>
      <c r="J480" s="152"/>
    </row>
    <row r="481" spans="1:10" s="139" customFormat="1" x14ac:dyDescent="0.2">
      <c r="A481" s="159" t="s">
        <v>87</v>
      </c>
      <c r="B481" s="65"/>
      <c r="C481" s="66"/>
      <c r="D481" s="65"/>
      <c r="E481" s="66"/>
      <c r="F481" s="67"/>
      <c r="G481" s="65"/>
      <c r="H481" s="66"/>
      <c r="I481" s="20"/>
      <c r="J481" s="21"/>
    </row>
    <row r="482" spans="1:10" x14ac:dyDescent="0.2">
      <c r="A482" s="158" t="s">
        <v>364</v>
      </c>
      <c r="B482" s="65">
        <v>0</v>
      </c>
      <c r="C482" s="66">
        <v>0</v>
      </c>
      <c r="D482" s="65">
        <v>3</v>
      </c>
      <c r="E482" s="66">
        <v>1</v>
      </c>
      <c r="F482" s="67"/>
      <c r="G482" s="65">
        <f>B482-C482</f>
        <v>0</v>
      </c>
      <c r="H482" s="66">
        <f>D482-E482</f>
        <v>2</v>
      </c>
      <c r="I482" s="20" t="str">
        <f>IF(C482=0, "-", IF(G482/C482&lt;10, G482/C482, "&gt;999%"))</f>
        <v>-</v>
      </c>
      <c r="J482" s="21">
        <f>IF(E482=0, "-", IF(H482/E482&lt;10, H482/E482, "&gt;999%"))</f>
        <v>2</v>
      </c>
    </row>
    <row r="483" spans="1:10" x14ac:dyDescent="0.2">
      <c r="A483" s="158" t="s">
        <v>500</v>
      </c>
      <c r="B483" s="65">
        <v>0</v>
      </c>
      <c r="C483" s="66">
        <v>0</v>
      </c>
      <c r="D483" s="65">
        <v>3</v>
      </c>
      <c r="E483" s="66">
        <v>2</v>
      </c>
      <c r="F483" s="67"/>
      <c r="G483" s="65">
        <f>B483-C483</f>
        <v>0</v>
      </c>
      <c r="H483" s="66">
        <f>D483-E483</f>
        <v>1</v>
      </c>
      <c r="I483" s="20" t="str">
        <f>IF(C483=0, "-", IF(G483/C483&lt;10, G483/C483, "&gt;999%"))</f>
        <v>-</v>
      </c>
      <c r="J483" s="21">
        <f>IF(E483=0, "-", IF(H483/E483&lt;10, H483/E483, "&gt;999%"))</f>
        <v>0.5</v>
      </c>
    </row>
    <row r="484" spans="1:10" x14ac:dyDescent="0.2">
      <c r="A484" s="158" t="s">
        <v>307</v>
      </c>
      <c r="B484" s="65">
        <v>0</v>
      </c>
      <c r="C484" s="66">
        <v>0</v>
      </c>
      <c r="D484" s="65">
        <v>1</v>
      </c>
      <c r="E484" s="66">
        <v>1</v>
      </c>
      <c r="F484" s="67"/>
      <c r="G484" s="65">
        <f>B484-C484</f>
        <v>0</v>
      </c>
      <c r="H484" s="66">
        <f>D484-E484</f>
        <v>0</v>
      </c>
      <c r="I484" s="20" t="str">
        <f>IF(C484=0, "-", IF(G484/C484&lt;10, G484/C484, "&gt;999%"))</f>
        <v>-</v>
      </c>
      <c r="J484" s="21">
        <f>IF(E484=0, "-", IF(H484/E484&lt;10, H484/E484, "&gt;999%"))</f>
        <v>0</v>
      </c>
    </row>
    <row r="485" spans="1:10" s="160" customFormat="1" x14ac:dyDescent="0.2">
      <c r="A485" s="178" t="s">
        <v>699</v>
      </c>
      <c r="B485" s="71">
        <v>0</v>
      </c>
      <c r="C485" s="72">
        <v>0</v>
      </c>
      <c r="D485" s="71">
        <v>7</v>
      </c>
      <c r="E485" s="72">
        <v>4</v>
      </c>
      <c r="F485" s="73"/>
      <c r="G485" s="71">
        <f>B485-C485</f>
        <v>0</v>
      </c>
      <c r="H485" s="72">
        <f>D485-E485</f>
        <v>3</v>
      </c>
      <c r="I485" s="37" t="str">
        <f>IF(C485=0, "-", IF(G485/C485&lt;10, G485/C485, "&gt;999%"))</f>
        <v>-</v>
      </c>
      <c r="J485" s="38">
        <f>IF(E485=0, "-", IF(H485/E485&lt;10, H485/E485, "&gt;999%"))</f>
        <v>0.75</v>
      </c>
    </row>
    <row r="486" spans="1:10" x14ac:dyDescent="0.2">
      <c r="A486" s="177"/>
      <c r="B486" s="143"/>
      <c r="C486" s="144"/>
      <c r="D486" s="143"/>
      <c r="E486" s="144"/>
      <c r="F486" s="145"/>
      <c r="G486" s="143"/>
      <c r="H486" s="144"/>
      <c r="I486" s="151"/>
      <c r="J486" s="152"/>
    </row>
    <row r="487" spans="1:10" s="139" customFormat="1" x14ac:dyDescent="0.2">
      <c r="A487" s="159" t="s">
        <v>88</v>
      </c>
      <c r="B487" s="65"/>
      <c r="C487" s="66"/>
      <c r="D487" s="65"/>
      <c r="E487" s="66"/>
      <c r="F487" s="67"/>
      <c r="G487" s="65"/>
      <c r="H487" s="66"/>
      <c r="I487" s="20"/>
      <c r="J487" s="21"/>
    </row>
    <row r="488" spans="1:10" x14ac:dyDescent="0.2">
      <c r="A488" s="158" t="s">
        <v>582</v>
      </c>
      <c r="B488" s="65">
        <v>18</v>
      </c>
      <c r="C488" s="66">
        <v>40</v>
      </c>
      <c r="D488" s="65">
        <v>114</v>
      </c>
      <c r="E488" s="66">
        <v>213</v>
      </c>
      <c r="F488" s="67"/>
      <c r="G488" s="65">
        <f>B488-C488</f>
        <v>-22</v>
      </c>
      <c r="H488" s="66">
        <f>D488-E488</f>
        <v>-99</v>
      </c>
      <c r="I488" s="20">
        <f>IF(C488=0, "-", IF(G488/C488&lt;10, G488/C488, "&gt;999%"))</f>
        <v>-0.55000000000000004</v>
      </c>
      <c r="J488" s="21">
        <f>IF(E488=0, "-", IF(H488/E488&lt;10, H488/E488, "&gt;999%"))</f>
        <v>-0.46478873239436619</v>
      </c>
    </row>
    <row r="489" spans="1:10" x14ac:dyDescent="0.2">
      <c r="A489" s="158" t="s">
        <v>568</v>
      </c>
      <c r="B489" s="65">
        <v>0</v>
      </c>
      <c r="C489" s="66">
        <v>0</v>
      </c>
      <c r="D489" s="65">
        <v>0</v>
      </c>
      <c r="E489" s="66">
        <v>1</v>
      </c>
      <c r="F489" s="67"/>
      <c r="G489" s="65">
        <f>B489-C489</f>
        <v>0</v>
      </c>
      <c r="H489" s="66">
        <f>D489-E489</f>
        <v>-1</v>
      </c>
      <c r="I489" s="20" t="str">
        <f>IF(C489=0, "-", IF(G489/C489&lt;10, G489/C489, "&gt;999%"))</f>
        <v>-</v>
      </c>
      <c r="J489" s="21">
        <f>IF(E489=0, "-", IF(H489/E489&lt;10, H489/E489, "&gt;999%"))</f>
        <v>-1</v>
      </c>
    </row>
    <row r="490" spans="1:10" s="160" customFormat="1" x14ac:dyDescent="0.2">
      <c r="A490" s="178" t="s">
        <v>700</v>
      </c>
      <c r="B490" s="71">
        <v>18</v>
      </c>
      <c r="C490" s="72">
        <v>40</v>
      </c>
      <c r="D490" s="71">
        <v>114</v>
      </c>
      <c r="E490" s="72">
        <v>214</v>
      </c>
      <c r="F490" s="73"/>
      <c r="G490" s="71">
        <f>B490-C490</f>
        <v>-22</v>
      </c>
      <c r="H490" s="72">
        <f>D490-E490</f>
        <v>-100</v>
      </c>
      <c r="I490" s="37">
        <f>IF(C490=0, "-", IF(G490/C490&lt;10, G490/C490, "&gt;999%"))</f>
        <v>-0.55000000000000004</v>
      </c>
      <c r="J490" s="38">
        <f>IF(E490=0, "-", IF(H490/E490&lt;10, H490/E490, "&gt;999%"))</f>
        <v>-0.46728971962616822</v>
      </c>
    </row>
    <row r="491" spans="1:10" x14ac:dyDescent="0.2">
      <c r="A491" s="177"/>
      <c r="B491" s="143"/>
      <c r="C491" s="144"/>
      <c r="D491" s="143"/>
      <c r="E491" s="144"/>
      <c r="F491" s="145"/>
      <c r="G491" s="143"/>
      <c r="H491" s="144"/>
      <c r="I491" s="151"/>
      <c r="J491" s="152"/>
    </row>
    <row r="492" spans="1:10" s="139" customFormat="1" x14ac:dyDescent="0.2">
      <c r="A492" s="159" t="s">
        <v>89</v>
      </c>
      <c r="B492" s="65"/>
      <c r="C492" s="66"/>
      <c r="D492" s="65"/>
      <c r="E492" s="66"/>
      <c r="F492" s="67"/>
      <c r="G492" s="65"/>
      <c r="H492" s="66"/>
      <c r="I492" s="20"/>
      <c r="J492" s="21"/>
    </row>
    <row r="493" spans="1:10" x14ac:dyDescent="0.2">
      <c r="A493" s="158" t="s">
        <v>210</v>
      </c>
      <c r="B493" s="65">
        <v>20</v>
      </c>
      <c r="C493" s="66">
        <v>2</v>
      </c>
      <c r="D493" s="65">
        <v>83</v>
      </c>
      <c r="E493" s="66">
        <v>65</v>
      </c>
      <c r="F493" s="67"/>
      <c r="G493" s="65">
        <f t="shared" ref="G493:G501" si="92">B493-C493</f>
        <v>18</v>
      </c>
      <c r="H493" s="66">
        <f t="shared" ref="H493:H501" si="93">D493-E493</f>
        <v>18</v>
      </c>
      <c r="I493" s="20">
        <f t="shared" ref="I493:I501" si="94">IF(C493=0, "-", IF(G493/C493&lt;10, G493/C493, "&gt;999%"))</f>
        <v>9</v>
      </c>
      <c r="J493" s="21">
        <f t="shared" ref="J493:J501" si="95">IF(E493=0, "-", IF(H493/E493&lt;10, H493/E493, "&gt;999%"))</f>
        <v>0.27692307692307694</v>
      </c>
    </row>
    <row r="494" spans="1:10" x14ac:dyDescent="0.2">
      <c r="A494" s="158" t="s">
        <v>392</v>
      </c>
      <c r="B494" s="65">
        <v>4</v>
      </c>
      <c r="C494" s="66">
        <v>0</v>
      </c>
      <c r="D494" s="65">
        <v>4</v>
      </c>
      <c r="E494" s="66">
        <v>0</v>
      </c>
      <c r="F494" s="67"/>
      <c r="G494" s="65">
        <f t="shared" si="92"/>
        <v>4</v>
      </c>
      <c r="H494" s="66">
        <f t="shared" si="93"/>
        <v>4</v>
      </c>
      <c r="I494" s="20" t="str">
        <f t="shared" si="94"/>
        <v>-</v>
      </c>
      <c r="J494" s="21" t="str">
        <f t="shared" si="95"/>
        <v>-</v>
      </c>
    </row>
    <row r="495" spans="1:10" x14ac:dyDescent="0.2">
      <c r="A495" s="158" t="s">
        <v>425</v>
      </c>
      <c r="B495" s="65">
        <v>14</v>
      </c>
      <c r="C495" s="66">
        <v>12</v>
      </c>
      <c r="D495" s="65">
        <v>126</v>
      </c>
      <c r="E495" s="66">
        <v>124</v>
      </c>
      <c r="F495" s="67"/>
      <c r="G495" s="65">
        <f t="shared" si="92"/>
        <v>2</v>
      </c>
      <c r="H495" s="66">
        <f t="shared" si="93"/>
        <v>2</v>
      </c>
      <c r="I495" s="20">
        <f t="shared" si="94"/>
        <v>0.16666666666666666</v>
      </c>
      <c r="J495" s="21">
        <f t="shared" si="95"/>
        <v>1.6129032258064516E-2</v>
      </c>
    </row>
    <row r="496" spans="1:10" x14ac:dyDescent="0.2">
      <c r="A496" s="158" t="s">
        <v>462</v>
      </c>
      <c r="B496" s="65">
        <v>23</v>
      </c>
      <c r="C496" s="66">
        <v>8</v>
      </c>
      <c r="D496" s="65">
        <v>186</v>
      </c>
      <c r="E496" s="66">
        <v>170</v>
      </c>
      <c r="F496" s="67"/>
      <c r="G496" s="65">
        <f t="shared" si="92"/>
        <v>15</v>
      </c>
      <c r="H496" s="66">
        <f t="shared" si="93"/>
        <v>16</v>
      </c>
      <c r="I496" s="20">
        <f t="shared" si="94"/>
        <v>1.875</v>
      </c>
      <c r="J496" s="21">
        <f t="shared" si="95"/>
        <v>9.4117647058823528E-2</v>
      </c>
    </row>
    <row r="497" spans="1:10" x14ac:dyDescent="0.2">
      <c r="A497" s="158" t="s">
        <v>261</v>
      </c>
      <c r="B497" s="65">
        <v>43</v>
      </c>
      <c r="C497" s="66">
        <v>14</v>
      </c>
      <c r="D497" s="65">
        <v>212</v>
      </c>
      <c r="E497" s="66">
        <v>135</v>
      </c>
      <c r="F497" s="67"/>
      <c r="G497" s="65">
        <f t="shared" si="92"/>
        <v>29</v>
      </c>
      <c r="H497" s="66">
        <f t="shared" si="93"/>
        <v>77</v>
      </c>
      <c r="I497" s="20">
        <f t="shared" si="94"/>
        <v>2.0714285714285716</v>
      </c>
      <c r="J497" s="21">
        <f t="shared" si="95"/>
        <v>0.57037037037037042</v>
      </c>
    </row>
    <row r="498" spans="1:10" x14ac:dyDescent="0.2">
      <c r="A498" s="158" t="s">
        <v>236</v>
      </c>
      <c r="B498" s="65">
        <v>0</v>
      </c>
      <c r="C498" s="66">
        <v>2</v>
      </c>
      <c r="D498" s="65">
        <v>15</v>
      </c>
      <c r="E498" s="66">
        <v>21</v>
      </c>
      <c r="F498" s="67"/>
      <c r="G498" s="65">
        <f t="shared" si="92"/>
        <v>-2</v>
      </c>
      <c r="H498" s="66">
        <f t="shared" si="93"/>
        <v>-6</v>
      </c>
      <c r="I498" s="20">
        <f t="shared" si="94"/>
        <v>-1</v>
      </c>
      <c r="J498" s="21">
        <f t="shared" si="95"/>
        <v>-0.2857142857142857</v>
      </c>
    </row>
    <row r="499" spans="1:10" x14ac:dyDescent="0.2">
      <c r="A499" s="158" t="s">
        <v>237</v>
      </c>
      <c r="B499" s="65">
        <v>0</v>
      </c>
      <c r="C499" s="66">
        <v>0</v>
      </c>
      <c r="D499" s="65">
        <v>2</v>
      </c>
      <c r="E499" s="66">
        <v>0</v>
      </c>
      <c r="F499" s="67"/>
      <c r="G499" s="65">
        <f t="shared" si="92"/>
        <v>0</v>
      </c>
      <c r="H499" s="66">
        <f t="shared" si="93"/>
        <v>2</v>
      </c>
      <c r="I499" s="20" t="str">
        <f t="shared" si="94"/>
        <v>-</v>
      </c>
      <c r="J499" s="21" t="str">
        <f t="shared" si="95"/>
        <v>-</v>
      </c>
    </row>
    <row r="500" spans="1:10" x14ac:dyDescent="0.2">
      <c r="A500" s="158" t="s">
        <v>284</v>
      </c>
      <c r="B500" s="65">
        <v>1</v>
      </c>
      <c r="C500" s="66">
        <v>10</v>
      </c>
      <c r="D500" s="65">
        <v>17</v>
      </c>
      <c r="E500" s="66">
        <v>106</v>
      </c>
      <c r="F500" s="67"/>
      <c r="G500" s="65">
        <f t="shared" si="92"/>
        <v>-9</v>
      </c>
      <c r="H500" s="66">
        <f t="shared" si="93"/>
        <v>-89</v>
      </c>
      <c r="I500" s="20">
        <f t="shared" si="94"/>
        <v>-0.9</v>
      </c>
      <c r="J500" s="21">
        <f t="shared" si="95"/>
        <v>-0.839622641509434</v>
      </c>
    </row>
    <row r="501" spans="1:10" s="160" customFormat="1" x14ac:dyDescent="0.2">
      <c r="A501" s="178" t="s">
        <v>701</v>
      </c>
      <c r="B501" s="71">
        <v>105</v>
      </c>
      <c r="C501" s="72">
        <v>48</v>
      </c>
      <c r="D501" s="71">
        <v>645</v>
      </c>
      <c r="E501" s="72">
        <v>621</v>
      </c>
      <c r="F501" s="73"/>
      <c r="G501" s="71">
        <f t="shared" si="92"/>
        <v>57</v>
      </c>
      <c r="H501" s="72">
        <f t="shared" si="93"/>
        <v>24</v>
      </c>
      <c r="I501" s="37">
        <f t="shared" si="94"/>
        <v>1.1875</v>
      </c>
      <c r="J501" s="38">
        <f t="shared" si="95"/>
        <v>3.864734299516908E-2</v>
      </c>
    </row>
    <row r="502" spans="1:10" x14ac:dyDescent="0.2">
      <c r="A502" s="177"/>
      <c r="B502" s="143"/>
      <c r="C502" s="144"/>
      <c r="D502" s="143"/>
      <c r="E502" s="144"/>
      <c r="F502" s="145"/>
      <c r="G502" s="143"/>
      <c r="H502" s="144"/>
      <c r="I502" s="151"/>
      <c r="J502" s="152"/>
    </row>
    <row r="503" spans="1:10" s="139" customFormat="1" x14ac:dyDescent="0.2">
      <c r="A503" s="159" t="s">
        <v>90</v>
      </c>
      <c r="B503" s="65"/>
      <c r="C503" s="66"/>
      <c r="D503" s="65"/>
      <c r="E503" s="66"/>
      <c r="F503" s="67"/>
      <c r="G503" s="65"/>
      <c r="H503" s="66"/>
      <c r="I503" s="20"/>
      <c r="J503" s="21"/>
    </row>
    <row r="504" spans="1:10" x14ac:dyDescent="0.2">
      <c r="A504" s="158" t="s">
        <v>426</v>
      </c>
      <c r="B504" s="65">
        <v>6</v>
      </c>
      <c r="C504" s="66">
        <v>0</v>
      </c>
      <c r="D504" s="65">
        <v>53</v>
      </c>
      <c r="E504" s="66">
        <v>0</v>
      </c>
      <c r="F504" s="67"/>
      <c r="G504" s="65">
        <f t="shared" ref="G504:G509" si="96">B504-C504</f>
        <v>6</v>
      </c>
      <c r="H504" s="66">
        <f t="shared" ref="H504:H509" si="97">D504-E504</f>
        <v>53</v>
      </c>
      <c r="I504" s="20" t="str">
        <f t="shared" ref="I504:I509" si="98">IF(C504=0, "-", IF(G504/C504&lt;10, G504/C504, "&gt;999%"))</f>
        <v>-</v>
      </c>
      <c r="J504" s="21" t="str">
        <f t="shared" ref="J504:J509" si="99">IF(E504=0, "-", IF(H504/E504&lt;10, H504/E504, "&gt;999%"))</f>
        <v>-</v>
      </c>
    </row>
    <row r="505" spans="1:10" x14ac:dyDescent="0.2">
      <c r="A505" s="158" t="s">
        <v>545</v>
      </c>
      <c r="B505" s="65">
        <v>21</v>
      </c>
      <c r="C505" s="66">
        <v>19</v>
      </c>
      <c r="D505" s="65">
        <v>182</v>
      </c>
      <c r="E505" s="66">
        <v>58</v>
      </c>
      <c r="F505" s="67"/>
      <c r="G505" s="65">
        <f t="shared" si="96"/>
        <v>2</v>
      </c>
      <c r="H505" s="66">
        <f t="shared" si="97"/>
        <v>124</v>
      </c>
      <c r="I505" s="20">
        <f t="shared" si="98"/>
        <v>0.10526315789473684</v>
      </c>
      <c r="J505" s="21">
        <f t="shared" si="99"/>
        <v>2.1379310344827585</v>
      </c>
    </row>
    <row r="506" spans="1:10" x14ac:dyDescent="0.2">
      <c r="A506" s="158" t="s">
        <v>463</v>
      </c>
      <c r="B506" s="65">
        <v>6</v>
      </c>
      <c r="C506" s="66">
        <v>4</v>
      </c>
      <c r="D506" s="65">
        <v>44</v>
      </c>
      <c r="E506" s="66">
        <v>22</v>
      </c>
      <c r="F506" s="67"/>
      <c r="G506" s="65">
        <f t="shared" si="96"/>
        <v>2</v>
      </c>
      <c r="H506" s="66">
        <f t="shared" si="97"/>
        <v>22</v>
      </c>
      <c r="I506" s="20">
        <f t="shared" si="98"/>
        <v>0.5</v>
      </c>
      <c r="J506" s="21">
        <f t="shared" si="99"/>
        <v>1</v>
      </c>
    </row>
    <row r="507" spans="1:10" x14ac:dyDescent="0.2">
      <c r="A507" s="158" t="s">
        <v>374</v>
      </c>
      <c r="B507" s="65">
        <v>0</v>
      </c>
      <c r="C507" s="66">
        <v>2</v>
      </c>
      <c r="D507" s="65">
        <v>22</v>
      </c>
      <c r="E507" s="66">
        <v>14</v>
      </c>
      <c r="F507" s="67"/>
      <c r="G507" s="65">
        <f t="shared" si="96"/>
        <v>-2</v>
      </c>
      <c r="H507" s="66">
        <f t="shared" si="97"/>
        <v>8</v>
      </c>
      <c r="I507" s="20">
        <f t="shared" si="98"/>
        <v>-1</v>
      </c>
      <c r="J507" s="21">
        <f t="shared" si="99"/>
        <v>0.5714285714285714</v>
      </c>
    </row>
    <row r="508" spans="1:10" x14ac:dyDescent="0.2">
      <c r="A508" s="158" t="s">
        <v>393</v>
      </c>
      <c r="B508" s="65">
        <v>0</v>
      </c>
      <c r="C508" s="66">
        <v>4</v>
      </c>
      <c r="D508" s="65">
        <v>8</v>
      </c>
      <c r="E508" s="66">
        <v>8</v>
      </c>
      <c r="F508" s="67"/>
      <c r="G508" s="65">
        <f t="shared" si="96"/>
        <v>-4</v>
      </c>
      <c r="H508" s="66">
        <f t="shared" si="97"/>
        <v>0</v>
      </c>
      <c r="I508" s="20">
        <f t="shared" si="98"/>
        <v>-1</v>
      </c>
      <c r="J508" s="21">
        <f t="shared" si="99"/>
        <v>0</v>
      </c>
    </row>
    <row r="509" spans="1:10" s="160" customFormat="1" x14ac:dyDescent="0.2">
      <c r="A509" s="178" t="s">
        <v>702</v>
      </c>
      <c r="B509" s="71">
        <v>33</v>
      </c>
      <c r="C509" s="72">
        <v>29</v>
      </c>
      <c r="D509" s="71">
        <v>309</v>
      </c>
      <c r="E509" s="72">
        <v>102</v>
      </c>
      <c r="F509" s="73"/>
      <c r="G509" s="71">
        <f t="shared" si="96"/>
        <v>4</v>
      </c>
      <c r="H509" s="72">
        <f t="shared" si="97"/>
        <v>207</v>
      </c>
      <c r="I509" s="37">
        <f t="shared" si="98"/>
        <v>0.13793103448275862</v>
      </c>
      <c r="J509" s="38">
        <f t="shared" si="99"/>
        <v>2.0294117647058822</v>
      </c>
    </row>
    <row r="510" spans="1:10" x14ac:dyDescent="0.2">
      <c r="A510" s="177"/>
      <c r="B510" s="143"/>
      <c r="C510" s="144"/>
      <c r="D510" s="143"/>
      <c r="E510" s="144"/>
      <c r="F510" s="145"/>
      <c r="G510" s="143"/>
      <c r="H510" s="144"/>
      <c r="I510" s="151"/>
      <c r="J510" s="152"/>
    </row>
    <row r="511" spans="1:10" s="139" customFormat="1" x14ac:dyDescent="0.2">
      <c r="A511" s="159" t="s">
        <v>91</v>
      </c>
      <c r="B511" s="65"/>
      <c r="C511" s="66"/>
      <c r="D511" s="65"/>
      <c r="E511" s="66"/>
      <c r="F511" s="67"/>
      <c r="G511" s="65"/>
      <c r="H511" s="66"/>
      <c r="I511" s="20"/>
      <c r="J511" s="21"/>
    </row>
    <row r="512" spans="1:10" x14ac:dyDescent="0.2">
      <c r="A512" s="158" t="s">
        <v>328</v>
      </c>
      <c r="B512" s="65">
        <v>5</v>
      </c>
      <c r="C512" s="66">
        <v>6</v>
      </c>
      <c r="D512" s="65">
        <v>66</v>
      </c>
      <c r="E512" s="66">
        <v>64</v>
      </c>
      <c r="F512" s="67"/>
      <c r="G512" s="65">
        <f t="shared" ref="G512:G520" si="100">B512-C512</f>
        <v>-1</v>
      </c>
      <c r="H512" s="66">
        <f t="shared" ref="H512:H520" si="101">D512-E512</f>
        <v>2</v>
      </c>
      <c r="I512" s="20">
        <f t="shared" ref="I512:I520" si="102">IF(C512=0, "-", IF(G512/C512&lt;10, G512/C512, "&gt;999%"))</f>
        <v>-0.16666666666666666</v>
      </c>
      <c r="J512" s="21">
        <f t="shared" ref="J512:J520" si="103">IF(E512=0, "-", IF(H512/E512&lt;10, H512/E512, "&gt;999%"))</f>
        <v>3.125E-2</v>
      </c>
    </row>
    <row r="513" spans="1:10" x14ac:dyDescent="0.2">
      <c r="A513" s="158" t="s">
        <v>427</v>
      </c>
      <c r="B513" s="65">
        <v>112</v>
      </c>
      <c r="C513" s="66">
        <v>259</v>
      </c>
      <c r="D513" s="65">
        <v>1369</v>
      </c>
      <c r="E513" s="66">
        <v>1921</v>
      </c>
      <c r="F513" s="67"/>
      <c r="G513" s="65">
        <f t="shared" si="100"/>
        <v>-147</v>
      </c>
      <c r="H513" s="66">
        <f t="shared" si="101"/>
        <v>-552</v>
      </c>
      <c r="I513" s="20">
        <f t="shared" si="102"/>
        <v>-0.56756756756756754</v>
      </c>
      <c r="J513" s="21">
        <f t="shared" si="103"/>
        <v>-0.28735033836543467</v>
      </c>
    </row>
    <row r="514" spans="1:10" x14ac:dyDescent="0.2">
      <c r="A514" s="158" t="s">
        <v>238</v>
      </c>
      <c r="B514" s="65">
        <v>83</v>
      </c>
      <c r="C514" s="66">
        <v>59</v>
      </c>
      <c r="D514" s="65">
        <v>468</v>
      </c>
      <c r="E514" s="66">
        <v>609</v>
      </c>
      <c r="F514" s="67"/>
      <c r="G514" s="65">
        <f t="shared" si="100"/>
        <v>24</v>
      </c>
      <c r="H514" s="66">
        <f t="shared" si="101"/>
        <v>-141</v>
      </c>
      <c r="I514" s="20">
        <f t="shared" si="102"/>
        <v>0.40677966101694918</v>
      </c>
      <c r="J514" s="21">
        <f t="shared" si="103"/>
        <v>-0.23152709359605911</v>
      </c>
    </row>
    <row r="515" spans="1:10" x14ac:dyDescent="0.2">
      <c r="A515" s="158" t="s">
        <v>262</v>
      </c>
      <c r="B515" s="65">
        <v>5</v>
      </c>
      <c r="C515" s="66">
        <v>1</v>
      </c>
      <c r="D515" s="65">
        <v>42</v>
      </c>
      <c r="E515" s="66">
        <v>29</v>
      </c>
      <c r="F515" s="67"/>
      <c r="G515" s="65">
        <f t="shared" si="100"/>
        <v>4</v>
      </c>
      <c r="H515" s="66">
        <f t="shared" si="101"/>
        <v>13</v>
      </c>
      <c r="I515" s="20">
        <f t="shared" si="102"/>
        <v>4</v>
      </c>
      <c r="J515" s="21">
        <f t="shared" si="103"/>
        <v>0.44827586206896552</v>
      </c>
    </row>
    <row r="516" spans="1:10" x14ac:dyDescent="0.2">
      <c r="A516" s="158" t="s">
        <v>263</v>
      </c>
      <c r="B516" s="65">
        <v>4</v>
      </c>
      <c r="C516" s="66">
        <v>74</v>
      </c>
      <c r="D516" s="65">
        <v>95</v>
      </c>
      <c r="E516" s="66">
        <v>152</v>
      </c>
      <c r="F516" s="67"/>
      <c r="G516" s="65">
        <f t="shared" si="100"/>
        <v>-70</v>
      </c>
      <c r="H516" s="66">
        <f t="shared" si="101"/>
        <v>-57</v>
      </c>
      <c r="I516" s="20">
        <f t="shared" si="102"/>
        <v>-0.94594594594594594</v>
      </c>
      <c r="J516" s="21">
        <f t="shared" si="103"/>
        <v>-0.375</v>
      </c>
    </row>
    <row r="517" spans="1:10" x14ac:dyDescent="0.2">
      <c r="A517" s="158" t="s">
        <v>464</v>
      </c>
      <c r="B517" s="65">
        <v>39</v>
      </c>
      <c r="C517" s="66">
        <v>62</v>
      </c>
      <c r="D517" s="65">
        <v>422</v>
      </c>
      <c r="E517" s="66">
        <v>884</v>
      </c>
      <c r="F517" s="67"/>
      <c r="G517" s="65">
        <f t="shared" si="100"/>
        <v>-23</v>
      </c>
      <c r="H517" s="66">
        <f t="shared" si="101"/>
        <v>-462</v>
      </c>
      <c r="I517" s="20">
        <f t="shared" si="102"/>
        <v>-0.37096774193548387</v>
      </c>
      <c r="J517" s="21">
        <f t="shared" si="103"/>
        <v>-0.5226244343891403</v>
      </c>
    </row>
    <row r="518" spans="1:10" x14ac:dyDescent="0.2">
      <c r="A518" s="158" t="s">
        <v>239</v>
      </c>
      <c r="B518" s="65">
        <v>32</v>
      </c>
      <c r="C518" s="66">
        <v>21</v>
      </c>
      <c r="D518" s="65">
        <v>168</v>
      </c>
      <c r="E518" s="66">
        <v>164</v>
      </c>
      <c r="F518" s="67"/>
      <c r="G518" s="65">
        <f t="shared" si="100"/>
        <v>11</v>
      </c>
      <c r="H518" s="66">
        <f t="shared" si="101"/>
        <v>4</v>
      </c>
      <c r="I518" s="20">
        <f t="shared" si="102"/>
        <v>0.52380952380952384</v>
      </c>
      <c r="J518" s="21">
        <f t="shared" si="103"/>
        <v>2.4390243902439025E-2</v>
      </c>
    </row>
    <row r="519" spans="1:10" x14ac:dyDescent="0.2">
      <c r="A519" s="158" t="s">
        <v>394</v>
      </c>
      <c r="B519" s="65">
        <v>143</v>
      </c>
      <c r="C519" s="66">
        <v>203</v>
      </c>
      <c r="D519" s="65">
        <v>1218</v>
      </c>
      <c r="E519" s="66">
        <v>1475</v>
      </c>
      <c r="F519" s="67"/>
      <c r="G519" s="65">
        <f t="shared" si="100"/>
        <v>-60</v>
      </c>
      <c r="H519" s="66">
        <f t="shared" si="101"/>
        <v>-257</v>
      </c>
      <c r="I519" s="20">
        <f t="shared" si="102"/>
        <v>-0.29556650246305421</v>
      </c>
      <c r="J519" s="21">
        <f t="shared" si="103"/>
        <v>-0.17423728813559322</v>
      </c>
    </row>
    <row r="520" spans="1:10" s="160" customFormat="1" x14ac:dyDescent="0.2">
      <c r="A520" s="178" t="s">
        <v>703</v>
      </c>
      <c r="B520" s="71">
        <v>423</v>
      </c>
      <c r="C520" s="72">
        <v>685</v>
      </c>
      <c r="D520" s="71">
        <v>3848</v>
      </c>
      <c r="E520" s="72">
        <v>5298</v>
      </c>
      <c r="F520" s="73"/>
      <c r="G520" s="71">
        <f t="shared" si="100"/>
        <v>-262</v>
      </c>
      <c r="H520" s="72">
        <f t="shared" si="101"/>
        <v>-1450</v>
      </c>
      <c r="I520" s="37">
        <f t="shared" si="102"/>
        <v>-0.38248175182481753</v>
      </c>
      <c r="J520" s="38">
        <f t="shared" si="103"/>
        <v>-0.27368818422046054</v>
      </c>
    </row>
    <row r="521" spans="1:10" x14ac:dyDescent="0.2">
      <c r="A521" s="177"/>
      <c r="B521" s="143"/>
      <c r="C521" s="144"/>
      <c r="D521" s="143"/>
      <c r="E521" s="144"/>
      <c r="F521" s="145"/>
      <c r="G521" s="143"/>
      <c r="H521" s="144"/>
      <c r="I521" s="151"/>
      <c r="J521" s="152"/>
    </row>
    <row r="522" spans="1:10" s="139" customFormat="1" x14ac:dyDescent="0.2">
      <c r="A522" s="159" t="s">
        <v>92</v>
      </c>
      <c r="B522" s="65"/>
      <c r="C522" s="66"/>
      <c r="D522" s="65"/>
      <c r="E522" s="66"/>
      <c r="F522" s="67"/>
      <c r="G522" s="65"/>
      <c r="H522" s="66"/>
      <c r="I522" s="20"/>
      <c r="J522" s="21"/>
    </row>
    <row r="523" spans="1:10" x14ac:dyDescent="0.2">
      <c r="A523" s="158" t="s">
        <v>211</v>
      </c>
      <c r="B523" s="65">
        <v>36</v>
      </c>
      <c r="C523" s="66">
        <v>17</v>
      </c>
      <c r="D523" s="65">
        <v>259</v>
      </c>
      <c r="E523" s="66">
        <v>80</v>
      </c>
      <c r="F523" s="67"/>
      <c r="G523" s="65">
        <f t="shared" ref="G523:G530" si="104">B523-C523</f>
        <v>19</v>
      </c>
      <c r="H523" s="66">
        <f t="shared" ref="H523:H530" si="105">D523-E523</f>
        <v>179</v>
      </c>
      <c r="I523" s="20">
        <f t="shared" ref="I523:I530" si="106">IF(C523=0, "-", IF(G523/C523&lt;10, G523/C523, "&gt;999%"))</f>
        <v>1.1176470588235294</v>
      </c>
      <c r="J523" s="21">
        <f t="shared" ref="J523:J530" si="107">IF(E523=0, "-", IF(H523/E523&lt;10, H523/E523, "&gt;999%"))</f>
        <v>2.2374999999999998</v>
      </c>
    </row>
    <row r="524" spans="1:10" x14ac:dyDescent="0.2">
      <c r="A524" s="158" t="s">
        <v>428</v>
      </c>
      <c r="B524" s="65">
        <v>0</v>
      </c>
      <c r="C524" s="66">
        <v>0</v>
      </c>
      <c r="D524" s="65">
        <v>0</v>
      </c>
      <c r="E524" s="66">
        <v>22</v>
      </c>
      <c r="F524" s="67"/>
      <c r="G524" s="65">
        <f t="shared" si="104"/>
        <v>0</v>
      </c>
      <c r="H524" s="66">
        <f t="shared" si="105"/>
        <v>-22</v>
      </c>
      <c r="I524" s="20" t="str">
        <f t="shared" si="106"/>
        <v>-</v>
      </c>
      <c r="J524" s="21">
        <f t="shared" si="107"/>
        <v>-1</v>
      </c>
    </row>
    <row r="525" spans="1:10" x14ac:dyDescent="0.2">
      <c r="A525" s="158" t="s">
        <v>375</v>
      </c>
      <c r="B525" s="65">
        <v>14</v>
      </c>
      <c r="C525" s="66">
        <v>10</v>
      </c>
      <c r="D525" s="65">
        <v>102</v>
      </c>
      <c r="E525" s="66">
        <v>125</v>
      </c>
      <c r="F525" s="67"/>
      <c r="G525" s="65">
        <f t="shared" si="104"/>
        <v>4</v>
      </c>
      <c r="H525" s="66">
        <f t="shared" si="105"/>
        <v>-23</v>
      </c>
      <c r="I525" s="20">
        <f t="shared" si="106"/>
        <v>0.4</v>
      </c>
      <c r="J525" s="21">
        <f t="shared" si="107"/>
        <v>-0.184</v>
      </c>
    </row>
    <row r="526" spans="1:10" x14ac:dyDescent="0.2">
      <c r="A526" s="158" t="s">
        <v>376</v>
      </c>
      <c r="B526" s="65">
        <v>109</v>
      </c>
      <c r="C526" s="66">
        <v>33</v>
      </c>
      <c r="D526" s="65">
        <v>415</v>
      </c>
      <c r="E526" s="66">
        <v>291</v>
      </c>
      <c r="F526" s="67"/>
      <c r="G526" s="65">
        <f t="shared" si="104"/>
        <v>76</v>
      </c>
      <c r="H526" s="66">
        <f t="shared" si="105"/>
        <v>124</v>
      </c>
      <c r="I526" s="20">
        <f t="shared" si="106"/>
        <v>2.3030303030303032</v>
      </c>
      <c r="J526" s="21">
        <f t="shared" si="107"/>
        <v>0.42611683848797249</v>
      </c>
    </row>
    <row r="527" spans="1:10" x14ac:dyDescent="0.2">
      <c r="A527" s="158" t="s">
        <v>395</v>
      </c>
      <c r="B527" s="65">
        <v>7</v>
      </c>
      <c r="C527" s="66">
        <v>0</v>
      </c>
      <c r="D527" s="65">
        <v>40</v>
      </c>
      <c r="E527" s="66">
        <v>6</v>
      </c>
      <c r="F527" s="67"/>
      <c r="G527" s="65">
        <f t="shared" si="104"/>
        <v>7</v>
      </c>
      <c r="H527" s="66">
        <f t="shared" si="105"/>
        <v>34</v>
      </c>
      <c r="I527" s="20" t="str">
        <f t="shared" si="106"/>
        <v>-</v>
      </c>
      <c r="J527" s="21">
        <f t="shared" si="107"/>
        <v>5.666666666666667</v>
      </c>
    </row>
    <row r="528" spans="1:10" x14ac:dyDescent="0.2">
      <c r="A528" s="158" t="s">
        <v>212</v>
      </c>
      <c r="B528" s="65">
        <v>75</v>
      </c>
      <c r="C528" s="66">
        <v>70</v>
      </c>
      <c r="D528" s="65">
        <v>722</v>
      </c>
      <c r="E528" s="66">
        <v>761</v>
      </c>
      <c r="F528" s="67"/>
      <c r="G528" s="65">
        <f t="shared" si="104"/>
        <v>5</v>
      </c>
      <c r="H528" s="66">
        <f t="shared" si="105"/>
        <v>-39</v>
      </c>
      <c r="I528" s="20">
        <f t="shared" si="106"/>
        <v>7.1428571428571425E-2</v>
      </c>
      <c r="J528" s="21">
        <f t="shared" si="107"/>
        <v>-5.1248357424441525E-2</v>
      </c>
    </row>
    <row r="529" spans="1:10" x14ac:dyDescent="0.2">
      <c r="A529" s="158" t="s">
        <v>396</v>
      </c>
      <c r="B529" s="65">
        <v>46</v>
      </c>
      <c r="C529" s="66">
        <v>39</v>
      </c>
      <c r="D529" s="65">
        <v>543</v>
      </c>
      <c r="E529" s="66">
        <v>389</v>
      </c>
      <c r="F529" s="67"/>
      <c r="G529" s="65">
        <f t="shared" si="104"/>
        <v>7</v>
      </c>
      <c r="H529" s="66">
        <f t="shared" si="105"/>
        <v>154</v>
      </c>
      <c r="I529" s="20">
        <f t="shared" si="106"/>
        <v>0.17948717948717949</v>
      </c>
      <c r="J529" s="21">
        <f t="shared" si="107"/>
        <v>0.39588688946015427</v>
      </c>
    </row>
    <row r="530" spans="1:10" s="160" customFormat="1" x14ac:dyDescent="0.2">
      <c r="A530" s="178" t="s">
        <v>704</v>
      </c>
      <c r="B530" s="71">
        <v>287</v>
      </c>
      <c r="C530" s="72">
        <v>169</v>
      </c>
      <c r="D530" s="71">
        <v>2081</v>
      </c>
      <c r="E530" s="72">
        <v>1674</v>
      </c>
      <c r="F530" s="73"/>
      <c r="G530" s="71">
        <f t="shared" si="104"/>
        <v>118</v>
      </c>
      <c r="H530" s="72">
        <f t="shared" si="105"/>
        <v>407</v>
      </c>
      <c r="I530" s="37">
        <f t="shared" si="106"/>
        <v>0.69822485207100593</v>
      </c>
      <c r="J530" s="38">
        <f t="shared" si="107"/>
        <v>0.24313022700119474</v>
      </c>
    </row>
    <row r="531" spans="1:10" x14ac:dyDescent="0.2">
      <c r="A531" s="177"/>
      <c r="B531" s="143"/>
      <c r="C531" s="144"/>
      <c r="D531" s="143"/>
      <c r="E531" s="144"/>
      <c r="F531" s="145"/>
      <c r="G531" s="143"/>
      <c r="H531" s="144"/>
      <c r="I531" s="151"/>
      <c r="J531" s="152"/>
    </row>
    <row r="532" spans="1:10" s="139" customFormat="1" x14ac:dyDescent="0.2">
      <c r="A532" s="159" t="s">
        <v>93</v>
      </c>
      <c r="B532" s="65"/>
      <c r="C532" s="66"/>
      <c r="D532" s="65"/>
      <c r="E532" s="66"/>
      <c r="F532" s="67"/>
      <c r="G532" s="65"/>
      <c r="H532" s="66"/>
      <c r="I532" s="20"/>
      <c r="J532" s="21"/>
    </row>
    <row r="533" spans="1:10" x14ac:dyDescent="0.2">
      <c r="A533" s="158" t="s">
        <v>329</v>
      </c>
      <c r="B533" s="65">
        <v>3</v>
      </c>
      <c r="C533" s="66">
        <v>9</v>
      </c>
      <c r="D533" s="65">
        <v>56</v>
      </c>
      <c r="E533" s="66">
        <v>94</v>
      </c>
      <c r="F533" s="67"/>
      <c r="G533" s="65">
        <f t="shared" ref="G533:G555" si="108">B533-C533</f>
        <v>-6</v>
      </c>
      <c r="H533" s="66">
        <f t="shared" ref="H533:H555" si="109">D533-E533</f>
        <v>-38</v>
      </c>
      <c r="I533" s="20">
        <f t="shared" ref="I533:I555" si="110">IF(C533=0, "-", IF(G533/C533&lt;10, G533/C533, "&gt;999%"))</f>
        <v>-0.66666666666666663</v>
      </c>
      <c r="J533" s="21">
        <f t="shared" ref="J533:J555" si="111">IF(E533=0, "-", IF(H533/E533&lt;10, H533/E533, "&gt;999%"))</f>
        <v>-0.40425531914893614</v>
      </c>
    </row>
    <row r="534" spans="1:10" x14ac:dyDescent="0.2">
      <c r="A534" s="158" t="s">
        <v>264</v>
      </c>
      <c r="B534" s="65">
        <v>229</v>
      </c>
      <c r="C534" s="66">
        <v>157</v>
      </c>
      <c r="D534" s="65">
        <v>1903</v>
      </c>
      <c r="E534" s="66">
        <v>2279</v>
      </c>
      <c r="F534" s="67"/>
      <c r="G534" s="65">
        <f t="shared" si="108"/>
        <v>72</v>
      </c>
      <c r="H534" s="66">
        <f t="shared" si="109"/>
        <v>-376</v>
      </c>
      <c r="I534" s="20">
        <f t="shared" si="110"/>
        <v>0.45859872611464969</v>
      </c>
      <c r="J534" s="21">
        <f t="shared" si="111"/>
        <v>-0.16498464238701185</v>
      </c>
    </row>
    <row r="535" spans="1:10" x14ac:dyDescent="0.2">
      <c r="A535" s="158" t="s">
        <v>397</v>
      </c>
      <c r="B535" s="65">
        <v>30</v>
      </c>
      <c r="C535" s="66">
        <v>224</v>
      </c>
      <c r="D535" s="65">
        <v>1271</v>
      </c>
      <c r="E535" s="66">
        <v>1690</v>
      </c>
      <c r="F535" s="67"/>
      <c r="G535" s="65">
        <f t="shared" si="108"/>
        <v>-194</v>
      </c>
      <c r="H535" s="66">
        <f t="shared" si="109"/>
        <v>-419</v>
      </c>
      <c r="I535" s="20">
        <f t="shared" si="110"/>
        <v>-0.8660714285714286</v>
      </c>
      <c r="J535" s="21">
        <f t="shared" si="111"/>
        <v>-0.24792899408284025</v>
      </c>
    </row>
    <row r="536" spans="1:10" x14ac:dyDescent="0.2">
      <c r="A536" s="158" t="s">
        <v>505</v>
      </c>
      <c r="B536" s="65">
        <v>15</v>
      </c>
      <c r="C536" s="66">
        <v>8</v>
      </c>
      <c r="D536" s="65">
        <v>94</v>
      </c>
      <c r="E536" s="66">
        <v>58</v>
      </c>
      <c r="F536" s="67"/>
      <c r="G536" s="65">
        <f t="shared" si="108"/>
        <v>7</v>
      </c>
      <c r="H536" s="66">
        <f t="shared" si="109"/>
        <v>36</v>
      </c>
      <c r="I536" s="20">
        <f t="shared" si="110"/>
        <v>0.875</v>
      </c>
      <c r="J536" s="21">
        <f t="shared" si="111"/>
        <v>0.62068965517241381</v>
      </c>
    </row>
    <row r="537" spans="1:10" x14ac:dyDescent="0.2">
      <c r="A537" s="158" t="s">
        <v>240</v>
      </c>
      <c r="B537" s="65">
        <v>252</v>
      </c>
      <c r="C537" s="66">
        <v>511</v>
      </c>
      <c r="D537" s="65">
        <v>3762</v>
      </c>
      <c r="E537" s="66">
        <v>4770</v>
      </c>
      <c r="F537" s="67"/>
      <c r="G537" s="65">
        <f t="shared" si="108"/>
        <v>-259</v>
      </c>
      <c r="H537" s="66">
        <f t="shared" si="109"/>
        <v>-1008</v>
      </c>
      <c r="I537" s="20">
        <f t="shared" si="110"/>
        <v>-0.50684931506849318</v>
      </c>
      <c r="J537" s="21">
        <f t="shared" si="111"/>
        <v>-0.21132075471698114</v>
      </c>
    </row>
    <row r="538" spans="1:10" x14ac:dyDescent="0.2">
      <c r="A538" s="158" t="s">
        <v>465</v>
      </c>
      <c r="B538" s="65">
        <v>59</v>
      </c>
      <c r="C538" s="66">
        <v>44</v>
      </c>
      <c r="D538" s="65">
        <v>472</v>
      </c>
      <c r="E538" s="66">
        <v>587</v>
      </c>
      <c r="F538" s="67"/>
      <c r="G538" s="65">
        <f t="shared" si="108"/>
        <v>15</v>
      </c>
      <c r="H538" s="66">
        <f t="shared" si="109"/>
        <v>-115</v>
      </c>
      <c r="I538" s="20">
        <f t="shared" si="110"/>
        <v>0.34090909090909088</v>
      </c>
      <c r="J538" s="21">
        <f t="shared" si="111"/>
        <v>-0.19591141396933562</v>
      </c>
    </row>
    <row r="539" spans="1:10" x14ac:dyDescent="0.2">
      <c r="A539" s="158" t="s">
        <v>319</v>
      </c>
      <c r="B539" s="65">
        <v>7</v>
      </c>
      <c r="C539" s="66">
        <v>0</v>
      </c>
      <c r="D539" s="65">
        <v>43</v>
      </c>
      <c r="E539" s="66">
        <v>0</v>
      </c>
      <c r="F539" s="67"/>
      <c r="G539" s="65">
        <f t="shared" si="108"/>
        <v>7</v>
      </c>
      <c r="H539" s="66">
        <f t="shared" si="109"/>
        <v>43</v>
      </c>
      <c r="I539" s="20" t="str">
        <f t="shared" si="110"/>
        <v>-</v>
      </c>
      <c r="J539" s="21" t="str">
        <f t="shared" si="111"/>
        <v>-</v>
      </c>
    </row>
    <row r="540" spans="1:10" x14ac:dyDescent="0.2">
      <c r="A540" s="158" t="s">
        <v>504</v>
      </c>
      <c r="B540" s="65">
        <v>19</v>
      </c>
      <c r="C540" s="66">
        <v>51</v>
      </c>
      <c r="D540" s="65">
        <v>293</v>
      </c>
      <c r="E540" s="66">
        <v>370</v>
      </c>
      <c r="F540" s="67"/>
      <c r="G540" s="65">
        <f t="shared" si="108"/>
        <v>-32</v>
      </c>
      <c r="H540" s="66">
        <f t="shared" si="109"/>
        <v>-77</v>
      </c>
      <c r="I540" s="20">
        <f t="shared" si="110"/>
        <v>-0.62745098039215685</v>
      </c>
      <c r="J540" s="21">
        <f t="shared" si="111"/>
        <v>-0.20810810810810812</v>
      </c>
    </row>
    <row r="541" spans="1:10" x14ac:dyDescent="0.2">
      <c r="A541" s="158" t="s">
        <v>519</v>
      </c>
      <c r="B541" s="65">
        <v>31</v>
      </c>
      <c r="C541" s="66">
        <v>79</v>
      </c>
      <c r="D541" s="65">
        <v>667</v>
      </c>
      <c r="E541" s="66">
        <v>670</v>
      </c>
      <c r="F541" s="67"/>
      <c r="G541" s="65">
        <f t="shared" si="108"/>
        <v>-48</v>
      </c>
      <c r="H541" s="66">
        <f t="shared" si="109"/>
        <v>-3</v>
      </c>
      <c r="I541" s="20">
        <f t="shared" si="110"/>
        <v>-0.60759493670886078</v>
      </c>
      <c r="J541" s="21">
        <f t="shared" si="111"/>
        <v>-4.4776119402985077E-3</v>
      </c>
    </row>
    <row r="542" spans="1:10" x14ac:dyDescent="0.2">
      <c r="A542" s="158" t="s">
        <v>529</v>
      </c>
      <c r="B542" s="65">
        <v>198</v>
      </c>
      <c r="C542" s="66">
        <v>196</v>
      </c>
      <c r="D542" s="65">
        <v>1951</v>
      </c>
      <c r="E542" s="66">
        <v>2390</v>
      </c>
      <c r="F542" s="67"/>
      <c r="G542" s="65">
        <f t="shared" si="108"/>
        <v>2</v>
      </c>
      <c r="H542" s="66">
        <f t="shared" si="109"/>
        <v>-439</v>
      </c>
      <c r="I542" s="20">
        <f t="shared" si="110"/>
        <v>1.020408163265306E-2</v>
      </c>
      <c r="J542" s="21">
        <f t="shared" si="111"/>
        <v>-0.18368200836820084</v>
      </c>
    </row>
    <row r="543" spans="1:10" x14ac:dyDescent="0.2">
      <c r="A543" s="158" t="s">
        <v>546</v>
      </c>
      <c r="B543" s="65">
        <v>779</v>
      </c>
      <c r="C543" s="66">
        <v>665</v>
      </c>
      <c r="D543" s="65">
        <v>5797</v>
      </c>
      <c r="E543" s="66">
        <v>7198</v>
      </c>
      <c r="F543" s="67"/>
      <c r="G543" s="65">
        <f t="shared" si="108"/>
        <v>114</v>
      </c>
      <c r="H543" s="66">
        <f t="shared" si="109"/>
        <v>-1401</v>
      </c>
      <c r="I543" s="20">
        <f t="shared" si="110"/>
        <v>0.17142857142857143</v>
      </c>
      <c r="J543" s="21">
        <f t="shared" si="111"/>
        <v>-0.19463739927757712</v>
      </c>
    </row>
    <row r="544" spans="1:10" x14ac:dyDescent="0.2">
      <c r="A544" s="158" t="s">
        <v>466</v>
      </c>
      <c r="B544" s="65">
        <v>70</v>
      </c>
      <c r="C544" s="66">
        <v>104</v>
      </c>
      <c r="D544" s="65">
        <v>826</v>
      </c>
      <c r="E544" s="66">
        <v>1065</v>
      </c>
      <c r="F544" s="67"/>
      <c r="G544" s="65">
        <f t="shared" si="108"/>
        <v>-34</v>
      </c>
      <c r="H544" s="66">
        <f t="shared" si="109"/>
        <v>-239</v>
      </c>
      <c r="I544" s="20">
        <f t="shared" si="110"/>
        <v>-0.32692307692307693</v>
      </c>
      <c r="J544" s="21">
        <f t="shared" si="111"/>
        <v>-0.2244131455399061</v>
      </c>
    </row>
    <row r="545" spans="1:10" x14ac:dyDescent="0.2">
      <c r="A545" s="158" t="s">
        <v>547</v>
      </c>
      <c r="B545" s="65">
        <v>144</v>
      </c>
      <c r="C545" s="66">
        <v>189</v>
      </c>
      <c r="D545" s="65">
        <v>1921</v>
      </c>
      <c r="E545" s="66">
        <v>2109</v>
      </c>
      <c r="F545" s="67"/>
      <c r="G545" s="65">
        <f t="shared" si="108"/>
        <v>-45</v>
      </c>
      <c r="H545" s="66">
        <f t="shared" si="109"/>
        <v>-188</v>
      </c>
      <c r="I545" s="20">
        <f t="shared" si="110"/>
        <v>-0.23809523809523808</v>
      </c>
      <c r="J545" s="21">
        <f t="shared" si="111"/>
        <v>-8.9141773352299669E-2</v>
      </c>
    </row>
    <row r="546" spans="1:10" x14ac:dyDescent="0.2">
      <c r="A546" s="158" t="s">
        <v>488</v>
      </c>
      <c r="B546" s="65">
        <v>276</v>
      </c>
      <c r="C546" s="66">
        <v>222</v>
      </c>
      <c r="D546" s="65">
        <v>2345</v>
      </c>
      <c r="E546" s="66">
        <v>2572</v>
      </c>
      <c r="F546" s="67"/>
      <c r="G546" s="65">
        <f t="shared" si="108"/>
        <v>54</v>
      </c>
      <c r="H546" s="66">
        <f t="shared" si="109"/>
        <v>-227</v>
      </c>
      <c r="I546" s="20">
        <f t="shared" si="110"/>
        <v>0.24324324324324326</v>
      </c>
      <c r="J546" s="21">
        <f t="shared" si="111"/>
        <v>-8.8258164852255058E-2</v>
      </c>
    </row>
    <row r="547" spans="1:10" x14ac:dyDescent="0.2">
      <c r="A547" s="158" t="s">
        <v>467</v>
      </c>
      <c r="B547" s="65">
        <v>327</v>
      </c>
      <c r="C547" s="66">
        <v>397</v>
      </c>
      <c r="D547" s="65">
        <v>3236</v>
      </c>
      <c r="E547" s="66">
        <v>4156</v>
      </c>
      <c r="F547" s="67"/>
      <c r="G547" s="65">
        <f t="shared" si="108"/>
        <v>-70</v>
      </c>
      <c r="H547" s="66">
        <f t="shared" si="109"/>
        <v>-920</v>
      </c>
      <c r="I547" s="20">
        <f t="shared" si="110"/>
        <v>-0.17632241813602015</v>
      </c>
      <c r="J547" s="21">
        <f t="shared" si="111"/>
        <v>-0.22136669874879691</v>
      </c>
    </row>
    <row r="548" spans="1:10" x14ac:dyDescent="0.2">
      <c r="A548" s="158" t="s">
        <v>241</v>
      </c>
      <c r="B548" s="65">
        <v>0</v>
      </c>
      <c r="C548" s="66">
        <v>1</v>
      </c>
      <c r="D548" s="65">
        <v>9</v>
      </c>
      <c r="E548" s="66">
        <v>20</v>
      </c>
      <c r="F548" s="67"/>
      <c r="G548" s="65">
        <f t="shared" si="108"/>
        <v>-1</v>
      </c>
      <c r="H548" s="66">
        <f t="shared" si="109"/>
        <v>-11</v>
      </c>
      <c r="I548" s="20">
        <f t="shared" si="110"/>
        <v>-1</v>
      </c>
      <c r="J548" s="21">
        <f t="shared" si="111"/>
        <v>-0.55000000000000004</v>
      </c>
    </row>
    <row r="549" spans="1:10" x14ac:dyDescent="0.2">
      <c r="A549" s="158" t="s">
        <v>213</v>
      </c>
      <c r="B549" s="65">
        <v>1</v>
      </c>
      <c r="C549" s="66">
        <v>1</v>
      </c>
      <c r="D549" s="65">
        <v>38</v>
      </c>
      <c r="E549" s="66">
        <v>52</v>
      </c>
      <c r="F549" s="67"/>
      <c r="G549" s="65">
        <f t="shared" si="108"/>
        <v>0</v>
      </c>
      <c r="H549" s="66">
        <f t="shared" si="109"/>
        <v>-14</v>
      </c>
      <c r="I549" s="20">
        <f t="shared" si="110"/>
        <v>0</v>
      </c>
      <c r="J549" s="21">
        <f t="shared" si="111"/>
        <v>-0.26923076923076922</v>
      </c>
    </row>
    <row r="550" spans="1:10" x14ac:dyDescent="0.2">
      <c r="A550" s="158" t="s">
        <v>242</v>
      </c>
      <c r="B550" s="65">
        <v>8</v>
      </c>
      <c r="C550" s="66">
        <v>8</v>
      </c>
      <c r="D550" s="65">
        <v>69</v>
      </c>
      <c r="E550" s="66">
        <v>73</v>
      </c>
      <c r="F550" s="67"/>
      <c r="G550" s="65">
        <f t="shared" si="108"/>
        <v>0</v>
      </c>
      <c r="H550" s="66">
        <f t="shared" si="109"/>
        <v>-4</v>
      </c>
      <c r="I550" s="20">
        <f t="shared" si="110"/>
        <v>0</v>
      </c>
      <c r="J550" s="21">
        <f t="shared" si="111"/>
        <v>-5.4794520547945202E-2</v>
      </c>
    </row>
    <row r="551" spans="1:10" x14ac:dyDescent="0.2">
      <c r="A551" s="158" t="s">
        <v>429</v>
      </c>
      <c r="B551" s="65">
        <v>392</v>
      </c>
      <c r="C551" s="66">
        <v>407</v>
      </c>
      <c r="D551" s="65">
        <v>5456</v>
      </c>
      <c r="E551" s="66">
        <v>3832</v>
      </c>
      <c r="F551" s="67"/>
      <c r="G551" s="65">
        <f t="shared" si="108"/>
        <v>-15</v>
      </c>
      <c r="H551" s="66">
        <f t="shared" si="109"/>
        <v>1624</v>
      </c>
      <c r="I551" s="20">
        <f t="shared" si="110"/>
        <v>-3.6855036855036855E-2</v>
      </c>
      <c r="J551" s="21">
        <f t="shared" si="111"/>
        <v>0.42379958246346555</v>
      </c>
    </row>
    <row r="552" spans="1:10" x14ac:dyDescent="0.2">
      <c r="A552" s="158" t="s">
        <v>349</v>
      </c>
      <c r="B552" s="65">
        <v>4</v>
      </c>
      <c r="C552" s="66">
        <v>46</v>
      </c>
      <c r="D552" s="65">
        <v>29</v>
      </c>
      <c r="E552" s="66">
        <v>46</v>
      </c>
      <c r="F552" s="67"/>
      <c r="G552" s="65">
        <f t="shared" si="108"/>
        <v>-42</v>
      </c>
      <c r="H552" s="66">
        <f t="shared" si="109"/>
        <v>-17</v>
      </c>
      <c r="I552" s="20">
        <f t="shared" si="110"/>
        <v>-0.91304347826086951</v>
      </c>
      <c r="J552" s="21">
        <f t="shared" si="111"/>
        <v>-0.36956521739130432</v>
      </c>
    </row>
    <row r="553" spans="1:10" x14ac:dyDescent="0.2">
      <c r="A553" s="158" t="s">
        <v>312</v>
      </c>
      <c r="B553" s="65">
        <v>2</v>
      </c>
      <c r="C553" s="66">
        <v>14</v>
      </c>
      <c r="D553" s="65">
        <v>17</v>
      </c>
      <c r="E553" s="66">
        <v>104</v>
      </c>
      <c r="F553" s="67"/>
      <c r="G553" s="65">
        <f t="shared" si="108"/>
        <v>-12</v>
      </c>
      <c r="H553" s="66">
        <f t="shared" si="109"/>
        <v>-87</v>
      </c>
      <c r="I553" s="20">
        <f t="shared" si="110"/>
        <v>-0.8571428571428571</v>
      </c>
      <c r="J553" s="21">
        <f t="shared" si="111"/>
        <v>-0.83653846153846156</v>
      </c>
    </row>
    <row r="554" spans="1:10" x14ac:dyDescent="0.2">
      <c r="A554" s="158" t="s">
        <v>214</v>
      </c>
      <c r="B554" s="65">
        <v>40</v>
      </c>
      <c r="C554" s="66">
        <v>167</v>
      </c>
      <c r="D554" s="65">
        <v>669</v>
      </c>
      <c r="E554" s="66">
        <v>1401</v>
      </c>
      <c r="F554" s="67"/>
      <c r="G554" s="65">
        <f t="shared" si="108"/>
        <v>-127</v>
      </c>
      <c r="H554" s="66">
        <f t="shared" si="109"/>
        <v>-732</v>
      </c>
      <c r="I554" s="20">
        <f t="shared" si="110"/>
        <v>-0.76047904191616766</v>
      </c>
      <c r="J554" s="21">
        <f t="shared" si="111"/>
        <v>-0.5224839400428265</v>
      </c>
    </row>
    <row r="555" spans="1:10" s="160" customFormat="1" x14ac:dyDescent="0.2">
      <c r="A555" s="178" t="s">
        <v>705</v>
      </c>
      <c r="B555" s="71">
        <v>2886</v>
      </c>
      <c r="C555" s="72">
        <v>3500</v>
      </c>
      <c r="D555" s="71">
        <v>30924</v>
      </c>
      <c r="E555" s="72">
        <v>35536</v>
      </c>
      <c r="F555" s="73"/>
      <c r="G555" s="71">
        <f t="shared" si="108"/>
        <v>-614</v>
      </c>
      <c r="H555" s="72">
        <f t="shared" si="109"/>
        <v>-4612</v>
      </c>
      <c r="I555" s="37">
        <f t="shared" si="110"/>
        <v>-0.17542857142857143</v>
      </c>
      <c r="J555" s="38">
        <f t="shared" si="111"/>
        <v>-0.12978388113462405</v>
      </c>
    </row>
    <row r="556" spans="1:10" x14ac:dyDescent="0.2">
      <c r="A556" s="177"/>
      <c r="B556" s="143"/>
      <c r="C556" s="144"/>
      <c r="D556" s="143"/>
      <c r="E556" s="144"/>
      <c r="F556" s="145"/>
      <c r="G556" s="143"/>
      <c r="H556" s="144"/>
      <c r="I556" s="151"/>
      <c r="J556" s="152"/>
    </row>
    <row r="557" spans="1:10" s="139" customFormat="1" x14ac:dyDescent="0.2">
      <c r="A557" s="159" t="s">
        <v>94</v>
      </c>
      <c r="B557" s="65"/>
      <c r="C557" s="66"/>
      <c r="D557" s="65"/>
      <c r="E557" s="66"/>
      <c r="F557" s="67"/>
      <c r="G557" s="65"/>
      <c r="H557" s="66"/>
      <c r="I557" s="20"/>
      <c r="J557" s="21"/>
    </row>
    <row r="558" spans="1:10" x14ac:dyDescent="0.2">
      <c r="A558" s="158" t="s">
        <v>583</v>
      </c>
      <c r="B558" s="65">
        <v>10</v>
      </c>
      <c r="C558" s="66">
        <v>4</v>
      </c>
      <c r="D558" s="65">
        <v>110</v>
      </c>
      <c r="E558" s="66">
        <v>68</v>
      </c>
      <c r="F558" s="67"/>
      <c r="G558" s="65">
        <f>B558-C558</f>
        <v>6</v>
      </c>
      <c r="H558" s="66">
        <f>D558-E558</f>
        <v>42</v>
      </c>
      <c r="I558" s="20">
        <f>IF(C558=0, "-", IF(G558/C558&lt;10, G558/C558, "&gt;999%"))</f>
        <v>1.5</v>
      </c>
      <c r="J558" s="21">
        <f>IF(E558=0, "-", IF(H558/E558&lt;10, H558/E558, "&gt;999%"))</f>
        <v>0.61764705882352944</v>
      </c>
    </row>
    <row r="559" spans="1:10" x14ac:dyDescent="0.2">
      <c r="A559" s="158" t="s">
        <v>569</v>
      </c>
      <c r="B559" s="65">
        <v>0</v>
      </c>
      <c r="C559" s="66">
        <v>1</v>
      </c>
      <c r="D559" s="65">
        <v>11</v>
      </c>
      <c r="E559" s="66">
        <v>41</v>
      </c>
      <c r="F559" s="67"/>
      <c r="G559" s="65">
        <f>B559-C559</f>
        <v>-1</v>
      </c>
      <c r="H559" s="66">
        <f>D559-E559</f>
        <v>-30</v>
      </c>
      <c r="I559" s="20">
        <f>IF(C559=0, "-", IF(G559/C559&lt;10, G559/C559, "&gt;999%"))</f>
        <v>-1</v>
      </c>
      <c r="J559" s="21">
        <f>IF(E559=0, "-", IF(H559/E559&lt;10, H559/E559, "&gt;999%"))</f>
        <v>-0.73170731707317072</v>
      </c>
    </row>
    <row r="560" spans="1:10" s="160" customFormat="1" x14ac:dyDescent="0.2">
      <c r="A560" s="178" t="s">
        <v>706</v>
      </c>
      <c r="B560" s="71">
        <v>10</v>
      </c>
      <c r="C560" s="72">
        <v>5</v>
      </c>
      <c r="D560" s="71">
        <v>121</v>
      </c>
      <c r="E560" s="72">
        <v>109</v>
      </c>
      <c r="F560" s="73"/>
      <c r="G560" s="71">
        <f>B560-C560</f>
        <v>5</v>
      </c>
      <c r="H560" s="72">
        <f>D560-E560</f>
        <v>12</v>
      </c>
      <c r="I560" s="37">
        <f>IF(C560=0, "-", IF(G560/C560&lt;10, G560/C560, "&gt;999%"))</f>
        <v>1</v>
      </c>
      <c r="J560" s="38">
        <f>IF(E560=0, "-", IF(H560/E560&lt;10, H560/E560, "&gt;999%"))</f>
        <v>0.11009174311926606</v>
      </c>
    </row>
    <row r="561" spans="1:10" x14ac:dyDescent="0.2">
      <c r="A561" s="177"/>
      <c r="B561" s="143"/>
      <c r="C561" s="144"/>
      <c r="D561" s="143"/>
      <c r="E561" s="144"/>
      <c r="F561" s="145"/>
      <c r="G561" s="143"/>
      <c r="H561" s="144"/>
      <c r="I561" s="151"/>
      <c r="J561" s="152"/>
    </row>
    <row r="562" spans="1:10" s="139" customFormat="1" x14ac:dyDescent="0.2">
      <c r="A562" s="159" t="s">
        <v>95</v>
      </c>
      <c r="B562" s="65"/>
      <c r="C562" s="66"/>
      <c r="D562" s="65"/>
      <c r="E562" s="66"/>
      <c r="F562" s="67"/>
      <c r="G562" s="65"/>
      <c r="H562" s="66"/>
      <c r="I562" s="20"/>
      <c r="J562" s="21"/>
    </row>
    <row r="563" spans="1:10" x14ac:dyDescent="0.2">
      <c r="A563" s="158" t="s">
        <v>530</v>
      </c>
      <c r="B563" s="65">
        <v>2</v>
      </c>
      <c r="C563" s="66">
        <v>0</v>
      </c>
      <c r="D563" s="65">
        <v>8</v>
      </c>
      <c r="E563" s="66">
        <v>2</v>
      </c>
      <c r="F563" s="67"/>
      <c r="G563" s="65">
        <f t="shared" ref="G563:G582" si="112">B563-C563</f>
        <v>2</v>
      </c>
      <c r="H563" s="66">
        <f t="shared" ref="H563:H582" si="113">D563-E563</f>
        <v>6</v>
      </c>
      <c r="I563" s="20" t="str">
        <f t="shared" ref="I563:I582" si="114">IF(C563=0, "-", IF(G563/C563&lt;10, G563/C563, "&gt;999%"))</f>
        <v>-</v>
      </c>
      <c r="J563" s="21">
        <f t="shared" ref="J563:J582" si="115">IF(E563=0, "-", IF(H563/E563&lt;10, H563/E563, "&gt;999%"))</f>
        <v>3</v>
      </c>
    </row>
    <row r="564" spans="1:10" x14ac:dyDescent="0.2">
      <c r="A564" s="158" t="s">
        <v>548</v>
      </c>
      <c r="B564" s="65">
        <v>155</v>
      </c>
      <c r="C564" s="66">
        <v>112</v>
      </c>
      <c r="D564" s="65">
        <v>1323</v>
      </c>
      <c r="E564" s="66">
        <v>1403</v>
      </c>
      <c r="F564" s="67"/>
      <c r="G564" s="65">
        <f t="shared" si="112"/>
        <v>43</v>
      </c>
      <c r="H564" s="66">
        <f t="shared" si="113"/>
        <v>-80</v>
      </c>
      <c r="I564" s="20">
        <f t="shared" si="114"/>
        <v>0.38392857142857145</v>
      </c>
      <c r="J564" s="21">
        <f t="shared" si="115"/>
        <v>-5.7020669992872419E-2</v>
      </c>
    </row>
    <row r="565" spans="1:10" x14ac:dyDescent="0.2">
      <c r="A565" s="158" t="s">
        <v>279</v>
      </c>
      <c r="B565" s="65">
        <v>0</v>
      </c>
      <c r="C565" s="66">
        <v>5</v>
      </c>
      <c r="D565" s="65">
        <v>1</v>
      </c>
      <c r="E565" s="66">
        <v>43</v>
      </c>
      <c r="F565" s="67"/>
      <c r="G565" s="65">
        <f t="shared" si="112"/>
        <v>-5</v>
      </c>
      <c r="H565" s="66">
        <f t="shared" si="113"/>
        <v>-42</v>
      </c>
      <c r="I565" s="20">
        <f t="shared" si="114"/>
        <v>-1</v>
      </c>
      <c r="J565" s="21">
        <f t="shared" si="115"/>
        <v>-0.97674418604651159</v>
      </c>
    </row>
    <row r="566" spans="1:10" x14ac:dyDescent="0.2">
      <c r="A566" s="158" t="s">
        <v>313</v>
      </c>
      <c r="B566" s="65">
        <v>4</v>
      </c>
      <c r="C566" s="66">
        <v>8</v>
      </c>
      <c r="D566" s="65">
        <v>26</v>
      </c>
      <c r="E566" s="66">
        <v>50</v>
      </c>
      <c r="F566" s="67"/>
      <c r="G566" s="65">
        <f t="shared" si="112"/>
        <v>-4</v>
      </c>
      <c r="H566" s="66">
        <f t="shared" si="113"/>
        <v>-24</v>
      </c>
      <c r="I566" s="20">
        <f t="shared" si="114"/>
        <v>-0.5</v>
      </c>
      <c r="J566" s="21">
        <f t="shared" si="115"/>
        <v>-0.48</v>
      </c>
    </row>
    <row r="567" spans="1:10" x14ac:dyDescent="0.2">
      <c r="A567" s="158" t="s">
        <v>510</v>
      </c>
      <c r="B567" s="65">
        <v>20</v>
      </c>
      <c r="C567" s="66">
        <v>17</v>
      </c>
      <c r="D567" s="65">
        <v>188</v>
      </c>
      <c r="E567" s="66">
        <v>194</v>
      </c>
      <c r="F567" s="67"/>
      <c r="G567" s="65">
        <f t="shared" si="112"/>
        <v>3</v>
      </c>
      <c r="H567" s="66">
        <f t="shared" si="113"/>
        <v>-6</v>
      </c>
      <c r="I567" s="20">
        <f t="shared" si="114"/>
        <v>0.17647058823529413</v>
      </c>
      <c r="J567" s="21">
        <f t="shared" si="115"/>
        <v>-3.0927835051546393E-2</v>
      </c>
    </row>
    <row r="568" spans="1:10" x14ac:dyDescent="0.2">
      <c r="A568" s="158" t="s">
        <v>314</v>
      </c>
      <c r="B568" s="65">
        <v>0</v>
      </c>
      <c r="C568" s="66">
        <v>1</v>
      </c>
      <c r="D568" s="65">
        <v>4</v>
      </c>
      <c r="E568" s="66">
        <v>9</v>
      </c>
      <c r="F568" s="67"/>
      <c r="G568" s="65">
        <f t="shared" si="112"/>
        <v>-1</v>
      </c>
      <c r="H568" s="66">
        <f t="shared" si="113"/>
        <v>-5</v>
      </c>
      <c r="I568" s="20">
        <f t="shared" si="114"/>
        <v>-1</v>
      </c>
      <c r="J568" s="21">
        <f t="shared" si="115"/>
        <v>-0.55555555555555558</v>
      </c>
    </row>
    <row r="569" spans="1:10" x14ac:dyDescent="0.2">
      <c r="A569" s="158" t="s">
        <v>560</v>
      </c>
      <c r="B569" s="65">
        <v>27</v>
      </c>
      <c r="C569" s="66">
        <v>15</v>
      </c>
      <c r="D569" s="65">
        <v>228</v>
      </c>
      <c r="E569" s="66">
        <v>119</v>
      </c>
      <c r="F569" s="67"/>
      <c r="G569" s="65">
        <f t="shared" si="112"/>
        <v>12</v>
      </c>
      <c r="H569" s="66">
        <f t="shared" si="113"/>
        <v>109</v>
      </c>
      <c r="I569" s="20">
        <f t="shared" si="114"/>
        <v>0.8</v>
      </c>
      <c r="J569" s="21">
        <f t="shared" si="115"/>
        <v>0.91596638655462181</v>
      </c>
    </row>
    <row r="570" spans="1:10" x14ac:dyDescent="0.2">
      <c r="A570" s="158" t="s">
        <v>243</v>
      </c>
      <c r="B570" s="65">
        <v>188</v>
      </c>
      <c r="C570" s="66">
        <v>157</v>
      </c>
      <c r="D570" s="65">
        <v>1270</v>
      </c>
      <c r="E570" s="66">
        <v>1764</v>
      </c>
      <c r="F570" s="67"/>
      <c r="G570" s="65">
        <f t="shared" si="112"/>
        <v>31</v>
      </c>
      <c r="H570" s="66">
        <f t="shared" si="113"/>
        <v>-494</v>
      </c>
      <c r="I570" s="20">
        <f t="shared" si="114"/>
        <v>0.19745222929936307</v>
      </c>
      <c r="J570" s="21">
        <f t="shared" si="115"/>
        <v>-0.2800453514739229</v>
      </c>
    </row>
    <row r="571" spans="1:10" x14ac:dyDescent="0.2">
      <c r="A571" s="158" t="s">
        <v>430</v>
      </c>
      <c r="B571" s="65">
        <v>2</v>
      </c>
      <c r="C571" s="66">
        <v>7</v>
      </c>
      <c r="D571" s="65">
        <v>35</v>
      </c>
      <c r="E571" s="66">
        <v>54</v>
      </c>
      <c r="F571" s="67"/>
      <c r="G571" s="65">
        <f t="shared" si="112"/>
        <v>-5</v>
      </c>
      <c r="H571" s="66">
        <f t="shared" si="113"/>
        <v>-19</v>
      </c>
      <c r="I571" s="20">
        <f t="shared" si="114"/>
        <v>-0.7142857142857143</v>
      </c>
      <c r="J571" s="21">
        <f t="shared" si="115"/>
        <v>-0.35185185185185186</v>
      </c>
    </row>
    <row r="572" spans="1:10" x14ac:dyDescent="0.2">
      <c r="A572" s="158" t="s">
        <v>315</v>
      </c>
      <c r="B572" s="65">
        <v>0</v>
      </c>
      <c r="C572" s="66">
        <v>9</v>
      </c>
      <c r="D572" s="65">
        <v>26</v>
      </c>
      <c r="E572" s="66">
        <v>132</v>
      </c>
      <c r="F572" s="67"/>
      <c r="G572" s="65">
        <f t="shared" si="112"/>
        <v>-9</v>
      </c>
      <c r="H572" s="66">
        <f t="shared" si="113"/>
        <v>-106</v>
      </c>
      <c r="I572" s="20">
        <f t="shared" si="114"/>
        <v>-1</v>
      </c>
      <c r="J572" s="21">
        <f t="shared" si="115"/>
        <v>-0.80303030303030298</v>
      </c>
    </row>
    <row r="573" spans="1:10" x14ac:dyDescent="0.2">
      <c r="A573" s="158" t="s">
        <v>265</v>
      </c>
      <c r="B573" s="65">
        <v>9</v>
      </c>
      <c r="C573" s="66">
        <v>6</v>
      </c>
      <c r="D573" s="65">
        <v>51</v>
      </c>
      <c r="E573" s="66">
        <v>79</v>
      </c>
      <c r="F573" s="67"/>
      <c r="G573" s="65">
        <f t="shared" si="112"/>
        <v>3</v>
      </c>
      <c r="H573" s="66">
        <f t="shared" si="113"/>
        <v>-28</v>
      </c>
      <c r="I573" s="20">
        <f t="shared" si="114"/>
        <v>0.5</v>
      </c>
      <c r="J573" s="21">
        <f t="shared" si="115"/>
        <v>-0.35443037974683544</v>
      </c>
    </row>
    <row r="574" spans="1:10" x14ac:dyDescent="0.2">
      <c r="A574" s="158" t="s">
        <v>468</v>
      </c>
      <c r="B574" s="65">
        <v>0</v>
      </c>
      <c r="C574" s="66">
        <v>2</v>
      </c>
      <c r="D574" s="65">
        <v>0</v>
      </c>
      <c r="E574" s="66">
        <v>26</v>
      </c>
      <c r="F574" s="67"/>
      <c r="G574" s="65">
        <f t="shared" si="112"/>
        <v>-2</v>
      </c>
      <c r="H574" s="66">
        <f t="shared" si="113"/>
        <v>-26</v>
      </c>
      <c r="I574" s="20">
        <f t="shared" si="114"/>
        <v>-1</v>
      </c>
      <c r="J574" s="21">
        <f t="shared" si="115"/>
        <v>-1</v>
      </c>
    </row>
    <row r="575" spans="1:10" x14ac:dyDescent="0.2">
      <c r="A575" s="158" t="s">
        <v>215</v>
      </c>
      <c r="B575" s="65">
        <v>78</v>
      </c>
      <c r="C575" s="66">
        <v>118</v>
      </c>
      <c r="D575" s="65">
        <v>592</v>
      </c>
      <c r="E575" s="66">
        <v>922</v>
      </c>
      <c r="F575" s="67"/>
      <c r="G575" s="65">
        <f t="shared" si="112"/>
        <v>-40</v>
      </c>
      <c r="H575" s="66">
        <f t="shared" si="113"/>
        <v>-330</v>
      </c>
      <c r="I575" s="20">
        <f t="shared" si="114"/>
        <v>-0.33898305084745761</v>
      </c>
      <c r="J575" s="21">
        <f t="shared" si="115"/>
        <v>-0.35791757049891543</v>
      </c>
    </row>
    <row r="576" spans="1:10" x14ac:dyDescent="0.2">
      <c r="A576" s="158" t="s">
        <v>377</v>
      </c>
      <c r="B576" s="65">
        <v>87</v>
      </c>
      <c r="C576" s="66">
        <v>0</v>
      </c>
      <c r="D576" s="65">
        <v>352</v>
      </c>
      <c r="E576" s="66">
        <v>0</v>
      </c>
      <c r="F576" s="67"/>
      <c r="G576" s="65">
        <f t="shared" si="112"/>
        <v>87</v>
      </c>
      <c r="H576" s="66">
        <f t="shared" si="113"/>
        <v>352</v>
      </c>
      <c r="I576" s="20" t="str">
        <f t="shared" si="114"/>
        <v>-</v>
      </c>
      <c r="J576" s="21" t="str">
        <f t="shared" si="115"/>
        <v>-</v>
      </c>
    </row>
    <row r="577" spans="1:10" x14ac:dyDescent="0.2">
      <c r="A577" s="158" t="s">
        <v>431</v>
      </c>
      <c r="B577" s="65">
        <v>102</v>
      </c>
      <c r="C577" s="66">
        <v>116</v>
      </c>
      <c r="D577" s="65">
        <v>709</v>
      </c>
      <c r="E577" s="66">
        <v>904</v>
      </c>
      <c r="F577" s="67"/>
      <c r="G577" s="65">
        <f t="shared" si="112"/>
        <v>-14</v>
      </c>
      <c r="H577" s="66">
        <f t="shared" si="113"/>
        <v>-195</v>
      </c>
      <c r="I577" s="20">
        <f t="shared" si="114"/>
        <v>-0.1206896551724138</v>
      </c>
      <c r="J577" s="21">
        <f t="shared" si="115"/>
        <v>-0.21570796460176991</v>
      </c>
    </row>
    <row r="578" spans="1:10" x14ac:dyDescent="0.2">
      <c r="A578" s="158" t="s">
        <v>469</v>
      </c>
      <c r="B578" s="65">
        <v>22</v>
      </c>
      <c r="C578" s="66">
        <v>23</v>
      </c>
      <c r="D578" s="65">
        <v>353</v>
      </c>
      <c r="E578" s="66">
        <v>450</v>
      </c>
      <c r="F578" s="67"/>
      <c r="G578" s="65">
        <f t="shared" si="112"/>
        <v>-1</v>
      </c>
      <c r="H578" s="66">
        <f t="shared" si="113"/>
        <v>-97</v>
      </c>
      <c r="I578" s="20">
        <f t="shared" si="114"/>
        <v>-4.3478260869565216E-2</v>
      </c>
      <c r="J578" s="21">
        <f t="shared" si="115"/>
        <v>-0.21555555555555556</v>
      </c>
    </row>
    <row r="579" spans="1:10" x14ac:dyDescent="0.2">
      <c r="A579" s="158" t="s">
        <v>485</v>
      </c>
      <c r="B579" s="65">
        <v>15</v>
      </c>
      <c r="C579" s="66">
        <v>14</v>
      </c>
      <c r="D579" s="65">
        <v>131</v>
      </c>
      <c r="E579" s="66">
        <v>93</v>
      </c>
      <c r="F579" s="67"/>
      <c r="G579" s="65">
        <f t="shared" si="112"/>
        <v>1</v>
      </c>
      <c r="H579" s="66">
        <f t="shared" si="113"/>
        <v>38</v>
      </c>
      <c r="I579" s="20">
        <f t="shared" si="114"/>
        <v>7.1428571428571425E-2</v>
      </c>
      <c r="J579" s="21">
        <f t="shared" si="115"/>
        <v>0.40860215053763443</v>
      </c>
    </row>
    <row r="580" spans="1:10" x14ac:dyDescent="0.2">
      <c r="A580" s="158" t="s">
        <v>520</v>
      </c>
      <c r="B580" s="65">
        <v>1</v>
      </c>
      <c r="C580" s="66">
        <v>22</v>
      </c>
      <c r="D580" s="65">
        <v>49</v>
      </c>
      <c r="E580" s="66">
        <v>169</v>
      </c>
      <c r="F580" s="67"/>
      <c r="G580" s="65">
        <f t="shared" si="112"/>
        <v>-21</v>
      </c>
      <c r="H580" s="66">
        <f t="shared" si="113"/>
        <v>-120</v>
      </c>
      <c r="I580" s="20">
        <f t="shared" si="114"/>
        <v>-0.95454545454545459</v>
      </c>
      <c r="J580" s="21">
        <f t="shared" si="115"/>
        <v>-0.7100591715976331</v>
      </c>
    </row>
    <row r="581" spans="1:10" x14ac:dyDescent="0.2">
      <c r="A581" s="158" t="s">
        <v>398</v>
      </c>
      <c r="B581" s="65">
        <v>65</v>
      </c>
      <c r="C581" s="66">
        <v>0</v>
      </c>
      <c r="D581" s="65">
        <v>65</v>
      </c>
      <c r="E581" s="66">
        <v>0</v>
      </c>
      <c r="F581" s="67"/>
      <c r="G581" s="65">
        <f t="shared" si="112"/>
        <v>65</v>
      </c>
      <c r="H581" s="66">
        <f t="shared" si="113"/>
        <v>65</v>
      </c>
      <c r="I581" s="20" t="str">
        <f t="shared" si="114"/>
        <v>-</v>
      </c>
      <c r="J581" s="21" t="str">
        <f t="shared" si="115"/>
        <v>-</v>
      </c>
    </row>
    <row r="582" spans="1:10" s="160" customFormat="1" x14ac:dyDescent="0.2">
      <c r="A582" s="178" t="s">
        <v>707</v>
      </c>
      <c r="B582" s="71">
        <v>777</v>
      </c>
      <c r="C582" s="72">
        <v>632</v>
      </c>
      <c r="D582" s="71">
        <v>5411</v>
      </c>
      <c r="E582" s="72">
        <v>6413</v>
      </c>
      <c r="F582" s="73"/>
      <c r="G582" s="71">
        <f t="shared" si="112"/>
        <v>145</v>
      </c>
      <c r="H582" s="72">
        <f t="shared" si="113"/>
        <v>-1002</v>
      </c>
      <c r="I582" s="37">
        <f t="shared" si="114"/>
        <v>0.22943037974683544</v>
      </c>
      <c r="J582" s="38">
        <f t="shared" si="115"/>
        <v>-0.15624512708560737</v>
      </c>
    </row>
    <row r="583" spans="1:10" x14ac:dyDescent="0.2">
      <c r="A583" s="177"/>
      <c r="B583" s="143"/>
      <c r="C583" s="144"/>
      <c r="D583" s="143"/>
      <c r="E583" s="144"/>
      <c r="F583" s="145"/>
      <c r="G583" s="143"/>
      <c r="H583" s="144"/>
      <c r="I583" s="151"/>
      <c r="J583" s="152"/>
    </row>
    <row r="584" spans="1:10" s="139" customFormat="1" x14ac:dyDescent="0.2">
      <c r="A584" s="159" t="s">
        <v>96</v>
      </c>
      <c r="B584" s="65"/>
      <c r="C584" s="66"/>
      <c r="D584" s="65"/>
      <c r="E584" s="66"/>
      <c r="F584" s="67"/>
      <c r="G584" s="65"/>
      <c r="H584" s="66"/>
      <c r="I584" s="20"/>
      <c r="J584" s="21"/>
    </row>
    <row r="585" spans="1:10" x14ac:dyDescent="0.2">
      <c r="A585" s="158" t="s">
        <v>280</v>
      </c>
      <c r="B585" s="65">
        <v>2</v>
      </c>
      <c r="C585" s="66">
        <v>5</v>
      </c>
      <c r="D585" s="65">
        <v>23</v>
      </c>
      <c r="E585" s="66">
        <v>7</v>
      </c>
      <c r="F585" s="67"/>
      <c r="G585" s="65">
        <f t="shared" ref="G585:G591" si="116">B585-C585</f>
        <v>-3</v>
      </c>
      <c r="H585" s="66">
        <f t="shared" ref="H585:H591" si="117">D585-E585</f>
        <v>16</v>
      </c>
      <c r="I585" s="20">
        <f t="shared" ref="I585:I591" si="118">IF(C585=0, "-", IF(G585/C585&lt;10, G585/C585, "&gt;999%"))</f>
        <v>-0.6</v>
      </c>
      <c r="J585" s="21">
        <f t="shared" ref="J585:J591" si="119">IF(E585=0, "-", IF(H585/E585&lt;10, H585/E585, "&gt;999%"))</f>
        <v>2.2857142857142856</v>
      </c>
    </row>
    <row r="586" spans="1:10" x14ac:dyDescent="0.2">
      <c r="A586" s="158" t="s">
        <v>281</v>
      </c>
      <c r="B586" s="65">
        <v>0</v>
      </c>
      <c r="C586" s="66">
        <v>2</v>
      </c>
      <c r="D586" s="65">
        <v>25</v>
      </c>
      <c r="E586" s="66">
        <v>6</v>
      </c>
      <c r="F586" s="67"/>
      <c r="G586" s="65">
        <f t="shared" si="116"/>
        <v>-2</v>
      </c>
      <c r="H586" s="66">
        <f t="shared" si="117"/>
        <v>19</v>
      </c>
      <c r="I586" s="20">
        <f t="shared" si="118"/>
        <v>-1</v>
      </c>
      <c r="J586" s="21">
        <f t="shared" si="119"/>
        <v>3.1666666666666665</v>
      </c>
    </row>
    <row r="587" spans="1:10" x14ac:dyDescent="0.2">
      <c r="A587" s="158" t="s">
        <v>294</v>
      </c>
      <c r="B587" s="65">
        <v>0</v>
      </c>
      <c r="C587" s="66">
        <v>1</v>
      </c>
      <c r="D587" s="65">
        <v>12</v>
      </c>
      <c r="E587" s="66">
        <v>5</v>
      </c>
      <c r="F587" s="67"/>
      <c r="G587" s="65">
        <f t="shared" si="116"/>
        <v>-1</v>
      </c>
      <c r="H587" s="66">
        <f t="shared" si="117"/>
        <v>7</v>
      </c>
      <c r="I587" s="20">
        <f t="shared" si="118"/>
        <v>-1</v>
      </c>
      <c r="J587" s="21">
        <f t="shared" si="119"/>
        <v>1.4</v>
      </c>
    </row>
    <row r="588" spans="1:10" x14ac:dyDescent="0.2">
      <c r="A588" s="158" t="s">
        <v>408</v>
      </c>
      <c r="B588" s="65">
        <v>48</v>
      </c>
      <c r="C588" s="66">
        <v>36</v>
      </c>
      <c r="D588" s="65">
        <v>322</v>
      </c>
      <c r="E588" s="66">
        <v>310</v>
      </c>
      <c r="F588" s="67"/>
      <c r="G588" s="65">
        <f t="shared" si="116"/>
        <v>12</v>
      </c>
      <c r="H588" s="66">
        <f t="shared" si="117"/>
        <v>12</v>
      </c>
      <c r="I588" s="20">
        <f t="shared" si="118"/>
        <v>0.33333333333333331</v>
      </c>
      <c r="J588" s="21">
        <f t="shared" si="119"/>
        <v>3.870967741935484E-2</v>
      </c>
    </row>
    <row r="589" spans="1:10" x14ac:dyDescent="0.2">
      <c r="A589" s="158" t="s">
        <v>444</v>
      </c>
      <c r="B589" s="65">
        <v>46</v>
      </c>
      <c r="C589" s="66">
        <v>36</v>
      </c>
      <c r="D589" s="65">
        <v>307</v>
      </c>
      <c r="E589" s="66">
        <v>325</v>
      </c>
      <c r="F589" s="67"/>
      <c r="G589" s="65">
        <f t="shared" si="116"/>
        <v>10</v>
      </c>
      <c r="H589" s="66">
        <f t="shared" si="117"/>
        <v>-18</v>
      </c>
      <c r="I589" s="20">
        <f t="shared" si="118"/>
        <v>0.27777777777777779</v>
      </c>
      <c r="J589" s="21">
        <f t="shared" si="119"/>
        <v>-5.5384615384615386E-2</v>
      </c>
    </row>
    <row r="590" spans="1:10" x14ac:dyDescent="0.2">
      <c r="A590" s="158" t="s">
        <v>486</v>
      </c>
      <c r="B590" s="65">
        <v>9</v>
      </c>
      <c r="C590" s="66">
        <v>4</v>
      </c>
      <c r="D590" s="65">
        <v>90</v>
      </c>
      <c r="E590" s="66">
        <v>92</v>
      </c>
      <c r="F590" s="67"/>
      <c r="G590" s="65">
        <f t="shared" si="116"/>
        <v>5</v>
      </c>
      <c r="H590" s="66">
        <f t="shared" si="117"/>
        <v>-2</v>
      </c>
      <c r="I590" s="20">
        <f t="shared" si="118"/>
        <v>1.25</v>
      </c>
      <c r="J590" s="21">
        <f t="shared" si="119"/>
        <v>-2.1739130434782608E-2</v>
      </c>
    </row>
    <row r="591" spans="1:10" s="160" customFormat="1" x14ac:dyDescent="0.2">
      <c r="A591" s="178" t="s">
        <v>708</v>
      </c>
      <c r="B591" s="71">
        <v>105</v>
      </c>
      <c r="C591" s="72">
        <v>84</v>
      </c>
      <c r="D591" s="71">
        <v>779</v>
      </c>
      <c r="E591" s="72">
        <v>745</v>
      </c>
      <c r="F591" s="73"/>
      <c r="G591" s="71">
        <f t="shared" si="116"/>
        <v>21</v>
      </c>
      <c r="H591" s="72">
        <f t="shared" si="117"/>
        <v>34</v>
      </c>
      <c r="I591" s="37">
        <f t="shared" si="118"/>
        <v>0.25</v>
      </c>
      <c r="J591" s="38">
        <f t="shared" si="119"/>
        <v>4.5637583892617448E-2</v>
      </c>
    </row>
    <row r="592" spans="1:10" x14ac:dyDescent="0.2">
      <c r="A592" s="177"/>
      <c r="B592" s="143"/>
      <c r="C592" s="144"/>
      <c r="D592" s="143"/>
      <c r="E592" s="144"/>
      <c r="F592" s="145"/>
      <c r="G592" s="143"/>
      <c r="H592" s="144"/>
      <c r="I592" s="151"/>
      <c r="J592" s="152"/>
    </row>
    <row r="593" spans="1:10" s="139" customFormat="1" x14ac:dyDescent="0.2">
      <c r="A593" s="159" t="s">
        <v>97</v>
      </c>
      <c r="B593" s="65"/>
      <c r="C593" s="66"/>
      <c r="D593" s="65"/>
      <c r="E593" s="66"/>
      <c r="F593" s="67"/>
      <c r="G593" s="65"/>
      <c r="H593" s="66"/>
      <c r="I593" s="20"/>
      <c r="J593" s="21"/>
    </row>
    <row r="594" spans="1:10" x14ac:dyDescent="0.2">
      <c r="A594" s="158" t="s">
        <v>584</v>
      </c>
      <c r="B594" s="65">
        <v>14</v>
      </c>
      <c r="C594" s="66">
        <v>35</v>
      </c>
      <c r="D594" s="65">
        <v>257</v>
      </c>
      <c r="E594" s="66">
        <v>369</v>
      </c>
      <c r="F594" s="67"/>
      <c r="G594" s="65">
        <f>B594-C594</f>
        <v>-21</v>
      </c>
      <c r="H594" s="66">
        <f>D594-E594</f>
        <v>-112</v>
      </c>
      <c r="I594" s="20">
        <f>IF(C594=0, "-", IF(G594/C594&lt;10, G594/C594, "&gt;999%"))</f>
        <v>-0.6</v>
      </c>
      <c r="J594" s="21">
        <f>IF(E594=0, "-", IF(H594/E594&lt;10, H594/E594, "&gt;999%"))</f>
        <v>-0.30352303523035229</v>
      </c>
    </row>
    <row r="595" spans="1:10" x14ac:dyDescent="0.2">
      <c r="A595" s="158" t="s">
        <v>570</v>
      </c>
      <c r="B595" s="65">
        <v>5</v>
      </c>
      <c r="C595" s="66">
        <v>0</v>
      </c>
      <c r="D595" s="65">
        <v>13</v>
      </c>
      <c r="E595" s="66">
        <v>11</v>
      </c>
      <c r="F595" s="67"/>
      <c r="G595" s="65">
        <f>B595-C595</f>
        <v>5</v>
      </c>
      <c r="H595" s="66">
        <f>D595-E595</f>
        <v>2</v>
      </c>
      <c r="I595" s="20" t="str">
        <f>IF(C595=0, "-", IF(G595/C595&lt;10, G595/C595, "&gt;999%"))</f>
        <v>-</v>
      </c>
      <c r="J595" s="21">
        <f>IF(E595=0, "-", IF(H595/E595&lt;10, H595/E595, "&gt;999%"))</f>
        <v>0.18181818181818182</v>
      </c>
    </row>
    <row r="596" spans="1:10" s="160" customFormat="1" x14ac:dyDescent="0.2">
      <c r="A596" s="178" t="s">
        <v>709</v>
      </c>
      <c r="B596" s="71">
        <v>19</v>
      </c>
      <c r="C596" s="72">
        <v>35</v>
      </c>
      <c r="D596" s="71">
        <v>270</v>
      </c>
      <c r="E596" s="72">
        <v>380</v>
      </c>
      <c r="F596" s="73"/>
      <c r="G596" s="71">
        <f>B596-C596</f>
        <v>-16</v>
      </c>
      <c r="H596" s="72">
        <f>D596-E596</f>
        <v>-110</v>
      </c>
      <c r="I596" s="37">
        <f>IF(C596=0, "-", IF(G596/C596&lt;10, G596/C596, "&gt;999%"))</f>
        <v>-0.45714285714285713</v>
      </c>
      <c r="J596" s="38">
        <f>IF(E596=0, "-", IF(H596/E596&lt;10, H596/E596, "&gt;999%"))</f>
        <v>-0.28947368421052633</v>
      </c>
    </row>
    <row r="597" spans="1:10" x14ac:dyDescent="0.2">
      <c r="A597" s="177"/>
      <c r="B597" s="143"/>
      <c r="C597" s="144"/>
      <c r="D597" s="143"/>
      <c r="E597" s="144"/>
      <c r="F597" s="145"/>
      <c r="G597" s="143"/>
      <c r="H597" s="144"/>
      <c r="I597" s="151"/>
      <c r="J597" s="152"/>
    </row>
    <row r="598" spans="1:10" s="139" customFormat="1" x14ac:dyDescent="0.2">
      <c r="A598" s="159" t="s">
        <v>98</v>
      </c>
      <c r="B598" s="65"/>
      <c r="C598" s="66"/>
      <c r="D598" s="65"/>
      <c r="E598" s="66"/>
      <c r="F598" s="67"/>
      <c r="G598" s="65"/>
      <c r="H598" s="66"/>
      <c r="I598" s="20"/>
      <c r="J598" s="21"/>
    </row>
    <row r="599" spans="1:10" x14ac:dyDescent="0.2">
      <c r="A599" s="158" t="s">
        <v>585</v>
      </c>
      <c r="B599" s="65">
        <v>9</v>
      </c>
      <c r="C599" s="66">
        <v>9</v>
      </c>
      <c r="D599" s="65">
        <v>70</v>
      </c>
      <c r="E599" s="66">
        <v>80</v>
      </c>
      <c r="F599" s="67"/>
      <c r="G599" s="65">
        <f>B599-C599</f>
        <v>0</v>
      </c>
      <c r="H599" s="66">
        <f>D599-E599</f>
        <v>-10</v>
      </c>
      <c r="I599" s="20">
        <f>IF(C599=0, "-", IF(G599/C599&lt;10, G599/C599, "&gt;999%"))</f>
        <v>0</v>
      </c>
      <c r="J599" s="21">
        <f>IF(E599=0, "-", IF(H599/E599&lt;10, H599/E599, "&gt;999%"))</f>
        <v>-0.125</v>
      </c>
    </row>
    <row r="600" spans="1:10" s="160" customFormat="1" x14ac:dyDescent="0.2">
      <c r="A600" s="165" t="s">
        <v>710</v>
      </c>
      <c r="B600" s="166">
        <v>9</v>
      </c>
      <c r="C600" s="167">
        <v>9</v>
      </c>
      <c r="D600" s="166">
        <v>70</v>
      </c>
      <c r="E600" s="167">
        <v>80</v>
      </c>
      <c r="F600" s="168"/>
      <c r="G600" s="166">
        <f>B600-C600</f>
        <v>0</v>
      </c>
      <c r="H600" s="167">
        <f>D600-E600</f>
        <v>-10</v>
      </c>
      <c r="I600" s="169">
        <f>IF(C600=0, "-", IF(G600/C600&lt;10, G600/C600, "&gt;999%"))</f>
        <v>0</v>
      </c>
      <c r="J600" s="170">
        <f>IF(E600=0, "-", IF(H600/E600&lt;10, H600/E600, "&gt;999%"))</f>
        <v>-0.125</v>
      </c>
    </row>
    <row r="601" spans="1:10" x14ac:dyDescent="0.2">
      <c r="A601" s="171"/>
      <c r="B601" s="172"/>
      <c r="C601" s="173"/>
      <c r="D601" s="172"/>
      <c r="E601" s="173"/>
      <c r="F601" s="174"/>
      <c r="G601" s="172"/>
      <c r="H601" s="173"/>
      <c r="I601" s="175"/>
      <c r="J601" s="176"/>
    </row>
    <row r="602" spans="1:10" x14ac:dyDescent="0.2">
      <c r="A602" s="27" t="s">
        <v>16</v>
      </c>
      <c r="B602" s="71">
        <f>SUM(B7:B601)/2</f>
        <v>16149</v>
      </c>
      <c r="C602" s="77">
        <f>SUM(C7:C601)/2</f>
        <v>17535</v>
      </c>
      <c r="D602" s="71">
        <f>SUM(D7:D601)/2</f>
        <v>137541</v>
      </c>
      <c r="E602" s="77">
        <f>SUM(E7:E601)/2</f>
        <v>164962</v>
      </c>
      <c r="F602" s="73"/>
      <c r="G602" s="71">
        <f>B602-C602</f>
        <v>-1386</v>
      </c>
      <c r="H602" s="72">
        <f>D602-E602</f>
        <v>-27421</v>
      </c>
      <c r="I602" s="37">
        <f>IF(C602=0, 0, G602/C602)</f>
        <v>-7.9041916167664678E-2</v>
      </c>
      <c r="J602" s="38">
        <f>IF(E602=0, 0, H602/E602)</f>
        <v>-0.16622616117651337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5" max="16383" man="1"/>
    <brk id="107" max="16383" man="1"/>
    <brk id="169" max="16383" man="1"/>
    <brk id="229" max="16383" man="1"/>
    <brk id="288" max="16383" man="1"/>
    <brk id="350" max="16383" man="1"/>
    <brk id="408" max="16383" man="1"/>
    <brk id="466" max="16383" man="1"/>
    <brk id="520" max="16383" man="1"/>
    <brk id="58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111</v>
      </c>
      <c r="B7" s="65">
        <v>3803</v>
      </c>
      <c r="C7" s="66">
        <v>4668</v>
      </c>
      <c r="D7" s="65">
        <v>31356</v>
      </c>
      <c r="E7" s="66">
        <v>45485</v>
      </c>
      <c r="F7" s="67"/>
      <c r="G7" s="65">
        <f>B7-C7</f>
        <v>-865</v>
      </c>
      <c r="H7" s="66">
        <f>D7-E7</f>
        <v>-14129</v>
      </c>
      <c r="I7" s="28">
        <f>IF(C7=0, "-", IF(G7/C7&lt;10, G7/C7*100, "&gt;999"))</f>
        <v>-18.530419880034277</v>
      </c>
      <c r="J7" s="29">
        <f>IF(E7=0, "-", IF(H7/E7&lt;10, H7/E7*100, "&gt;999"))</f>
        <v>-31.062987798175222</v>
      </c>
    </row>
    <row r="8" spans="1:10" x14ac:dyDescent="0.2">
      <c r="A8" s="7" t="s">
        <v>120</v>
      </c>
      <c r="B8" s="65">
        <v>7703</v>
      </c>
      <c r="C8" s="66">
        <v>7971</v>
      </c>
      <c r="D8" s="65">
        <v>65688</v>
      </c>
      <c r="E8" s="66">
        <v>72160</v>
      </c>
      <c r="F8" s="67"/>
      <c r="G8" s="65">
        <f>B8-C8</f>
        <v>-268</v>
      </c>
      <c r="H8" s="66">
        <f>D8-E8</f>
        <v>-6472</v>
      </c>
      <c r="I8" s="28">
        <f>IF(C8=0, "-", IF(G8/C8&lt;10, G8/C8*100, "&gt;999"))</f>
        <v>-3.3621879312507841</v>
      </c>
      <c r="J8" s="29">
        <f>IF(E8=0, "-", IF(H8/E8&lt;10, H8/E8*100, "&gt;999"))</f>
        <v>-8.9689578713968956</v>
      </c>
    </row>
    <row r="9" spans="1:10" x14ac:dyDescent="0.2">
      <c r="A9" s="7" t="s">
        <v>126</v>
      </c>
      <c r="B9" s="65">
        <v>4002</v>
      </c>
      <c r="C9" s="66">
        <v>4162</v>
      </c>
      <c r="D9" s="65">
        <v>34825</v>
      </c>
      <c r="E9" s="66">
        <v>40892</v>
      </c>
      <c r="F9" s="67"/>
      <c r="G9" s="65">
        <f>B9-C9</f>
        <v>-160</v>
      </c>
      <c r="H9" s="66">
        <f>D9-E9</f>
        <v>-6067</v>
      </c>
      <c r="I9" s="28">
        <f>IF(C9=0, "-", IF(G9/C9&lt;10, G9/C9*100, "&gt;999"))</f>
        <v>-3.8443056222969729</v>
      </c>
      <c r="J9" s="29">
        <f>IF(E9=0, "-", IF(H9/E9&lt;10, H9/E9*100, "&gt;999"))</f>
        <v>-14.836642864129903</v>
      </c>
    </row>
    <row r="10" spans="1:10" x14ac:dyDescent="0.2">
      <c r="A10" s="7" t="s">
        <v>127</v>
      </c>
      <c r="B10" s="65">
        <v>641</v>
      </c>
      <c r="C10" s="66">
        <v>734</v>
      </c>
      <c r="D10" s="65">
        <v>5672</v>
      </c>
      <c r="E10" s="66">
        <v>6425</v>
      </c>
      <c r="F10" s="67"/>
      <c r="G10" s="65">
        <f>B10-C10</f>
        <v>-93</v>
      </c>
      <c r="H10" s="66">
        <f>D10-E10</f>
        <v>-753</v>
      </c>
      <c r="I10" s="28">
        <f>IF(C10=0, "-", IF(G10/C10&lt;10, G10/C10*100, "&gt;999"))</f>
        <v>-12.670299727520437</v>
      </c>
      <c r="J10" s="29">
        <f>IF(E10=0, "-", IF(H10/E10&lt;10, H10/E10*100, "&gt;999"))</f>
        <v>-11.719844357976655</v>
      </c>
    </row>
    <row r="11" spans="1:10" s="43" customFormat="1" x14ac:dyDescent="0.2">
      <c r="A11" s="27" t="s">
        <v>0</v>
      </c>
      <c r="B11" s="71">
        <f>SUM(B7:B10)</f>
        <v>16149</v>
      </c>
      <c r="C11" s="72">
        <f>SUM(C7:C10)</f>
        <v>17535</v>
      </c>
      <c r="D11" s="71">
        <f>SUM(D7:D10)</f>
        <v>137541</v>
      </c>
      <c r="E11" s="72">
        <f>SUM(E7:E10)</f>
        <v>164962</v>
      </c>
      <c r="F11" s="73"/>
      <c r="G11" s="71">
        <f>B11-C11</f>
        <v>-1386</v>
      </c>
      <c r="H11" s="72">
        <f>D11-E11</f>
        <v>-27421</v>
      </c>
      <c r="I11" s="44">
        <f>IF(C11=0, 0, G11/C11*100)</f>
        <v>-7.9041916167664681</v>
      </c>
      <c r="J11" s="45">
        <f>IF(E11=0, 0, H11/E11*100)</f>
        <v>-16.622616117651337</v>
      </c>
    </row>
    <row r="13" spans="1:10" x14ac:dyDescent="0.2">
      <c r="A13" s="3"/>
      <c r="B13" s="196" t="s">
        <v>1</v>
      </c>
      <c r="C13" s="197"/>
      <c r="D13" s="196" t="s">
        <v>2</v>
      </c>
      <c r="E13" s="197"/>
      <c r="F13" s="59"/>
      <c r="G13" s="196" t="s">
        <v>3</v>
      </c>
      <c r="H13" s="200"/>
      <c r="I13" s="200"/>
      <c r="J13" s="197"/>
    </row>
    <row r="14" spans="1:10" x14ac:dyDescent="0.2">
      <c r="A14" s="7" t="s">
        <v>112</v>
      </c>
      <c r="B14" s="65">
        <v>85</v>
      </c>
      <c r="C14" s="66">
        <v>148</v>
      </c>
      <c r="D14" s="65">
        <v>738</v>
      </c>
      <c r="E14" s="66">
        <v>1081</v>
      </c>
      <c r="F14" s="67"/>
      <c r="G14" s="65">
        <f t="shared" ref="G14:G34" si="0">B14-C14</f>
        <v>-63</v>
      </c>
      <c r="H14" s="66">
        <f t="shared" ref="H14:H34" si="1">D14-E14</f>
        <v>-343</v>
      </c>
      <c r="I14" s="28">
        <f t="shared" ref="I14:I33" si="2">IF(C14=0, "-", IF(G14/C14&lt;10, G14/C14*100, "&gt;999"))</f>
        <v>-42.567567567567565</v>
      </c>
      <c r="J14" s="29">
        <f t="shared" ref="J14:J33" si="3">IF(E14=0, "-", IF(H14/E14&lt;10, H14/E14*100, "&gt;999"))</f>
        <v>-31.729879740980572</v>
      </c>
    </row>
    <row r="15" spans="1:10" x14ac:dyDescent="0.2">
      <c r="A15" s="7" t="s">
        <v>113</v>
      </c>
      <c r="B15" s="65">
        <v>764</v>
      </c>
      <c r="C15" s="66">
        <v>973</v>
      </c>
      <c r="D15" s="65">
        <v>5998</v>
      </c>
      <c r="E15" s="66">
        <v>10212</v>
      </c>
      <c r="F15" s="67"/>
      <c r="G15" s="65">
        <f t="shared" si="0"/>
        <v>-209</v>
      </c>
      <c r="H15" s="66">
        <f t="shared" si="1"/>
        <v>-4214</v>
      </c>
      <c r="I15" s="28">
        <f t="shared" si="2"/>
        <v>-21.479958890030833</v>
      </c>
      <c r="J15" s="29">
        <f t="shared" si="3"/>
        <v>-41.265178221699962</v>
      </c>
    </row>
    <row r="16" spans="1:10" x14ac:dyDescent="0.2">
      <c r="A16" s="7" t="s">
        <v>114</v>
      </c>
      <c r="B16" s="65">
        <v>2062</v>
      </c>
      <c r="C16" s="66">
        <v>2404</v>
      </c>
      <c r="D16" s="65">
        <v>17475</v>
      </c>
      <c r="E16" s="66">
        <v>24604</v>
      </c>
      <c r="F16" s="67"/>
      <c r="G16" s="65">
        <f t="shared" si="0"/>
        <v>-342</v>
      </c>
      <c r="H16" s="66">
        <f t="shared" si="1"/>
        <v>-7129</v>
      </c>
      <c r="I16" s="28">
        <f t="shared" si="2"/>
        <v>-14.226289517470883</v>
      </c>
      <c r="J16" s="29">
        <f t="shared" si="3"/>
        <v>-28.974963420582018</v>
      </c>
    </row>
    <row r="17" spans="1:10" x14ac:dyDescent="0.2">
      <c r="A17" s="7" t="s">
        <v>115</v>
      </c>
      <c r="B17" s="65">
        <v>512</v>
      </c>
      <c r="C17" s="66">
        <v>512</v>
      </c>
      <c r="D17" s="65">
        <v>4019</v>
      </c>
      <c r="E17" s="66">
        <v>5120</v>
      </c>
      <c r="F17" s="67"/>
      <c r="G17" s="65">
        <f t="shared" si="0"/>
        <v>0</v>
      </c>
      <c r="H17" s="66">
        <f t="shared" si="1"/>
        <v>-1101</v>
      </c>
      <c r="I17" s="28">
        <f t="shared" si="2"/>
        <v>0</v>
      </c>
      <c r="J17" s="29">
        <f t="shared" si="3"/>
        <v>-21.50390625</v>
      </c>
    </row>
    <row r="18" spans="1:10" x14ac:dyDescent="0.2">
      <c r="A18" s="7" t="s">
        <v>116</v>
      </c>
      <c r="B18" s="65">
        <v>83</v>
      </c>
      <c r="C18" s="66">
        <v>136</v>
      </c>
      <c r="D18" s="65">
        <v>576</v>
      </c>
      <c r="E18" s="66">
        <v>1152</v>
      </c>
      <c r="F18" s="67"/>
      <c r="G18" s="65">
        <f t="shared" si="0"/>
        <v>-53</v>
      </c>
      <c r="H18" s="66">
        <f t="shared" si="1"/>
        <v>-576</v>
      </c>
      <c r="I18" s="28">
        <f t="shared" si="2"/>
        <v>-38.970588235294116</v>
      </c>
      <c r="J18" s="29">
        <f t="shared" si="3"/>
        <v>-50</v>
      </c>
    </row>
    <row r="19" spans="1:10" x14ac:dyDescent="0.2">
      <c r="A19" s="7" t="s">
        <v>117</v>
      </c>
      <c r="B19" s="65">
        <v>15</v>
      </c>
      <c r="C19" s="66">
        <v>11</v>
      </c>
      <c r="D19" s="65">
        <v>99</v>
      </c>
      <c r="E19" s="66">
        <v>107</v>
      </c>
      <c r="F19" s="67"/>
      <c r="G19" s="65">
        <f t="shared" si="0"/>
        <v>4</v>
      </c>
      <c r="H19" s="66">
        <f t="shared" si="1"/>
        <v>-8</v>
      </c>
      <c r="I19" s="28">
        <f t="shared" si="2"/>
        <v>36.363636363636367</v>
      </c>
      <c r="J19" s="29">
        <f t="shared" si="3"/>
        <v>-7.4766355140186906</v>
      </c>
    </row>
    <row r="20" spans="1:10" x14ac:dyDescent="0.2">
      <c r="A20" s="7" t="s">
        <v>118</v>
      </c>
      <c r="B20" s="65">
        <v>105</v>
      </c>
      <c r="C20" s="66">
        <v>248</v>
      </c>
      <c r="D20" s="65">
        <v>986</v>
      </c>
      <c r="E20" s="66">
        <v>1481</v>
      </c>
      <c r="F20" s="67"/>
      <c r="G20" s="65">
        <f t="shared" si="0"/>
        <v>-143</v>
      </c>
      <c r="H20" s="66">
        <f t="shared" si="1"/>
        <v>-495</v>
      </c>
      <c r="I20" s="28">
        <f t="shared" si="2"/>
        <v>-57.661290322580648</v>
      </c>
      <c r="J20" s="29">
        <f t="shared" si="3"/>
        <v>-33.423362592842679</v>
      </c>
    </row>
    <row r="21" spans="1:10" x14ac:dyDescent="0.2">
      <c r="A21" s="7" t="s">
        <v>119</v>
      </c>
      <c r="B21" s="65">
        <v>177</v>
      </c>
      <c r="C21" s="66">
        <v>236</v>
      </c>
      <c r="D21" s="65">
        <v>1465</v>
      </c>
      <c r="E21" s="66">
        <v>1728</v>
      </c>
      <c r="F21" s="67"/>
      <c r="G21" s="65">
        <f t="shared" si="0"/>
        <v>-59</v>
      </c>
      <c r="H21" s="66">
        <f t="shared" si="1"/>
        <v>-263</v>
      </c>
      <c r="I21" s="28">
        <f t="shared" si="2"/>
        <v>-25</v>
      </c>
      <c r="J21" s="29">
        <f t="shared" si="3"/>
        <v>-15.219907407407407</v>
      </c>
    </row>
    <row r="22" spans="1:10" x14ac:dyDescent="0.2">
      <c r="A22" s="142" t="s">
        <v>121</v>
      </c>
      <c r="B22" s="143">
        <v>710</v>
      </c>
      <c r="C22" s="144">
        <v>460</v>
      </c>
      <c r="D22" s="143">
        <v>4514</v>
      </c>
      <c r="E22" s="144">
        <v>3804</v>
      </c>
      <c r="F22" s="145"/>
      <c r="G22" s="143">
        <f t="shared" si="0"/>
        <v>250</v>
      </c>
      <c r="H22" s="144">
        <f t="shared" si="1"/>
        <v>710</v>
      </c>
      <c r="I22" s="146">
        <f t="shared" si="2"/>
        <v>54.347826086956516</v>
      </c>
      <c r="J22" s="147">
        <f t="shared" si="3"/>
        <v>18.664563617245005</v>
      </c>
    </row>
    <row r="23" spans="1:10" x14ac:dyDescent="0.2">
      <c r="A23" s="7" t="s">
        <v>122</v>
      </c>
      <c r="B23" s="65">
        <v>2171</v>
      </c>
      <c r="C23" s="66">
        <v>2054</v>
      </c>
      <c r="D23" s="65">
        <v>17180</v>
      </c>
      <c r="E23" s="66">
        <v>17765</v>
      </c>
      <c r="F23" s="67"/>
      <c r="G23" s="65">
        <f t="shared" si="0"/>
        <v>117</v>
      </c>
      <c r="H23" s="66">
        <f t="shared" si="1"/>
        <v>-585</v>
      </c>
      <c r="I23" s="28">
        <f t="shared" si="2"/>
        <v>5.6962025316455698</v>
      </c>
      <c r="J23" s="29">
        <f t="shared" si="3"/>
        <v>-3.2929918378834784</v>
      </c>
    </row>
    <row r="24" spans="1:10" x14ac:dyDescent="0.2">
      <c r="A24" s="7" t="s">
        <v>123</v>
      </c>
      <c r="B24" s="65">
        <v>2636</v>
      </c>
      <c r="C24" s="66">
        <v>3305</v>
      </c>
      <c r="D24" s="65">
        <v>25421</v>
      </c>
      <c r="E24" s="66">
        <v>29394</v>
      </c>
      <c r="F24" s="67"/>
      <c r="G24" s="65">
        <f t="shared" si="0"/>
        <v>-669</v>
      </c>
      <c r="H24" s="66">
        <f t="shared" si="1"/>
        <v>-3973</v>
      </c>
      <c r="I24" s="28">
        <f t="shared" si="2"/>
        <v>-20.242057488653558</v>
      </c>
      <c r="J24" s="29">
        <f t="shared" si="3"/>
        <v>-13.516363883785806</v>
      </c>
    </row>
    <row r="25" spans="1:10" x14ac:dyDescent="0.2">
      <c r="A25" s="7" t="s">
        <v>124</v>
      </c>
      <c r="B25" s="65">
        <v>1788</v>
      </c>
      <c r="C25" s="66">
        <v>1829</v>
      </c>
      <c r="D25" s="65">
        <v>15278</v>
      </c>
      <c r="E25" s="66">
        <v>17704</v>
      </c>
      <c r="F25" s="67"/>
      <c r="G25" s="65">
        <f t="shared" si="0"/>
        <v>-41</v>
      </c>
      <c r="H25" s="66">
        <f t="shared" si="1"/>
        <v>-2426</v>
      </c>
      <c r="I25" s="28">
        <f t="shared" si="2"/>
        <v>-2.2416621104428649</v>
      </c>
      <c r="J25" s="29">
        <f t="shared" si="3"/>
        <v>-13.703117939448711</v>
      </c>
    </row>
    <row r="26" spans="1:10" x14ac:dyDescent="0.2">
      <c r="A26" s="7" t="s">
        <v>125</v>
      </c>
      <c r="B26" s="65">
        <v>398</v>
      </c>
      <c r="C26" s="66">
        <v>323</v>
      </c>
      <c r="D26" s="65">
        <v>3295</v>
      </c>
      <c r="E26" s="66">
        <v>3493</v>
      </c>
      <c r="F26" s="67"/>
      <c r="G26" s="65">
        <f t="shared" si="0"/>
        <v>75</v>
      </c>
      <c r="H26" s="66">
        <f t="shared" si="1"/>
        <v>-198</v>
      </c>
      <c r="I26" s="28">
        <f t="shared" si="2"/>
        <v>23.219814241486066</v>
      </c>
      <c r="J26" s="29">
        <f t="shared" si="3"/>
        <v>-5.6684798167764106</v>
      </c>
    </row>
    <row r="27" spans="1:10" x14ac:dyDescent="0.2">
      <c r="A27" s="142" t="s">
        <v>128</v>
      </c>
      <c r="B27" s="143">
        <v>21</v>
      </c>
      <c r="C27" s="144">
        <v>52</v>
      </c>
      <c r="D27" s="143">
        <v>316</v>
      </c>
      <c r="E27" s="144">
        <v>384</v>
      </c>
      <c r="F27" s="145"/>
      <c r="G27" s="143">
        <f t="shared" si="0"/>
        <v>-31</v>
      </c>
      <c r="H27" s="144">
        <f t="shared" si="1"/>
        <v>-68</v>
      </c>
      <c r="I27" s="146">
        <f t="shared" si="2"/>
        <v>-59.615384615384613</v>
      </c>
      <c r="J27" s="147">
        <f t="shared" si="3"/>
        <v>-17.708333333333336</v>
      </c>
    </row>
    <row r="28" spans="1:10" x14ac:dyDescent="0.2">
      <c r="A28" s="7" t="s">
        <v>129</v>
      </c>
      <c r="B28" s="65">
        <v>15</v>
      </c>
      <c r="C28" s="66">
        <v>8</v>
      </c>
      <c r="D28" s="65">
        <v>94</v>
      </c>
      <c r="E28" s="66">
        <v>58</v>
      </c>
      <c r="F28" s="67"/>
      <c r="G28" s="65">
        <f t="shared" si="0"/>
        <v>7</v>
      </c>
      <c r="H28" s="66">
        <f t="shared" si="1"/>
        <v>36</v>
      </c>
      <c r="I28" s="28">
        <f t="shared" si="2"/>
        <v>87.5</v>
      </c>
      <c r="J28" s="29">
        <f t="shared" si="3"/>
        <v>62.068965517241381</v>
      </c>
    </row>
    <row r="29" spans="1:10" x14ac:dyDescent="0.2">
      <c r="A29" s="7" t="s">
        <v>130</v>
      </c>
      <c r="B29" s="65">
        <v>42</v>
      </c>
      <c r="C29" s="66">
        <v>39</v>
      </c>
      <c r="D29" s="65">
        <v>288</v>
      </c>
      <c r="E29" s="66">
        <v>312</v>
      </c>
      <c r="F29" s="67"/>
      <c r="G29" s="65">
        <f t="shared" si="0"/>
        <v>3</v>
      </c>
      <c r="H29" s="66">
        <f t="shared" si="1"/>
        <v>-24</v>
      </c>
      <c r="I29" s="28">
        <f t="shared" si="2"/>
        <v>7.6923076923076925</v>
      </c>
      <c r="J29" s="29">
        <f t="shared" si="3"/>
        <v>-7.6923076923076925</v>
      </c>
    </row>
    <row r="30" spans="1:10" x14ac:dyDescent="0.2">
      <c r="A30" s="7" t="s">
        <v>131</v>
      </c>
      <c r="B30" s="65">
        <v>163</v>
      </c>
      <c r="C30" s="66">
        <v>236</v>
      </c>
      <c r="D30" s="65">
        <v>2070</v>
      </c>
      <c r="E30" s="66">
        <v>2076</v>
      </c>
      <c r="F30" s="67"/>
      <c r="G30" s="65">
        <f t="shared" si="0"/>
        <v>-73</v>
      </c>
      <c r="H30" s="66">
        <f t="shared" si="1"/>
        <v>-6</v>
      </c>
      <c r="I30" s="28">
        <f t="shared" si="2"/>
        <v>-30.932203389830509</v>
      </c>
      <c r="J30" s="29">
        <f t="shared" si="3"/>
        <v>-0.28901734104046239</v>
      </c>
    </row>
    <row r="31" spans="1:10" x14ac:dyDescent="0.2">
      <c r="A31" s="7" t="s">
        <v>132</v>
      </c>
      <c r="B31" s="65">
        <v>537</v>
      </c>
      <c r="C31" s="66">
        <v>606</v>
      </c>
      <c r="D31" s="65">
        <v>4897</v>
      </c>
      <c r="E31" s="66">
        <v>6261</v>
      </c>
      <c r="F31" s="67"/>
      <c r="G31" s="65">
        <f t="shared" si="0"/>
        <v>-69</v>
      </c>
      <c r="H31" s="66">
        <f t="shared" si="1"/>
        <v>-1364</v>
      </c>
      <c r="I31" s="28">
        <f t="shared" si="2"/>
        <v>-11.386138613861387</v>
      </c>
      <c r="J31" s="29">
        <f t="shared" si="3"/>
        <v>-21.785657243251876</v>
      </c>
    </row>
    <row r="32" spans="1:10" x14ac:dyDescent="0.2">
      <c r="A32" s="7" t="s">
        <v>133</v>
      </c>
      <c r="B32" s="65">
        <v>3224</v>
      </c>
      <c r="C32" s="66">
        <v>3221</v>
      </c>
      <c r="D32" s="65">
        <v>27160</v>
      </c>
      <c r="E32" s="66">
        <v>31801</v>
      </c>
      <c r="F32" s="67"/>
      <c r="G32" s="65">
        <f t="shared" si="0"/>
        <v>3</v>
      </c>
      <c r="H32" s="66">
        <f t="shared" si="1"/>
        <v>-4641</v>
      </c>
      <c r="I32" s="28">
        <f t="shared" si="2"/>
        <v>9.3138776777398333E-2</v>
      </c>
      <c r="J32" s="29">
        <f t="shared" si="3"/>
        <v>-14.593880695575612</v>
      </c>
    </row>
    <row r="33" spans="1:10" x14ac:dyDescent="0.2">
      <c r="A33" s="142" t="s">
        <v>127</v>
      </c>
      <c r="B33" s="143">
        <v>641</v>
      </c>
      <c r="C33" s="144">
        <v>734</v>
      </c>
      <c r="D33" s="143">
        <v>5672</v>
      </c>
      <c r="E33" s="144">
        <v>6425</v>
      </c>
      <c r="F33" s="145"/>
      <c r="G33" s="143">
        <f t="shared" si="0"/>
        <v>-93</v>
      </c>
      <c r="H33" s="144">
        <f t="shared" si="1"/>
        <v>-753</v>
      </c>
      <c r="I33" s="146">
        <f t="shared" si="2"/>
        <v>-12.670299727520437</v>
      </c>
      <c r="J33" s="147">
        <f t="shared" si="3"/>
        <v>-11.719844357976655</v>
      </c>
    </row>
    <row r="34" spans="1:10" s="43" customFormat="1" x14ac:dyDescent="0.2">
      <c r="A34" s="27" t="s">
        <v>0</v>
      </c>
      <c r="B34" s="71">
        <f>SUM(B14:B33)</f>
        <v>16149</v>
      </c>
      <c r="C34" s="72">
        <f>SUM(C14:C33)</f>
        <v>17535</v>
      </c>
      <c r="D34" s="71">
        <f>SUM(D14:D33)</f>
        <v>137541</v>
      </c>
      <c r="E34" s="72">
        <f>SUM(E14:E33)</f>
        <v>164962</v>
      </c>
      <c r="F34" s="73"/>
      <c r="G34" s="71">
        <f t="shared" si="0"/>
        <v>-1386</v>
      </c>
      <c r="H34" s="72">
        <f t="shared" si="1"/>
        <v>-27421</v>
      </c>
      <c r="I34" s="44">
        <f>IF(C34=0, 0, G34/C34*100)</f>
        <v>-7.9041916167664681</v>
      </c>
      <c r="J34" s="45">
        <f>IF(E34=0, 0, H34/E34*100)</f>
        <v>-16.622616117651337</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111</v>
      </c>
      <c r="B39" s="30">
        <f>$B$7/$B$11*100</f>
        <v>23.549445786116788</v>
      </c>
      <c r="C39" s="31">
        <f>$C$7/$C$11*100</f>
        <v>26.62104362703165</v>
      </c>
      <c r="D39" s="30">
        <f>$D$7/$D$11*100</f>
        <v>22.797565816738281</v>
      </c>
      <c r="E39" s="31">
        <f>$E$7/$E$11*100</f>
        <v>27.573016815993988</v>
      </c>
      <c r="F39" s="32"/>
      <c r="G39" s="30">
        <f>B39-C39</f>
        <v>-3.0715978409148619</v>
      </c>
      <c r="H39" s="31">
        <f>D39-E39</f>
        <v>-4.7754509992557068</v>
      </c>
    </row>
    <row r="40" spans="1:10" x14ac:dyDescent="0.2">
      <c r="A40" s="7" t="s">
        <v>120</v>
      </c>
      <c r="B40" s="30">
        <f>$B$8/$B$11*100</f>
        <v>47.699547959625981</v>
      </c>
      <c r="C40" s="31">
        <f>$C$8/$C$11*100</f>
        <v>45.457656116338754</v>
      </c>
      <c r="D40" s="30">
        <f>$D$8/$D$11*100</f>
        <v>47.758850088337297</v>
      </c>
      <c r="E40" s="31">
        <f>$E$8/$E$11*100</f>
        <v>43.743407572653098</v>
      </c>
      <c r="F40" s="32"/>
      <c r="G40" s="30">
        <f>B40-C40</f>
        <v>2.2418918432872275</v>
      </c>
      <c r="H40" s="31">
        <f>D40-E40</f>
        <v>4.0154425156841995</v>
      </c>
    </row>
    <row r="41" spans="1:10" x14ac:dyDescent="0.2">
      <c r="A41" s="7" t="s">
        <v>126</v>
      </c>
      <c r="B41" s="30">
        <f>$B$9/$B$11*100</f>
        <v>24.781720230354821</v>
      </c>
      <c r="C41" s="31">
        <f>$C$9/$C$11*100</f>
        <v>23.73538637011691</v>
      </c>
      <c r="D41" s="30">
        <f>$D$9/$D$11*100</f>
        <v>25.319722846278562</v>
      </c>
      <c r="E41" s="31">
        <f>$E$9/$E$11*100</f>
        <v>24.788739224791165</v>
      </c>
      <c r="F41" s="32"/>
      <c r="G41" s="30">
        <f>B41-C41</f>
        <v>1.0463338602379118</v>
      </c>
      <c r="H41" s="31">
        <f>D41-E41</f>
        <v>0.53098362148739753</v>
      </c>
    </row>
    <row r="42" spans="1:10" x14ac:dyDescent="0.2">
      <c r="A42" s="7" t="s">
        <v>127</v>
      </c>
      <c r="B42" s="30">
        <f>$B$10/$B$11*100</f>
        <v>3.9692860239024088</v>
      </c>
      <c r="C42" s="31">
        <f>$C$10/$C$11*100</f>
        <v>4.1859138865126893</v>
      </c>
      <c r="D42" s="30">
        <f>$D$10/$D$11*100</f>
        <v>4.1238612486458583</v>
      </c>
      <c r="E42" s="31">
        <f>$E$10/$E$11*100</f>
        <v>3.8948363865617535</v>
      </c>
      <c r="F42" s="32"/>
      <c r="G42" s="30">
        <f>B42-C42</f>
        <v>-0.21662786261028044</v>
      </c>
      <c r="H42" s="31">
        <f>D42-E42</f>
        <v>0.22902486208410489</v>
      </c>
    </row>
    <row r="43" spans="1:10" s="43" customFormat="1" x14ac:dyDescent="0.2">
      <c r="A43" s="27" t="s">
        <v>0</v>
      </c>
      <c r="B43" s="46">
        <f>SUM(B39:B42)</f>
        <v>100</v>
      </c>
      <c r="C43" s="47">
        <f>SUM(C39:C42)</f>
        <v>100.00000000000001</v>
      </c>
      <c r="D43" s="46">
        <f>SUM(D39:D42)</f>
        <v>100</v>
      </c>
      <c r="E43" s="47">
        <f>SUM(E39:E42)</f>
        <v>99.999999999999986</v>
      </c>
      <c r="F43" s="48"/>
      <c r="G43" s="46">
        <f>B43-C43</f>
        <v>0</v>
      </c>
      <c r="H43" s="47">
        <f>D43-E43</f>
        <v>0</v>
      </c>
    </row>
    <row r="45" spans="1:10" x14ac:dyDescent="0.2">
      <c r="A45" s="3"/>
      <c r="B45" s="196" t="s">
        <v>1</v>
      </c>
      <c r="C45" s="197"/>
      <c r="D45" s="196" t="s">
        <v>2</v>
      </c>
      <c r="E45" s="197"/>
      <c r="F45" s="59"/>
      <c r="G45" s="196" t="s">
        <v>9</v>
      </c>
      <c r="H45" s="197"/>
    </row>
    <row r="46" spans="1:10" x14ac:dyDescent="0.2">
      <c r="A46" s="7" t="s">
        <v>112</v>
      </c>
      <c r="B46" s="30">
        <f>$B$14/$B$34*100</f>
        <v>0.52634838070468759</v>
      </c>
      <c r="C46" s="31">
        <f>$C$14/$C$34*100</f>
        <v>0.84402623324779014</v>
      </c>
      <c r="D46" s="30">
        <f>$D$14/$D$34*100</f>
        <v>0.53656727812070582</v>
      </c>
      <c r="E46" s="31">
        <f>$E$14/$E$34*100</f>
        <v>0.65530243328766624</v>
      </c>
      <c r="F46" s="32"/>
      <c r="G46" s="30">
        <f t="shared" ref="G46:G66" si="4">B46-C46</f>
        <v>-0.31767785254310255</v>
      </c>
      <c r="H46" s="31">
        <f t="shared" ref="H46:H66" si="5">D46-E46</f>
        <v>-0.11873515516696043</v>
      </c>
    </row>
    <row r="47" spans="1:10" x14ac:dyDescent="0.2">
      <c r="A47" s="7" t="s">
        <v>113</v>
      </c>
      <c r="B47" s="30">
        <f>$B$15/$B$34*100</f>
        <v>4.730943092451545</v>
      </c>
      <c r="C47" s="31">
        <f>$C$15/$C$34*100</f>
        <v>5.5489021956087825</v>
      </c>
      <c r="D47" s="30">
        <f>$D$15/$D$34*100</f>
        <v>4.3608814826124576</v>
      </c>
      <c r="E47" s="31">
        <f>$E$15/$E$34*100</f>
        <v>6.1905166038239114</v>
      </c>
      <c r="F47" s="32"/>
      <c r="G47" s="30">
        <f t="shared" si="4"/>
        <v>-0.81795910315723752</v>
      </c>
      <c r="H47" s="31">
        <f t="shared" si="5"/>
        <v>-1.8296351212114539</v>
      </c>
    </row>
    <row r="48" spans="1:10" x14ac:dyDescent="0.2">
      <c r="A48" s="7" t="s">
        <v>114</v>
      </c>
      <c r="B48" s="30">
        <f>$B$16/$B$34*100</f>
        <v>12.768592482506659</v>
      </c>
      <c r="C48" s="31">
        <f>$C$16/$C$34*100</f>
        <v>13.709723410322214</v>
      </c>
      <c r="D48" s="30">
        <f>$D$16/$D$34*100</f>
        <v>12.705302418915087</v>
      </c>
      <c r="E48" s="31">
        <f>$E$16/$E$34*100</f>
        <v>14.914950109722239</v>
      </c>
      <c r="F48" s="32"/>
      <c r="G48" s="30">
        <f t="shared" si="4"/>
        <v>-0.9411309278155553</v>
      </c>
      <c r="H48" s="31">
        <f t="shared" si="5"/>
        <v>-2.2096476908071523</v>
      </c>
    </row>
    <row r="49" spans="1:8" x14ac:dyDescent="0.2">
      <c r="A49" s="7" t="s">
        <v>115</v>
      </c>
      <c r="B49" s="30">
        <f>$B$17/$B$34*100</f>
        <v>3.1704749520094127</v>
      </c>
      <c r="C49" s="31">
        <f>$C$17/$C$34*100</f>
        <v>2.9198745366410037</v>
      </c>
      <c r="D49" s="30">
        <f>$D$17/$D$34*100</f>
        <v>2.9220377923673668</v>
      </c>
      <c r="E49" s="31">
        <f>$E$17/$E$34*100</f>
        <v>3.1037451049332572</v>
      </c>
      <c r="F49" s="32"/>
      <c r="G49" s="30">
        <f t="shared" si="4"/>
        <v>0.25060041536840894</v>
      </c>
      <c r="H49" s="31">
        <f t="shared" si="5"/>
        <v>-0.18170731256589034</v>
      </c>
    </row>
    <row r="50" spans="1:8" x14ac:dyDescent="0.2">
      <c r="A50" s="7" t="s">
        <v>116</v>
      </c>
      <c r="B50" s="30">
        <f>$B$18/$B$34*100</f>
        <v>0.51396371292340082</v>
      </c>
      <c r="C50" s="31">
        <f>$C$18/$C$34*100</f>
        <v>0.77559167379526661</v>
      </c>
      <c r="D50" s="30">
        <f>$D$18/$D$34*100</f>
        <v>0.41878421706981916</v>
      </c>
      <c r="E50" s="31">
        <f>$E$18/$E$34*100</f>
        <v>0.69834264860998285</v>
      </c>
      <c r="F50" s="32"/>
      <c r="G50" s="30">
        <f t="shared" si="4"/>
        <v>-0.26162796087186579</v>
      </c>
      <c r="H50" s="31">
        <f t="shared" si="5"/>
        <v>-0.27955843154016369</v>
      </c>
    </row>
    <row r="51" spans="1:8" x14ac:dyDescent="0.2">
      <c r="A51" s="7" t="s">
        <v>117</v>
      </c>
      <c r="B51" s="30">
        <f>$B$19/$B$34*100</f>
        <v>9.2885008359650745E-2</v>
      </c>
      <c r="C51" s="31">
        <f>$C$19/$C$34*100</f>
        <v>6.2731679498146564E-2</v>
      </c>
      <c r="D51" s="30">
        <f>$D$19/$D$34*100</f>
        <v>7.1978537308875171E-2</v>
      </c>
      <c r="E51" s="31">
        <f>$E$19/$E$34*100</f>
        <v>6.4863423091378616E-2</v>
      </c>
      <c r="F51" s="32"/>
      <c r="G51" s="30">
        <f t="shared" si="4"/>
        <v>3.0153328861504181E-2</v>
      </c>
      <c r="H51" s="31">
        <f t="shared" si="5"/>
        <v>7.1151142174965543E-3</v>
      </c>
    </row>
    <row r="52" spans="1:8" x14ac:dyDescent="0.2">
      <c r="A52" s="7" t="s">
        <v>118</v>
      </c>
      <c r="B52" s="30">
        <f>$B$20/$B$34*100</f>
        <v>0.65019505851755521</v>
      </c>
      <c r="C52" s="31">
        <f>$C$20/$C$34*100</f>
        <v>1.4143142286854862</v>
      </c>
      <c r="D52" s="30">
        <f>$D$20/$D$34*100</f>
        <v>0.71687714935910019</v>
      </c>
      <c r="E52" s="31">
        <f>$E$20/$E$34*100</f>
        <v>0.89778251961057709</v>
      </c>
      <c r="F52" s="32"/>
      <c r="G52" s="30">
        <f t="shared" si="4"/>
        <v>-0.76411917016793096</v>
      </c>
      <c r="H52" s="31">
        <f t="shared" si="5"/>
        <v>-0.1809053702514769</v>
      </c>
    </row>
    <row r="53" spans="1:8" x14ac:dyDescent="0.2">
      <c r="A53" s="7" t="s">
        <v>119</v>
      </c>
      <c r="B53" s="30">
        <f>$B$21/$B$34*100</f>
        <v>1.0960430986438789</v>
      </c>
      <c r="C53" s="31">
        <f>$C$21/$C$34*100</f>
        <v>1.3458796692329626</v>
      </c>
      <c r="D53" s="30">
        <f>$D$21/$D$34*100</f>
        <v>1.0651369409848699</v>
      </c>
      <c r="E53" s="31">
        <f>$E$21/$E$34*100</f>
        <v>1.0475139729149743</v>
      </c>
      <c r="F53" s="32"/>
      <c r="G53" s="30">
        <f t="shared" si="4"/>
        <v>-0.24983657058908371</v>
      </c>
      <c r="H53" s="31">
        <f t="shared" si="5"/>
        <v>1.7622968069895606E-2</v>
      </c>
    </row>
    <row r="54" spans="1:8" x14ac:dyDescent="0.2">
      <c r="A54" s="142" t="s">
        <v>121</v>
      </c>
      <c r="B54" s="148">
        <f>$B$22/$B$34*100</f>
        <v>4.3965570623568029</v>
      </c>
      <c r="C54" s="149">
        <f>$C$22/$C$34*100</f>
        <v>2.623324779013402</v>
      </c>
      <c r="D54" s="148">
        <f>$D$22/$D$34*100</f>
        <v>3.2819304789117423</v>
      </c>
      <c r="E54" s="149">
        <f>$E$22/$E$34*100</f>
        <v>2.3059856209308811</v>
      </c>
      <c r="F54" s="150"/>
      <c r="G54" s="148">
        <f t="shared" si="4"/>
        <v>1.7732322833434009</v>
      </c>
      <c r="H54" s="149">
        <f t="shared" si="5"/>
        <v>0.97594485798086117</v>
      </c>
    </row>
    <row r="55" spans="1:8" x14ac:dyDescent="0.2">
      <c r="A55" s="7" t="s">
        <v>122</v>
      </c>
      <c r="B55" s="30">
        <f>$B$23/$B$34*100</f>
        <v>13.443556876586785</v>
      </c>
      <c r="C55" s="31">
        <f>$C$23/$C$34*100</f>
        <v>11.713715426290277</v>
      </c>
      <c r="D55" s="30">
        <f>$D$23/$D$34*100</f>
        <v>12.490820918853288</v>
      </c>
      <c r="E55" s="31">
        <f>$E$23/$E$34*100</f>
        <v>10.769146833816274</v>
      </c>
      <c r="F55" s="32"/>
      <c r="G55" s="30">
        <f t="shared" si="4"/>
        <v>1.729841450296508</v>
      </c>
      <c r="H55" s="31">
        <f t="shared" si="5"/>
        <v>1.721674085037014</v>
      </c>
    </row>
    <row r="56" spans="1:8" x14ac:dyDescent="0.2">
      <c r="A56" s="7" t="s">
        <v>123</v>
      </c>
      <c r="B56" s="30">
        <f>$B$24/$B$34*100</f>
        <v>16.322992135735959</v>
      </c>
      <c r="C56" s="31">
        <f>$C$24/$C$34*100</f>
        <v>18.848018249215855</v>
      </c>
      <c r="D56" s="30">
        <f>$D$24/$D$34*100</f>
        <v>18.482488857867835</v>
      </c>
      <c r="E56" s="31">
        <f>$E$24/$E$34*100</f>
        <v>17.818649143439096</v>
      </c>
      <c r="F56" s="32"/>
      <c r="G56" s="30">
        <f t="shared" si="4"/>
        <v>-2.5250261134798961</v>
      </c>
      <c r="H56" s="31">
        <f t="shared" si="5"/>
        <v>0.66383971442873957</v>
      </c>
    </row>
    <row r="57" spans="1:8" x14ac:dyDescent="0.2">
      <c r="A57" s="7" t="s">
        <v>124</v>
      </c>
      <c r="B57" s="30">
        <f>$B$25/$B$34*100</f>
        <v>11.071892996470369</v>
      </c>
      <c r="C57" s="31">
        <f>$C$25/$C$34*100</f>
        <v>10.43056743655546</v>
      </c>
      <c r="D57" s="30">
        <f>$D$25/$D$34*100</f>
        <v>11.10796053540399</v>
      </c>
      <c r="E57" s="31">
        <f>$E$25/$E$34*100</f>
        <v>10.732168620652029</v>
      </c>
      <c r="F57" s="32"/>
      <c r="G57" s="30">
        <f t="shared" si="4"/>
        <v>0.64132555991490925</v>
      </c>
      <c r="H57" s="31">
        <f t="shared" si="5"/>
        <v>0.37579191475196083</v>
      </c>
    </row>
    <row r="58" spans="1:8" x14ac:dyDescent="0.2">
      <c r="A58" s="7" t="s">
        <v>125</v>
      </c>
      <c r="B58" s="30">
        <f>$B$26/$B$34*100</f>
        <v>2.4645488884760667</v>
      </c>
      <c r="C58" s="31">
        <f>$C$26/$C$34*100</f>
        <v>1.8420302252637581</v>
      </c>
      <c r="D58" s="30">
        <f>$D$26/$D$34*100</f>
        <v>2.3956492973004413</v>
      </c>
      <c r="E58" s="31">
        <f>$E$26/$E$34*100</f>
        <v>2.1174573538148183</v>
      </c>
      <c r="F58" s="32"/>
      <c r="G58" s="30">
        <f t="shared" si="4"/>
        <v>0.62251866321230853</v>
      </c>
      <c r="H58" s="31">
        <f t="shared" si="5"/>
        <v>0.27819194348562304</v>
      </c>
    </row>
    <row r="59" spans="1:8" x14ac:dyDescent="0.2">
      <c r="A59" s="142" t="s">
        <v>128</v>
      </c>
      <c r="B59" s="148">
        <f>$B$27/$B$34*100</f>
        <v>0.13003901170351106</v>
      </c>
      <c r="C59" s="149">
        <f>$C$27/$C$34*100</f>
        <v>0.29654975762760194</v>
      </c>
      <c r="D59" s="148">
        <f>$D$27/$D$34*100</f>
        <v>0.22974967464247023</v>
      </c>
      <c r="E59" s="149">
        <f>$E$27/$E$34*100</f>
        <v>0.23278088286999432</v>
      </c>
      <c r="F59" s="150"/>
      <c r="G59" s="148">
        <f t="shared" si="4"/>
        <v>-0.16651074592409087</v>
      </c>
      <c r="H59" s="149">
        <f t="shared" si="5"/>
        <v>-3.0312082275240904E-3</v>
      </c>
    </row>
    <row r="60" spans="1:8" x14ac:dyDescent="0.2">
      <c r="A60" s="7" t="s">
        <v>129</v>
      </c>
      <c r="B60" s="30">
        <f>$B$28/$B$34*100</f>
        <v>9.2885008359650745E-2</v>
      </c>
      <c r="C60" s="31">
        <f>$C$28/$C$34*100</f>
        <v>4.5623039635015683E-2</v>
      </c>
      <c r="D60" s="30">
        <f>$D$28/$D$34*100</f>
        <v>6.8343257646810776E-2</v>
      </c>
      <c r="E60" s="31">
        <f>$E$28/$E$34*100</f>
        <v>3.5159612516822057E-2</v>
      </c>
      <c r="F60" s="32"/>
      <c r="G60" s="30">
        <f t="shared" si="4"/>
        <v>4.7261968724635062E-2</v>
      </c>
      <c r="H60" s="31">
        <f t="shared" si="5"/>
        <v>3.3183645129988719E-2</v>
      </c>
    </row>
    <row r="61" spans="1:8" x14ac:dyDescent="0.2">
      <c r="A61" s="7" t="s">
        <v>130</v>
      </c>
      <c r="B61" s="30">
        <f>$B$29/$B$34*100</f>
        <v>0.26007802340702213</v>
      </c>
      <c r="C61" s="31">
        <f>$C$29/$C$34*100</f>
        <v>0.22241231822070143</v>
      </c>
      <c r="D61" s="30">
        <f>$D$29/$D$34*100</f>
        <v>0.20939210853490958</v>
      </c>
      <c r="E61" s="31">
        <f>$E$29/$E$34*100</f>
        <v>0.18913446733187037</v>
      </c>
      <c r="F61" s="32"/>
      <c r="G61" s="30">
        <f t="shared" si="4"/>
        <v>3.7665705186320703E-2</v>
      </c>
      <c r="H61" s="31">
        <f t="shared" si="5"/>
        <v>2.0257641203039217E-2</v>
      </c>
    </row>
    <row r="62" spans="1:8" x14ac:dyDescent="0.2">
      <c r="A62" s="7" t="s">
        <v>131</v>
      </c>
      <c r="B62" s="30">
        <f>$B$30/$B$34*100</f>
        <v>1.0093504241748714</v>
      </c>
      <c r="C62" s="31">
        <f>$C$30/$C$34*100</f>
        <v>1.3458796692329626</v>
      </c>
      <c r="D62" s="30">
        <f>$D$30/$D$34*100</f>
        <v>1.5050057800946628</v>
      </c>
      <c r="E62" s="31">
        <f>$E$30/$E$34*100</f>
        <v>1.2584716480159066</v>
      </c>
      <c r="F62" s="32"/>
      <c r="G62" s="30">
        <f t="shared" si="4"/>
        <v>-0.33652924505809123</v>
      </c>
      <c r="H62" s="31">
        <f t="shared" si="5"/>
        <v>0.24653413207875619</v>
      </c>
    </row>
    <row r="63" spans="1:8" x14ac:dyDescent="0.2">
      <c r="A63" s="7" t="s">
        <v>132</v>
      </c>
      <c r="B63" s="30">
        <f>$B$31/$B$34*100</f>
        <v>3.325283299275497</v>
      </c>
      <c r="C63" s="31">
        <f>$C$31/$C$34*100</f>
        <v>3.4559452523524383</v>
      </c>
      <c r="D63" s="30">
        <f>$D$31/$D$34*100</f>
        <v>3.5603929010258759</v>
      </c>
      <c r="E63" s="31">
        <f>$E$31/$E$34*100</f>
        <v>3.7954195511693598</v>
      </c>
      <c r="F63" s="32"/>
      <c r="G63" s="30">
        <f t="shared" si="4"/>
        <v>-0.13066195307694128</v>
      </c>
      <c r="H63" s="31">
        <f t="shared" si="5"/>
        <v>-0.2350266501434839</v>
      </c>
    </row>
    <row r="64" spans="1:8" x14ac:dyDescent="0.2">
      <c r="A64" s="7" t="s">
        <v>133</v>
      </c>
      <c r="B64" s="30">
        <f>$B$32/$B$34*100</f>
        <v>19.964084463434268</v>
      </c>
      <c r="C64" s="31">
        <f>$C$32/$C$34*100</f>
        <v>18.368976333048188</v>
      </c>
      <c r="D64" s="30">
        <f>$D$32/$D$34*100</f>
        <v>19.746839124333835</v>
      </c>
      <c r="E64" s="31">
        <f>$E$32/$E$34*100</f>
        <v>19.27777306288721</v>
      </c>
      <c r="F64" s="32"/>
      <c r="G64" s="30">
        <f t="shared" si="4"/>
        <v>1.5951081303860803</v>
      </c>
      <c r="H64" s="31">
        <f t="shared" si="5"/>
        <v>0.46906606144662533</v>
      </c>
    </row>
    <row r="65" spans="1:8" x14ac:dyDescent="0.2">
      <c r="A65" s="142" t="s">
        <v>127</v>
      </c>
      <c r="B65" s="148">
        <f>$B$33/$B$34*100</f>
        <v>3.9692860239024088</v>
      </c>
      <c r="C65" s="149">
        <f>$C$33/$C$34*100</f>
        <v>4.1859138865126893</v>
      </c>
      <c r="D65" s="148">
        <f>$D$33/$D$34*100</f>
        <v>4.1238612486458583</v>
      </c>
      <c r="E65" s="149">
        <f>$E$33/$E$34*100</f>
        <v>3.8948363865617535</v>
      </c>
      <c r="F65" s="150"/>
      <c r="G65" s="148">
        <f t="shared" si="4"/>
        <v>-0.21662786261028044</v>
      </c>
      <c r="H65" s="149">
        <f t="shared" si="5"/>
        <v>0.22902486208410489</v>
      </c>
    </row>
    <row r="66" spans="1:8" s="43" customFormat="1" x14ac:dyDescent="0.2">
      <c r="A66" s="27" t="s">
        <v>0</v>
      </c>
      <c r="B66" s="46">
        <f>SUM(B46:B65)</f>
        <v>100</v>
      </c>
      <c r="C66" s="47">
        <f>SUM(C46:C65)</f>
        <v>100.00000000000001</v>
      </c>
      <c r="D66" s="46">
        <f>SUM(D46:D65)</f>
        <v>100.00000000000001</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7</v>
      </c>
      <c r="C6" s="66">
        <v>2</v>
      </c>
      <c r="D6" s="65">
        <v>20</v>
      </c>
      <c r="E6" s="66">
        <v>30</v>
      </c>
      <c r="F6" s="67"/>
      <c r="G6" s="65">
        <f t="shared" ref="G6:G37" si="0">B6-C6</f>
        <v>5</v>
      </c>
      <c r="H6" s="66">
        <f t="shared" ref="H6:H37" si="1">D6-E6</f>
        <v>-10</v>
      </c>
      <c r="I6" s="20">
        <f t="shared" ref="I6:I37" si="2">IF(C6=0, "-", IF(G6/C6&lt;10, G6/C6, "&gt;999%"))</f>
        <v>2.5</v>
      </c>
      <c r="J6" s="21">
        <f t="shared" ref="J6:J37" si="3">IF(E6=0, "-", IF(H6/E6&lt;10, H6/E6, "&gt;999%"))</f>
        <v>-0.33333333333333331</v>
      </c>
    </row>
    <row r="7" spans="1:10" x14ac:dyDescent="0.2">
      <c r="A7" s="7" t="s">
        <v>32</v>
      </c>
      <c r="B7" s="65">
        <v>0</v>
      </c>
      <c r="C7" s="66">
        <v>0</v>
      </c>
      <c r="D7" s="65">
        <v>0</v>
      </c>
      <c r="E7" s="66">
        <v>4</v>
      </c>
      <c r="F7" s="67"/>
      <c r="G7" s="65">
        <f t="shared" si="0"/>
        <v>0</v>
      </c>
      <c r="H7" s="66">
        <f t="shared" si="1"/>
        <v>-4</v>
      </c>
      <c r="I7" s="20" t="str">
        <f t="shared" si="2"/>
        <v>-</v>
      </c>
      <c r="J7" s="21">
        <f t="shared" si="3"/>
        <v>-1</v>
      </c>
    </row>
    <row r="8" spans="1:10" x14ac:dyDescent="0.2">
      <c r="A8" s="7" t="s">
        <v>33</v>
      </c>
      <c r="B8" s="65">
        <v>2</v>
      </c>
      <c r="C8" s="66">
        <v>4</v>
      </c>
      <c r="D8" s="65">
        <v>9</v>
      </c>
      <c r="E8" s="66">
        <v>20</v>
      </c>
      <c r="F8" s="67"/>
      <c r="G8" s="65">
        <f t="shared" si="0"/>
        <v>-2</v>
      </c>
      <c r="H8" s="66">
        <f t="shared" si="1"/>
        <v>-11</v>
      </c>
      <c r="I8" s="20">
        <f t="shared" si="2"/>
        <v>-0.5</v>
      </c>
      <c r="J8" s="21">
        <f t="shared" si="3"/>
        <v>-0.55000000000000004</v>
      </c>
    </row>
    <row r="9" spans="1:10" x14ac:dyDescent="0.2">
      <c r="A9" s="7" t="s">
        <v>34</v>
      </c>
      <c r="B9" s="65">
        <v>279</v>
      </c>
      <c r="C9" s="66">
        <v>214</v>
      </c>
      <c r="D9" s="65">
        <v>1782</v>
      </c>
      <c r="E9" s="66">
        <v>1744</v>
      </c>
      <c r="F9" s="67"/>
      <c r="G9" s="65">
        <f t="shared" si="0"/>
        <v>65</v>
      </c>
      <c r="H9" s="66">
        <f t="shared" si="1"/>
        <v>38</v>
      </c>
      <c r="I9" s="20">
        <f t="shared" si="2"/>
        <v>0.30373831775700932</v>
      </c>
      <c r="J9" s="21">
        <f t="shared" si="3"/>
        <v>2.1788990825688075E-2</v>
      </c>
    </row>
    <row r="10" spans="1:10" x14ac:dyDescent="0.2">
      <c r="A10" s="7" t="s">
        <v>35</v>
      </c>
      <c r="B10" s="65">
        <v>9</v>
      </c>
      <c r="C10" s="66">
        <v>6</v>
      </c>
      <c r="D10" s="65">
        <v>33</v>
      </c>
      <c r="E10" s="66">
        <v>37</v>
      </c>
      <c r="F10" s="67"/>
      <c r="G10" s="65">
        <f t="shared" si="0"/>
        <v>3</v>
      </c>
      <c r="H10" s="66">
        <f t="shared" si="1"/>
        <v>-4</v>
      </c>
      <c r="I10" s="20">
        <f t="shared" si="2"/>
        <v>0.5</v>
      </c>
      <c r="J10" s="21">
        <f t="shared" si="3"/>
        <v>-0.10810810810810811</v>
      </c>
    </row>
    <row r="11" spans="1:10" x14ac:dyDescent="0.2">
      <c r="A11" s="7" t="s">
        <v>36</v>
      </c>
      <c r="B11" s="65">
        <v>442</v>
      </c>
      <c r="C11" s="66">
        <v>343</v>
      </c>
      <c r="D11" s="65">
        <v>2827</v>
      </c>
      <c r="E11" s="66">
        <v>2690</v>
      </c>
      <c r="F11" s="67"/>
      <c r="G11" s="65">
        <f t="shared" si="0"/>
        <v>99</v>
      </c>
      <c r="H11" s="66">
        <f t="shared" si="1"/>
        <v>137</v>
      </c>
      <c r="I11" s="20">
        <f t="shared" si="2"/>
        <v>0.28862973760932947</v>
      </c>
      <c r="J11" s="21">
        <f t="shared" si="3"/>
        <v>5.0929368029739776E-2</v>
      </c>
    </row>
    <row r="12" spans="1:10" x14ac:dyDescent="0.2">
      <c r="A12" s="7" t="s">
        <v>37</v>
      </c>
      <c r="B12" s="65">
        <v>1</v>
      </c>
      <c r="C12" s="66">
        <v>0</v>
      </c>
      <c r="D12" s="65">
        <v>26</v>
      </c>
      <c r="E12" s="66">
        <v>22</v>
      </c>
      <c r="F12" s="67"/>
      <c r="G12" s="65">
        <f t="shared" si="0"/>
        <v>1</v>
      </c>
      <c r="H12" s="66">
        <f t="shared" si="1"/>
        <v>4</v>
      </c>
      <c r="I12" s="20" t="str">
        <f t="shared" si="2"/>
        <v>-</v>
      </c>
      <c r="J12" s="21">
        <f t="shared" si="3"/>
        <v>0.18181818181818182</v>
      </c>
    </row>
    <row r="13" spans="1:10" x14ac:dyDescent="0.2">
      <c r="A13" s="7" t="s">
        <v>38</v>
      </c>
      <c r="B13" s="65">
        <v>3</v>
      </c>
      <c r="C13" s="66">
        <v>7</v>
      </c>
      <c r="D13" s="65">
        <v>19</v>
      </c>
      <c r="E13" s="66">
        <v>42</v>
      </c>
      <c r="F13" s="67"/>
      <c r="G13" s="65">
        <f t="shared" si="0"/>
        <v>-4</v>
      </c>
      <c r="H13" s="66">
        <f t="shared" si="1"/>
        <v>-23</v>
      </c>
      <c r="I13" s="20">
        <f t="shared" si="2"/>
        <v>-0.5714285714285714</v>
      </c>
      <c r="J13" s="21">
        <f t="shared" si="3"/>
        <v>-0.54761904761904767</v>
      </c>
    </row>
    <row r="14" spans="1:10" x14ac:dyDescent="0.2">
      <c r="A14" s="7" t="s">
        <v>41</v>
      </c>
      <c r="B14" s="65">
        <v>6</v>
      </c>
      <c r="C14" s="66">
        <v>7</v>
      </c>
      <c r="D14" s="65">
        <v>38</v>
      </c>
      <c r="E14" s="66">
        <v>47</v>
      </c>
      <c r="F14" s="67"/>
      <c r="G14" s="65">
        <f t="shared" si="0"/>
        <v>-1</v>
      </c>
      <c r="H14" s="66">
        <f t="shared" si="1"/>
        <v>-9</v>
      </c>
      <c r="I14" s="20">
        <f t="shared" si="2"/>
        <v>-0.14285714285714285</v>
      </c>
      <c r="J14" s="21">
        <f t="shared" si="3"/>
        <v>-0.19148936170212766</v>
      </c>
    </row>
    <row r="15" spans="1:10" x14ac:dyDescent="0.2">
      <c r="A15" s="7" t="s">
        <v>42</v>
      </c>
      <c r="B15" s="65">
        <v>5</v>
      </c>
      <c r="C15" s="66">
        <v>6</v>
      </c>
      <c r="D15" s="65">
        <v>51</v>
      </c>
      <c r="E15" s="66">
        <v>81</v>
      </c>
      <c r="F15" s="67"/>
      <c r="G15" s="65">
        <f t="shared" si="0"/>
        <v>-1</v>
      </c>
      <c r="H15" s="66">
        <f t="shared" si="1"/>
        <v>-30</v>
      </c>
      <c r="I15" s="20">
        <f t="shared" si="2"/>
        <v>-0.16666666666666666</v>
      </c>
      <c r="J15" s="21">
        <f t="shared" si="3"/>
        <v>-0.37037037037037035</v>
      </c>
    </row>
    <row r="16" spans="1:10" x14ac:dyDescent="0.2">
      <c r="A16" s="7" t="s">
        <v>43</v>
      </c>
      <c r="B16" s="65">
        <v>14</v>
      </c>
      <c r="C16" s="66">
        <v>35</v>
      </c>
      <c r="D16" s="65">
        <v>118</v>
      </c>
      <c r="E16" s="66">
        <v>171</v>
      </c>
      <c r="F16" s="67"/>
      <c r="G16" s="65">
        <f t="shared" si="0"/>
        <v>-21</v>
      </c>
      <c r="H16" s="66">
        <f t="shared" si="1"/>
        <v>-53</v>
      </c>
      <c r="I16" s="20">
        <f t="shared" si="2"/>
        <v>-0.6</v>
      </c>
      <c r="J16" s="21">
        <f t="shared" si="3"/>
        <v>-0.30994152046783624</v>
      </c>
    </row>
    <row r="17" spans="1:10" x14ac:dyDescent="0.2">
      <c r="A17" s="7" t="s">
        <v>44</v>
      </c>
      <c r="B17" s="65">
        <v>1094</v>
      </c>
      <c r="C17" s="66">
        <v>780</v>
      </c>
      <c r="D17" s="65">
        <v>7930</v>
      </c>
      <c r="E17" s="66">
        <v>8393</v>
      </c>
      <c r="F17" s="67"/>
      <c r="G17" s="65">
        <f t="shared" si="0"/>
        <v>314</v>
      </c>
      <c r="H17" s="66">
        <f t="shared" si="1"/>
        <v>-463</v>
      </c>
      <c r="I17" s="20">
        <f t="shared" si="2"/>
        <v>0.40256410256410258</v>
      </c>
      <c r="J17" s="21">
        <f t="shared" si="3"/>
        <v>-5.5165018467770763E-2</v>
      </c>
    </row>
    <row r="18" spans="1:10" x14ac:dyDescent="0.2">
      <c r="A18" s="7" t="s">
        <v>47</v>
      </c>
      <c r="B18" s="65">
        <v>3</v>
      </c>
      <c r="C18" s="66">
        <v>0</v>
      </c>
      <c r="D18" s="65">
        <v>6</v>
      </c>
      <c r="E18" s="66">
        <v>7</v>
      </c>
      <c r="F18" s="67"/>
      <c r="G18" s="65">
        <f t="shared" si="0"/>
        <v>3</v>
      </c>
      <c r="H18" s="66">
        <f t="shared" si="1"/>
        <v>-1</v>
      </c>
      <c r="I18" s="20" t="str">
        <f t="shared" si="2"/>
        <v>-</v>
      </c>
      <c r="J18" s="21">
        <f t="shared" si="3"/>
        <v>-0.14285714285714285</v>
      </c>
    </row>
    <row r="19" spans="1:10" x14ac:dyDescent="0.2">
      <c r="A19" s="7" t="s">
        <v>48</v>
      </c>
      <c r="B19" s="65">
        <v>104</v>
      </c>
      <c r="C19" s="66">
        <v>53</v>
      </c>
      <c r="D19" s="65">
        <v>474</v>
      </c>
      <c r="E19" s="66">
        <v>353</v>
      </c>
      <c r="F19" s="67"/>
      <c r="G19" s="65">
        <f t="shared" si="0"/>
        <v>51</v>
      </c>
      <c r="H19" s="66">
        <f t="shared" si="1"/>
        <v>121</v>
      </c>
      <c r="I19" s="20">
        <f t="shared" si="2"/>
        <v>0.96226415094339623</v>
      </c>
      <c r="J19" s="21">
        <f t="shared" si="3"/>
        <v>0.34277620396600567</v>
      </c>
    </row>
    <row r="20" spans="1:10" x14ac:dyDescent="0.2">
      <c r="A20" s="7" t="s">
        <v>49</v>
      </c>
      <c r="B20" s="65">
        <v>129</v>
      </c>
      <c r="C20" s="66">
        <v>79</v>
      </c>
      <c r="D20" s="65">
        <v>747</v>
      </c>
      <c r="E20" s="66">
        <v>315</v>
      </c>
      <c r="F20" s="67"/>
      <c r="G20" s="65">
        <f t="shared" si="0"/>
        <v>50</v>
      </c>
      <c r="H20" s="66">
        <f t="shared" si="1"/>
        <v>432</v>
      </c>
      <c r="I20" s="20">
        <f t="shared" si="2"/>
        <v>0.63291139240506333</v>
      </c>
      <c r="J20" s="21">
        <f t="shared" si="3"/>
        <v>1.3714285714285714</v>
      </c>
    </row>
    <row r="21" spans="1:10" x14ac:dyDescent="0.2">
      <c r="A21" s="7" t="s">
        <v>51</v>
      </c>
      <c r="B21" s="65">
        <v>69</v>
      </c>
      <c r="C21" s="66">
        <v>513</v>
      </c>
      <c r="D21" s="65">
        <v>3255</v>
      </c>
      <c r="E21" s="66">
        <v>6116</v>
      </c>
      <c r="F21" s="67"/>
      <c r="G21" s="65">
        <f t="shared" si="0"/>
        <v>-444</v>
      </c>
      <c r="H21" s="66">
        <f t="shared" si="1"/>
        <v>-2861</v>
      </c>
      <c r="I21" s="20">
        <f t="shared" si="2"/>
        <v>-0.86549707602339176</v>
      </c>
      <c r="J21" s="21">
        <f t="shared" si="3"/>
        <v>-0.46778940483976456</v>
      </c>
    </row>
    <row r="22" spans="1:10" x14ac:dyDescent="0.2">
      <c r="A22" s="7" t="s">
        <v>52</v>
      </c>
      <c r="B22" s="65">
        <v>379</v>
      </c>
      <c r="C22" s="66">
        <v>624</v>
      </c>
      <c r="D22" s="65">
        <v>4292</v>
      </c>
      <c r="E22" s="66">
        <v>6338</v>
      </c>
      <c r="F22" s="67"/>
      <c r="G22" s="65">
        <f t="shared" si="0"/>
        <v>-245</v>
      </c>
      <c r="H22" s="66">
        <f t="shared" si="1"/>
        <v>-2046</v>
      </c>
      <c r="I22" s="20">
        <f t="shared" si="2"/>
        <v>-0.39262820512820512</v>
      </c>
      <c r="J22" s="21">
        <f t="shared" si="3"/>
        <v>-0.32281476806563586</v>
      </c>
    </row>
    <row r="23" spans="1:10" x14ac:dyDescent="0.2">
      <c r="A23" s="7" t="s">
        <v>53</v>
      </c>
      <c r="B23" s="65">
        <v>1328</v>
      </c>
      <c r="C23" s="66">
        <v>1697</v>
      </c>
      <c r="D23" s="65">
        <v>10106</v>
      </c>
      <c r="E23" s="66">
        <v>15377</v>
      </c>
      <c r="F23" s="67"/>
      <c r="G23" s="65">
        <f t="shared" si="0"/>
        <v>-369</v>
      </c>
      <c r="H23" s="66">
        <f t="shared" si="1"/>
        <v>-5271</v>
      </c>
      <c r="I23" s="20">
        <f t="shared" si="2"/>
        <v>-0.21744254566882734</v>
      </c>
      <c r="J23" s="21">
        <f t="shared" si="3"/>
        <v>-0.34278467841581584</v>
      </c>
    </row>
    <row r="24" spans="1:10" x14ac:dyDescent="0.2">
      <c r="A24" s="7" t="s">
        <v>55</v>
      </c>
      <c r="B24" s="65">
        <v>0</v>
      </c>
      <c r="C24" s="66">
        <v>0</v>
      </c>
      <c r="D24" s="65">
        <v>3</v>
      </c>
      <c r="E24" s="66">
        <v>7</v>
      </c>
      <c r="F24" s="67"/>
      <c r="G24" s="65">
        <f t="shared" si="0"/>
        <v>0</v>
      </c>
      <c r="H24" s="66">
        <f t="shared" si="1"/>
        <v>-4</v>
      </c>
      <c r="I24" s="20" t="str">
        <f t="shared" si="2"/>
        <v>-</v>
      </c>
      <c r="J24" s="21">
        <f t="shared" si="3"/>
        <v>-0.5714285714285714</v>
      </c>
    </row>
    <row r="25" spans="1:10" x14ac:dyDescent="0.2">
      <c r="A25" s="7" t="s">
        <v>58</v>
      </c>
      <c r="B25" s="65">
        <v>551</v>
      </c>
      <c r="C25" s="66">
        <v>630</v>
      </c>
      <c r="D25" s="65">
        <v>4326</v>
      </c>
      <c r="E25" s="66">
        <v>5582</v>
      </c>
      <c r="F25" s="67"/>
      <c r="G25" s="65">
        <f t="shared" si="0"/>
        <v>-79</v>
      </c>
      <c r="H25" s="66">
        <f t="shared" si="1"/>
        <v>-1256</v>
      </c>
      <c r="I25" s="20">
        <f t="shared" si="2"/>
        <v>-0.1253968253968254</v>
      </c>
      <c r="J25" s="21">
        <f t="shared" si="3"/>
        <v>-0.22500895736295234</v>
      </c>
    </row>
    <row r="26" spans="1:10" x14ac:dyDescent="0.2">
      <c r="A26" s="7" t="s">
        <v>59</v>
      </c>
      <c r="B26" s="65">
        <v>0</v>
      </c>
      <c r="C26" s="66">
        <v>0</v>
      </c>
      <c r="D26" s="65">
        <v>3</v>
      </c>
      <c r="E26" s="66">
        <v>0</v>
      </c>
      <c r="F26" s="67"/>
      <c r="G26" s="65">
        <f t="shared" si="0"/>
        <v>0</v>
      </c>
      <c r="H26" s="66">
        <f t="shared" si="1"/>
        <v>3</v>
      </c>
      <c r="I26" s="20" t="str">
        <f t="shared" si="2"/>
        <v>-</v>
      </c>
      <c r="J26" s="21" t="str">
        <f t="shared" si="3"/>
        <v>-</v>
      </c>
    </row>
    <row r="27" spans="1:10" x14ac:dyDescent="0.2">
      <c r="A27" s="7" t="s">
        <v>61</v>
      </c>
      <c r="B27" s="65">
        <v>22</v>
      </c>
      <c r="C27" s="66">
        <v>39</v>
      </c>
      <c r="D27" s="65">
        <v>218</v>
      </c>
      <c r="E27" s="66">
        <v>332</v>
      </c>
      <c r="F27" s="67"/>
      <c r="G27" s="65">
        <f t="shared" si="0"/>
        <v>-17</v>
      </c>
      <c r="H27" s="66">
        <f t="shared" si="1"/>
        <v>-114</v>
      </c>
      <c r="I27" s="20">
        <f t="shared" si="2"/>
        <v>-0.4358974358974359</v>
      </c>
      <c r="J27" s="21">
        <f t="shared" si="3"/>
        <v>-0.34337349397590361</v>
      </c>
    </row>
    <row r="28" spans="1:10" x14ac:dyDescent="0.2">
      <c r="A28" s="7" t="s">
        <v>62</v>
      </c>
      <c r="B28" s="65">
        <v>108</v>
      </c>
      <c r="C28" s="66">
        <v>106</v>
      </c>
      <c r="D28" s="65">
        <v>716</v>
      </c>
      <c r="E28" s="66">
        <v>716</v>
      </c>
      <c r="F28" s="67"/>
      <c r="G28" s="65">
        <f t="shared" si="0"/>
        <v>2</v>
      </c>
      <c r="H28" s="66">
        <f t="shared" si="1"/>
        <v>0</v>
      </c>
      <c r="I28" s="20">
        <f t="shared" si="2"/>
        <v>1.8867924528301886E-2</v>
      </c>
      <c r="J28" s="21">
        <f t="shared" si="3"/>
        <v>0</v>
      </c>
    </row>
    <row r="29" spans="1:10" x14ac:dyDescent="0.2">
      <c r="A29" s="7" t="s">
        <v>64</v>
      </c>
      <c r="B29" s="65">
        <v>1129</v>
      </c>
      <c r="C29" s="66">
        <v>967</v>
      </c>
      <c r="D29" s="65">
        <v>7665</v>
      </c>
      <c r="E29" s="66">
        <v>7862</v>
      </c>
      <c r="F29" s="67"/>
      <c r="G29" s="65">
        <f t="shared" si="0"/>
        <v>162</v>
      </c>
      <c r="H29" s="66">
        <f t="shared" si="1"/>
        <v>-197</v>
      </c>
      <c r="I29" s="20">
        <f t="shared" si="2"/>
        <v>0.16752843846949328</v>
      </c>
      <c r="J29" s="21">
        <f t="shared" si="3"/>
        <v>-2.505723734418723E-2</v>
      </c>
    </row>
    <row r="30" spans="1:10" x14ac:dyDescent="0.2">
      <c r="A30" s="7" t="s">
        <v>65</v>
      </c>
      <c r="B30" s="65">
        <v>2</v>
      </c>
      <c r="C30" s="66">
        <v>3</v>
      </c>
      <c r="D30" s="65">
        <v>13</v>
      </c>
      <c r="E30" s="66">
        <v>26</v>
      </c>
      <c r="F30" s="67"/>
      <c r="G30" s="65">
        <f t="shared" si="0"/>
        <v>-1</v>
      </c>
      <c r="H30" s="66">
        <f t="shared" si="1"/>
        <v>-13</v>
      </c>
      <c r="I30" s="20">
        <f t="shared" si="2"/>
        <v>-0.33333333333333331</v>
      </c>
      <c r="J30" s="21">
        <f t="shared" si="3"/>
        <v>-0.5</v>
      </c>
    </row>
    <row r="31" spans="1:10" x14ac:dyDescent="0.2">
      <c r="A31" s="7" t="s">
        <v>66</v>
      </c>
      <c r="B31" s="65">
        <v>100</v>
      </c>
      <c r="C31" s="66">
        <v>123</v>
      </c>
      <c r="D31" s="65">
        <v>826</v>
      </c>
      <c r="E31" s="66">
        <v>1193</v>
      </c>
      <c r="F31" s="67"/>
      <c r="G31" s="65">
        <f t="shared" si="0"/>
        <v>-23</v>
      </c>
      <c r="H31" s="66">
        <f t="shared" si="1"/>
        <v>-367</v>
      </c>
      <c r="I31" s="20">
        <f t="shared" si="2"/>
        <v>-0.18699186991869918</v>
      </c>
      <c r="J31" s="21">
        <f t="shared" si="3"/>
        <v>-0.30762782900251467</v>
      </c>
    </row>
    <row r="32" spans="1:10" x14ac:dyDescent="0.2">
      <c r="A32" s="7" t="s">
        <v>67</v>
      </c>
      <c r="B32" s="65">
        <v>233</v>
      </c>
      <c r="C32" s="66">
        <v>148</v>
      </c>
      <c r="D32" s="65">
        <v>1204</v>
      </c>
      <c r="E32" s="66">
        <v>1005</v>
      </c>
      <c r="F32" s="67"/>
      <c r="G32" s="65">
        <f t="shared" si="0"/>
        <v>85</v>
      </c>
      <c r="H32" s="66">
        <f t="shared" si="1"/>
        <v>199</v>
      </c>
      <c r="I32" s="20">
        <f t="shared" si="2"/>
        <v>0.57432432432432434</v>
      </c>
      <c r="J32" s="21">
        <f t="shared" si="3"/>
        <v>0.19800995024875623</v>
      </c>
    </row>
    <row r="33" spans="1:10" x14ac:dyDescent="0.2">
      <c r="A33" s="7" t="s">
        <v>68</v>
      </c>
      <c r="B33" s="65">
        <v>65</v>
      </c>
      <c r="C33" s="66">
        <v>118</v>
      </c>
      <c r="D33" s="65">
        <v>1062</v>
      </c>
      <c r="E33" s="66">
        <v>1190</v>
      </c>
      <c r="F33" s="67"/>
      <c r="G33" s="65">
        <f t="shared" si="0"/>
        <v>-53</v>
      </c>
      <c r="H33" s="66">
        <f t="shared" si="1"/>
        <v>-128</v>
      </c>
      <c r="I33" s="20">
        <f t="shared" si="2"/>
        <v>-0.44915254237288138</v>
      </c>
      <c r="J33" s="21">
        <f t="shared" si="3"/>
        <v>-0.10756302521008404</v>
      </c>
    </row>
    <row r="34" spans="1:10" x14ac:dyDescent="0.2">
      <c r="A34" s="7" t="s">
        <v>69</v>
      </c>
      <c r="B34" s="65">
        <v>2</v>
      </c>
      <c r="C34" s="66">
        <v>1</v>
      </c>
      <c r="D34" s="65">
        <v>12</v>
      </c>
      <c r="E34" s="66">
        <v>8</v>
      </c>
      <c r="F34" s="67"/>
      <c r="G34" s="65">
        <f t="shared" si="0"/>
        <v>1</v>
      </c>
      <c r="H34" s="66">
        <f t="shared" si="1"/>
        <v>4</v>
      </c>
      <c r="I34" s="20">
        <f t="shared" si="2"/>
        <v>1</v>
      </c>
      <c r="J34" s="21">
        <f t="shared" si="3"/>
        <v>0.5</v>
      </c>
    </row>
    <row r="35" spans="1:10" x14ac:dyDescent="0.2">
      <c r="A35" s="7" t="s">
        <v>72</v>
      </c>
      <c r="B35" s="65">
        <v>17</v>
      </c>
      <c r="C35" s="66">
        <v>8</v>
      </c>
      <c r="D35" s="65">
        <v>67</v>
      </c>
      <c r="E35" s="66">
        <v>56</v>
      </c>
      <c r="F35" s="67"/>
      <c r="G35" s="65">
        <f t="shared" si="0"/>
        <v>9</v>
      </c>
      <c r="H35" s="66">
        <f t="shared" si="1"/>
        <v>11</v>
      </c>
      <c r="I35" s="20">
        <f t="shared" si="2"/>
        <v>1.125</v>
      </c>
      <c r="J35" s="21">
        <f t="shared" si="3"/>
        <v>0.19642857142857142</v>
      </c>
    </row>
    <row r="36" spans="1:10" x14ac:dyDescent="0.2">
      <c r="A36" s="7" t="s">
        <v>73</v>
      </c>
      <c r="B36" s="65">
        <v>1705</v>
      </c>
      <c r="C36" s="66">
        <v>1701</v>
      </c>
      <c r="D36" s="65">
        <v>14038</v>
      </c>
      <c r="E36" s="66">
        <v>16802</v>
      </c>
      <c r="F36" s="67"/>
      <c r="G36" s="65">
        <f t="shared" si="0"/>
        <v>4</v>
      </c>
      <c r="H36" s="66">
        <f t="shared" si="1"/>
        <v>-2764</v>
      </c>
      <c r="I36" s="20">
        <f t="shared" si="2"/>
        <v>2.3515579071134627E-3</v>
      </c>
      <c r="J36" s="21">
        <f t="shared" si="3"/>
        <v>-0.16450422568741815</v>
      </c>
    </row>
    <row r="37" spans="1:10" x14ac:dyDescent="0.2">
      <c r="A37" s="7" t="s">
        <v>74</v>
      </c>
      <c r="B37" s="65">
        <v>0</v>
      </c>
      <c r="C37" s="66">
        <v>0</v>
      </c>
      <c r="D37" s="65">
        <v>3</v>
      </c>
      <c r="E37" s="66">
        <v>9</v>
      </c>
      <c r="F37" s="67"/>
      <c r="G37" s="65">
        <f t="shared" si="0"/>
        <v>0</v>
      </c>
      <c r="H37" s="66">
        <f t="shared" si="1"/>
        <v>-6</v>
      </c>
      <c r="I37" s="20" t="str">
        <f t="shared" si="2"/>
        <v>-</v>
      </c>
      <c r="J37" s="21">
        <f t="shared" si="3"/>
        <v>-0.66666666666666663</v>
      </c>
    </row>
    <row r="38" spans="1:10" x14ac:dyDescent="0.2">
      <c r="A38" s="7" t="s">
        <v>75</v>
      </c>
      <c r="B38" s="65">
        <v>443</v>
      </c>
      <c r="C38" s="66">
        <v>422</v>
      </c>
      <c r="D38" s="65">
        <v>3445</v>
      </c>
      <c r="E38" s="66">
        <v>3466</v>
      </c>
      <c r="F38" s="67"/>
      <c r="G38" s="65">
        <f t="shared" ref="G38:G73" si="4">B38-C38</f>
        <v>21</v>
      </c>
      <c r="H38" s="66">
        <f t="shared" ref="H38:H73" si="5">D38-E38</f>
        <v>-21</v>
      </c>
      <c r="I38" s="20">
        <f t="shared" ref="I38:I73" si="6">IF(C38=0, "-", IF(G38/C38&lt;10, G38/C38, "&gt;999%"))</f>
        <v>4.9763033175355451E-2</v>
      </c>
      <c r="J38" s="21">
        <f t="shared" ref="J38:J73" si="7">IF(E38=0, "-", IF(H38/E38&lt;10, H38/E38, "&gt;999%"))</f>
        <v>-6.0588574725908831E-3</v>
      </c>
    </row>
    <row r="39" spans="1:10" x14ac:dyDescent="0.2">
      <c r="A39" s="7" t="s">
        <v>77</v>
      </c>
      <c r="B39" s="65">
        <v>101</v>
      </c>
      <c r="C39" s="66">
        <v>101</v>
      </c>
      <c r="D39" s="65">
        <v>942</v>
      </c>
      <c r="E39" s="66">
        <v>937</v>
      </c>
      <c r="F39" s="67"/>
      <c r="G39" s="65">
        <f t="shared" si="4"/>
        <v>0</v>
      </c>
      <c r="H39" s="66">
        <f t="shared" si="5"/>
        <v>5</v>
      </c>
      <c r="I39" s="20">
        <f t="shared" si="6"/>
        <v>0</v>
      </c>
      <c r="J39" s="21">
        <f t="shared" si="7"/>
        <v>5.3361792956243331E-3</v>
      </c>
    </row>
    <row r="40" spans="1:10" x14ac:dyDescent="0.2">
      <c r="A40" s="7" t="s">
        <v>78</v>
      </c>
      <c r="B40" s="65">
        <v>441</v>
      </c>
      <c r="C40" s="66">
        <v>242</v>
      </c>
      <c r="D40" s="65">
        <v>2481</v>
      </c>
      <c r="E40" s="66">
        <v>1797</v>
      </c>
      <c r="F40" s="67"/>
      <c r="G40" s="65">
        <f t="shared" si="4"/>
        <v>199</v>
      </c>
      <c r="H40" s="66">
        <f t="shared" si="5"/>
        <v>684</v>
      </c>
      <c r="I40" s="20">
        <f t="shared" si="6"/>
        <v>0.8223140495867769</v>
      </c>
      <c r="J40" s="21">
        <f t="shared" si="7"/>
        <v>0.38063439065108512</v>
      </c>
    </row>
    <row r="41" spans="1:10" x14ac:dyDescent="0.2">
      <c r="A41" s="7" t="s">
        <v>79</v>
      </c>
      <c r="B41" s="65">
        <v>86</v>
      </c>
      <c r="C41" s="66">
        <v>69</v>
      </c>
      <c r="D41" s="65">
        <v>606</v>
      </c>
      <c r="E41" s="66">
        <v>524</v>
      </c>
      <c r="F41" s="67"/>
      <c r="G41" s="65">
        <f t="shared" si="4"/>
        <v>17</v>
      </c>
      <c r="H41" s="66">
        <f t="shared" si="5"/>
        <v>82</v>
      </c>
      <c r="I41" s="20">
        <f t="shared" si="6"/>
        <v>0.24637681159420291</v>
      </c>
      <c r="J41" s="21">
        <f t="shared" si="7"/>
        <v>0.15648854961832062</v>
      </c>
    </row>
    <row r="42" spans="1:10" x14ac:dyDescent="0.2">
      <c r="A42" s="7" t="s">
        <v>80</v>
      </c>
      <c r="B42" s="65">
        <v>1085</v>
      </c>
      <c r="C42" s="66">
        <v>1612</v>
      </c>
      <c r="D42" s="65">
        <v>11340</v>
      </c>
      <c r="E42" s="66">
        <v>15536</v>
      </c>
      <c r="F42" s="67"/>
      <c r="G42" s="65">
        <f t="shared" si="4"/>
        <v>-527</v>
      </c>
      <c r="H42" s="66">
        <f t="shared" si="5"/>
        <v>-4196</v>
      </c>
      <c r="I42" s="20">
        <f t="shared" si="6"/>
        <v>-0.32692307692307693</v>
      </c>
      <c r="J42" s="21">
        <f t="shared" si="7"/>
        <v>-0.27008238928939238</v>
      </c>
    </row>
    <row r="43" spans="1:10" x14ac:dyDescent="0.2">
      <c r="A43" s="7" t="s">
        <v>81</v>
      </c>
      <c r="B43" s="65">
        <v>0</v>
      </c>
      <c r="C43" s="66">
        <v>0</v>
      </c>
      <c r="D43" s="65">
        <v>1</v>
      </c>
      <c r="E43" s="66">
        <v>2</v>
      </c>
      <c r="F43" s="67"/>
      <c r="G43" s="65">
        <f t="shared" si="4"/>
        <v>0</v>
      </c>
      <c r="H43" s="66">
        <f t="shared" si="5"/>
        <v>-1</v>
      </c>
      <c r="I43" s="20" t="str">
        <f t="shared" si="6"/>
        <v>-</v>
      </c>
      <c r="J43" s="21">
        <f t="shared" si="7"/>
        <v>-0.5</v>
      </c>
    </row>
    <row r="44" spans="1:10" x14ac:dyDescent="0.2">
      <c r="A44" s="7" t="s">
        <v>82</v>
      </c>
      <c r="B44" s="65">
        <v>669</v>
      </c>
      <c r="C44" s="66">
        <v>824</v>
      </c>
      <c r="D44" s="65">
        <v>5792</v>
      </c>
      <c r="E44" s="66">
        <v>7942</v>
      </c>
      <c r="F44" s="67"/>
      <c r="G44" s="65">
        <f t="shared" si="4"/>
        <v>-155</v>
      </c>
      <c r="H44" s="66">
        <f t="shared" si="5"/>
        <v>-2150</v>
      </c>
      <c r="I44" s="20">
        <f t="shared" si="6"/>
        <v>-0.18810679611650485</v>
      </c>
      <c r="J44" s="21">
        <f t="shared" si="7"/>
        <v>-0.27071266683455047</v>
      </c>
    </row>
    <row r="45" spans="1:10" x14ac:dyDescent="0.2">
      <c r="A45" s="7" t="s">
        <v>83</v>
      </c>
      <c r="B45" s="65">
        <v>39</v>
      </c>
      <c r="C45" s="66">
        <v>22</v>
      </c>
      <c r="D45" s="65">
        <v>217</v>
      </c>
      <c r="E45" s="66">
        <v>264</v>
      </c>
      <c r="F45" s="67"/>
      <c r="G45" s="65">
        <f t="shared" si="4"/>
        <v>17</v>
      </c>
      <c r="H45" s="66">
        <f t="shared" si="5"/>
        <v>-47</v>
      </c>
      <c r="I45" s="20">
        <f t="shared" si="6"/>
        <v>0.77272727272727271</v>
      </c>
      <c r="J45" s="21">
        <f t="shared" si="7"/>
        <v>-0.17803030303030304</v>
      </c>
    </row>
    <row r="46" spans="1:10" x14ac:dyDescent="0.2">
      <c r="A46" s="7" t="s">
        <v>84</v>
      </c>
      <c r="B46" s="65">
        <v>79</v>
      </c>
      <c r="C46" s="66">
        <v>56</v>
      </c>
      <c r="D46" s="65">
        <v>486</v>
      </c>
      <c r="E46" s="66">
        <v>475</v>
      </c>
      <c r="F46" s="67"/>
      <c r="G46" s="65">
        <f t="shared" si="4"/>
        <v>23</v>
      </c>
      <c r="H46" s="66">
        <f t="shared" si="5"/>
        <v>11</v>
      </c>
      <c r="I46" s="20">
        <f t="shared" si="6"/>
        <v>0.4107142857142857</v>
      </c>
      <c r="J46" s="21">
        <f t="shared" si="7"/>
        <v>2.3157894736842106E-2</v>
      </c>
    </row>
    <row r="47" spans="1:10" x14ac:dyDescent="0.2">
      <c r="A47" s="7" t="s">
        <v>85</v>
      </c>
      <c r="B47" s="65">
        <v>90</v>
      </c>
      <c r="C47" s="66">
        <v>91</v>
      </c>
      <c r="D47" s="65">
        <v>780</v>
      </c>
      <c r="E47" s="66">
        <v>635</v>
      </c>
      <c r="F47" s="67"/>
      <c r="G47" s="65">
        <f t="shared" si="4"/>
        <v>-1</v>
      </c>
      <c r="H47" s="66">
        <f t="shared" si="5"/>
        <v>145</v>
      </c>
      <c r="I47" s="20">
        <f t="shared" si="6"/>
        <v>-1.098901098901099E-2</v>
      </c>
      <c r="J47" s="21">
        <f t="shared" si="7"/>
        <v>0.2283464566929134</v>
      </c>
    </row>
    <row r="48" spans="1:10" x14ac:dyDescent="0.2">
      <c r="A48" s="7" t="s">
        <v>86</v>
      </c>
      <c r="B48" s="65">
        <v>172</v>
      </c>
      <c r="C48" s="66">
        <v>118</v>
      </c>
      <c r="D48" s="65">
        <v>854</v>
      </c>
      <c r="E48" s="66">
        <v>945</v>
      </c>
      <c r="F48" s="67"/>
      <c r="G48" s="65">
        <f t="shared" si="4"/>
        <v>54</v>
      </c>
      <c r="H48" s="66">
        <f t="shared" si="5"/>
        <v>-91</v>
      </c>
      <c r="I48" s="20">
        <f t="shared" si="6"/>
        <v>0.4576271186440678</v>
      </c>
      <c r="J48" s="21">
        <f t="shared" si="7"/>
        <v>-9.6296296296296297E-2</v>
      </c>
    </row>
    <row r="49" spans="1:10" x14ac:dyDescent="0.2">
      <c r="A49" s="7" t="s">
        <v>87</v>
      </c>
      <c r="B49" s="65">
        <v>0</v>
      </c>
      <c r="C49" s="66">
        <v>0</v>
      </c>
      <c r="D49" s="65">
        <v>7</v>
      </c>
      <c r="E49" s="66">
        <v>4</v>
      </c>
      <c r="F49" s="67"/>
      <c r="G49" s="65">
        <f t="shared" si="4"/>
        <v>0</v>
      </c>
      <c r="H49" s="66">
        <f t="shared" si="5"/>
        <v>3</v>
      </c>
      <c r="I49" s="20" t="str">
        <f t="shared" si="6"/>
        <v>-</v>
      </c>
      <c r="J49" s="21">
        <f t="shared" si="7"/>
        <v>0.75</v>
      </c>
    </row>
    <row r="50" spans="1:10" x14ac:dyDescent="0.2">
      <c r="A50" s="7" t="s">
        <v>89</v>
      </c>
      <c r="B50" s="65">
        <v>105</v>
      </c>
      <c r="C50" s="66">
        <v>48</v>
      </c>
      <c r="D50" s="65">
        <v>645</v>
      </c>
      <c r="E50" s="66">
        <v>621</v>
      </c>
      <c r="F50" s="67"/>
      <c r="G50" s="65">
        <f t="shared" si="4"/>
        <v>57</v>
      </c>
      <c r="H50" s="66">
        <f t="shared" si="5"/>
        <v>24</v>
      </c>
      <c r="I50" s="20">
        <f t="shared" si="6"/>
        <v>1.1875</v>
      </c>
      <c r="J50" s="21">
        <f t="shared" si="7"/>
        <v>3.864734299516908E-2</v>
      </c>
    </row>
    <row r="51" spans="1:10" x14ac:dyDescent="0.2">
      <c r="A51" s="7" t="s">
        <v>90</v>
      </c>
      <c r="B51" s="65">
        <v>33</v>
      </c>
      <c r="C51" s="66">
        <v>29</v>
      </c>
      <c r="D51" s="65">
        <v>309</v>
      </c>
      <c r="E51" s="66">
        <v>102</v>
      </c>
      <c r="F51" s="67"/>
      <c r="G51" s="65">
        <f t="shared" si="4"/>
        <v>4</v>
      </c>
      <c r="H51" s="66">
        <f t="shared" si="5"/>
        <v>207</v>
      </c>
      <c r="I51" s="20">
        <f t="shared" si="6"/>
        <v>0.13793103448275862</v>
      </c>
      <c r="J51" s="21">
        <f t="shared" si="7"/>
        <v>2.0294117647058822</v>
      </c>
    </row>
    <row r="52" spans="1:10" x14ac:dyDescent="0.2">
      <c r="A52" s="7" t="s">
        <v>91</v>
      </c>
      <c r="B52" s="65">
        <v>423</v>
      </c>
      <c r="C52" s="66">
        <v>685</v>
      </c>
      <c r="D52" s="65">
        <v>3848</v>
      </c>
      <c r="E52" s="66">
        <v>5298</v>
      </c>
      <c r="F52" s="67"/>
      <c r="G52" s="65">
        <f t="shared" si="4"/>
        <v>-262</v>
      </c>
      <c r="H52" s="66">
        <f t="shared" si="5"/>
        <v>-1450</v>
      </c>
      <c r="I52" s="20">
        <f t="shared" si="6"/>
        <v>-0.38248175182481753</v>
      </c>
      <c r="J52" s="21">
        <f t="shared" si="7"/>
        <v>-0.27368818422046054</v>
      </c>
    </row>
    <row r="53" spans="1:10" x14ac:dyDescent="0.2">
      <c r="A53" s="7" t="s">
        <v>92</v>
      </c>
      <c r="B53" s="65">
        <v>287</v>
      </c>
      <c r="C53" s="66">
        <v>169</v>
      </c>
      <c r="D53" s="65">
        <v>2081</v>
      </c>
      <c r="E53" s="66">
        <v>1674</v>
      </c>
      <c r="F53" s="67"/>
      <c r="G53" s="65">
        <f t="shared" si="4"/>
        <v>118</v>
      </c>
      <c r="H53" s="66">
        <f t="shared" si="5"/>
        <v>407</v>
      </c>
      <c r="I53" s="20">
        <f t="shared" si="6"/>
        <v>0.69822485207100593</v>
      </c>
      <c r="J53" s="21">
        <f t="shared" si="7"/>
        <v>0.24313022700119474</v>
      </c>
    </row>
    <row r="54" spans="1:10" x14ac:dyDescent="0.2">
      <c r="A54" s="7" t="s">
        <v>93</v>
      </c>
      <c r="B54" s="65">
        <v>2886</v>
      </c>
      <c r="C54" s="66">
        <v>3500</v>
      </c>
      <c r="D54" s="65">
        <v>30924</v>
      </c>
      <c r="E54" s="66">
        <v>35536</v>
      </c>
      <c r="F54" s="67"/>
      <c r="G54" s="65">
        <f t="shared" si="4"/>
        <v>-614</v>
      </c>
      <c r="H54" s="66">
        <f t="shared" si="5"/>
        <v>-4612</v>
      </c>
      <c r="I54" s="20">
        <f t="shared" si="6"/>
        <v>-0.17542857142857143</v>
      </c>
      <c r="J54" s="21">
        <f t="shared" si="7"/>
        <v>-0.12978388113462405</v>
      </c>
    </row>
    <row r="55" spans="1:10" x14ac:dyDescent="0.2">
      <c r="A55" s="7" t="s">
        <v>95</v>
      </c>
      <c r="B55" s="65">
        <v>777</v>
      </c>
      <c r="C55" s="66">
        <v>632</v>
      </c>
      <c r="D55" s="65">
        <v>5411</v>
      </c>
      <c r="E55" s="66">
        <v>6413</v>
      </c>
      <c r="F55" s="67"/>
      <c r="G55" s="65">
        <f t="shared" si="4"/>
        <v>145</v>
      </c>
      <c r="H55" s="66">
        <f t="shared" si="5"/>
        <v>-1002</v>
      </c>
      <c r="I55" s="20">
        <f t="shared" si="6"/>
        <v>0.22943037974683544</v>
      </c>
      <c r="J55" s="21">
        <f t="shared" si="7"/>
        <v>-0.15624512708560737</v>
      </c>
    </row>
    <row r="56" spans="1:10" x14ac:dyDescent="0.2">
      <c r="A56" s="7" t="s">
        <v>96</v>
      </c>
      <c r="B56" s="65">
        <v>105</v>
      </c>
      <c r="C56" s="66">
        <v>84</v>
      </c>
      <c r="D56" s="65">
        <v>779</v>
      </c>
      <c r="E56" s="66">
        <v>745</v>
      </c>
      <c r="F56" s="67"/>
      <c r="G56" s="65">
        <f t="shared" si="4"/>
        <v>21</v>
      </c>
      <c r="H56" s="66">
        <f t="shared" si="5"/>
        <v>34</v>
      </c>
      <c r="I56" s="20">
        <f t="shared" si="6"/>
        <v>0.25</v>
      </c>
      <c r="J56" s="21">
        <f t="shared" si="7"/>
        <v>4.5637583892617448E-2</v>
      </c>
    </row>
    <row r="57" spans="1:10" x14ac:dyDescent="0.2">
      <c r="A57" s="142" t="s">
        <v>39</v>
      </c>
      <c r="B57" s="143">
        <v>9</v>
      </c>
      <c r="C57" s="144">
        <v>13</v>
      </c>
      <c r="D57" s="143">
        <v>77</v>
      </c>
      <c r="E57" s="144">
        <v>87</v>
      </c>
      <c r="F57" s="145"/>
      <c r="G57" s="143">
        <f t="shared" si="4"/>
        <v>-4</v>
      </c>
      <c r="H57" s="144">
        <f t="shared" si="5"/>
        <v>-10</v>
      </c>
      <c r="I57" s="151">
        <f t="shared" si="6"/>
        <v>-0.30769230769230771</v>
      </c>
      <c r="J57" s="152">
        <f t="shared" si="7"/>
        <v>-0.11494252873563218</v>
      </c>
    </row>
    <row r="58" spans="1:10" x14ac:dyDescent="0.2">
      <c r="A58" s="7" t="s">
        <v>40</v>
      </c>
      <c r="B58" s="65">
        <v>0</v>
      </c>
      <c r="C58" s="66">
        <v>0</v>
      </c>
      <c r="D58" s="65">
        <v>0</v>
      </c>
      <c r="E58" s="66">
        <v>3</v>
      </c>
      <c r="F58" s="67"/>
      <c r="G58" s="65">
        <f t="shared" si="4"/>
        <v>0</v>
      </c>
      <c r="H58" s="66">
        <f t="shared" si="5"/>
        <v>-3</v>
      </c>
      <c r="I58" s="20" t="str">
        <f t="shared" si="6"/>
        <v>-</v>
      </c>
      <c r="J58" s="21">
        <f t="shared" si="7"/>
        <v>-1</v>
      </c>
    </row>
    <row r="59" spans="1:10" x14ac:dyDescent="0.2">
      <c r="A59" s="7" t="s">
        <v>45</v>
      </c>
      <c r="B59" s="65">
        <v>3</v>
      </c>
      <c r="C59" s="66">
        <v>5</v>
      </c>
      <c r="D59" s="65">
        <v>32</v>
      </c>
      <c r="E59" s="66">
        <v>29</v>
      </c>
      <c r="F59" s="67"/>
      <c r="G59" s="65">
        <f t="shared" si="4"/>
        <v>-2</v>
      </c>
      <c r="H59" s="66">
        <f t="shared" si="5"/>
        <v>3</v>
      </c>
      <c r="I59" s="20">
        <f t="shared" si="6"/>
        <v>-0.4</v>
      </c>
      <c r="J59" s="21">
        <f t="shared" si="7"/>
        <v>0.10344827586206896</v>
      </c>
    </row>
    <row r="60" spans="1:10" x14ac:dyDescent="0.2">
      <c r="A60" s="7" t="s">
        <v>46</v>
      </c>
      <c r="B60" s="65">
        <v>76</v>
      </c>
      <c r="C60" s="66">
        <v>66</v>
      </c>
      <c r="D60" s="65">
        <v>613</v>
      </c>
      <c r="E60" s="66">
        <v>583</v>
      </c>
      <c r="F60" s="67"/>
      <c r="G60" s="65">
        <f t="shared" si="4"/>
        <v>10</v>
      </c>
      <c r="H60" s="66">
        <f t="shared" si="5"/>
        <v>30</v>
      </c>
      <c r="I60" s="20">
        <f t="shared" si="6"/>
        <v>0.15151515151515152</v>
      </c>
      <c r="J60" s="21">
        <f t="shared" si="7"/>
        <v>5.1457975986277875E-2</v>
      </c>
    </row>
    <row r="61" spans="1:10" x14ac:dyDescent="0.2">
      <c r="A61" s="7" t="s">
        <v>50</v>
      </c>
      <c r="B61" s="65">
        <v>80</v>
      </c>
      <c r="C61" s="66">
        <v>80</v>
      </c>
      <c r="D61" s="65">
        <v>748</v>
      </c>
      <c r="E61" s="66">
        <v>797</v>
      </c>
      <c r="F61" s="67"/>
      <c r="G61" s="65">
        <f t="shared" si="4"/>
        <v>0</v>
      </c>
      <c r="H61" s="66">
        <f t="shared" si="5"/>
        <v>-49</v>
      </c>
      <c r="I61" s="20">
        <f t="shared" si="6"/>
        <v>0</v>
      </c>
      <c r="J61" s="21">
        <f t="shared" si="7"/>
        <v>-6.148055207026349E-2</v>
      </c>
    </row>
    <row r="62" spans="1:10" x14ac:dyDescent="0.2">
      <c r="A62" s="7" t="s">
        <v>54</v>
      </c>
      <c r="B62" s="65">
        <v>2</v>
      </c>
      <c r="C62" s="66">
        <v>2</v>
      </c>
      <c r="D62" s="65">
        <v>18</v>
      </c>
      <c r="E62" s="66">
        <v>15</v>
      </c>
      <c r="F62" s="67"/>
      <c r="G62" s="65">
        <f t="shared" si="4"/>
        <v>0</v>
      </c>
      <c r="H62" s="66">
        <f t="shared" si="5"/>
        <v>3</v>
      </c>
      <c r="I62" s="20">
        <f t="shared" si="6"/>
        <v>0</v>
      </c>
      <c r="J62" s="21">
        <f t="shared" si="7"/>
        <v>0.2</v>
      </c>
    </row>
    <row r="63" spans="1:10" x14ac:dyDescent="0.2">
      <c r="A63" s="7" t="s">
        <v>56</v>
      </c>
      <c r="B63" s="65">
        <v>3</v>
      </c>
      <c r="C63" s="66">
        <v>1</v>
      </c>
      <c r="D63" s="65">
        <v>5</v>
      </c>
      <c r="E63" s="66">
        <v>3</v>
      </c>
      <c r="F63" s="67"/>
      <c r="G63" s="65">
        <f t="shared" si="4"/>
        <v>2</v>
      </c>
      <c r="H63" s="66">
        <f t="shared" si="5"/>
        <v>2</v>
      </c>
      <c r="I63" s="20">
        <f t="shared" si="6"/>
        <v>2</v>
      </c>
      <c r="J63" s="21">
        <f t="shared" si="7"/>
        <v>0.66666666666666663</v>
      </c>
    </row>
    <row r="64" spans="1:10" x14ac:dyDescent="0.2">
      <c r="A64" s="7" t="s">
        <v>57</v>
      </c>
      <c r="B64" s="65">
        <v>157</v>
      </c>
      <c r="C64" s="66">
        <v>176</v>
      </c>
      <c r="D64" s="65">
        <v>1501</v>
      </c>
      <c r="E64" s="66">
        <v>1503</v>
      </c>
      <c r="F64" s="67"/>
      <c r="G64" s="65">
        <f t="shared" si="4"/>
        <v>-19</v>
      </c>
      <c r="H64" s="66">
        <f t="shared" si="5"/>
        <v>-2</v>
      </c>
      <c r="I64" s="20">
        <f t="shared" si="6"/>
        <v>-0.10795454545454546</v>
      </c>
      <c r="J64" s="21">
        <f t="shared" si="7"/>
        <v>-1.3306719893546241E-3</v>
      </c>
    </row>
    <row r="65" spans="1:10" x14ac:dyDescent="0.2">
      <c r="A65" s="7" t="s">
        <v>60</v>
      </c>
      <c r="B65" s="65">
        <v>53</v>
      </c>
      <c r="C65" s="66">
        <v>56</v>
      </c>
      <c r="D65" s="65">
        <v>354</v>
      </c>
      <c r="E65" s="66">
        <v>336</v>
      </c>
      <c r="F65" s="67"/>
      <c r="G65" s="65">
        <f t="shared" si="4"/>
        <v>-3</v>
      </c>
      <c r="H65" s="66">
        <f t="shared" si="5"/>
        <v>18</v>
      </c>
      <c r="I65" s="20">
        <f t="shared" si="6"/>
        <v>-5.3571428571428568E-2</v>
      </c>
      <c r="J65" s="21">
        <f t="shared" si="7"/>
        <v>5.3571428571428568E-2</v>
      </c>
    </row>
    <row r="66" spans="1:10" x14ac:dyDescent="0.2">
      <c r="A66" s="7" t="s">
        <v>63</v>
      </c>
      <c r="B66" s="65">
        <v>44</v>
      </c>
      <c r="C66" s="66">
        <v>28</v>
      </c>
      <c r="D66" s="65">
        <v>344</v>
      </c>
      <c r="E66" s="66">
        <v>399</v>
      </c>
      <c r="F66" s="67"/>
      <c r="G66" s="65">
        <f t="shared" si="4"/>
        <v>16</v>
      </c>
      <c r="H66" s="66">
        <f t="shared" si="5"/>
        <v>-55</v>
      </c>
      <c r="I66" s="20">
        <f t="shared" si="6"/>
        <v>0.5714285714285714</v>
      </c>
      <c r="J66" s="21">
        <f t="shared" si="7"/>
        <v>-0.13784461152882205</v>
      </c>
    </row>
    <row r="67" spans="1:10" x14ac:dyDescent="0.2">
      <c r="A67" s="7" t="s">
        <v>70</v>
      </c>
      <c r="B67" s="65">
        <v>20</v>
      </c>
      <c r="C67" s="66">
        <v>11</v>
      </c>
      <c r="D67" s="65">
        <v>163</v>
      </c>
      <c r="E67" s="66">
        <v>164</v>
      </c>
      <c r="F67" s="67"/>
      <c r="G67" s="65">
        <f t="shared" si="4"/>
        <v>9</v>
      </c>
      <c r="H67" s="66">
        <f t="shared" si="5"/>
        <v>-1</v>
      </c>
      <c r="I67" s="20">
        <f t="shared" si="6"/>
        <v>0.81818181818181823</v>
      </c>
      <c r="J67" s="21">
        <f t="shared" si="7"/>
        <v>-6.0975609756097563E-3</v>
      </c>
    </row>
    <row r="68" spans="1:10" x14ac:dyDescent="0.2">
      <c r="A68" s="7" t="s">
        <v>71</v>
      </c>
      <c r="B68" s="65">
        <v>3</v>
      </c>
      <c r="C68" s="66">
        <v>83</v>
      </c>
      <c r="D68" s="65">
        <v>152</v>
      </c>
      <c r="E68" s="66">
        <v>638</v>
      </c>
      <c r="F68" s="67"/>
      <c r="G68" s="65">
        <f t="shared" si="4"/>
        <v>-80</v>
      </c>
      <c r="H68" s="66">
        <f t="shared" si="5"/>
        <v>-486</v>
      </c>
      <c r="I68" s="20">
        <f t="shared" si="6"/>
        <v>-0.96385542168674698</v>
      </c>
      <c r="J68" s="21">
        <f t="shared" si="7"/>
        <v>-0.76175548589341691</v>
      </c>
    </row>
    <row r="69" spans="1:10" x14ac:dyDescent="0.2">
      <c r="A69" s="7" t="s">
        <v>76</v>
      </c>
      <c r="B69" s="65">
        <v>14</v>
      </c>
      <c r="C69" s="66">
        <v>7</v>
      </c>
      <c r="D69" s="65">
        <v>122</v>
      </c>
      <c r="E69" s="66">
        <v>131</v>
      </c>
      <c r="F69" s="67"/>
      <c r="G69" s="65">
        <f t="shared" si="4"/>
        <v>7</v>
      </c>
      <c r="H69" s="66">
        <f t="shared" si="5"/>
        <v>-9</v>
      </c>
      <c r="I69" s="20">
        <f t="shared" si="6"/>
        <v>1</v>
      </c>
      <c r="J69" s="21">
        <f t="shared" si="7"/>
        <v>-6.8702290076335881E-2</v>
      </c>
    </row>
    <row r="70" spans="1:10" x14ac:dyDescent="0.2">
      <c r="A70" s="7" t="s">
        <v>88</v>
      </c>
      <c r="B70" s="65">
        <v>18</v>
      </c>
      <c r="C70" s="66">
        <v>40</v>
      </c>
      <c r="D70" s="65">
        <v>114</v>
      </c>
      <c r="E70" s="66">
        <v>214</v>
      </c>
      <c r="F70" s="67"/>
      <c r="G70" s="65">
        <f t="shared" si="4"/>
        <v>-22</v>
      </c>
      <c r="H70" s="66">
        <f t="shared" si="5"/>
        <v>-100</v>
      </c>
      <c r="I70" s="20">
        <f t="shared" si="6"/>
        <v>-0.55000000000000004</v>
      </c>
      <c r="J70" s="21">
        <f t="shared" si="7"/>
        <v>-0.46728971962616822</v>
      </c>
    </row>
    <row r="71" spans="1:10" x14ac:dyDescent="0.2">
      <c r="A71" s="7" t="s">
        <v>94</v>
      </c>
      <c r="B71" s="65">
        <v>10</v>
      </c>
      <c r="C71" s="66">
        <v>5</v>
      </c>
      <c r="D71" s="65">
        <v>121</v>
      </c>
      <c r="E71" s="66">
        <v>109</v>
      </c>
      <c r="F71" s="67"/>
      <c r="G71" s="65">
        <f t="shared" si="4"/>
        <v>5</v>
      </c>
      <c r="H71" s="66">
        <f t="shared" si="5"/>
        <v>12</v>
      </c>
      <c r="I71" s="20">
        <f t="shared" si="6"/>
        <v>1</v>
      </c>
      <c r="J71" s="21">
        <f t="shared" si="7"/>
        <v>0.11009174311926606</v>
      </c>
    </row>
    <row r="72" spans="1:10" x14ac:dyDescent="0.2">
      <c r="A72" s="7" t="s">
        <v>97</v>
      </c>
      <c r="B72" s="65">
        <v>19</v>
      </c>
      <c r="C72" s="66">
        <v>35</v>
      </c>
      <c r="D72" s="65">
        <v>270</v>
      </c>
      <c r="E72" s="66">
        <v>380</v>
      </c>
      <c r="F72" s="67"/>
      <c r="G72" s="65">
        <f t="shared" si="4"/>
        <v>-16</v>
      </c>
      <c r="H72" s="66">
        <f t="shared" si="5"/>
        <v>-110</v>
      </c>
      <c r="I72" s="20">
        <f t="shared" si="6"/>
        <v>-0.45714285714285713</v>
      </c>
      <c r="J72" s="21">
        <f t="shared" si="7"/>
        <v>-0.28947368421052633</v>
      </c>
    </row>
    <row r="73" spans="1:10" x14ac:dyDescent="0.2">
      <c r="A73" s="7" t="s">
        <v>98</v>
      </c>
      <c r="B73" s="65">
        <v>9</v>
      </c>
      <c r="C73" s="66">
        <v>9</v>
      </c>
      <c r="D73" s="65">
        <v>70</v>
      </c>
      <c r="E73" s="66">
        <v>80</v>
      </c>
      <c r="F73" s="67"/>
      <c r="G73" s="65">
        <f t="shared" si="4"/>
        <v>0</v>
      </c>
      <c r="H73" s="66">
        <f t="shared" si="5"/>
        <v>-10</v>
      </c>
      <c r="I73" s="20">
        <f t="shared" si="6"/>
        <v>0</v>
      </c>
      <c r="J73" s="21">
        <f t="shared" si="7"/>
        <v>-0.125</v>
      </c>
    </row>
    <row r="74" spans="1:10" x14ac:dyDescent="0.2">
      <c r="A74" s="1"/>
      <c r="B74" s="68"/>
      <c r="C74" s="69"/>
      <c r="D74" s="68"/>
      <c r="E74" s="69"/>
      <c r="F74" s="70"/>
      <c r="G74" s="68"/>
      <c r="H74" s="69"/>
      <c r="I74" s="5"/>
      <c r="J74" s="6"/>
    </row>
    <row r="75" spans="1:10" s="43" customFormat="1" x14ac:dyDescent="0.2">
      <c r="A75" s="27" t="s">
        <v>5</v>
      </c>
      <c r="B75" s="71">
        <f>SUM(B6:B74)</f>
        <v>16149</v>
      </c>
      <c r="C75" s="72">
        <f>SUM(C6:C74)</f>
        <v>17535</v>
      </c>
      <c r="D75" s="71">
        <f>SUM(D6:D74)</f>
        <v>137541</v>
      </c>
      <c r="E75" s="72">
        <f>SUM(E6:E74)</f>
        <v>164962</v>
      </c>
      <c r="F75" s="73"/>
      <c r="G75" s="71">
        <f>SUM(G6:G74)</f>
        <v>-1386</v>
      </c>
      <c r="H75" s="72">
        <f>SUM(H6:H74)</f>
        <v>-27421</v>
      </c>
      <c r="I75" s="37">
        <f>IF(C75=0, 0, G75/C75)</f>
        <v>-7.9041916167664678E-2</v>
      </c>
      <c r="J75" s="38">
        <f>IF(E75=0, 0, H75/E75)</f>
        <v>-0.16622616117651337</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110</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4.33463372345037E-2</v>
      </c>
      <c r="C6" s="17">
        <v>1.14057599087539E-2</v>
      </c>
      <c r="D6" s="16">
        <v>1.4541118648257601E-2</v>
      </c>
      <c r="E6" s="17">
        <v>1.8186006474218298E-2</v>
      </c>
      <c r="F6" s="12"/>
      <c r="G6" s="10">
        <f t="shared" ref="G6:G37" si="0">B6-C6</f>
        <v>3.19405773257498E-2</v>
      </c>
      <c r="H6" s="11">
        <f t="shared" ref="H6:H37" si="1">D6-E6</f>
        <v>-3.6448878259606968E-3</v>
      </c>
    </row>
    <row r="7" spans="1:8" x14ac:dyDescent="0.2">
      <c r="A7" s="7" t="s">
        <v>32</v>
      </c>
      <c r="B7" s="16">
        <v>0</v>
      </c>
      <c r="C7" s="17">
        <v>0</v>
      </c>
      <c r="D7" s="16">
        <v>0</v>
      </c>
      <c r="E7" s="17">
        <v>2.4248008632291097E-3</v>
      </c>
      <c r="F7" s="12"/>
      <c r="G7" s="10">
        <f t="shared" si="0"/>
        <v>0</v>
      </c>
      <c r="H7" s="11">
        <f t="shared" si="1"/>
        <v>-2.4248008632291097E-3</v>
      </c>
    </row>
    <row r="8" spans="1:8" x14ac:dyDescent="0.2">
      <c r="A8" s="7" t="s">
        <v>33</v>
      </c>
      <c r="B8" s="16">
        <v>1.2384667781286799E-2</v>
      </c>
      <c r="C8" s="17">
        <v>2.28115198175078E-2</v>
      </c>
      <c r="D8" s="16">
        <v>6.5435033917159201E-3</v>
      </c>
      <c r="E8" s="17">
        <v>1.2124004316145499E-2</v>
      </c>
      <c r="F8" s="12"/>
      <c r="G8" s="10">
        <f t="shared" si="0"/>
        <v>-1.0426852036221E-2</v>
      </c>
      <c r="H8" s="11">
        <f t="shared" si="1"/>
        <v>-5.5805009244295793E-3</v>
      </c>
    </row>
    <row r="9" spans="1:8" x14ac:dyDescent="0.2">
      <c r="A9" s="7" t="s">
        <v>34</v>
      </c>
      <c r="B9" s="16">
        <v>1.7276611554894998</v>
      </c>
      <c r="C9" s="17">
        <v>1.2204163102366701</v>
      </c>
      <c r="D9" s="16">
        <v>1.2956136715597499</v>
      </c>
      <c r="E9" s="17">
        <v>1.05721317636789</v>
      </c>
      <c r="F9" s="12"/>
      <c r="G9" s="10">
        <f t="shared" si="0"/>
        <v>0.50724484525282976</v>
      </c>
      <c r="H9" s="11">
        <f t="shared" si="1"/>
        <v>0.23840049519185991</v>
      </c>
    </row>
    <row r="10" spans="1:8" x14ac:dyDescent="0.2">
      <c r="A10" s="7" t="s">
        <v>35</v>
      </c>
      <c r="B10" s="16">
        <v>5.5731005015790508E-2</v>
      </c>
      <c r="C10" s="17">
        <v>3.4217279726261797E-2</v>
      </c>
      <c r="D10" s="16">
        <v>2.3992845769625099E-2</v>
      </c>
      <c r="E10" s="17">
        <v>2.2429407984869199E-2</v>
      </c>
      <c r="F10" s="12"/>
      <c r="G10" s="10">
        <f t="shared" si="0"/>
        <v>2.1513725289528711E-2</v>
      </c>
      <c r="H10" s="11">
        <f t="shared" si="1"/>
        <v>1.5634377847559E-3</v>
      </c>
    </row>
    <row r="11" spans="1:8" x14ac:dyDescent="0.2">
      <c r="A11" s="7" t="s">
        <v>36</v>
      </c>
      <c r="B11" s="16">
        <v>2.7370115796643799</v>
      </c>
      <c r="C11" s="17">
        <v>1.9560878243513002</v>
      </c>
      <c r="D11" s="16">
        <v>2.05538712093121</v>
      </c>
      <c r="E11" s="17">
        <v>1.63067858052157</v>
      </c>
      <c r="F11" s="12"/>
      <c r="G11" s="10">
        <f t="shared" si="0"/>
        <v>0.78092375531307967</v>
      </c>
      <c r="H11" s="11">
        <f t="shared" si="1"/>
        <v>0.42470854040964001</v>
      </c>
    </row>
    <row r="12" spans="1:8" x14ac:dyDescent="0.2">
      <c r="A12" s="7" t="s">
        <v>37</v>
      </c>
      <c r="B12" s="16">
        <v>6.1923338906433797E-3</v>
      </c>
      <c r="C12" s="17">
        <v>0</v>
      </c>
      <c r="D12" s="16">
        <v>1.8903454242734902E-2</v>
      </c>
      <c r="E12" s="17">
        <v>1.33364047477601E-2</v>
      </c>
      <c r="F12" s="12"/>
      <c r="G12" s="10">
        <f t="shared" si="0"/>
        <v>6.1923338906433797E-3</v>
      </c>
      <c r="H12" s="11">
        <f t="shared" si="1"/>
        <v>5.5670494949748017E-3</v>
      </c>
    </row>
    <row r="13" spans="1:8" x14ac:dyDescent="0.2">
      <c r="A13" s="7" t="s">
        <v>38</v>
      </c>
      <c r="B13" s="16">
        <v>1.8577001671930202E-2</v>
      </c>
      <c r="C13" s="17">
        <v>3.9920159680638702E-2</v>
      </c>
      <c r="D13" s="16">
        <v>1.38140627158447E-2</v>
      </c>
      <c r="E13" s="17">
        <v>2.5460409063905599E-2</v>
      </c>
      <c r="F13" s="12"/>
      <c r="G13" s="10">
        <f t="shared" si="0"/>
        <v>-2.13431580087085E-2</v>
      </c>
      <c r="H13" s="11">
        <f t="shared" si="1"/>
        <v>-1.16463463480609E-2</v>
      </c>
    </row>
    <row r="14" spans="1:8" x14ac:dyDescent="0.2">
      <c r="A14" s="7" t="s">
        <v>41</v>
      </c>
      <c r="B14" s="16">
        <v>3.7154003343860299E-2</v>
      </c>
      <c r="C14" s="17">
        <v>3.9920159680638702E-2</v>
      </c>
      <c r="D14" s="16">
        <v>2.76281254316895E-2</v>
      </c>
      <c r="E14" s="17">
        <v>2.8491410142941997E-2</v>
      </c>
      <c r="F14" s="12"/>
      <c r="G14" s="10">
        <f t="shared" si="0"/>
        <v>-2.7661563367784026E-3</v>
      </c>
      <c r="H14" s="11">
        <f t="shared" si="1"/>
        <v>-8.6328471125249676E-4</v>
      </c>
    </row>
    <row r="15" spans="1:8" x14ac:dyDescent="0.2">
      <c r="A15" s="7" t="s">
        <v>42</v>
      </c>
      <c r="B15" s="16">
        <v>3.0961669453216899E-2</v>
      </c>
      <c r="C15" s="17">
        <v>3.4217279726261797E-2</v>
      </c>
      <c r="D15" s="16">
        <v>3.7079852553056902E-2</v>
      </c>
      <c r="E15" s="17">
        <v>4.9102217480389405E-2</v>
      </c>
      <c r="F15" s="12"/>
      <c r="G15" s="10">
        <f t="shared" si="0"/>
        <v>-3.2556102730448983E-3</v>
      </c>
      <c r="H15" s="11">
        <f t="shared" si="1"/>
        <v>-1.2022364927332503E-2</v>
      </c>
    </row>
    <row r="16" spans="1:8" x14ac:dyDescent="0.2">
      <c r="A16" s="7" t="s">
        <v>43</v>
      </c>
      <c r="B16" s="16">
        <v>8.66926744690074E-2</v>
      </c>
      <c r="C16" s="17">
        <v>0.19960079840319397</v>
      </c>
      <c r="D16" s="16">
        <v>8.5792600024719903E-2</v>
      </c>
      <c r="E16" s="17">
        <v>0.103660236903044</v>
      </c>
      <c r="F16" s="12"/>
      <c r="G16" s="10">
        <f t="shared" si="0"/>
        <v>-0.11290812393418657</v>
      </c>
      <c r="H16" s="11">
        <f t="shared" si="1"/>
        <v>-1.78676368783241E-2</v>
      </c>
    </row>
    <row r="17" spans="1:8" x14ac:dyDescent="0.2">
      <c r="A17" s="7" t="s">
        <v>44</v>
      </c>
      <c r="B17" s="16">
        <v>6.7744132763638598</v>
      </c>
      <c r="C17" s="17">
        <v>4.4482463644140307</v>
      </c>
      <c r="D17" s="16">
        <v>5.7655535440341401</v>
      </c>
      <c r="E17" s="17">
        <v>5.0878384112704698</v>
      </c>
      <c r="F17" s="12"/>
      <c r="G17" s="10">
        <f t="shared" si="0"/>
        <v>2.3261669119498292</v>
      </c>
      <c r="H17" s="11">
        <f t="shared" si="1"/>
        <v>0.67771513276367035</v>
      </c>
    </row>
    <row r="18" spans="1:8" x14ac:dyDescent="0.2">
      <c r="A18" s="7" t="s">
        <v>47</v>
      </c>
      <c r="B18" s="16">
        <v>1.8577001671930202E-2</v>
      </c>
      <c r="C18" s="17">
        <v>0</v>
      </c>
      <c r="D18" s="16">
        <v>4.3623355944772801E-3</v>
      </c>
      <c r="E18" s="17">
        <v>4.2434015106509399E-3</v>
      </c>
      <c r="F18" s="12"/>
      <c r="G18" s="10">
        <f t="shared" si="0"/>
        <v>1.8577001671930202E-2</v>
      </c>
      <c r="H18" s="11">
        <f t="shared" si="1"/>
        <v>1.1893408382634019E-4</v>
      </c>
    </row>
    <row r="19" spans="1:8" x14ac:dyDescent="0.2">
      <c r="A19" s="7" t="s">
        <v>48</v>
      </c>
      <c r="B19" s="16">
        <v>0.64400272462691199</v>
      </c>
      <c r="C19" s="17">
        <v>0.30225263758197901</v>
      </c>
      <c r="D19" s="16">
        <v>0.34462451196370497</v>
      </c>
      <c r="E19" s="17">
        <v>0.21398867617996897</v>
      </c>
      <c r="F19" s="12"/>
      <c r="G19" s="10">
        <f t="shared" si="0"/>
        <v>0.34175008704493298</v>
      </c>
      <c r="H19" s="11">
        <f t="shared" si="1"/>
        <v>0.130635835783736</v>
      </c>
    </row>
    <row r="20" spans="1:8" x14ac:dyDescent="0.2">
      <c r="A20" s="7" t="s">
        <v>49</v>
      </c>
      <c r="B20" s="16">
        <v>0.79881107189299705</v>
      </c>
      <c r="C20" s="17">
        <v>0.45052751639577998</v>
      </c>
      <c r="D20" s="16">
        <v>0.54311078151242198</v>
      </c>
      <c r="E20" s="17">
        <v>0.19095306797929201</v>
      </c>
      <c r="F20" s="12"/>
      <c r="G20" s="10">
        <f t="shared" si="0"/>
        <v>0.34828355549721707</v>
      </c>
      <c r="H20" s="11">
        <f t="shared" si="1"/>
        <v>0.35215771353312997</v>
      </c>
    </row>
    <row r="21" spans="1:8" x14ac:dyDescent="0.2">
      <c r="A21" s="7" t="s">
        <v>51</v>
      </c>
      <c r="B21" s="16">
        <v>0.42727103845439307</v>
      </c>
      <c r="C21" s="17">
        <v>2.9255774165953801</v>
      </c>
      <c r="D21" s="16">
        <v>2.3665670600039301</v>
      </c>
      <c r="E21" s="17">
        <v>3.7075205198773102</v>
      </c>
      <c r="F21" s="12"/>
      <c r="G21" s="10">
        <f t="shared" si="0"/>
        <v>-2.4983063781409869</v>
      </c>
      <c r="H21" s="11">
        <f t="shared" si="1"/>
        <v>-1.3409534598733801</v>
      </c>
    </row>
    <row r="22" spans="1:8" x14ac:dyDescent="0.2">
      <c r="A22" s="7" t="s">
        <v>52</v>
      </c>
      <c r="B22" s="16">
        <v>2.3468945445538401</v>
      </c>
      <c r="C22" s="17">
        <v>3.5585970915312202</v>
      </c>
      <c r="D22" s="16">
        <v>3.1205240619160799</v>
      </c>
      <c r="E22" s="17">
        <v>3.84209696778652</v>
      </c>
      <c r="F22" s="12"/>
      <c r="G22" s="10">
        <f t="shared" si="0"/>
        <v>-1.2117025469773801</v>
      </c>
      <c r="H22" s="11">
        <f t="shared" si="1"/>
        <v>-0.7215729058704401</v>
      </c>
    </row>
    <row r="23" spans="1:8" x14ac:dyDescent="0.2">
      <c r="A23" s="7" t="s">
        <v>53</v>
      </c>
      <c r="B23" s="16">
        <v>8.2234194067744095</v>
      </c>
      <c r="C23" s="17">
        <v>9.6777872825777003</v>
      </c>
      <c r="D23" s="16">
        <v>7.3476272529645694</v>
      </c>
      <c r="E23" s="17">
        <v>9.3215407184684995</v>
      </c>
      <c r="F23" s="12"/>
      <c r="G23" s="10">
        <f t="shared" si="0"/>
        <v>-1.4543678758032907</v>
      </c>
      <c r="H23" s="11">
        <f t="shared" si="1"/>
        <v>-1.9739134655039301</v>
      </c>
    </row>
    <row r="24" spans="1:8" x14ac:dyDescent="0.2">
      <c r="A24" s="7" t="s">
        <v>55</v>
      </c>
      <c r="B24" s="16">
        <v>0</v>
      </c>
      <c r="C24" s="17">
        <v>0</v>
      </c>
      <c r="D24" s="16">
        <v>2.18116779723864E-3</v>
      </c>
      <c r="E24" s="17">
        <v>4.2434015106509399E-3</v>
      </c>
      <c r="F24" s="12"/>
      <c r="G24" s="10">
        <f t="shared" si="0"/>
        <v>0</v>
      </c>
      <c r="H24" s="11">
        <f t="shared" si="1"/>
        <v>-2.0622337134122998E-3</v>
      </c>
    </row>
    <row r="25" spans="1:8" x14ac:dyDescent="0.2">
      <c r="A25" s="7" t="s">
        <v>58</v>
      </c>
      <c r="B25" s="16">
        <v>3.4119759737445001</v>
      </c>
      <c r="C25" s="17">
        <v>3.59281437125748</v>
      </c>
      <c r="D25" s="16">
        <v>3.1452439636181198</v>
      </c>
      <c r="E25" s="17">
        <v>3.3838096046362196</v>
      </c>
      <c r="F25" s="12"/>
      <c r="G25" s="10">
        <f t="shared" si="0"/>
        <v>-0.18083839751297992</v>
      </c>
      <c r="H25" s="11">
        <f t="shared" si="1"/>
        <v>-0.23856564101809985</v>
      </c>
    </row>
    <row r="26" spans="1:8" x14ac:dyDescent="0.2">
      <c r="A26" s="7" t="s">
        <v>59</v>
      </c>
      <c r="B26" s="16">
        <v>0</v>
      </c>
      <c r="C26" s="17">
        <v>0</v>
      </c>
      <c r="D26" s="16">
        <v>2.18116779723864E-3</v>
      </c>
      <c r="E26" s="17">
        <v>0</v>
      </c>
      <c r="F26" s="12"/>
      <c r="G26" s="10">
        <f t="shared" si="0"/>
        <v>0</v>
      </c>
      <c r="H26" s="11">
        <f t="shared" si="1"/>
        <v>2.18116779723864E-3</v>
      </c>
    </row>
    <row r="27" spans="1:8" x14ac:dyDescent="0.2">
      <c r="A27" s="7" t="s">
        <v>61</v>
      </c>
      <c r="B27" s="16">
        <v>0.13623134559415398</v>
      </c>
      <c r="C27" s="17">
        <v>0.22241231822070101</v>
      </c>
      <c r="D27" s="16">
        <v>0.158498193266008</v>
      </c>
      <c r="E27" s="17">
        <v>0.201258471648016</v>
      </c>
      <c r="F27" s="12"/>
      <c r="G27" s="10">
        <f t="shared" si="0"/>
        <v>-8.6180972626547031E-2</v>
      </c>
      <c r="H27" s="11">
        <f t="shared" si="1"/>
        <v>-4.2760278382007993E-2</v>
      </c>
    </row>
    <row r="28" spans="1:8" x14ac:dyDescent="0.2">
      <c r="A28" s="7" t="s">
        <v>62</v>
      </c>
      <c r="B28" s="16">
        <v>0.66877206018948498</v>
      </c>
      <c r="C28" s="17">
        <v>0.60450527516395802</v>
      </c>
      <c r="D28" s="16">
        <v>0.52057204760762199</v>
      </c>
      <c r="E28" s="17">
        <v>0.43403935451801001</v>
      </c>
      <c r="F28" s="12"/>
      <c r="G28" s="10">
        <f t="shared" si="0"/>
        <v>6.4266785025526962E-2</v>
      </c>
      <c r="H28" s="11">
        <f t="shared" si="1"/>
        <v>8.6532693089611978E-2</v>
      </c>
    </row>
    <row r="29" spans="1:8" x14ac:dyDescent="0.2">
      <c r="A29" s="7" t="s">
        <v>64</v>
      </c>
      <c r="B29" s="16">
        <v>6.9911449625363806</v>
      </c>
      <c r="C29" s="17">
        <v>5.51468491588252</v>
      </c>
      <c r="D29" s="16">
        <v>5.5728837219447298</v>
      </c>
      <c r="E29" s="17">
        <v>4.7659460966768101</v>
      </c>
      <c r="F29" s="12"/>
      <c r="G29" s="10">
        <f t="shared" si="0"/>
        <v>1.4764600466538607</v>
      </c>
      <c r="H29" s="11">
        <f t="shared" si="1"/>
        <v>0.80693762526791968</v>
      </c>
    </row>
    <row r="30" spans="1:8" x14ac:dyDescent="0.2">
      <c r="A30" s="7" t="s">
        <v>65</v>
      </c>
      <c r="B30" s="16">
        <v>1.2384667781286799E-2</v>
      </c>
      <c r="C30" s="17">
        <v>1.7108639863130898E-2</v>
      </c>
      <c r="D30" s="16">
        <v>9.4517271213674509E-3</v>
      </c>
      <c r="E30" s="17">
        <v>1.5761205610989201E-2</v>
      </c>
      <c r="F30" s="12"/>
      <c r="G30" s="10">
        <f t="shared" si="0"/>
        <v>-4.7239720818440991E-3</v>
      </c>
      <c r="H30" s="11">
        <f t="shared" si="1"/>
        <v>-6.3094784896217497E-3</v>
      </c>
    </row>
    <row r="31" spans="1:8" x14ac:dyDescent="0.2">
      <c r="A31" s="7" t="s">
        <v>66</v>
      </c>
      <c r="B31" s="16">
        <v>0.619233389064338</v>
      </c>
      <c r="C31" s="17">
        <v>0.70145423438836596</v>
      </c>
      <c r="D31" s="16">
        <v>0.600548200173039</v>
      </c>
      <c r="E31" s="17">
        <v>0.72319685745808104</v>
      </c>
      <c r="F31" s="12"/>
      <c r="G31" s="10">
        <f t="shared" si="0"/>
        <v>-8.2220845324027958E-2</v>
      </c>
      <c r="H31" s="11">
        <f t="shared" si="1"/>
        <v>-0.12264865728504204</v>
      </c>
    </row>
    <row r="32" spans="1:8" x14ac:dyDescent="0.2">
      <c r="A32" s="7" t="s">
        <v>67</v>
      </c>
      <c r="B32" s="16">
        <v>1.4428137965199099</v>
      </c>
      <c r="C32" s="17">
        <v>0.84402623324779003</v>
      </c>
      <c r="D32" s="16">
        <v>0.87537534262510808</v>
      </c>
      <c r="E32" s="17">
        <v>0.60923121688631299</v>
      </c>
      <c r="F32" s="12"/>
      <c r="G32" s="10">
        <f t="shared" si="0"/>
        <v>0.5987875632721199</v>
      </c>
      <c r="H32" s="11">
        <f t="shared" si="1"/>
        <v>0.26614412573879509</v>
      </c>
    </row>
    <row r="33" spans="1:8" x14ac:dyDescent="0.2">
      <c r="A33" s="7" t="s">
        <v>68</v>
      </c>
      <c r="B33" s="16">
        <v>0.40250170289181997</v>
      </c>
      <c r="C33" s="17">
        <v>0.67293983461648099</v>
      </c>
      <c r="D33" s="16">
        <v>0.772133400222479</v>
      </c>
      <c r="E33" s="17">
        <v>0.72137825681065892</v>
      </c>
      <c r="F33" s="12"/>
      <c r="G33" s="10">
        <f t="shared" si="0"/>
        <v>-0.27043813172466102</v>
      </c>
      <c r="H33" s="11">
        <f t="shared" si="1"/>
        <v>5.0755143411820081E-2</v>
      </c>
    </row>
    <row r="34" spans="1:8" x14ac:dyDescent="0.2">
      <c r="A34" s="7" t="s">
        <v>69</v>
      </c>
      <c r="B34" s="16">
        <v>1.2384667781286799E-2</v>
      </c>
      <c r="C34" s="17">
        <v>5.7028799543769604E-3</v>
      </c>
      <c r="D34" s="16">
        <v>8.7246711889545688E-3</v>
      </c>
      <c r="E34" s="17">
        <v>4.8496017264582098E-3</v>
      </c>
      <c r="F34" s="12"/>
      <c r="G34" s="10">
        <f t="shared" si="0"/>
        <v>6.681787826909839E-3</v>
      </c>
      <c r="H34" s="11">
        <f t="shared" si="1"/>
        <v>3.875069462496359E-3</v>
      </c>
    </row>
    <row r="35" spans="1:8" x14ac:dyDescent="0.2">
      <c r="A35" s="7" t="s">
        <v>72</v>
      </c>
      <c r="B35" s="16">
        <v>0.105269676140938</v>
      </c>
      <c r="C35" s="17">
        <v>4.5623039635015697E-2</v>
      </c>
      <c r="D35" s="16">
        <v>4.8712747471663001E-2</v>
      </c>
      <c r="E35" s="17">
        <v>3.3947212085207498E-2</v>
      </c>
      <c r="F35" s="12"/>
      <c r="G35" s="10">
        <f t="shared" si="0"/>
        <v>5.9646636505922307E-2</v>
      </c>
      <c r="H35" s="11">
        <f t="shared" si="1"/>
        <v>1.4765535386455503E-2</v>
      </c>
    </row>
    <row r="36" spans="1:8" x14ac:dyDescent="0.2">
      <c r="A36" s="7" t="s">
        <v>73</v>
      </c>
      <c r="B36" s="16">
        <v>10.557929283547001</v>
      </c>
      <c r="C36" s="17">
        <v>9.700598802395211</v>
      </c>
      <c r="D36" s="16">
        <v>10.206411179211999</v>
      </c>
      <c r="E36" s="17">
        <v>10.1853760259939</v>
      </c>
      <c r="F36" s="12"/>
      <c r="G36" s="10">
        <f t="shared" si="0"/>
        <v>0.85733048115178967</v>
      </c>
      <c r="H36" s="11">
        <f t="shared" si="1"/>
        <v>2.1035153218099012E-2</v>
      </c>
    </row>
    <row r="37" spans="1:8" x14ac:dyDescent="0.2">
      <c r="A37" s="7" t="s">
        <v>74</v>
      </c>
      <c r="B37" s="16">
        <v>0</v>
      </c>
      <c r="C37" s="17">
        <v>0</v>
      </c>
      <c r="D37" s="16">
        <v>2.18116779723864E-3</v>
      </c>
      <c r="E37" s="17">
        <v>5.4558019422654902E-3</v>
      </c>
      <c r="F37" s="12"/>
      <c r="G37" s="10">
        <f t="shared" si="0"/>
        <v>0</v>
      </c>
      <c r="H37" s="11">
        <f t="shared" si="1"/>
        <v>-3.2746341450268501E-3</v>
      </c>
    </row>
    <row r="38" spans="1:8" x14ac:dyDescent="0.2">
      <c r="A38" s="7" t="s">
        <v>75</v>
      </c>
      <c r="B38" s="16">
        <v>2.7432039135550204</v>
      </c>
      <c r="C38" s="17">
        <v>2.4066153407470798</v>
      </c>
      <c r="D38" s="16">
        <v>2.5047076871623699</v>
      </c>
      <c r="E38" s="17">
        <v>2.1010899479880201</v>
      </c>
      <c r="F38" s="12"/>
      <c r="G38" s="10">
        <f t="shared" ref="G38:G73" si="2">B38-C38</f>
        <v>0.33658857280794052</v>
      </c>
      <c r="H38" s="11">
        <f t="shared" ref="H38:H73" si="3">D38-E38</f>
        <v>0.40361773917434984</v>
      </c>
    </row>
    <row r="39" spans="1:8" x14ac:dyDescent="0.2">
      <c r="A39" s="7" t="s">
        <v>77</v>
      </c>
      <c r="B39" s="16">
        <v>0.625425722954982</v>
      </c>
      <c r="C39" s="17">
        <v>0.57599087539207294</v>
      </c>
      <c r="D39" s="16">
        <v>0.68488668833293298</v>
      </c>
      <c r="E39" s="17">
        <v>0.56800960221141805</v>
      </c>
      <c r="F39" s="12"/>
      <c r="G39" s="10">
        <f t="shared" si="2"/>
        <v>4.9434847562909057E-2</v>
      </c>
      <c r="H39" s="11">
        <f t="shared" si="3"/>
        <v>0.11687708612151493</v>
      </c>
    </row>
    <row r="40" spans="1:8" x14ac:dyDescent="0.2">
      <c r="A40" s="7" t="s">
        <v>78</v>
      </c>
      <c r="B40" s="16">
        <v>2.7308192457737301</v>
      </c>
      <c r="C40" s="17">
        <v>1.3800969489592201</v>
      </c>
      <c r="D40" s="16">
        <v>1.8038257683163601</v>
      </c>
      <c r="E40" s="17">
        <v>1.0893417878056799</v>
      </c>
      <c r="F40" s="12"/>
      <c r="G40" s="10">
        <f t="shared" si="2"/>
        <v>1.3507222968145101</v>
      </c>
      <c r="H40" s="11">
        <f t="shared" si="3"/>
        <v>0.71448398051068018</v>
      </c>
    </row>
    <row r="41" spans="1:8" x14ac:dyDescent="0.2">
      <c r="A41" s="7" t="s">
        <v>79</v>
      </c>
      <c r="B41" s="16">
        <v>0.53254071459533103</v>
      </c>
      <c r="C41" s="17">
        <v>0.39349871685200999</v>
      </c>
      <c r="D41" s="16">
        <v>0.44059589504220603</v>
      </c>
      <c r="E41" s="17">
        <v>0.31764891308301302</v>
      </c>
      <c r="F41" s="12"/>
      <c r="G41" s="10">
        <f t="shared" si="2"/>
        <v>0.13904199774332104</v>
      </c>
      <c r="H41" s="11">
        <f t="shared" si="3"/>
        <v>0.12294698195919301</v>
      </c>
    </row>
    <row r="42" spans="1:8" x14ac:dyDescent="0.2">
      <c r="A42" s="7" t="s">
        <v>80</v>
      </c>
      <c r="B42" s="16">
        <v>6.7186822713480696</v>
      </c>
      <c r="C42" s="17">
        <v>9.1930424864556599</v>
      </c>
      <c r="D42" s="16">
        <v>8.24481427356206</v>
      </c>
      <c r="E42" s="17">
        <v>9.4179265527818501</v>
      </c>
      <c r="F42" s="12"/>
      <c r="G42" s="10">
        <f t="shared" si="2"/>
        <v>-2.4743602151075903</v>
      </c>
      <c r="H42" s="11">
        <f t="shared" si="3"/>
        <v>-1.1731122792197901</v>
      </c>
    </row>
    <row r="43" spans="1:8" x14ac:dyDescent="0.2">
      <c r="A43" s="7" t="s">
        <v>81</v>
      </c>
      <c r="B43" s="16">
        <v>0</v>
      </c>
      <c r="C43" s="17">
        <v>0</v>
      </c>
      <c r="D43" s="16">
        <v>7.2705593241288095E-4</v>
      </c>
      <c r="E43" s="17">
        <v>1.2124004316145501E-3</v>
      </c>
      <c r="F43" s="12"/>
      <c r="G43" s="10">
        <f t="shared" si="2"/>
        <v>0</v>
      </c>
      <c r="H43" s="11">
        <f t="shared" si="3"/>
        <v>-4.8534449920166912E-4</v>
      </c>
    </row>
    <row r="44" spans="1:8" x14ac:dyDescent="0.2">
      <c r="A44" s="7" t="s">
        <v>82</v>
      </c>
      <c r="B44" s="16">
        <v>4.1426713728404199</v>
      </c>
      <c r="C44" s="17">
        <v>4.6991730824066202</v>
      </c>
      <c r="D44" s="16">
        <v>4.2111079605353998</v>
      </c>
      <c r="E44" s="17">
        <v>4.8144421139413893</v>
      </c>
      <c r="F44" s="12"/>
      <c r="G44" s="10">
        <f t="shared" si="2"/>
        <v>-0.55650170956620038</v>
      </c>
      <c r="H44" s="11">
        <f t="shared" si="3"/>
        <v>-0.6033341534059895</v>
      </c>
    </row>
    <row r="45" spans="1:8" x14ac:dyDescent="0.2">
      <c r="A45" s="7" t="s">
        <v>83</v>
      </c>
      <c r="B45" s="16">
        <v>0.24150102173509197</v>
      </c>
      <c r="C45" s="17">
        <v>0.12546335899629302</v>
      </c>
      <c r="D45" s="16">
        <v>0.15777113733359499</v>
      </c>
      <c r="E45" s="17">
        <v>0.16003685697312101</v>
      </c>
      <c r="F45" s="12"/>
      <c r="G45" s="10">
        <f t="shared" si="2"/>
        <v>0.11603766273879895</v>
      </c>
      <c r="H45" s="11">
        <f t="shared" si="3"/>
        <v>-2.2657196395260149E-3</v>
      </c>
    </row>
    <row r="46" spans="1:8" x14ac:dyDescent="0.2">
      <c r="A46" s="7" t="s">
        <v>84</v>
      </c>
      <c r="B46" s="16">
        <v>0.48919437736082694</v>
      </c>
      <c r="C46" s="17">
        <v>0.31936127744511</v>
      </c>
      <c r="D46" s="16">
        <v>0.35334918315266001</v>
      </c>
      <c r="E46" s="17">
        <v>0.28794510250845601</v>
      </c>
      <c r="F46" s="12"/>
      <c r="G46" s="10">
        <f t="shared" si="2"/>
        <v>0.16983309991571693</v>
      </c>
      <c r="H46" s="11">
        <f t="shared" si="3"/>
        <v>6.5404080644203999E-2</v>
      </c>
    </row>
    <row r="47" spans="1:8" x14ac:dyDescent="0.2">
      <c r="A47" s="7" t="s">
        <v>85</v>
      </c>
      <c r="B47" s="16">
        <v>0.55731005015790402</v>
      </c>
      <c r="C47" s="17">
        <v>0.51896207584830301</v>
      </c>
      <c r="D47" s="16">
        <v>0.567103627282047</v>
      </c>
      <c r="E47" s="17">
        <v>0.384937137037621</v>
      </c>
      <c r="F47" s="12"/>
      <c r="G47" s="10">
        <f t="shared" si="2"/>
        <v>3.8347974309601018E-2</v>
      </c>
      <c r="H47" s="11">
        <f t="shared" si="3"/>
        <v>0.18216649024442599</v>
      </c>
    </row>
    <row r="48" spans="1:8" x14ac:dyDescent="0.2">
      <c r="A48" s="7" t="s">
        <v>86</v>
      </c>
      <c r="B48" s="16">
        <v>1.0650814291906598</v>
      </c>
      <c r="C48" s="17">
        <v>0.67293983461648099</v>
      </c>
      <c r="D48" s="16">
        <v>0.62090576628060001</v>
      </c>
      <c r="E48" s="17">
        <v>0.57285920393787693</v>
      </c>
      <c r="F48" s="12"/>
      <c r="G48" s="10">
        <f t="shared" si="2"/>
        <v>0.39214159457417885</v>
      </c>
      <c r="H48" s="11">
        <f t="shared" si="3"/>
        <v>4.8046562342723087E-2</v>
      </c>
    </row>
    <row r="49" spans="1:8" x14ac:dyDescent="0.2">
      <c r="A49" s="7" t="s">
        <v>87</v>
      </c>
      <c r="B49" s="16">
        <v>0</v>
      </c>
      <c r="C49" s="17">
        <v>0</v>
      </c>
      <c r="D49" s="16">
        <v>5.0893915268901595E-3</v>
      </c>
      <c r="E49" s="17">
        <v>2.4248008632291097E-3</v>
      </c>
      <c r="F49" s="12"/>
      <c r="G49" s="10">
        <f t="shared" si="2"/>
        <v>0</v>
      </c>
      <c r="H49" s="11">
        <f t="shared" si="3"/>
        <v>2.6645906636610498E-3</v>
      </c>
    </row>
    <row r="50" spans="1:8" x14ac:dyDescent="0.2">
      <c r="A50" s="7" t="s">
        <v>89</v>
      </c>
      <c r="B50" s="16">
        <v>0.65019505851755499</v>
      </c>
      <c r="C50" s="17">
        <v>0.27373823781009399</v>
      </c>
      <c r="D50" s="16">
        <v>0.46895107640630801</v>
      </c>
      <c r="E50" s="17">
        <v>0.376450334016319</v>
      </c>
      <c r="F50" s="12"/>
      <c r="G50" s="10">
        <f t="shared" si="2"/>
        <v>0.376456820707461</v>
      </c>
      <c r="H50" s="11">
        <f t="shared" si="3"/>
        <v>9.250074238998901E-2</v>
      </c>
    </row>
    <row r="51" spans="1:8" x14ac:dyDescent="0.2">
      <c r="A51" s="7" t="s">
        <v>90</v>
      </c>
      <c r="B51" s="16">
        <v>0.20434701839123201</v>
      </c>
      <c r="C51" s="17">
        <v>0.16538351867693202</v>
      </c>
      <c r="D51" s="16">
        <v>0.22466028311557998</v>
      </c>
      <c r="E51" s="17">
        <v>6.1832422012342209E-2</v>
      </c>
      <c r="F51" s="12"/>
      <c r="G51" s="10">
        <f t="shared" si="2"/>
        <v>3.8963499714299993E-2</v>
      </c>
      <c r="H51" s="11">
        <f t="shared" si="3"/>
        <v>0.16282786110323777</v>
      </c>
    </row>
    <row r="52" spans="1:8" x14ac:dyDescent="0.2">
      <c r="A52" s="7" t="s">
        <v>91</v>
      </c>
      <c r="B52" s="16">
        <v>2.6193572357421502</v>
      </c>
      <c r="C52" s="17">
        <v>3.9064727687482197</v>
      </c>
      <c r="D52" s="16">
        <v>2.79771122792476</v>
      </c>
      <c r="E52" s="17">
        <v>3.2116487433469501</v>
      </c>
      <c r="F52" s="12"/>
      <c r="G52" s="10">
        <f t="shared" si="2"/>
        <v>-1.2871155330060695</v>
      </c>
      <c r="H52" s="11">
        <f t="shared" si="3"/>
        <v>-0.41393751542219004</v>
      </c>
    </row>
    <row r="53" spans="1:8" x14ac:dyDescent="0.2">
      <c r="A53" s="7" t="s">
        <v>92</v>
      </c>
      <c r="B53" s="16">
        <v>1.77719982661465</v>
      </c>
      <c r="C53" s="17">
        <v>0.96378671228970603</v>
      </c>
      <c r="D53" s="16">
        <v>1.5130033953511999</v>
      </c>
      <c r="E53" s="17">
        <v>1.0147791612613799</v>
      </c>
      <c r="F53" s="12"/>
      <c r="G53" s="10">
        <f t="shared" si="2"/>
        <v>0.81341311432494401</v>
      </c>
      <c r="H53" s="11">
        <f t="shared" si="3"/>
        <v>0.49822423408981997</v>
      </c>
    </row>
    <row r="54" spans="1:8" x14ac:dyDescent="0.2">
      <c r="A54" s="7" t="s">
        <v>93</v>
      </c>
      <c r="B54" s="16">
        <v>17.871075608396801</v>
      </c>
      <c r="C54" s="17">
        <v>19.960079840319402</v>
      </c>
      <c r="D54" s="16">
        <v>22.4834776539359</v>
      </c>
      <c r="E54" s="17">
        <v>21.541930868927402</v>
      </c>
      <c r="F54" s="12"/>
      <c r="G54" s="10">
        <f t="shared" si="2"/>
        <v>-2.0890042319226012</v>
      </c>
      <c r="H54" s="11">
        <f t="shared" si="3"/>
        <v>0.94154678500849798</v>
      </c>
    </row>
    <row r="55" spans="1:8" x14ac:dyDescent="0.2">
      <c r="A55" s="7" t="s">
        <v>95</v>
      </c>
      <c r="B55" s="16">
        <v>4.8114434330299094</v>
      </c>
      <c r="C55" s="17">
        <v>3.6042201311662398</v>
      </c>
      <c r="D55" s="16">
        <v>3.9340996502860999</v>
      </c>
      <c r="E55" s="17">
        <v>3.8875619839720703</v>
      </c>
      <c r="F55" s="12"/>
      <c r="G55" s="10">
        <f t="shared" si="2"/>
        <v>1.2072233018636696</v>
      </c>
      <c r="H55" s="11">
        <f t="shared" si="3"/>
        <v>4.6537666314029558E-2</v>
      </c>
    </row>
    <row r="56" spans="1:8" x14ac:dyDescent="0.2">
      <c r="A56" s="7" t="s">
        <v>96</v>
      </c>
      <c r="B56" s="16">
        <v>0.65019505851755499</v>
      </c>
      <c r="C56" s="17">
        <v>0.47904191616766501</v>
      </c>
      <c r="D56" s="16">
        <v>0.56637657134963404</v>
      </c>
      <c r="E56" s="17">
        <v>0.45161916077642095</v>
      </c>
      <c r="F56" s="12"/>
      <c r="G56" s="10">
        <f t="shared" si="2"/>
        <v>0.17115314234988999</v>
      </c>
      <c r="H56" s="11">
        <f t="shared" si="3"/>
        <v>0.11475741057321309</v>
      </c>
    </row>
    <row r="57" spans="1:8" x14ac:dyDescent="0.2">
      <c r="A57" s="142" t="s">
        <v>39</v>
      </c>
      <c r="B57" s="153">
        <v>5.5731005015790508E-2</v>
      </c>
      <c r="C57" s="154">
        <v>7.4137439406900499E-2</v>
      </c>
      <c r="D57" s="153">
        <v>5.5983306795791797E-2</v>
      </c>
      <c r="E57" s="154">
        <v>5.2739418775233096E-2</v>
      </c>
      <c r="F57" s="155"/>
      <c r="G57" s="156">
        <f t="shared" si="2"/>
        <v>-1.8406434391109991E-2</v>
      </c>
      <c r="H57" s="157">
        <f t="shared" si="3"/>
        <v>3.2438880205587009E-3</v>
      </c>
    </row>
    <row r="58" spans="1:8" x14ac:dyDescent="0.2">
      <c r="A58" s="7" t="s">
        <v>40</v>
      </c>
      <c r="B58" s="16">
        <v>0</v>
      </c>
      <c r="C58" s="17">
        <v>0</v>
      </c>
      <c r="D58" s="16">
        <v>0</v>
      </c>
      <c r="E58" s="17">
        <v>1.8186006474218298E-3</v>
      </c>
      <c r="F58" s="12"/>
      <c r="G58" s="10">
        <f t="shared" si="2"/>
        <v>0</v>
      </c>
      <c r="H58" s="11">
        <f t="shared" si="3"/>
        <v>-1.8186006474218298E-3</v>
      </c>
    </row>
    <row r="59" spans="1:8" x14ac:dyDescent="0.2">
      <c r="A59" s="7" t="s">
        <v>45</v>
      </c>
      <c r="B59" s="16">
        <v>1.8577001671930202E-2</v>
      </c>
      <c r="C59" s="17">
        <v>2.8514399771884798E-2</v>
      </c>
      <c r="D59" s="16">
        <v>2.3265789837212201E-2</v>
      </c>
      <c r="E59" s="17">
        <v>1.7579806258411001E-2</v>
      </c>
      <c r="F59" s="12"/>
      <c r="G59" s="10">
        <f t="shared" si="2"/>
        <v>-9.9373980999545967E-3</v>
      </c>
      <c r="H59" s="11">
        <f t="shared" si="3"/>
        <v>5.6859835788012E-3</v>
      </c>
    </row>
    <row r="60" spans="1:8" x14ac:dyDescent="0.2">
      <c r="A60" s="7" t="s">
        <v>46</v>
      </c>
      <c r="B60" s="16">
        <v>0.470617375688897</v>
      </c>
      <c r="C60" s="17">
        <v>0.376390076988879</v>
      </c>
      <c r="D60" s="16">
        <v>0.44568528656909595</v>
      </c>
      <c r="E60" s="17">
        <v>0.35341472581564198</v>
      </c>
      <c r="F60" s="12"/>
      <c r="G60" s="10">
        <f t="shared" si="2"/>
        <v>9.4227298700018003E-2</v>
      </c>
      <c r="H60" s="11">
        <f t="shared" si="3"/>
        <v>9.2270560753453967E-2</v>
      </c>
    </row>
    <row r="61" spans="1:8" x14ac:dyDescent="0.2">
      <c r="A61" s="7" t="s">
        <v>50</v>
      </c>
      <c r="B61" s="16">
        <v>0.49538671125147099</v>
      </c>
      <c r="C61" s="17">
        <v>0.45623039635015705</v>
      </c>
      <c r="D61" s="16">
        <v>0.54383783744483494</v>
      </c>
      <c r="E61" s="17">
        <v>0.48314157199839997</v>
      </c>
      <c r="F61" s="12"/>
      <c r="G61" s="10">
        <f t="shared" si="2"/>
        <v>3.9156314901313938E-2</v>
      </c>
      <c r="H61" s="11">
        <f t="shared" si="3"/>
        <v>6.0696265446434972E-2</v>
      </c>
    </row>
    <row r="62" spans="1:8" x14ac:dyDescent="0.2">
      <c r="A62" s="7" t="s">
        <v>54</v>
      </c>
      <c r="B62" s="16">
        <v>1.2384667781286799E-2</v>
      </c>
      <c r="C62" s="17">
        <v>1.14057599087539E-2</v>
      </c>
      <c r="D62" s="16">
        <v>1.30870067834318E-2</v>
      </c>
      <c r="E62" s="17">
        <v>9.0930032371091488E-3</v>
      </c>
      <c r="F62" s="12"/>
      <c r="G62" s="10">
        <f t="shared" si="2"/>
        <v>9.7890787253289945E-4</v>
      </c>
      <c r="H62" s="11">
        <f t="shared" si="3"/>
        <v>3.9940035463226515E-3</v>
      </c>
    </row>
    <row r="63" spans="1:8" x14ac:dyDescent="0.2">
      <c r="A63" s="7" t="s">
        <v>56</v>
      </c>
      <c r="B63" s="16">
        <v>1.8577001671930202E-2</v>
      </c>
      <c r="C63" s="17">
        <v>5.7028799543769604E-3</v>
      </c>
      <c r="D63" s="16">
        <v>3.6352796620644002E-3</v>
      </c>
      <c r="E63" s="17">
        <v>1.8186006474218298E-3</v>
      </c>
      <c r="F63" s="12"/>
      <c r="G63" s="10">
        <f t="shared" si="2"/>
        <v>1.2874121717553241E-2</v>
      </c>
      <c r="H63" s="11">
        <f t="shared" si="3"/>
        <v>1.8166790146425704E-3</v>
      </c>
    </row>
    <row r="64" spans="1:8" x14ac:dyDescent="0.2">
      <c r="A64" s="7" t="s">
        <v>57</v>
      </c>
      <c r="B64" s="16">
        <v>0.97219642083101099</v>
      </c>
      <c r="C64" s="17">
        <v>1.0037068719703499</v>
      </c>
      <c r="D64" s="16">
        <v>1.0913109545517301</v>
      </c>
      <c r="E64" s="17">
        <v>0.91111892435833697</v>
      </c>
      <c r="F64" s="12"/>
      <c r="G64" s="10">
        <f t="shared" si="2"/>
        <v>-3.1510451139338924E-2</v>
      </c>
      <c r="H64" s="11">
        <f t="shared" si="3"/>
        <v>0.18019203019339314</v>
      </c>
    </row>
    <row r="65" spans="1:8" x14ac:dyDescent="0.2">
      <c r="A65" s="7" t="s">
        <v>60</v>
      </c>
      <c r="B65" s="16">
        <v>0.32819369620409899</v>
      </c>
      <c r="C65" s="17">
        <v>0.31936127744511</v>
      </c>
      <c r="D65" s="16">
        <v>0.25737780007416</v>
      </c>
      <c r="E65" s="17">
        <v>0.20368327251124499</v>
      </c>
      <c r="F65" s="12"/>
      <c r="G65" s="10">
        <f t="shared" si="2"/>
        <v>8.8324187589889913E-3</v>
      </c>
      <c r="H65" s="11">
        <f t="shared" si="3"/>
        <v>5.3694527562915012E-2</v>
      </c>
    </row>
    <row r="66" spans="1:8" x14ac:dyDescent="0.2">
      <c r="A66" s="7" t="s">
        <v>63</v>
      </c>
      <c r="B66" s="16">
        <v>0.27246269118830896</v>
      </c>
      <c r="C66" s="17">
        <v>0.159680638722555</v>
      </c>
      <c r="D66" s="16">
        <v>0.25010724075003099</v>
      </c>
      <c r="E66" s="17">
        <v>0.241873886107103</v>
      </c>
      <c r="F66" s="12"/>
      <c r="G66" s="10">
        <f t="shared" si="2"/>
        <v>0.11278205246575396</v>
      </c>
      <c r="H66" s="11">
        <f t="shared" si="3"/>
        <v>8.2333546429279869E-3</v>
      </c>
    </row>
    <row r="67" spans="1:8" x14ac:dyDescent="0.2">
      <c r="A67" s="7" t="s">
        <v>70</v>
      </c>
      <c r="B67" s="16">
        <v>0.12384667781286798</v>
      </c>
      <c r="C67" s="17">
        <v>6.2731679498146606E-2</v>
      </c>
      <c r="D67" s="16">
        <v>0.1185101169833</v>
      </c>
      <c r="E67" s="17">
        <v>9.9416835392393391E-2</v>
      </c>
      <c r="F67" s="12"/>
      <c r="G67" s="10">
        <f t="shared" si="2"/>
        <v>6.1114998314721378E-2</v>
      </c>
      <c r="H67" s="11">
        <f t="shared" si="3"/>
        <v>1.9093281590906605E-2</v>
      </c>
    </row>
    <row r="68" spans="1:8" x14ac:dyDescent="0.2">
      <c r="A68" s="7" t="s">
        <v>71</v>
      </c>
      <c r="B68" s="16">
        <v>1.8577001671930202E-2</v>
      </c>
      <c r="C68" s="17">
        <v>0.47333903621328799</v>
      </c>
      <c r="D68" s="16">
        <v>0.110512501726758</v>
      </c>
      <c r="E68" s="17">
        <v>0.38675573768504301</v>
      </c>
      <c r="F68" s="12"/>
      <c r="G68" s="10">
        <f t="shared" si="2"/>
        <v>-0.45476203454135777</v>
      </c>
      <c r="H68" s="11">
        <f t="shared" si="3"/>
        <v>-0.27624323595828504</v>
      </c>
    </row>
    <row r="69" spans="1:8" x14ac:dyDescent="0.2">
      <c r="A69" s="7" t="s">
        <v>76</v>
      </c>
      <c r="B69" s="16">
        <v>8.66926744690074E-2</v>
      </c>
      <c r="C69" s="17">
        <v>3.9920159680638702E-2</v>
      </c>
      <c r="D69" s="16">
        <v>8.8700823754371397E-2</v>
      </c>
      <c r="E69" s="17">
        <v>7.9412228270753296E-2</v>
      </c>
      <c r="F69" s="12"/>
      <c r="G69" s="10">
        <f t="shared" si="2"/>
        <v>4.6772514788368698E-2</v>
      </c>
      <c r="H69" s="11">
        <f t="shared" si="3"/>
        <v>9.2885954836181006E-3</v>
      </c>
    </row>
    <row r="70" spans="1:8" x14ac:dyDescent="0.2">
      <c r="A70" s="7" t="s">
        <v>88</v>
      </c>
      <c r="B70" s="16">
        <v>0.11146201003158102</v>
      </c>
      <c r="C70" s="17">
        <v>0.228115198175078</v>
      </c>
      <c r="D70" s="16">
        <v>8.2884376295068396E-2</v>
      </c>
      <c r="E70" s="17">
        <v>0.12972684618275698</v>
      </c>
      <c r="F70" s="12"/>
      <c r="G70" s="10">
        <f t="shared" si="2"/>
        <v>-0.11665318814349698</v>
      </c>
      <c r="H70" s="11">
        <f t="shared" si="3"/>
        <v>-4.6842469887688587E-2</v>
      </c>
    </row>
    <row r="71" spans="1:8" x14ac:dyDescent="0.2">
      <c r="A71" s="7" t="s">
        <v>94</v>
      </c>
      <c r="B71" s="16">
        <v>6.1923338906433797E-2</v>
      </c>
      <c r="C71" s="17">
        <v>2.8514399771884798E-2</v>
      </c>
      <c r="D71" s="16">
        <v>8.7973767821958496E-2</v>
      </c>
      <c r="E71" s="17">
        <v>6.6075823522993196E-2</v>
      </c>
      <c r="F71" s="12"/>
      <c r="G71" s="10">
        <f t="shared" si="2"/>
        <v>3.3408939134548996E-2</v>
      </c>
      <c r="H71" s="11">
        <f t="shared" si="3"/>
        <v>2.1897944298965299E-2</v>
      </c>
    </row>
    <row r="72" spans="1:8" x14ac:dyDescent="0.2">
      <c r="A72" s="7" t="s">
        <v>97</v>
      </c>
      <c r="B72" s="16">
        <v>0.11765434392222399</v>
      </c>
      <c r="C72" s="17">
        <v>0.19960079840319397</v>
      </c>
      <c r="D72" s="16">
        <v>0.196305101751478</v>
      </c>
      <c r="E72" s="17">
        <v>0.23035608200676502</v>
      </c>
      <c r="F72" s="12"/>
      <c r="G72" s="10">
        <f t="shared" si="2"/>
        <v>-8.1946454480969988E-2</v>
      </c>
      <c r="H72" s="11">
        <f t="shared" si="3"/>
        <v>-3.4050980255287022E-2</v>
      </c>
    </row>
    <row r="73" spans="1:8" x14ac:dyDescent="0.2">
      <c r="A73" s="7" t="s">
        <v>98</v>
      </c>
      <c r="B73" s="16">
        <v>5.5731005015790508E-2</v>
      </c>
      <c r="C73" s="17">
        <v>5.1325919589392602E-2</v>
      </c>
      <c r="D73" s="16">
        <v>5.08939152689016E-2</v>
      </c>
      <c r="E73" s="17">
        <v>4.8496017264582102E-2</v>
      </c>
      <c r="F73" s="12"/>
      <c r="G73" s="10">
        <f t="shared" si="2"/>
        <v>4.4050854263979061E-3</v>
      </c>
      <c r="H73" s="11">
        <f t="shared" si="3"/>
        <v>2.3978980043194986E-3</v>
      </c>
    </row>
    <row r="74" spans="1:8" x14ac:dyDescent="0.2">
      <c r="A74" s="1"/>
      <c r="B74" s="18"/>
      <c r="C74" s="19"/>
      <c r="D74" s="18"/>
      <c r="E74" s="19"/>
      <c r="F74" s="15"/>
      <c r="G74" s="13"/>
      <c r="H74" s="14"/>
    </row>
    <row r="75" spans="1:8" s="43" customFormat="1" x14ac:dyDescent="0.2">
      <c r="A75" s="27" t="s">
        <v>5</v>
      </c>
      <c r="B75" s="44">
        <f>SUM(B6:B74)</f>
        <v>99.999999999999986</v>
      </c>
      <c r="C75" s="45">
        <f>SUM(C6:C74)</f>
        <v>100.00000000000001</v>
      </c>
      <c r="D75" s="44">
        <f>SUM(D6:D74)</f>
        <v>99.999999999999972</v>
      </c>
      <c r="E75" s="45">
        <f>SUM(E6:E74)</f>
        <v>100.00000000000006</v>
      </c>
      <c r="F75" s="49"/>
      <c r="G75" s="50">
        <f>SUM(G6:G74)</f>
        <v>-3.8108405320258498E-14</v>
      </c>
      <c r="H75" s="51">
        <f>SUM(H6:H74)</f>
        <v>-1.0141887329950805E-13</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111</v>
      </c>
      <c r="B7" s="78">
        <f>SUM($B8:$B11)</f>
        <v>3803</v>
      </c>
      <c r="C7" s="79">
        <f>SUM($C8:$C11)</f>
        <v>4668</v>
      </c>
      <c r="D7" s="78">
        <f>SUM($D8:$D11)</f>
        <v>31356</v>
      </c>
      <c r="E7" s="79">
        <f>SUM($E8:$E11)</f>
        <v>45485</v>
      </c>
      <c r="F7" s="80"/>
      <c r="G7" s="78">
        <f>B7-C7</f>
        <v>-865</v>
      </c>
      <c r="H7" s="79">
        <f>D7-E7</f>
        <v>-14129</v>
      </c>
      <c r="I7" s="54">
        <f>IF(C7=0, "-", IF(G7/C7&lt;10, G7/C7, "&gt;999%"))</f>
        <v>-0.18530419880034277</v>
      </c>
      <c r="J7" s="55">
        <f>IF(E7=0, "-", IF(H7/E7&lt;10, H7/E7, "&gt;999%"))</f>
        <v>-0.31062987798175223</v>
      </c>
    </row>
    <row r="8" spans="1:10" x14ac:dyDescent="0.2">
      <c r="A8" s="158" t="s">
        <v>160</v>
      </c>
      <c r="B8" s="65">
        <v>2255</v>
      </c>
      <c r="C8" s="66">
        <v>2298</v>
      </c>
      <c r="D8" s="65">
        <v>18528</v>
      </c>
      <c r="E8" s="66">
        <v>24454</v>
      </c>
      <c r="F8" s="67"/>
      <c r="G8" s="65">
        <f>B8-C8</f>
        <v>-43</v>
      </c>
      <c r="H8" s="66">
        <f>D8-E8</f>
        <v>-5926</v>
      </c>
      <c r="I8" s="8">
        <f>IF(C8=0, "-", IF(G8/C8&lt;10, G8/C8, "&gt;999%"))</f>
        <v>-1.8711923411662314E-2</v>
      </c>
      <c r="J8" s="9">
        <f>IF(E8=0, "-", IF(H8/E8&lt;10, H8/E8, "&gt;999%"))</f>
        <v>-0.24233254273329516</v>
      </c>
    </row>
    <row r="9" spans="1:10" x14ac:dyDescent="0.2">
      <c r="A9" s="158" t="s">
        <v>161</v>
      </c>
      <c r="B9" s="65">
        <v>1368</v>
      </c>
      <c r="C9" s="66">
        <v>1925</v>
      </c>
      <c r="D9" s="65">
        <v>10562</v>
      </c>
      <c r="E9" s="66">
        <v>15623</v>
      </c>
      <c r="F9" s="67"/>
      <c r="G9" s="65">
        <f>B9-C9</f>
        <v>-557</v>
      </c>
      <c r="H9" s="66">
        <f>D9-E9</f>
        <v>-5061</v>
      </c>
      <c r="I9" s="8">
        <f>IF(C9=0, "-", IF(G9/C9&lt;10, G9/C9, "&gt;999%"))</f>
        <v>-0.28935064935064936</v>
      </c>
      <c r="J9" s="9">
        <f>IF(E9=0, "-", IF(H9/E9&lt;10, H9/E9, "&gt;999%"))</f>
        <v>-0.32394546501952248</v>
      </c>
    </row>
    <row r="10" spans="1:10" x14ac:dyDescent="0.2">
      <c r="A10" s="158" t="s">
        <v>162</v>
      </c>
      <c r="B10" s="65">
        <v>90</v>
      </c>
      <c r="C10" s="66">
        <v>105</v>
      </c>
      <c r="D10" s="65">
        <v>1102</v>
      </c>
      <c r="E10" s="66">
        <v>1156</v>
      </c>
      <c r="F10" s="67"/>
      <c r="G10" s="65">
        <f>B10-C10</f>
        <v>-15</v>
      </c>
      <c r="H10" s="66">
        <f>D10-E10</f>
        <v>-54</v>
      </c>
      <c r="I10" s="8">
        <f>IF(C10=0, "-", IF(G10/C10&lt;10, G10/C10, "&gt;999%"))</f>
        <v>-0.14285714285714285</v>
      </c>
      <c r="J10" s="9">
        <f>IF(E10=0, "-", IF(H10/E10&lt;10, H10/E10, "&gt;999%"))</f>
        <v>-4.6712802768166091E-2</v>
      </c>
    </row>
    <row r="11" spans="1:10" x14ac:dyDescent="0.2">
      <c r="A11" s="158" t="s">
        <v>163</v>
      </c>
      <c r="B11" s="65">
        <v>90</v>
      </c>
      <c r="C11" s="66">
        <v>340</v>
      </c>
      <c r="D11" s="65">
        <v>1164</v>
      </c>
      <c r="E11" s="66">
        <v>4252</v>
      </c>
      <c r="F11" s="67"/>
      <c r="G11" s="65">
        <f>B11-C11</f>
        <v>-250</v>
      </c>
      <c r="H11" s="66">
        <f>D11-E11</f>
        <v>-3088</v>
      </c>
      <c r="I11" s="8">
        <f>IF(C11=0, "-", IF(G11/C11&lt;10, G11/C11, "&gt;999%"))</f>
        <v>-0.73529411764705888</v>
      </c>
      <c r="J11" s="9">
        <f>IF(E11=0, "-", IF(H11/E11&lt;10, H11/E11, "&gt;999%"))</f>
        <v>-0.7262464722483537</v>
      </c>
    </row>
    <row r="12" spans="1:10" x14ac:dyDescent="0.2">
      <c r="A12" s="7"/>
      <c r="B12" s="65"/>
      <c r="C12" s="66"/>
      <c r="D12" s="65"/>
      <c r="E12" s="66"/>
      <c r="F12" s="67"/>
      <c r="G12" s="65"/>
      <c r="H12" s="66"/>
      <c r="I12" s="8"/>
      <c r="J12" s="9"/>
    </row>
    <row r="13" spans="1:10" s="160" customFormat="1" x14ac:dyDescent="0.2">
      <c r="A13" s="159" t="s">
        <v>120</v>
      </c>
      <c r="B13" s="78">
        <f>SUM($B14:$B17)</f>
        <v>7703</v>
      </c>
      <c r="C13" s="79">
        <f>SUM($C14:$C17)</f>
        <v>7971</v>
      </c>
      <c r="D13" s="78">
        <f>SUM($D14:$D17)</f>
        <v>65688</v>
      </c>
      <c r="E13" s="79">
        <f>SUM($E14:$E17)</f>
        <v>72160</v>
      </c>
      <c r="F13" s="80"/>
      <c r="G13" s="78">
        <f>B13-C13</f>
        <v>-268</v>
      </c>
      <c r="H13" s="79">
        <f>D13-E13</f>
        <v>-6472</v>
      </c>
      <c r="I13" s="54">
        <f>IF(C13=0, "-", IF(G13/C13&lt;10, G13/C13, "&gt;999%"))</f>
        <v>-3.3621879312507839E-2</v>
      </c>
      <c r="J13" s="55">
        <f>IF(E13=0, "-", IF(H13/E13&lt;10, H13/E13, "&gt;999%"))</f>
        <v>-8.9689578713968959E-2</v>
      </c>
    </row>
    <row r="14" spans="1:10" x14ac:dyDescent="0.2">
      <c r="A14" s="158" t="s">
        <v>160</v>
      </c>
      <c r="B14" s="65">
        <v>4761</v>
      </c>
      <c r="C14" s="66">
        <v>4084</v>
      </c>
      <c r="D14" s="65">
        <v>38696</v>
      </c>
      <c r="E14" s="66">
        <v>38156</v>
      </c>
      <c r="F14" s="67"/>
      <c r="G14" s="65">
        <f>B14-C14</f>
        <v>677</v>
      </c>
      <c r="H14" s="66">
        <f>D14-E14</f>
        <v>540</v>
      </c>
      <c r="I14" s="8">
        <f>IF(C14=0, "-", IF(G14/C14&lt;10, G14/C14, "&gt;999%"))</f>
        <v>0.16576885406464251</v>
      </c>
      <c r="J14" s="9">
        <f>IF(E14=0, "-", IF(H14/E14&lt;10, H14/E14, "&gt;999%"))</f>
        <v>1.4152426879127791E-2</v>
      </c>
    </row>
    <row r="15" spans="1:10" x14ac:dyDescent="0.2">
      <c r="A15" s="158" t="s">
        <v>161</v>
      </c>
      <c r="B15" s="65">
        <v>2658</v>
      </c>
      <c r="C15" s="66">
        <v>2762</v>
      </c>
      <c r="D15" s="65">
        <v>23132</v>
      </c>
      <c r="E15" s="66">
        <v>24934</v>
      </c>
      <c r="F15" s="67"/>
      <c r="G15" s="65">
        <f>B15-C15</f>
        <v>-104</v>
      </c>
      <c r="H15" s="66">
        <f>D15-E15</f>
        <v>-1802</v>
      </c>
      <c r="I15" s="8">
        <f>IF(C15=0, "-", IF(G15/C15&lt;10, G15/C15, "&gt;999%"))</f>
        <v>-3.7653874004344681E-2</v>
      </c>
      <c r="J15" s="9">
        <f>IF(E15=0, "-", IF(H15/E15&lt;10, H15/E15, "&gt;999%"))</f>
        <v>-7.2270794898532123E-2</v>
      </c>
    </row>
    <row r="16" spans="1:10" x14ac:dyDescent="0.2">
      <c r="A16" s="158" t="s">
        <v>162</v>
      </c>
      <c r="B16" s="65">
        <v>108</v>
      </c>
      <c r="C16" s="66">
        <v>190</v>
      </c>
      <c r="D16" s="65">
        <v>1568</v>
      </c>
      <c r="E16" s="66">
        <v>1401</v>
      </c>
      <c r="F16" s="67"/>
      <c r="G16" s="65">
        <f>B16-C16</f>
        <v>-82</v>
      </c>
      <c r="H16" s="66">
        <f>D16-E16</f>
        <v>167</v>
      </c>
      <c r="I16" s="8">
        <f>IF(C16=0, "-", IF(G16/C16&lt;10, G16/C16, "&gt;999%"))</f>
        <v>-0.43157894736842106</v>
      </c>
      <c r="J16" s="9">
        <f>IF(E16=0, "-", IF(H16/E16&lt;10, H16/E16, "&gt;999%"))</f>
        <v>0.1192005710206995</v>
      </c>
    </row>
    <row r="17" spans="1:10" x14ac:dyDescent="0.2">
      <c r="A17" s="158" t="s">
        <v>163</v>
      </c>
      <c r="B17" s="65">
        <v>176</v>
      </c>
      <c r="C17" s="66">
        <v>935</v>
      </c>
      <c r="D17" s="65">
        <v>2292</v>
      </c>
      <c r="E17" s="66">
        <v>7669</v>
      </c>
      <c r="F17" s="67"/>
      <c r="G17" s="65">
        <f>B17-C17</f>
        <v>-759</v>
      </c>
      <c r="H17" s="66">
        <f>D17-E17</f>
        <v>-5377</v>
      </c>
      <c r="I17" s="8">
        <f>IF(C17=0, "-", IF(G17/C17&lt;10, G17/C17, "&gt;999%"))</f>
        <v>-0.81176470588235294</v>
      </c>
      <c r="J17" s="9">
        <f>IF(E17=0, "-", IF(H17/E17&lt;10, H17/E17, "&gt;999%"))</f>
        <v>-0.70113443734515579</v>
      </c>
    </row>
    <row r="18" spans="1:10" x14ac:dyDescent="0.2">
      <c r="A18" s="22"/>
      <c r="B18" s="74"/>
      <c r="C18" s="75"/>
      <c r="D18" s="74"/>
      <c r="E18" s="75"/>
      <c r="F18" s="76"/>
      <c r="G18" s="74"/>
      <c r="H18" s="75"/>
      <c r="I18" s="23"/>
      <c r="J18" s="24"/>
    </row>
    <row r="19" spans="1:10" s="160" customFormat="1" x14ac:dyDescent="0.2">
      <c r="A19" s="159" t="s">
        <v>126</v>
      </c>
      <c r="B19" s="78">
        <f>SUM($B20:$B23)</f>
        <v>4002</v>
      </c>
      <c r="C19" s="79">
        <f>SUM($C20:$C23)</f>
        <v>4162</v>
      </c>
      <c r="D19" s="78">
        <f>SUM($D20:$D23)</f>
        <v>34825</v>
      </c>
      <c r="E19" s="79">
        <f>SUM($E20:$E23)</f>
        <v>40892</v>
      </c>
      <c r="F19" s="80"/>
      <c r="G19" s="78">
        <f>B19-C19</f>
        <v>-160</v>
      </c>
      <c r="H19" s="79">
        <f>D19-E19</f>
        <v>-6067</v>
      </c>
      <c r="I19" s="54">
        <f>IF(C19=0, "-", IF(G19/C19&lt;10, G19/C19, "&gt;999%"))</f>
        <v>-3.8443056222969729E-2</v>
      </c>
      <c r="J19" s="55">
        <f>IF(E19=0, "-", IF(H19/E19&lt;10, H19/E19, "&gt;999%"))</f>
        <v>-0.14836642864129904</v>
      </c>
    </row>
    <row r="20" spans="1:10" x14ac:dyDescent="0.2">
      <c r="A20" s="158" t="s">
        <v>160</v>
      </c>
      <c r="B20" s="65">
        <v>1380</v>
      </c>
      <c r="C20" s="66">
        <v>1299</v>
      </c>
      <c r="D20" s="65">
        <v>10746</v>
      </c>
      <c r="E20" s="66">
        <v>12764</v>
      </c>
      <c r="F20" s="67"/>
      <c r="G20" s="65">
        <f>B20-C20</f>
        <v>81</v>
      </c>
      <c r="H20" s="66">
        <f>D20-E20</f>
        <v>-2018</v>
      </c>
      <c r="I20" s="8">
        <f>IF(C20=0, "-", IF(G20/C20&lt;10, G20/C20, "&gt;999%"))</f>
        <v>6.2355658198614321E-2</v>
      </c>
      <c r="J20" s="9">
        <f>IF(E20=0, "-", IF(H20/E20&lt;10, H20/E20, "&gt;999%"))</f>
        <v>-0.15810090880601693</v>
      </c>
    </row>
    <row r="21" spans="1:10" x14ac:dyDescent="0.2">
      <c r="A21" s="158" t="s">
        <v>161</v>
      </c>
      <c r="B21" s="65">
        <v>2418</v>
      </c>
      <c r="C21" s="66">
        <v>2524</v>
      </c>
      <c r="D21" s="65">
        <v>21483</v>
      </c>
      <c r="E21" s="66">
        <v>24595</v>
      </c>
      <c r="F21" s="67"/>
      <c r="G21" s="65">
        <f>B21-C21</f>
        <v>-106</v>
      </c>
      <c r="H21" s="66">
        <f>D21-E21</f>
        <v>-3112</v>
      </c>
      <c r="I21" s="8">
        <f>IF(C21=0, "-", IF(G21/C21&lt;10, G21/C21, "&gt;999%"))</f>
        <v>-4.1996830427892234E-2</v>
      </c>
      <c r="J21" s="9">
        <f>IF(E21=0, "-", IF(H21/E21&lt;10, H21/E21, "&gt;999%"))</f>
        <v>-0.12652978247611302</v>
      </c>
    </row>
    <row r="22" spans="1:10" x14ac:dyDescent="0.2">
      <c r="A22" s="158" t="s">
        <v>162</v>
      </c>
      <c r="B22" s="65">
        <v>95</v>
      </c>
      <c r="C22" s="66">
        <v>242</v>
      </c>
      <c r="D22" s="65">
        <v>1880</v>
      </c>
      <c r="E22" s="66">
        <v>2482</v>
      </c>
      <c r="F22" s="67"/>
      <c r="G22" s="65">
        <f>B22-C22</f>
        <v>-147</v>
      </c>
      <c r="H22" s="66">
        <f>D22-E22</f>
        <v>-602</v>
      </c>
      <c r="I22" s="8">
        <f>IF(C22=0, "-", IF(G22/C22&lt;10, G22/C22, "&gt;999%"))</f>
        <v>-0.6074380165289256</v>
      </c>
      <c r="J22" s="9">
        <f>IF(E22=0, "-", IF(H22/E22&lt;10, H22/E22, "&gt;999%"))</f>
        <v>-0.24254633360193392</v>
      </c>
    </row>
    <row r="23" spans="1:10" x14ac:dyDescent="0.2">
      <c r="A23" s="158" t="s">
        <v>163</v>
      </c>
      <c r="B23" s="65">
        <v>109</v>
      </c>
      <c r="C23" s="66">
        <v>97</v>
      </c>
      <c r="D23" s="65">
        <v>716</v>
      </c>
      <c r="E23" s="66">
        <v>1051</v>
      </c>
      <c r="F23" s="67"/>
      <c r="G23" s="65">
        <f>B23-C23</f>
        <v>12</v>
      </c>
      <c r="H23" s="66">
        <f>D23-E23</f>
        <v>-335</v>
      </c>
      <c r="I23" s="8">
        <f>IF(C23=0, "-", IF(G23/C23&lt;10, G23/C23, "&gt;999%"))</f>
        <v>0.12371134020618557</v>
      </c>
      <c r="J23" s="9">
        <f>IF(E23=0, "-", IF(H23/E23&lt;10, H23/E23, "&gt;999%"))</f>
        <v>-0.31874405328258804</v>
      </c>
    </row>
    <row r="24" spans="1:10" x14ac:dyDescent="0.2">
      <c r="A24" s="7"/>
      <c r="B24" s="65"/>
      <c r="C24" s="66"/>
      <c r="D24" s="65"/>
      <c r="E24" s="66"/>
      <c r="F24" s="67"/>
      <c r="G24" s="65"/>
      <c r="H24" s="66"/>
      <c r="I24" s="8"/>
      <c r="J24" s="9"/>
    </row>
    <row r="25" spans="1:10" s="43" customFormat="1" x14ac:dyDescent="0.2">
      <c r="A25" s="53" t="s">
        <v>29</v>
      </c>
      <c r="B25" s="78">
        <f>SUM($B26:$B29)</f>
        <v>15508</v>
      </c>
      <c r="C25" s="79">
        <f>SUM($C26:$C29)</f>
        <v>16801</v>
      </c>
      <c r="D25" s="78">
        <f>SUM($D26:$D29)</f>
        <v>131869</v>
      </c>
      <c r="E25" s="79">
        <f>SUM($E26:$E29)</f>
        <v>158537</v>
      </c>
      <c r="F25" s="80"/>
      <c r="G25" s="78">
        <f>B25-C25</f>
        <v>-1293</v>
      </c>
      <c r="H25" s="79">
        <f>D25-E25</f>
        <v>-26668</v>
      </c>
      <c r="I25" s="54">
        <f>IF(C25=0, "-", IF(G25/C25&lt;10, G25/C25, "&gt;999%"))</f>
        <v>-7.6959704779477417E-2</v>
      </c>
      <c r="J25" s="55">
        <f>IF(E25=0, "-", IF(H25/E25&lt;10, H25/E25, "&gt;999%"))</f>
        <v>-0.16821309851958849</v>
      </c>
    </row>
    <row r="26" spans="1:10" x14ac:dyDescent="0.2">
      <c r="A26" s="158" t="s">
        <v>160</v>
      </c>
      <c r="B26" s="65">
        <v>8396</v>
      </c>
      <c r="C26" s="66">
        <v>7681</v>
      </c>
      <c r="D26" s="65">
        <v>67970</v>
      </c>
      <c r="E26" s="66">
        <v>75374</v>
      </c>
      <c r="F26" s="67"/>
      <c r="G26" s="65">
        <f>B26-C26</f>
        <v>715</v>
      </c>
      <c r="H26" s="66">
        <f>D26-E26</f>
        <v>-7404</v>
      </c>
      <c r="I26" s="8">
        <f>IF(C26=0, "-", IF(G26/C26&lt;10, G26/C26, "&gt;999%"))</f>
        <v>9.3086837651347482E-2</v>
      </c>
      <c r="J26" s="9">
        <f>IF(E26=0, "-", IF(H26/E26&lt;10, H26/E26, "&gt;999%"))</f>
        <v>-9.8230158940748796E-2</v>
      </c>
    </row>
    <row r="27" spans="1:10" x14ac:dyDescent="0.2">
      <c r="A27" s="158" t="s">
        <v>161</v>
      </c>
      <c r="B27" s="65">
        <v>6444</v>
      </c>
      <c r="C27" s="66">
        <v>7211</v>
      </c>
      <c r="D27" s="65">
        <v>55177</v>
      </c>
      <c r="E27" s="66">
        <v>65152</v>
      </c>
      <c r="F27" s="67"/>
      <c r="G27" s="65">
        <f>B27-C27</f>
        <v>-767</v>
      </c>
      <c r="H27" s="66">
        <f>D27-E27</f>
        <v>-9975</v>
      </c>
      <c r="I27" s="8">
        <f>IF(C27=0, "-", IF(G27/C27&lt;10, G27/C27, "&gt;999%"))</f>
        <v>-0.10636527527388712</v>
      </c>
      <c r="J27" s="9">
        <f>IF(E27=0, "-", IF(H27/E27&lt;10, H27/E27, "&gt;999%"))</f>
        <v>-0.15310351178781925</v>
      </c>
    </row>
    <row r="28" spans="1:10" x14ac:dyDescent="0.2">
      <c r="A28" s="158" t="s">
        <v>162</v>
      </c>
      <c r="B28" s="65">
        <v>293</v>
      </c>
      <c r="C28" s="66">
        <v>537</v>
      </c>
      <c r="D28" s="65">
        <v>4550</v>
      </c>
      <c r="E28" s="66">
        <v>5039</v>
      </c>
      <c r="F28" s="67"/>
      <c r="G28" s="65">
        <f>B28-C28</f>
        <v>-244</v>
      </c>
      <c r="H28" s="66">
        <f>D28-E28</f>
        <v>-489</v>
      </c>
      <c r="I28" s="8">
        <f>IF(C28=0, "-", IF(G28/C28&lt;10, G28/C28, "&gt;999%"))</f>
        <v>-0.4543761638733706</v>
      </c>
      <c r="J28" s="9">
        <f>IF(E28=0, "-", IF(H28/E28&lt;10, H28/E28, "&gt;999%"))</f>
        <v>-9.7043064100019852E-2</v>
      </c>
    </row>
    <row r="29" spans="1:10" x14ac:dyDescent="0.2">
      <c r="A29" s="158" t="s">
        <v>163</v>
      </c>
      <c r="B29" s="65">
        <v>375</v>
      </c>
      <c r="C29" s="66">
        <v>1372</v>
      </c>
      <c r="D29" s="65">
        <v>4172</v>
      </c>
      <c r="E29" s="66">
        <v>12972</v>
      </c>
      <c r="F29" s="67"/>
      <c r="G29" s="65">
        <f>B29-C29</f>
        <v>-997</v>
      </c>
      <c r="H29" s="66">
        <f>D29-E29</f>
        <v>-8800</v>
      </c>
      <c r="I29" s="8">
        <f>IF(C29=0, "-", IF(G29/C29&lt;10, G29/C29, "&gt;999%"))</f>
        <v>-0.72667638483965014</v>
      </c>
      <c r="J29" s="9">
        <f>IF(E29=0, "-", IF(H29/E29&lt;10, H29/E29, "&gt;999%"))</f>
        <v>-0.67838421214924449</v>
      </c>
    </row>
    <row r="30" spans="1:10" x14ac:dyDescent="0.2">
      <c r="A30" s="7"/>
      <c r="B30" s="65"/>
      <c r="C30" s="66"/>
      <c r="D30" s="65"/>
      <c r="E30" s="66"/>
      <c r="F30" s="67"/>
      <c r="G30" s="65"/>
      <c r="H30" s="66"/>
      <c r="I30" s="8"/>
      <c r="J30" s="9"/>
    </row>
    <row r="31" spans="1:10" s="43" customFormat="1" x14ac:dyDescent="0.2">
      <c r="A31" s="22" t="s">
        <v>127</v>
      </c>
      <c r="B31" s="78">
        <v>641</v>
      </c>
      <c r="C31" s="79">
        <v>734</v>
      </c>
      <c r="D31" s="78">
        <v>5672</v>
      </c>
      <c r="E31" s="79">
        <v>6425</v>
      </c>
      <c r="F31" s="80"/>
      <c r="G31" s="78">
        <f>B31-C31</f>
        <v>-93</v>
      </c>
      <c r="H31" s="79">
        <f>D31-E31</f>
        <v>-753</v>
      </c>
      <c r="I31" s="54">
        <f>IF(C31=0, "-", IF(G31/C31&lt;10, G31/C31, "&gt;999%"))</f>
        <v>-0.12670299727520437</v>
      </c>
      <c r="J31" s="55">
        <f>IF(E31=0, "-", IF(H31/E31&lt;10, H31/E31, "&gt;999%"))</f>
        <v>-0.11719844357976654</v>
      </c>
    </row>
    <row r="32" spans="1:10" x14ac:dyDescent="0.2">
      <c r="A32" s="1"/>
      <c r="B32" s="68"/>
      <c r="C32" s="69"/>
      <c r="D32" s="68"/>
      <c r="E32" s="69"/>
      <c r="F32" s="70"/>
      <c r="G32" s="68"/>
      <c r="H32" s="69"/>
      <c r="I32" s="5"/>
      <c r="J32" s="6"/>
    </row>
    <row r="33" spans="1:10" s="43" customFormat="1" x14ac:dyDescent="0.2">
      <c r="A33" s="27" t="s">
        <v>5</v>
      </c>
      <c r="B33" s="71">
        <f>SUM(B26:B32)</f>
        <v>16149</v>
      </c>
      <c r="C33" s="77">
        <f>SUM(C26:C32)</f>
        <v>17535</v>
      </c>
      <c r="D33" s="71">
        <f>SUM(D26:D32)</f>
        <v>137541</v>
      </c>
      <c r="E33" s="77">
        <f>SUM(E26:E32)</f>
        <v>164962</v>
      </c>
      <c r="F33" s="73"/>
      <c r="G33" s="71">
        <f>B33-C33</f>
        <v>-1386</v>
      </c>
      <c r="H33" s="72">
        <f>D33-E33</f>
        <v>-27421</v>
      </c>
      <c r="I33" s="37">
        <f>IF(C33=0, 0, G33/C33)</f>
        <v>-7.9041916167664678E-2</v>
      </c>
      <c r="J33" s="38">
        <f>IF(E33=0, 0, H33/E33)</f>
        <v>-0.16622616117651337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75" x14ac:dyDescent="0.2"/>
  <cols>
    <col min="1" max="1" width="33.42578125" bestFit="1"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111</v>
      </c>
      <c r="B7" s="65"/>
      <c r="C7" s="66"/>
      <c r="D7" s="65"/>
      <c r="E7" s="66"/>
      <c r="F7" s="67"/>
      <c r="G7" s="65"/>
      <c r="H7" s="66"/>
      <c r="I7" s="20"/>
      <c r="J7" s="21"/>
    </row>
    <row r="8" spans="1:10" x14ac:dyDescent="0.2">
      <c r="A8" s="158" t="s">
        <v>164</v>
      </c>
      <c r="B8" s="65">
        <v>75</v>
      </c>
      <c r="C8" s="66">
        <v>123</v>
      </c>
      <c r="D8" s="65">
        <v>749</v>
      </c>
      <c r="E8" s="66">
        <v>1112</v>
      </c>
      <c r="F8" s="67"/>
      <c r="G8" s="65">
        <f>B8-C8</f>
        <v>-48</v>
      </c>
      <c r="H8" s="66">
        <f>D8-E8</f>
        <v>-363</v>
      </c>
      <c r="I8" s="20">
        <f>IF(C8=0, "-", IF(G8/C8&lt;10, G8/C8, "&gt;999%"))</f>
        <v>-0.3902439024390244</v>
      </c>
      <c r="J8" s="21">
        <f>IF(E8=0, "-", IF(H8/E8&lt;10, H8/E8, "&gt;999%"))</f>
        <v>-0.32643884892086333</v>
      </c>
    </row>
    <row r="9" spans="1:10" x14ac:dyDescent="0.2">
      <c r="A9" s="158" t="s">
        <v>165</v>
      </c>
      <c r="B9" s="65">
        <v>20</v>
      </c>
      <c r="C9" s="66">
        <v>8</v>
      </c>
      <c r="D9" s="65">
        <v>131</v>
      </c>
      <c r="E9" s="66">
        <v>82</v>
      </c>
      <c r="F9" s="67"/>
      <c r="G9" s="65">
        <f>B9-C9</f>
        <v>12</v>
      </c>
      <c r="H9" s="66">
        <f>D9-E9</f>
        <v>49</v>
      </c>
      <c r="I9" s="20">
        <f>IF(C9=0, "-", IF(G9/C9&lt;10, G9/C9, "&gt;999%"))</f>
        <v>1.5</v>
      </c>
      <c r="J9" s="21">
        <f>IF(E9=0, "-", IF(H9/E9&lt;10, H9/E9, "&gt;999%"))</f>
        <v>0.59756097560975607</v>
      </c>
    </row>
    <row r="10" spans="1:10" x14ac:dyDescent="0.2">
      <c r="A10" s="158" t="s">
        <v>166</v>
      </c>
      <c r="B10" s="65">
        <v>304</v>
      </c>
      <c r="C10" s="66">
        <v>226</v>
      </c>
      <c r="D10" s="65">
        <v>3407</v>
      </c>
      <c r="E10" s="66">
        <v>2676</v>
      </c>
      <c r="F10" s="67"/>
      <c r="G10" s="65">
        <f>B10-C10</f>
        <v>78</v>
      </c>
      <c r="H10" s="66">
        <f>D10-E10</f>
        <v>731</v>
      </c>
      <c r="I10" s="20">
        <f>IF(C10=0, "-", IF(G10/C10&lt;10, G10/C10, "&gt;999%"))</f>
        <v>0.34513274336283184</v>
      </c>
      <c r="J10" s="21">
        <f>IF(E10=0, "-", IF(H10/E10&lt;10, H10/E10, "&gt;999%"))</f>
        <v>0.27316890881913303</v>
      </c>
    </row>
    <row r="11" spans="1:10" x14ac:dyDescent="0.2">
      <c r="A11" s="158" t="s">
        <v>167</v>
      </c>
      <c r="B11" s="65">
        <v>3399</v>
      </c>
      <c r="C11" s="66">
        <v>4308</v>
      </c>
      <c r="D11" s="65">
        <v>27035</v>
      </c>
      <c r="E11" s="66">
        <v>41592</v>
      </c>
      <c r="F11" s="67"/>
      <c r="G11" s="65">
        <f>B11-C11</f>
        <v>-909</v>
      </c>
      <c r="H11" s="66">
        <f>D11-E11</f>
        <v>-14557</v>
      </c>
      <c r="I11" s="20">
        <f>IF(C11=0, "-", IF(G11/C11&lt;10, G11/C11, "&gt;999%"))</f>
        <v>-0.21100278551532034</v>
      </c>
      <c r="J11" s="21">
        <f>IF(E11=0, "-", IF(H11/E11&lt;10, H11/E11, "&gt;999%"))</f>
        <v>-0.34999519138295826</v>
      </c>
    </row>
    <row r="12" spans="1:10" x14ac:dyDescent="0.2">
      <c r="A12" s="158" t="s">
        <v>168</v>
      </c>
      <c r="B12" s="65">
        <v>5</v>
      </c>
      <c r="C12" s="66">
        <v>3</v>
      </c>
      <c r="D12" s="65">
        <v>34</v>
      </c>
      <c r="E12" s="66">
        <v>23</v>
      </c>
      <c r="F12" s="67"/>
      <c r="G12" s="65">
        <f>B12-C12</f>
        <v>2</v>
      </c>
      <c r="H12" s="66">
        <f>D12-E12</f>
        <v>11</v>
      </c>
      <c r="I12" s="20">
        <f>IF(C12=0, "-", IF(G12/C12&lt;10, G12/C12, "&gt;999%"))</f>
        <v>0.66666666666666663</v>
      </c>
      <c r="J12" s="21">
        <f>IF(E12=0, "-", IF(H12/E12&lt;10, H12/E12, "&gt;999%"))</f>
        <v>0.47826086956521741</v>
      </c>
    </row>
    <row r="13" spans="1:10" x14ac:dyDescent="0.2">
      <c r="A13" s="7"/>
      <c r="B13" s="65"/>
      <c r="C13" s="66"/>
      <c r="D13" s="65"/>
      <c r="E13" s="66"/>
      <c r="F13" s="67"/>
      <c r="G13" s="65"/>
      <c r="H13" s="66"/>
      <c r="I13" s="20"/>
      <c r="J13" s="21"/>
    </row>
    <row r="14" spans="1:10" s="139" customFormat="1" x14ac:dyDescent="0.2">
      <c r="A14" s="159" t="s">
        <v>120</v>
      </c>
      <c r="B14" s="65"/>
      <c r="C14" s="66"/>
      <c r="D14" s="65"/>
      <c r="E14" s="66"/>
      <c r="F14" s="67"/>
      <c r="G14" s="65"/>
      <c r="H14" s="66"/>
      <c r="I14" s="20"/>
      <c r="J14" s="21"/>
    </row>
    <row r="15" spans="1:10" x14ac:dyDescent="0.2">
      <c r="A15" s="158" t="s">
        <v>164</v>
      </c>
      <c r="B15" s="65">
        <v>1741</v>
      </c>
      <c r="C15" s="66">
        <v>1921</v>
      </c>
      <c r="D15" s="65">
        <v>14961</v>
      </c>
      <c r="E15" s="66">
        <v>18665</v>
      </c>
      <c r="F15" s="67"/>
      <c r="G15" s="65">
        <f>B15-C15</f>
        <v>-180</v>
      </c>
      <c r="H15" s="66">
        <f>D15-E15</f>
        <v>-3704</v>
      </c>
      <c r="I15" s="20">
        <f>IF(C15=0, "-", IF(G15/C15&lt;10, G15/C15, "&gt;999%"))</f>
        <v>-9.3701197293076521E-2</v>
      </c>
      <c r="J15" s="21">
        <f>IF(E15=0, "-", IF(H15/E15&lt;10, H15/E15, "&gt;999%"))</f>
        <v>-0.19844628984730781</v>
      </c>
    </row>
    <row r="16" spans="1:10" x14ac:dyDescent="0.2">
      <c r="A16" s="158" t="s">
        <v>165</v>
      </c>
      <c r="B16" s="65">
        <v>6</v>
      </c>
      <c r="C16" s="66">
        <v>8</v>
      </c>
      <c r="D16" s="65">
        <v>81</v>
      </c>
      <c r="E16" s="66">
        <v>92</v>
      </c>
      <c r="F16" s="67"/>
      <c r="G16" s="65">
        <f>B16-C16</f>
        <v>-2</v>
      </c>
      <c r="H16" s="66">
        <f>D16-E16</f>
        <v>-11</v>
      </c>
      <c r="I16" s="20">
        <f>IF(C16=0, "-", IF(G16/C16&lt;10, G16/C16, "&gt;999%"))</f>
        <v>-0.25</v>
      </c>
      <c r="J16" s="21">
        <f>IF(E16=0, "-", IF(H16/E16&lt;10, H16/E16, "&gt;999%"))</f>
        <v>-0.11956521739130435</v>
      </c>
    </row>
    <row r="17" spans="1:10" x14ac:dyDescent="0.2">
      <c r="A17" s="158" t="s">
        <v>166</v>
      </c>
      <c r="B17" s="65">
        <v>432</v>
      </c>
      <c r="C17" s="66">
        <v>160</v>
      </c>
      <c r="D17" s="65">
        <v>4458</v>
      </c>
      <c r="E17" s="66">
        <v>1172</v>
      </c>
      <c r="F17" s="67"/>
      <c r="G17" s="65">
        <f>B17-C17</f>
        <v>272</v>
      </c>
      <c r="H17" s="66">
        <f>D17-E17</f>
        <v>3286</v>
      </c>
      <c r="I17" s="20">
        <f>IF(C17=0, "-", IF(G17/C17&lt;10, G17/C17, "&gt;999%"))</f>
        <v>1.7</v>
      </c>
      <c r="J17" s="21">
        <f>IF(E17=0, "-", IF(H17/E17&lt;10, H17/E17, "&gt;999%"))</f>
        <v>2.803754266211604</v>
      </c>
    </row>
    <row r="18" spans="1:10" x14ac:dyDescent="0.2">
      <c r="A18" s="158" t="s">
        <v>167</v>
      </c>
      <c r="B18" s="65">
        <v>5502</v>
      </c>
      <c r="C18" s="66">
        <v>5878</v>
      </c>
      <c r="D18" s="65">
        <v>46051</v>
      </c>
      <c r="E18" s="66">
        <v>52137</v>
      </c>
      <c r="F18" s="67"/>
      <c r="G18" s="65">
        <f>B18-C18</f>
        <v>-376</v>
      </c>
      <c r="H18" s="66">
        <f>D18-E18</f>
        <v>-6086</v>
      </c>
      <c r="I18" s="20">
        <f>IF(C18=0, "-", IF(G18/C18&lt;10, G18/C18, "&gt;999%"))</f>
        <v>-6.3967335828513106E-2</v>
      </c>
      <c r="J18" s="21">
        <f>IF(E18=0, "-", IF(H18/E18&lt;10, H18/E18, "&gt;999%"))</f>
        <v>-0.11673092045955848</v>
      </c>
    </row>
    <row r="19" spans="1:10" x14ac:dyDescent="0.2">
      <c r="A19" s="158" t="s">
        <v>168</v>
      </c>
      <c r="B19" s="65">
        <v>22</v>
      </c>
      <c r="C19" s="66">
        <v>4</v>
      </c>
      <c r="D19" s="65">
        <v>137</v>
      </c>
      <c r="E19" s="66">
        <v>94</v>
      </c>
      <c r="F19" s="67"/>
      <c r="G19" s="65">
        <f>B19-C19</f>
        <v>18</v>
      </c>
      <c r="H19" s="66">
        <f>D19-E19</f>
        <v>43</v>
      </c>
      <c r="I19" s="20">
        <f>IF(C19=0, "-", IF(G19/C19&lt;10, G19/C19, "&gt;999%"))</f>
        <v>4.5</v>
      </c>
      <c r="J19" s="21">
        <f>IF(E19=0, "-", IF(H19/E19&lt;10, H19/E19, "&gt;999%"))</f>
        <v>0.45744680851063829</v>
      </c>
    </row>
    <row r="20" spans="1:10" x14ac:dyDescent="0.2">
      <c r="A20" s="7"/>
      <c r="B20" s="65"/>
      <c r="C20" s="66"/>
      <c r="D20" s="65"/>
      <c r="E20" s="66"/>
      <c r="F20" s="67"/>
      <c r="G20" s="65"/>
      <c r="H20" s="66"/>
      <c r="I20" s="20"/>
      <c r="J20" s="21"/>
    </row>
    <row r="21" spans="1:10" s="139" customFormat="1" x14ac:dyDescent="0.2">
      <c r="A21" s="159" t="s">
        <v>126</v>
      </c>
      <c r="B21" s="65"/>
      <c r="C21" s="66"/>
      <c r="D21" s="65"/>
      <c r="E21" s="66"/>
      <c r="F21" s="67"/>
      <c r="G21" s="65"/>
      <c r="H21" s="66"/>
      <c r="I21" s="20"/>
      <c r="J21" s="21"/>
    </row>
    <row r="22" spans="1:10" x14ac:dyDescent="0.2">
      <c r="A22" s="158" t="s">
        <v>164</v>
      </c>
      <c r="B22" s="65">
        <v>3635</v>
      </c>
      <c r="C22" s="66">
        <v>3827</v>
      </c>
      <c r="D22" s="65">
        <v>31629</v>
      </c>
      <c r="E22" s="66">
        <v>37780</v>
      </c>
      <c r="F22" s="67"/>
      <c r="G22" s="65">
        <f>B22-C22</f>
        <v>-192</v>
      </c>
      <c r="H22" s="66">
        <f>D22-E22</f>
        <v>-6151</v>
      </c>
      <c r="I22" s="20">
        <f>IF(C22=0, "-", IF(G22/C22&lt;10, G22/C22, "&gt;999%"))</f>
        <v>-5.0169845832244576E-2</v>
      </c>
      <c r="J22" s="21">
        <f>IF(E22=0, "-", IF(H22/E22&lt;10, H22/E22, "&gt;999%"))</f>
        <v>-0.16281101111699312</v>
      </c>
    </row>
    <row r="23" spans="1:10" x14ac:dyDescent="0.2">
      <c r="A23" s="158" t="s">
        <v>165</v>
      </c>
      <c r="B23" s="65">
        <v>0</v>
      </c>
      <c r="C23" s="66">
        <v>8</v>
      </c>
      <c r="D23" s="65">
        <v>4</v>
      </c>
      <c r="E23" s="66">
        <v>11</v>
      </c>
      <c r="F23" s="67"/>
      <c r="G23" s="65">
        <f>B23-C23</f>
        <v>-8</v>
      </c>
      <c r="H23" s="66">
        <f>D23-E23</f>
        <v>-7</v>
      </c>
      <c r="I23" s="20">
        <f>IF(C23=0, "-", IF(G23/C23&lt;10, G23/C23, "&gt;999%"))</f>
        <v>-1</v>
      </c>
      <c r="J23" s="21">
        <f>IF(E23=0, "-", IF(H23/E23&lt;10, H23/E23, "&gt;999%"))</f>
        <v>-0.63636363636363635</v>
      </c>
    </row>
    <row r="24" spans="1:10" x14ac:dyDescent="0.2">
      <c r="A24" s="158" t="s">
        <v>167</v>
      </c>
      <c r="B24" s="65">
        <v>367</v>
      </c>
      <c r="C24" s="66">
        <v>327</v>
      </c>
      <c r="D24" s="65">
        <v>3192</v>
      </c>
      <c r="E24" s="66">
        <v>3101</v>
      </c>
      <c r="F24" s="67"/>
      <c r="G24" s="65">
        <f>B24-C24</f>
        <v>40</v>
      </c>
      <c r="H24" s="66">
        <f>D24-E24</f>
        <v>91</v>
      </c>
      <c r="I24" s="20">
        <f>IF(C24=0, "-", IF(G24/C24&lt;10, G24/C24, "&gt;999%"))</f>
        <v>0.12232415902140673</v>
      </c>
      <c r="J24" s="21">
        <f>IF(E24=0, "-", IF(H24/E24&lt;10, H24/E24, "&gt;999%"))</f>
        <v>2.9345372460496615E-2</v>
      </c>
    </row>
    <row r="25" spans="1:10" x14ac:dyDescent="0.2">
      <c r="A25" s="7"/>
      <c r="B25" s="65"/>
      <c r="C25" s="66"/>
      <c r="D25" s="65"/>
      <c r="E25" s="66"/>
      <c r="F25" s="67"/>
      <c r="G25" s="65"/>
      <c r="H25" s="66"/>
      <c r="I25" s="20"/>
      <c r="J25" s="21"/>
    </row>
    <row r="26" spans="1:10" x14ac:dyDescent="0.2">
      <c r="A26" s="7" t="s">
        <v>127</v>
      </c>
      <c r="B26" s="65">
        <v>641</v>
      </c>
      <c r="C26" s="66">
        <v>734</v>
      </c>
      <c r="D26" s="65">
        <v>5672</v>
      </c>
      <c r="E26" s="66">
        <v>6425</v>
      </c>
      <c r="F26" s="67"/>
      <c r="G26" s="65">
        <f>B26-C26</f>
        <v>-93</v>
      </c>
      <c r="H26" s="66">
        <f>D26-E26</f>
        <v>-753</v>
      </c>
      <c r="I26" s="20">
        <f>IF(C26=0, "-", IF(G26/C26&lt;10, G26/C26, "&gt;999%"))</f>
        <v>-0.12670299727520437</v>
      </c>
      <c r="J26" s="21">
        <f>IF(E26=0, "-", IF(H26/E26&lt;10, H26/E26, "&gt;999%"))</f>
        <v>-0.11719844357976654</v>
      </c>
    </row>
    <row r="27" spans="1:10" x14ac:dyDescent="0.2">
      <c r="A27" s="1"/>
      <c r="B27" s="68"/>
      <c r="C27" s="69"/>
      <c r="D27" s="68"/>
      <c r="E27" s="69"/>
      <c r="F27" s="70"/>
      <c r="G27" s="68"/>
      <c r="H27" s="69"/>
      <c r="I27" s="5"/>
      <c r="J27" s="6"/>
    </row>
    <row r="28" spans="1:10" s="43" customFormat="1" x14ac:dyDescent="0.2">
      <c r="A28" s="27" t="s">
        <v>5</v>
      </c>
      <c r="B28" s="71">
        <f>SUM(B6:B27)</f>
        <v>16149</v>
      </c>
      <c r="C28" s="77">
        <f>SUM(C6:C27)</f>
        <v>17535</v>
      </c>
      <c r="D28" s="71">
        <f>SUM(D6:D27)</f>
        <v>137541</v>
      </c>
      <c r="E28" s="77">
        <f>SUM(E6:E27)</f>
        <v>164962</v>
      </c>
      <c r="F28" s="73"/>
      <c r="G28" s="71">
        <f>B28-C28</f>
        <v>-1386</v>
      </c>
      <c r="H28" s="72">
        <f>D28-E28</f>
        <v>-27421</v>
      </c>
      <c r="I28" s="37">
        <f>IF(C28=0, 0, G28/C28)</f>
        <v>-7.9041916167664678E-2</v>
      </c>
      <c r="J28" s="38">
        <f>IF(E28=0, 0, H28/E28)</f>
        <v>-0.16622616117651337</v>
      </c>
    </row>
    <row r="29" spans="1:10" s="43" customFormat="1" x14ac:dyDescent="0.2">
      <c r="A29" s="22"/>
      <c r="B29" s="78"/>
      <c r="C29" s="98"/>
      <c r="D29" s="78"/>
      <c r="E29" s="98"/>
      <c r="F29" s="80"/>
      <c r="G29" s="78"/>
      <c r="H29" s="79"/>
      <c r="I29" s="54"/>
      <c r="J29" s="55"/>
    </row>
    <row r="30" spans="1:10" s="139" customFormat="1" x14ac:dyDescent="0.2">
      <c r="A30" s="161" t="s">
        <v>169</v>
      </c>
      <c r="B30" s="74"/>
      <c r="C30" s="75"/>
      <c r="D30" s="74"/>
      <c r="E30" s="75"/>
      <c r="F30" s="76"/>
      <c r="G30" s="74"/>
      <c r="H30" s="75"/>
      <c r="I30" s="23"/>
      <c r="J30" s="24"/>
    </row>
    <row r="31" spans="1:10" x14ac:dyDescent="0.2">
      <c r="A31" s="7" t="s">
        <v>164</v>
      </c>
      <c r="B31" s="65">
        <v>5451</v>
      </c>
      <c r="C31" s="66">
        <v>5871</v>
      </c>
      <c r="D31" s="65">
        <v>47339</v>
      </c>
      <c r="E31" s="66">
        <v>57557</v>
      </c>
      <c r="F31" s="67"/>
      <c r="G31" s="65">
        <f>B31-C31</f>
        <v>-420</v>
      </c>
      <c r="H31" s="66">
        <f>D31-E31</f>
        <v>-10218</v>
      </c>
      <c r="I31" s="20">
        <f>IF(C31=0, "-", IF(G31/C31&lt;10, G31/C31, "&gt;999%"))</f>
        <v>-7.1538068472151245E-2</v>
      </c>
      <c r="J31" s="21">
        <f>IF(E31=0, "-", IF(H31/E31&lt;10, H31/E31, "&gt;999%"))</f>
        <v>-0.17752836318779644</v>
      </c>
    </row>
    <row r="32" spans="1:10" x14ac:dyDescent="0.2">
      <c r="A32" s="7" t="s">
        <v>165</v>
      </c>
      <c r="B32" s="65">
        <v>26</v>
      </c>
      <c r="C32" s="66">
        <v>24</v>
      </c>
      <c r="D32" s="65">
        <v>216</v>
      </c>
      <c r="E32" s="66">
        <v>185</v>
      </c>
      <c r="F32" s="67"/>
      <c r="G32" s="65">
        <f>B32-C32</f>
        <v>2</v>
      </c>
      <c r="H32" s="66">
        <f>D32-E32</f>
        <v>31</v>
      </c>
      <c r="I32" s="20">
        <f>IF(C32=0, "-", IF(G32/C32&lt;10, G32/C32, "&gt;999%"))</f>
        <v>8.3333333333333329E-2</v>
      </c>
      <c r="J32" s="21">
        <f>IF(E32=0, "-", IF(H32/E32&lt;10, H32/E32, "&gt;999%"))</f>
        <v>0.16756756756756758</v>
      </c>
    </row>
    <row r="33" spans="1:10" x14ac:dyDescent="0.2">
      <c r="A33" s="7" t="s">
        <v>166</v>
      </c>
      <c r="B33" s="65">
        <v>736</v>
      </c>
      <c r="C33" s="66">
        <v>386</v>
      </c>
      <c r="D33" s="65">
        <v>7865</v>
      </c>
      <c r="E33" s="66">
        <v>3848</v>
      </c>
      <c r="F33" s="67"/>
      <c r="G33" s="65">
        <f>B33-C33</f>
        <v>350</v>
      </c>
      <c r="H33" s="66">
        <f>D33-E33</f>
        <v>4017</v>
      </c>
      <c r="I33" s="20">
        <f>IF(C33=0, "-", IF(G33/C33&lt;10, G33/C33, "&gt;999%"))</f>
        <v>0.90673575129533679</v>
      </c>
      <c r="J33" s="21">
        <f>IF(E33=0, "-", IF(H33/E33&lt;10, H33/E33, "&gt;999%"))</f>
        <v>1.0439189189189189</v>
      </c>
    </row>
    <row r="34" spans="1:10" x14ac:dyDescent="0.2">
      <c r="A34" s="7" t="s">
        <v>167</v>
      </c>
      <c r="B34" s="65">
        <v>9268</v>
      </c>
      <c r="C34" s="66">
        <v>10513</v>
      </c>
      <c r="D34" s="65">
        <v>76278</v>
      </c>
      <c r="E34" s="66">
        <v>96830</v>
      </c>
      <c r="F34" s="67"/>
      <c r="G34" s="65">
        <f>B34-C34</f>
        <v>-1245</v>
      </c>
      <c r="H34" s="66">
        <f>D34-E34</f>
        <v>-20552</v>
      </c>
      <c r="I34" s="20">
        <f>IF(C34=0, "-", IF(G34/C34&lt;10, G34/C34, "&gt;999%"))</f>
        <v>-0.11842480738133739</v>
      </c>
      <c r="J34" s="21">
        <f>IF(E34=0, "-", IF(H34/E34&lt;10, H34/E34, "&gt;999%"))</f>
        <v>-0.2122482701642053</v>
      </c>
    </row>
    <row r="35" spans="1:10" x14ac:dyDescent="0.2">
      <c r="A35" s="7" t="s">
        <v>168</v>
      </c>
      <c r="B35" s="65">
        <v>27</v>
      </c>
      <c r="C35" s="66">
        <v>7</v>
      </c>
      <c r="D35" s="65">
        <v>171</v>
      </c>
      <c r="E35" s="66">
        <v>117</v>
      </c>
      <c r="F35" s="67"/>
      <c r="G35" s="65">
        <f>B35-C35</f>
        <v>20</v>
      </c>
      <c r="H35" s="66">
        <f>D35-E35</f>
        <v>54</v>
      </c>
      <c r="I35" s="20">
        <f>IF(C35=0, "-", IF(G35/C35&lt;10, G35/C35, "&gt;999%"))</f>
        <v>2.8571428571428572</v>
      </c>
      <c r="J35" s="21">
        <f>IF(E35=0, "-", IF(H35/E35&lt;10, H35/E35, "&gt;999%"))</f>
        <v>0.46153846153846156</v>
      </c>
    </row>
    <row r="36" spans="1:10" x14ac:dyDescent="0.2">
      <c r="A36" s="7"/>
      <c r="B36" s="65"/>
      <c r="C36" s="66"/>
      <c r="D36" s="65"/>
      <c r="E36" s="66"/>
      <c r="F36" s="67"/>
      <c r="G36" s="65"/>
      <c r="H36" s="66"/>
      <c r="I36" s="20"/>
      <c r="J36" s="21"/>
    </row>
    <row r="37" spans="1:10" x14ac:dyDescent="0.2">
      <c r="A37" s="7" t="s">
        <v>127</v>
      </c>
      <c r="B37" s="65">
        <v>641</v>
      </c>
      <c r="C37" s="66">
        <v>734</v>
      </c>
      <c r="D37" s="65">
        <v>5672</v>
      </c>
      <c r="E37" s="66">
        <v>6425</v>
      </c>
      <c r="F37" s="67"/>
      <c r="G37" s="65">
        <f>B37-C37</f>
        <v>-93</v>
      </c>
      <c r="H37" s="66">
        <f>D37-E37</f>
        <v>-753</v>
      </c>
      <c r="I37" s="20">
        <f>IF(C37=0, "-", IF(G37/C37&lt;10, G37/C37, "&gt;999%"))</f>
        <v>-0.12670299727520437</v>
      </c>
      <c r="J37" s="21">
        <f>IF(E37=0, "-", IF(H37/E37&lt;10, H37/E37, "&gt;999%"))</f>
        <v>-0.11719844357976654</v>
      </c>
    </row>
    <row r="38" spans="1:10" x14ac:dyDescent="0.2">
      <c r="A38" s="7"/>
      <c r="B38" s="65"/>
      <c r="C38" s="66"/>
      <c r="D38" s="65"/>
      <c r="E38" s="66"/>
      <c r="F38" s="67"/>
      <c r="G38" s="65"/>
      <c r="H38" s="66"/>
      <c r="I38" s="20"/>
      <c r="J38" s="21"/>
    </row>
    <row r="39" spans="1:10" s="43" customFormat="1" x14ac:dyDescent="0.2">
      <c r="A39" s="27" t="s">
        <v>5</v>
      </c>
      <c r="B39" s="71">
        <f>SUM(B29:B38)</f>
        <v>16149</v>
      </c>
      <c r="C39" s="77">
        <f>SUM(C29:C38)</f>
        <v>17535</v>
      </c>
      <c r="D39" s="71">
        <f>SUM(D29:D38)</f>
        <v>137541</v>
      </c>
      <c r="E39" s="77">
        <f>SUM(E29:E38)</f>
        <v>164962</v>
      </c>
      <c r="F39" s="73"/>
      <c r="G39" s="71">
        <f>B39-C39</f>
        <v>-1386</v>
      </c>
      <c r="H39" s="72">
        <f>D39-E39</f>
        <v>-27421</v>
      </c>
      <c r="I39" s="37">
        <f>IF(C39=0, 0, G39/C39)</f>
        <v>-7.9041916167664678E-2</v>
      </c>
      <c r="J39" s="38">
        <f>IF(E39=0, 0, H39/E39)</f>
        <v>-0.16622616117651337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122</v>
      </c>
      <c r="C15" s="66">
        <v>65</v>
      </c>
      <c r="D15" s="65">
        <v>765</v>
      </c>
      <c r="E15" s="66">
        <v>810</v>
      </c>
      <c r="F15" s="67"/>
      <c r="G15" s="65">
        <f t="shared" ref="G15:G41" si="0">B15-C15</f>
        <v>57</v>
      </c>
      <c r="H15" s="66">
        <f t="shared" ref="H15:H41" si="1">D15-E15</f>
        <v>-45</v>
      </c>
      <c r="I15" s="20">
        <f t="shared" ref="I15:I41" si="2">IF(C15=0, "-", IF(G15/C15&lt;10, G15/C15, "&gt;999%"))</f>
        <v>0.87692307692307692</v>
      </c>
      <c r="J15" s="21">
        <f t="shared" ref="J15:J41" si="3">IF(E15=0, "-", IF(H15/E15&lt;10, H15/E15, "&gt;999%"))</f>
        <v>-5.5555555555555552E-2</v>
      </c>
    </row>
    <row r="16" spans="1:10" x14ac:dyDescent="0.2">
      <c r="A16" s="7" t="s">
        <v>195</v>
      </c>
      <c r="B16" s="65">
        <v>28</v>
      </c>
      <c r="C16" s="66">
        <v>48</v>
      </c>
      <c r="D16" s="65">
        <v>220</v>
      </c>
      <c r="E16" s="66">
        <v>82</v>
      </c>
      <c r="F16" s="67"/>
      <c r="G16" s="65">
        <f t="shared" si="0"/>
        <v>-20</v>
      </c>
      <c r="H16" s="66">
        <f t="shared" si="1"/>
        <v>138</v>
      </c>
      <c r="I16" s="20">
        <f t="shared" si="2"/>
        <v>-0.41666666666666669</v>
      </c>
      <c r="J16" s="21">
        <f t="shared" si="3"/>
        <v>1.6829268292682926</v>
      </c>
    </row>
    <row r="17" spans="1:10" x14ac:dyDescent="0.2">
      <c r="A17" s="7" t="s">
        <v>194</v>
      </c>
      <c r="B17" s="65">
        <v>20</v>
      </c>
      <c r="C17" s="66">
        <v>36</v>
      </c>
      <c r="D17" s="65">
        <v>291</v>
      </c>
      <c r="E17" s="66">
        <v>363</v>
      </c>
      <c r="F17" s="67"/>
      <c r="G17" s="65">
        <f t="shared" si="0"/>
        <v>-16</v>
      </c>
      <c r="H17" s="66">
        <f t="shared" si="1"/>
        <v>-72</v>
      </c>
      <c r="I17" s="20">
        <f t="shared" si="2"/>
        <v>-0.44444444444444442</v>
      </c>
      <c r="J17" s="21">
        <f t="shared" si="3"/>
        <v>-0.19834710743801653</v>
      </c>
    </row>
    <row r="18" spans="1:10" x14ac:dyDescent="0.2">
      <c r="A18" s="7" t="s">
        <v>193</v>
      </c>
      <c r="B18" s="65">
        <v>12</v>
      </c>
      <c r="C18" s="66">
        <v>10</v>
      </c>
      <c r="D18" s="65">
        <v>104</v>
      </c>
      <c r="E18" s="66">
        <v>219</v>
      </c>
      <c r="F18" s="67"/>
      <c r="G18" s="65">
        <f t="shared" si="0"/>
        <v>2</v>
      </c>
      <c r="H18" s="66">
        <f t="shared" si="1"/>
        <v>-115</v>
      </c>
      <c r="I18" s="20">
        <f t="shared" si="2"/>
        <v>0.2</v>
      </c>
      <c r="J18" s="21">
        <f t="shared" si="3"/>
        <v>-0.52511415525114158</v>
      </c>
    </row>
    <row r="19" spans="1:10" x14ac:dyDescent="0.2">
      <c r="A19" s="7" t="s">
        <v>192</v>
      </c>
      <c r="B19" s="65">
        <v>936</v>
      </c>
      <c r="C19" s="66">
        <v>524</v>
      </c>
      <c r="D19" s="65">
        <v>4947</v>
      </c>
      <c r="E19" s="66">
        <v>3473</v>
      </c>
      <c r="F19" s="67"/>
      <c r="G19" s="65">
        <f t="shared" si="0"/>
        <v>412</v>
      </c>
      <c r="H19" s="66">
        <f t="shared" si="1"/>
        <v>1474</v>
      </c>
      <c r="I19" s="20">
        <f t="shared" si="2"/>
        <v>0.7862595419847328</v>
      </c>
      <c r="J19" s="21">
        <f t="shared" si="3"/>
        <v>0.42441693060754393</v>
      </c>
    </row>
    <row r="20" spans="1:10" x14ac:dyDescent="0.2">
      <c r="A20" s="7" t="s">
        <v>191</v>
      </c>
      <c r="B20" s="65">
        <v>159</v>
      </c>
      <c r="C20" s="66">
        <v>135</v>
      </c>
      <c r="D20" s="65">
        <v>1265</v>
      </c>
      <c r="E20" s="66">
        <v>1820</v>
      </c>
      <c r="F20" s="67"/>
      <c r="G20" s="65">
        <f t="shared" si="0"/>
        <v>24</v>
      </c>
      <c r="H20" s="66">
        <f t="shared" si="1"/>
        <v>-555</v>
      </c>
      <c r="I20" s="20">
        <f t="shared" si="2"/>
        <v>0.17777777777777778</v>
      </c>
      <c r="J20" s="21">
        <f t="shared" si="3"/>
        <v>-0.30494505494505497</v>
      </c>
    </row>
    <row r="21" spans="1:10" x14ac:dyDescent="0.2">
      <c r="A21" s="7" t="s">
        <v>190</v>
      </c>
      <c r="B21" s="65">
        <v>308</v>
      </c>
      <c r="C21" s="66">
        <v>442</v>
      </c>
      <c r="D21" s="65">
        <v>2736</v>
      </c>
      <c r="E21" s="66">
        <v>3927</v>
      </c>
      <c r="F21" s="67"/>
      <c r="G21" s="65">
        <f t="shared" si="0"/>
        <v>-134</v>
      </c>
      <c r="H21" s="66">
        <f t="shared" si="1"/>
        <v>-1191</v>
      </c>
      <c r="I21" s="20">
        <f t="shared" si="2"/>
        <v>-0.30316742081447962</v>
      </c>
      <c r="J21" s="21">
        <f t="shared" si="3"/>
        <v>-0.3032849503437739</v>
      </c>
    </row>
    <row r="22" spans="1:10" x14ac:dyDescent="0.2">
      <c r="A22" s="7" t="s">
        <v>189</v>
      </c>
      <c r="B22" s="65">
        <v>51</v>
      </c>
      <c r="C22" s="66">
        <v>45</v>
      </c>
      <c r="D22" s="65">
        <v>449</v>
      </c>
      <c r="E22" s="66">
        <v>340</v>
      </c>
      <c r="F22" s="67"/>
      <c r="G22" s="65">
        <f t="shared" si="0"/>
        <v>6</v>
      </c>
      <c r="H22" s="66">
        <f t="shared" si="1"/>
        <v>109</v>
      </c>
      <c r="I22" s="20">
        <f t="shared" si="2"/>
        <v>0.13333333333333333</v>
      </c>
      <c r="J22" s="21">
        <f t="shared" si="3"/>
        <v>0.32058823529411767</v>
      </c>
    </row>
    <row r="23" spans="1:10" x14ac:dyDescent="0.2">
      <c r="A23" s="7" t="s">
        <v>188</v>
      </c>
      <c r="B23" s="65">
        <v>145</v>
      </c>
      <c r="C23" s="66">
        <v>87</v>
      </c>
      <c r="D23" s="65">
        <v>780</v>
      </c>
      <c r="E23" s="66">
        <v>778</v>
      </c>
      <c r="F23" s="67"/>
      <c r="G23" s="65">
        <f t="shared" si="0"/>
        <v>58</v>
      </c>
      <c r="H23" s="66">
        <f t="shared" si="1"/>
        <v>2</v>
      </c>
      <c r="I23" s="20">
        <f t="shared" si="2"/>
        <v>0.66666666666666663</v>
      </c>
      <c r="J23" s="21">
        <f t="shared" si="3"/>
        <v>2.5706940874035988E-3</v>
      </c>
    </row>
    <row r="24" spans="1:10" x14ac:dyDescent="0.2">
      <c r="A24" s="7" t="s">
        <v>187</v>
      </c>
      <c r="B24" s="65">
        <v>1007</v>
      </c>
      <c r="C24" s="66">
        <v>1012</v>
      </c>
      <c r="D24" s="65">
        <v>7323</v>
      </c>
      <c r="E24" s="66">
        <v>9631</v>
      </c>
      <c r="F24" s="67"/>
      <c r="G24" s="65">
        <f t="shared" si="0"/>
        <v>-5</v>
      </c>
      <c r="H24" s="66">
        <f t="shared" si="1"/>
        <v>-2308</v>
      </c>
      <c r="I24" s="20">
        <f t="shared" si="2"/>
        <v>-4.940711462450593E-3</v>
      </c>
      <c r="J24" s="21">
        <f t="shared" si="3"/>
        <v>-0.23964282006022219</v>
      </c>
    </row>
    <row r="25" spans="1:10" x14ac:dyDescent="0.2">
      <c r="A25" s="7" t="s">
        <v>186</v>
      </c>
      <c r="B25" s="65">
        <v>229</v>
      </c>
      <c r="C25" s="66">
        <v>112</v>
      </c>
      <c r="D25" s="65">
        <v>1622</v>
      </c>
      <c r="E25" s="66">
        <v>865</v>
      </c>
      <c r="F25" s="67"/>
      <c r="G25" s="65">
        <f t="shared" si="0"/>
        <v>117</v>
      </c>
      <c r="H25" s="66">
        <f t="shared" si="1"/>
        <v>757</v>
      </c>
      <c r="I25" s="20">
        <f t="shared" si="2"/>
        <v>1.0446428571428572</v>
      </c>
      <c r="J25" s="21">
        <f t="shared" si="3"/>
        <v>0.87514450867052018</v>
      </c>
    </row>
    <row r="26" spans="1:10" x14ac:dyDescent="0.2">
      <c r="A26" s="7" t="s">
        <v>185</v>
      </c>
      <c r="B26" s="65">
        <v>47</v>
      </c>
      <c r="C26" s="66">
        <v>32</v>
      </c>
      <c r="D26" s="65">
        <v>357</v>
      </c>
      <c r="E26" s="66">
        <v>228</v>
      </c>
      <c r="F26" s="67"/>
      <c r="G26" s="65">
        <f t="shared" si="0"/>
        <v>15</v>
      </c>
      <c r="H26" s="66">
        <f t="shared" si="1"/>
        <v>129</v>
      </c>
      <c r="I26" s="20">
        <f t="shared" si="2"/>
        <v>0.46875</v>
      </c>
      <c r="J26" s="21">
        <f t="shared" si="3"/>
        <v>0.56578947368421051</v>
      </c>
    </row>
    <row r="27" spans="1:10" x14ac:dyDescent="0.2">
      <c r="A27" s="7" t="s">
        <v>184</v>
      </c>
      <c r="B27" s="65">
        <v>45</v>
      </c>
      <c r="C27" s="66">
        <v>55</v>
      </c>
      <c r="D27" s="65">
        <v>261</v>
      </c>
      <c r="E27" s="66">
        <v>340</v>
      </c>
      <c r="F27" s="67"/>
      <c r="G27" s="65">
        <f t="shared" si="0"/>
        <v>-10</v>
      </c>
      <c r="H27" s="66">
        <f t="shared" si="1"/>
        <v>-79</v>
      </c>
      <c r="I27" s="20">
        <f t="shared" si="2"/>
        <v>-0.18181818181818182</v>
      </c>
      <c r="J27" s="21">
        <f t="shared" si="3"/>
        <v>-0.2323529411764706</v>
      </c>
    </row>
    <row r="28" spans="1:10" x14ac:dyDescent="0.2">
      <c r="A28" s="7" t="s">
        <v>183</v>
      </c>
      <c r="B28" s="65">
        <v>4688</v>
      </c>
      <c r="C28" s="66">
        <v>5496</v>
      </c>
      <c r="D28" s="65">
        <v>45719</v>
      </c>
      <c r="E28" s="66">
        <v>53583</v>
      </c>
      <c r="F28" s="67"/>
      <c r="G28" s="65">
        <f t="shared" si="0"/>
        <v>-808</v>
      </c>
      <c r="H28" s="66">
        <f t="shared" si="1"/>
        <v>-7864</v>
      </c>
      <c r="I28" s="20">
        <f t="shared" si="2"/>
        <v>-0.14701601164483261</v>
      </c>
      <c r="J28" s="21">
        <f t="shared" si="3"/>
        <v>-0.1467629658660396</v>
      </c>
    </row>
    <row r="29" spans="1:10" x14ac:dyDescent="0.2">
      <c r="A29" s="7" t="s">
        <v>182</v>
      </c>
      <c r="B29" s="65">
        <v>2501</v>
      </c>
      <c r="C29" s="66">
        <v>2666</v>
      </c>
      <c r="D29" s="65">
        <v>18138</v>
      </c>
      <c r="E29" s="66">
        <v>23291</v>
      </c>
      <c r="F29" s="67"/>
      <c r="G29" s="65">
        <f t="shared" si="0"/>
        <v>-165</v>
      </c>
      <c r="H29" s="66">
        <f t="shared" si="1"/>
        <v>-5153</v>
      </c>
      <c r="I29" s="20">
        <f t="shared" si="2"/>
        <v>-6.1890472618154536E-2</v>
      </c>
      <c r="J29" s="21">
        <f t="shared" si="3"/>
        <v>-0.22124425743849555</v>
      </c>
    </row>
    <row r="30" spans="1:10" x14ac:dyDescent="0.2">
      <c r="A30" s="7" t="s">
        <v>181</v>
      </c>
      <c r="B30" s="65">
        <v>113</v>
      </c>
      <c r="C30" s="66">
        <v>140</v>
      </c>
      <c r="D30" s="65">
        <v>1284</v>
      </c>
      <c r="E30" s="66">
        <v>1588</v>
      </c>
      <c r="F30" s="67"/>
      <c r="G30" s="65">
        <f t="shared" si="0"/>
        <v>-27</v>
      </c>
      <c r="H30" s="66">
        <f t="shared" si="1"/>
        <v>-304</v>
      </c>
      <c r="I30" s="20">
        <f t="shared" si="2"/>
        <v>-0.19285714285714287</v>
      </c>
      <c r="J30" s="21">
        <f t="shared" si="3"/>
        <v>-0.19143576826196473</v>
      </c>
    </row>
    <row r="31" spans="1:10" x14ac:dyDescent="0.2">
      <c r="A31" s="7" t="s">
        <v>179</v>
      </c>
      <c r="B31" s="65">
        <v>57</v>
      </c>
      <c r="C31" s="66">
        <v>58</v>
      </c>
      <c r="D31" s="65">
        <v>707</v>
      </c>
      <c r="E31" s="66">
        <v>721</v>
      </c>
      <c r="F31" s="67"/>
      <c r="G31" s="65">
        <f t="shared" si="0"/>
        <v>-1</v>
      </c>
      <c r="H31" s="66">
        <f t="shared" si="1"/>
        <v>-14</v>
      </c>
      <c r="I31" s="20">
        <f t="shared" si="2"/>
        <v>-1.7241379310344827E-2</v>
      </c>
      <c r="J31" s="21">
        <f t="shared" si="3"/>
        <v>-1.9417475728155338E-2</v>
      </c>
    </row>
    <row r="32" spans="1:10" x14ac:dyDescent="0.2">
      <c r="A32" s="7" t="s">
        <v>178</v>
      </c>
      <c r="B32" s="65">
        <v>65</v>
      </c>
      <c r="C32" s="66">
        <v>0</v>
      </c>
      <c r="D32" s="65">
        <v>65</v>
      </c>
      <c r="E32" s="66">
        <v>0</v>
      </c>
      <c r="F32" s="67"/>
      <c r="G32" s="65">
        <f t="shared" si="0"/>
        <v>65</v>
      </c>
      <c r="H32" s="66">
        <f t="shared" si="1"/>
        <v>65</v>
      </c>
      <c r="I32" s="20" t="str">
        <f t="shared" si="2"/>
        <v>-</v>
      </c>
      <c r="J32" s="21" t="str">
        <f t="shared" si="3"/>
        <v>-</v>
      </c>
    </row>
    <row r="33" spans="1:10" x14ac:dyDescent="0.2">
      <c r="A33" s="7" t="s">
        <v>177</v>
      </c>
      <c r="B33" s="65">
        <v>14</v>
      </c>
      <c r="C33" s="66">
        <v>0</v>
      </c>
      <c r="D33" s="65">
        <v>14</v>
      </c>
      <c r="E33" s="66">
        <v>0</v>
      </c>
      <c r="F33" s="67"/>
      <c r="G33" s="65">
        <f t="shared" si="0"/>
        <v>14</v>
      </c>
      <c r="H33" s="66">
        <f t="shared" si="1"/>
        <v>14</v>
      </c>
      <c r="I33" s="20" t="str">
        <f t="shared" si="2"/>
        <v>-</v>
      </c>
      <c r="J33" s="21" t="str">
        <f t="shared" si="3"/>
        <v>-</v>
      </c>
    </row>
    <row r="34" spans="1:10" x14ac:dyDescent="0.2">
      <c r="A34" s="7" t="s">
        <v>176</v>
      </c>
      <c r="B34" s="65">
        <v>89</v>
      </c>
      <c r="C34" s="66">
        <v>67</v>
      </c>
      <c r="D34" s="65">
        <v>562</v>
      </c>
      <c r="E34" s="66">
        <v>345</v>
      </c>
      <c r="F34" s="67"/>
      <c r="G34" s="65">
        <f t="shared" si="0"/>
        <v>22</v>
      </c>
      <c r="H34" s="66">
        <f t="shared" si="1"/>
        <v>217</v>
      </c>
      <c r="I34" s="20">
        <f t="shared" si="2"/>
        <v>0.32835820895522388</v>
      </c>
      <c r="J34" s="21">
        <f t="shared" si="3"/>
        <v>0.62898550724637681</v>
      </c>
    </row>
    <row r="35" spans="1:10" x14ac:dyDescent="0.2">
      <c r="A35" s="7" t="s">
        <v>175</v>
      </c>
      <c r="B35" s="65">
        <v>202</v>
      </c>
      <c r="C35" s="66">
        <v>191</v>
      </c>
      <c r="D35" s="65">
        <v>1189</v>
      </c>
      <c r="E35" s="66">
        <v>1617</v>
      </c>
      <c r="F35" s="67"/>
      <c r="G35" s="65">
        <f t="shared" si="0"/>
        <v>11</v>
      </c>
      <c r="H35" s="66">
        <f t="shared" si="1"/>
        <v>-428</v>
      </c>
      <c r="I35" s="20">
        <f t="shared" si="2"/>
        <v>5.7591623036649213E-2</v>
      </c>
      <c r="J35" s="21">
        <f t="shared" si="3"/>
        <v>-0.26468769325912184</v>
      </c>
    </row>
    <row r="36" spans="1:10" x14ac:dyDescent="0.2">
      <c r="A36" s="7" t="s">
        <v>174</v>
      </c>
      <c r="B36" s="65">
        <v>189</v>
      </c>
      <c r="C36" s="66">
        <v>112</v>
      </c>
      <c r="D36" s="65">
        <v>1328</v>
      </c>
      <c r="E36" s="66">
        <v>1080</v>
      </c>
      <c r="F36" s="67"/>
      <c r="G36" s="65">
        <f t="shared" si="0"/>
        <v>77</v>
      </c>
      <c r="H36" s="66">
        <f t="shared" si="1"/>
        <v>248</v>
      </c>
      <c r="I36" s="20">
        <f t="shared" si="2"/>
        <v>0.6875</v>
      </c>
      <c r="J36" s="21">
        <f t="shared" si="3"/>
        <v>0.22962962962962963</v>
      </c>
    </row>
    <row r="37" spans="1:10" x14ac:dyDescent="0.2">
      <c r="A37" s="7" t="s">
        <v>173</v>
      </c>
      <c r="B37" s="65">
        <v>54</v>
      </c>
      <c r="C37" s="66">
        <v>41</v>
      </c>
      <c r="D37" s="65">
        <v>424</v>
      </c>
      <c r="E37" s="66">
        <v>425</v>
      </c>
      <c r="F37" s="67"/>
      <c r="G37" s="65">
        <f t="shared" si="0"/>
        <v>13</v>
      </c>
      <c r="H37" s="66">
        <f t="shared" si="1"/>
        <v>-1</v>
      </c>
      <c r="I37" s="20">
        <f t="shared" si="2"/>
        <v>0.31707317073170732</v>
      </c>
      <c r="J37" s="21">
        <f t="shared" si="3"/>
        <v>-2.352941176470588E-3</v>
      </c>
    </row>
    <row r="38" spans="1:10" x14ac:dyDescent="0.2">
      <c r="A38" s="7" t="s">
        <v>172</v>
      </c>
      <c r="B38" s="65">
        <v>4076</v>
      </c>
      <c r="C38" s="66">
        <v>4905</v>
      </c>
      <c r="D38" s="65">
        <v>37626</v>
      </c>
      <c r="E38" s="66">
        <v>48890</v>
      </c>
      <c r="F38" s="67"/>
      <c r="G38" s="65">
        <f t="shared" si="0"/>
        <v>-829</v>
      </c>
      <c r="H38" s="66">
        <f t="shared" si="1"/>
        <v>-11264</v>
      </c>
      <c r="I38" s="20">
        <f t="shared" si="2"/>
        <v>-0.16901121304791031</v>
      </c>
      <c r="J38" s="21">
        <f t="shared" si="3"/>
        <v>-0.23039476375536919</v>
      </c>
    </row>
    <row r="39" spans="1:10" x14ac:dyDescent="0.2">
      <c r="A39" s="7" t="s">
        <v>171</v>
      </c>
      <c r="B39" s="65">
        <v>19</v>
      </c>
      <c r="C39" s="66">
        <v>29</v>
      </c>
      <c r="D39" s="65">
        <v>333</v>
      </c>
      <c r="E39" s="66">
        <v>402</v>
      </c>
      <c r="F39" s="67"/>
      <c r="G39" s="65">
        <f t="shared" si="0"/>
        <v>-10</v>
      </c>
      <c r="H39" s="66">
        <f t="shared" si="1"/>
        <v>-69</v>
      </c>
      <c r="I39" s="20">
        <f t="shared" si="2"/>
        <v>-0.34482758620689657</v>
      </c>
      <c r="J39" s="21">
        <f t="shared" si="3"/>
        <v>-0.17164179104477612</v>
      </c>
    </row>
    <row r="40" spans="1:10" x14ac:dyDescent="0.2">
      <c r="A40" s="7" t="s">
        <v>170</v>
      </c>
      <c r="B40" s="65">
        <v>455</v>
      </c>
      <c r="C40" s="66">
        <v>612</v>
      </c>
      <c r="D40" s="65">
        <v>4346</v>
      </c>
      <c r="E40" s="66">
        <v>4688</v>
      </c>
      <c r="F40" s="67"/>
      <c r="G40" s="65">
        <f t="shared" si="0"/>
        <v>-157</v>
      </c>
      <c r="H40" s="66">
        <f t="shared" si="1"/>
        <v>-342</v>
      </c>
      <c r="I40" s="20">
        <f t="shared" si="2"/>
        <v>-0.25653594771241828</v>
      </c>
      <c r="J40" s="21">
        <f t="shared" si="3"/>
        <v>-7.2952218430034133E-2</v>
      </c>
    </row>
    <row r="41" spans="1:10" x14ac:dyDescent="0.2">
      <c r="A41" s="7" t="s">
        <v>180</v>
      </c>
      <c r="B41" s="65">
        <v>518</v>
      </c>
      <c r="C41" s="66">
        <v>615</v>
      </c>
      <c r="D41" s="65">
        <v>4686</v>
      </c>
      <c r="E41" s="66">
        <v>5456</v>
      </c>
      <c r="F41" s="67"/>
      <c r="G41" s="65">
        <f t="shared" si="0"/>
        <v>-97</v>
      </c>
      <c r="H41" s="66">
        <f t="shared" si="1"/>
        <v>-770</v>
      </c>
      <c r="I41" s="20">
        <f t="shared" si="2"/>
        <v>-0.15772357723577235</v>
      </c>
      <c r="J41" s="21">
        <f t="shared" si="3"/>
        <v>-0.14112903225806453</v>
      </c>
    </row>
    <row r="42" spans="1:10" x14ac:dyDescent="0.2">
      <c r="A42" s="7"/>
      <c r="B42" s="65"/>
      <c r="C42" s="66"/>
      <c r="D42" s="65"/>
      <c r="E42" s="66"/>
      <c r="F42" s="67"/>
      <c r="G42" s="65"/>
      <c r="H42" s="66"/>
      <c r="I42" s="20"/>
      <c r="J42" s="21"/>
    </row>
    <row r="43" spans="1:10" s="43" customFormat="1" x14ac:dyDescent="0.2">
      <c r="A43" s="27" t="s">
        <v>28</v>
      </c>
      <c r="B43" s="71">
        <f>SUM(B15:B42)</f>
        <v>16149</v>
      </c>
      <c r="C43" s="72">
        <f>SUM(C15:C42)</f>
        <v>17535</v>
      </c>
      <c r="D43" s="71">
        <f>SUM(D15:D42)</f>
        <v>137541</v>
      </c>
      <c r="E43" s="72">
        <f>SUM(E15:E42)</f>
        <v>164962</v>
      </c>
      <c r="F43" s="73"/>
      <c r="G43" s="71">
        <f>B43-C43</f>
        <v>-1386</v>
      </c>
      <c r="H43" s="72">
        <f>D43-E43</f>
        <v>-27421</v>
      </c>
      <c r="I43" s="37">
        <f>IF(C43=0, "-", G43/C43)</f>
        <v>-7.9041916167664678E-2</v>
      </c>
      <c r="J43" s="38">
        <f>IF(E43=0, "-", H43/E43)</f>
        <v>-0.16622616117651337</v>
      </c>
    </row>
    <row r="44" spans="1:10" s="43" customFormat="1" x14ac:dyDescent="0.2">
      <c r="A44" s="27" t="s">
        <v>0</v>
      </c>
      <c r="B44" s="71">
        <f>B11+B43</f>
        <v>16149</v>
      </c>
      <c r="C44" s="77">
        <f>C11+C43</f>
        <v>17535</v>
      </c>
      <c r="D44" s="71">
        <f>D11+D43</f>
        <v>137541</v>
      </c>
      <c r="E44" s="77">
        <f>E11+E43</f>
        <v>164962</v>
      </c>
      <c r="F44" s="73"/>
      <c r="G44" s="71">
        <f>B44-C44</f>
        <v>-1386</v>
      </c>
      <c r="H44" s="72">
        <f>D44-E44</f>
        <v>-27421</v>
      </c>
      <c r="I44" s="37">
        <f>IF(C44=0, "-", G44/C44)</f>
        <v>-7.9041916167664678E-2</v>
      </c>
      <c r="J44" s="38">
        <f>IF(E44=0, "-", H44/E44)</f>
        <v>-0.16622616117651337</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72"/>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112</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112</v>
      </c>
      <c r="B6" s="61" t="s">
        <v>12</v>
      </c>
      <c r="C6" s="62" t="s">
        <v>13</v>
      </c>
      <c r="D6" s="61" t="s">
        <v>12</v>
      </c>
      <c r="E6" s="63" t="s">
        <v>13</v>
      </c>
      <c r="F6" s="62" t="s">
        <v>12</v>
      </c>
      <c r="G6" s="62" t="s">
        <v>13</v>
      </c>
      <c r="H6" s="61" t="s">
        <v>12</v>
      </c>
      <c r="I6" s="63" t="s">
        <v>13</v>
      </c>
      <c r="J6" s="61"/>
      <c r="K6" s="63"/>
    </row>
    <row r="7" spans="1:11" x14ac:dyDescent="0.2">
      <c r="A7" s="7" t="s">
        <v>197</v>
      </c>
      <c r="B7" s="65">
        <v>3</v>
      </c>
      <c r="C7" s="34">
        <f>IF(B12=0, "-", B7/B12)</f>
        <v>3.5294117647058823E-2</v>
      </c>
      <c r="D7" s="65">
        <v>4</v>
      </c>
      <c r="E7" s="9">
        <f>IF(D12=0, "-", D7/D12)</f>
        <v>2.7027027027027029E-2</v>
      </c>
      <c r="F7" s="81">
        <v>38</v>
      </c>
      <c r="G7" s="34">
        <f>IF(F12=0, "-", F7/F12)</f>
        <v>5.1490514905149054E-2</v>
      </c>
      <c r="H7" s="65">
        <v>60</v>
      </c>
      <c r="I7" s="9">
        <f>IF(H12=0, "-", H7/H12)</f>
        <v>5.5504162812210912E-2</v>
      </c>
      <c r="J7" s="8">
        <f>IF(D7=0, "-", IF((B7-D7)/D7&lt;10, (B7-D7)/D7, "&gt;999%"))</f>
        <v>-0.25</v>
      </c>
      <c r="K7" s="9">
        <f>IF(H7=0, "-", IF((F7-H7)/H7&lt;10, (F7-H7)/H7, "&gt;999%"))</f>
        <v>-0.36666666666666664</v>
      </c>
    </row>
    <row r="8" spans="1:11" x14ac:dyDescent="0.2">
      <c r="A8" s="7" t="s">
        <v>198</v>
      </c>
      <c r="B8" s="65">
        <v>0</v>
      </c>
      <c r="C8" s="34">
        <f>IF(B12=0, "-", B8/B12)</f>
        <v>0</v>
      </c>
      <c r="D8" s="65">
        <v>0</v>
      </c>
      <c r="E8" s="9">
        <f>IF(D12=0, "-", D8/D12)</f>
        <v>0</v>
      </c>
      <c r="F8" s="81">
        <v>0</v>
      </c>
      <c r="G8" s="34">
        <f>IF(F12=0, "-", F8/F12)</f>
        <v>0</v>
      </c>
      <c r="H8" s="65">
        <v>2</v>
      </c>
      <c r="I8" s="9">
        <f>IF(H12=0, "-", H8/H12)</f>
        <v>1.8501387604070306E-3</v>
      </c>
      <c r="J8" s="8" t="str">
        <f>IF(D8=0, "-", IF((B8-D8)/D8&lt;10, (B8-D8)/D8, "&gt;999%"))</f>
        <v>-</v>
      </c>
      <c r="K8" s="9">
        <f>IF(H8=0, "-", IF((F8-H8)/H8&lt;10, (F8-H8)/H8, "&gt;999%"))</f>
        <v>-1</v>
      </c>
    </row>
    <row r="9" spans="1:11" x14ac:dyDescent="0.2">
      <c r="A9" s="7" t="s">
        <v>199</v>
      </c>
      <c r="B9" s="65">
        <v>77</v>
      </c>
      <c r="C9" s="34">
        <f>IF(B12=0, "-", B9/B12)</f>
        <v>0.90588235294117647</v>
      </c>
      <c r="D9" s="65">
        <v>132</v>
      </c>
      <c r="E9" s="9">
        <f>IF(D12=0, "-", D9/D12)</f>
        <v>0.89189189189189189</v>
      </c>
      <c r="F9" s="81">
        <v>523</v>
      </c>
      <c r="G9" s="34">
        <f>IF(F12=0, "-", F9/F12)</f>
        <v>0.70867208672086723</v>
      </c>
      <c r="H9" s="65">
        <v>895</v>
      </c>
      <c r="I9" s="9">
        <f>IF(H12=0, "-", H9/H12)</f>
        <v>0.82793709528214621</v>
      </c>
      <c r="J9" s="8">
        <f>IF(D9=0, "-", IF((B9-D9)/D9&lt;10, (B9-D9)/D9, "&gt;999%"))</f>
        <v>-0.41666666666666669</v>
      </c>
      <c r="K9" s="9">
        <f>IF(H9=0, "-", IF((F9-H9)/H9&lt;10, (F9-H9)/H9, "&gt;999%"))</f>
        <v>-0.41564245810055866</v>
      </c>
    </row>
    <row r="10" spans="1:11" x14ac:dyDescent="0.2">
      <c r="A10" s="7" t="s">
        <v>200</v>
      </c>
      <c r="B10" s="65">
        <v>5</v>
      </c>
      <c r="C10" s="34">
        <f>IF(B12=0, "-", B10/B12)</f>
        <v>5.8823529411764705E-2</v>
      </c>
      <c r="D10" s="65">
        <v>12</v>
      </c>
      <c r="E10" s="9">
        <f>IF(D12=0, "-", D10/D12)</f>
        <v>8.1081081081081086E-2</v>
      </c>
      <c r="F10" s="81">
        <v>177</v>
      </c>
      <c r="G10" s="34">
        <f>IF(F12=0, "-", F10/F12)</f>
        <v>0.23983739837398374</v>
      </c>
      <c r="H10" s="65">
        <v>124</v>
      </c>
      <c r="I10" s="9">
        <f>IF(H12=0, "-", H10/H12)</f>
        <v>0.1147086031452359</v>
      </c>
      <c r="J10" s="8">
        <f>IF(D10=0, "-", IF((B10-D10)/D10&lt;10, (B10-D10)/D10, "&gt;999%"))</f>
        <v>-0.58333333333333337</v>
      </c>
      <c r="K10" s="9">
        <f>IF(H10=0, "-", IF((F10-H10)/H10&lt;10, (F10-H10)/H10, "&gt;999%"))</f>
        <v>0.42741935483870969</v>
      </c>
    </row>
    <row r="11" spans="1:11" x14ac:dyDescent="0.2">
      <c r="A11" s="2"/>
      <c r="B11" s="68"/>
      <c r="C11" s="33"/>
      <c r="D11" s="68"/>
      <c r="E11" s="6"/>
      <c r="F11" s="82"/>
      <c r="G11" s="33"/>
      <c r="H11" s="68"/>
      <c r="I11" s="6"/>
      <c r="J11" s="5"/>
      <c r="K11" s="6"/>
    </row>
    <row r="12" spans="1:11" s="43" customFormat="1" x14ac:dyDescent="0.2">
      <c r="A12" s="162" t="s">
        <v>611</v>
      </c>
      <c r="B12" s="71">
        <f>SUM(B7:B11)</f>
        <v>85</v>
      </c>
      <c r="C12" s="40">
        <f>B12/16149</f>
        <v>5.2634838070468757E-3</v>
      </c>
      <c r="D12" s="71">
        <f>SUM(D7:D11)</f>
        <v>148</v>
      </c>
      <c r="E12" s="41">
        <f>D12/17535</f>
        <v>8.4402623324779016E-3</v>
      </c>
      <c r="F12" s="77">
        <f>SUM(F7:F11)</f>
        <v>738</v>
      </c>
      <c r="G12" s="42">
        <f>F12/137541</f>
        <v>5.3656727812070584E-3</v>
      </c>
      <c r="H12" s="71">
        <f>SUM(H7:H11)</f>
        <v>1081</v>
      </c>
      <c r="I12" s="41">
        <f>H12/164962</f>
        <v>6.5530243328766622E-3</v>
      </c>
      <c r="J12" s="37">
        <f>IF(D12=0, "-", IF((B12-D12)/D12&lt;10, (B12-D12)/D12, "&gt;999%"))</f>
        <v>-0.42567567567567566</v>
      </c>
      <c r="K12" s="38">
        <f>IF(H12=0, "-", IF((F12-H12)/H12&lt;10, (F12-H12)/H12, "&gt;999%"))</f>
        <v>-0.31729879740980571</v>
      </c>
    </row>
    <row r="13" spans="1:11" x14ac:dyDescent="0.2">
      <c r="B13" s="83"/>
      <c r="D13" s="83"/>
      <c r="F13" s="83"/>
      <c r="H13" s="83"/>
    </row>
    <row r="14" spans="1:11" s="43" customFormat="1" x14ac:dyDescent="0.2">
      <c r="A14" s="162" t="s">
        <v>611</v>
      </c>
      <c r="B14" s="71">
        <v>85</v>
      </c>
      <c r="C14" s="40">
        <f>B14/16149</f>
        <v>5.2634838070468757E-3</v>
      </c>
      <c r="D14" s="71">
        <v>148</v>
      </c>
      <c r="E14" s="41">
        <f>D14/17535</f>
        <v>8.4402623324779016E-3</v>
      </c>
      <c r="F14" s="77">
        <v>738</v>
      </c>
      <c r="G14" s="42">
        <f>F14/137541</f>
        <v>5.3656727812070584E-3</v>
      </c>
      <c r="H14" s="71">
        <v>1081</v>
      </c>
      <c r="I14" s="41">
        <f>H14/164962</f>
        <v>6.5530243328766622E-3</v>
      </c>
      <c r="J14" s="37">
        <f>IF(D14=0, "-", IF((B14-D14)/D14&lt;10, (B14-D14)/D14, "&gt;999%"))</f>
        <v>-0.42567567567567566</v>
      </c>
      <c r="K14" s="38">
        <f>IF(H14=0, "-", IF((F14-H14)/H14&lt;10, (F14-H14)/H14, "&gt;999%"))</f>
        <v>-0.31729879740980571</v>
      </c>
    </row>
    <row r="15" spans="1:11" x14ac:dyDescent="0.2">
      <c r="B15" s="83"/>
      <c r="D15" s="83"/>
      <c r="F15" s="83"/>
      <c r="H15" s="83"/>
    </row>
    <row r="16" spans="1:11" ht="15.75" x14ac:dyDescent="0.25">
      <c r="A16" s="164" t="s">
        <v>113</v>
      </c>
      <c r="B16" s="196" t="s">
        <v>1</v>
      </c>
      <c r="C16" s="200"/>
      <c r="D16" s="200"/>
      <c r="E16" s="197"/>
      <c r="F16" s="196" t="s">
        <v>14</v>
      </c>
      <c r="G16" s="200"/>
      <c r="H16" s="200"/>
      <c r="I16" s="197"/>
      <c r="J16" s="196" t="s">
        <v>15</v>
      </c>
      <c r="K16" s="197"/>
    </row>
    <row r="17" spans="1:11" x14ac:dyDescent="0.2">
      <c r="A17" s="22"/>
      <c r="B17" s="196">
        <f>VALUE(RIGHT($B$2, 4))</f>
        <v>2020</v>
      </c>
      <c r="C17" s="197"/>
      <c r="D17" s="196">
        <f>B17-1</f>
        <v>2019</v>
      </c>
      <c r="E17" s="204"/>
      <c r="F17" s="196">
        <f>B17</f>
        <v>2020</v>
      </c>
      <c r="G17" s="204"/>
      <c r="H17" s="196">
        <f>D17</f>
        <v>2019</v>
      </c>
      <c r="I17" s="204"/>
      <c r="J17" s="140" t="s">
        <v>4</v>
      </c>
      <c r="K17" s="141" t="s">
        <v>2</v>
      </c>
    </row>
    <row r="18" spans="1:11" x14ac:dyDescent="0.2">
      <c r="A18" s="163" t="s">
        <v>137</v>
      </c>
      <c r="B18" s="61" t="s">
        <v>12</v>
      </c>
      <c r="C18" s="62" t="s">
        <v>13</v>
      </c>
      <c r="D18" s="61" t="s">
        <v>12</v>
      </c>
      <c r="E18" s="63" t="s">
        <v>13</v>
      </c>
      <c r="F18" s="62" t="s">
        <v>12</v>
      </c>
      <c r="G18" s="62" t="s">
        <v>13</v>
      </c>
      <c r="H18" s="61" t="s">
        <v>12</v>
      </c>
      <c r="I18" s="63" t="s">
        <v>13</v>
      </c>
      <c r="J18" s="61"/>
      <c r="K18" s="63"/>
    </row>
    <row r="19" spans="1:11" x14ac:dyDescent="0.2">
      <c r="A19" s="7" t="s">
        <v>201</v>
      </c>
      <c r="B19" s="65">
        <v>2</v>
      </c>
      <c r="C19" s="34">
        <f>IF(B35=0, "-", B19/B35)</f>
        <v>2.8368794326241137E-3</v>
      </c>
      <c r="D19" s="65">
        <v>0</v>
      </c>
      <c r="E19" s="9">
        <f>IF(D35=0, "-", D19/D35)</f>
        <v>0</v>
      </c>
      <c r="F19" s="81">
        <v>35</v>
      </c>
      <c r="G19" s="34">
        <f>IF(F35=0, "-", F19/F35)</f>
        <v>6.2067742507536799E-3</v>
      </c>
      <c r="H19" s="65">
        <v>0</v>
      </c>
      <c r="I19" s="9">
        <f>IF(H35=0, "-", H19/H35)</f>
        <v>0</v>
      </c>
      <c r="J19" s="8" t="str">
        <f t="shared" ref="J19:J33" si="0">IF(D19=0, "-", IF((B19-D19)/D19&lt;10, (B19-D19)/D19, "&gt;999%"))</f>
        <v>-</v>
      </c>
      <c r="K19" s="9" t="str">
        <f t="shared" ref="K19:K33" si="1">IF(H19=0, "-", IF((F19-H19)/H19&lt;10, (F19-H19)/H19, "&gt;999%"))</f>
        <v>-</v>
      </c>
    </row>
    <row r="20" spans="1:11" x14ac:dyDescent="0.2">
      <c r="A20" s="7" t="s">
        <v>202</v>
      </c>
      <c r="B20" s="65">
        <v>0</v>
      </c>
      <c r="C20" s="34">
        <f>IF(B35=0, "-", B20/B35)</f>
        <v>0</v>
      </c>
      <c r="D20" s="65">
        <v>0</v>
      </c>
      <c r="E20" s="9">
        <f>IF(D35=0, "-", D20/D35)</f>
        <v>0</v>
      </c>
      <c r="F20" s="81">
        <v>0</v>
      </c>
      <c r="G20" s="34">
        <f>IF(F35=0, "-", F20/F35)</f>
        <v>0</v>
      </c>
      <c r="H20" s="65">
        <v>6</v>
      </c>
      <c r="I20" s="9">
        <f>IF(H35=0, "-", H20/H35)</f>
        <v>6.0845756008518403E-4</v>
      </c>
      <c r="J20" s="8" t="str">
        <f t="shared" si="0"/>
        <v>-</v>
      </c>
      <c r="K20" s="9">
        <f t="shared" si="1"/>
        <v>-1</v>
      </c>
    </row>
    <row r="21" spans="1:11" x14ac:dyDescent="0.2">
      <c r="A21" s="7" t="s">
        <v>203</v>
      </c>
      <c r="B21" s="65">
        <v>3</v>
      </c>
      <c r="C21" s="34">
        <f>IF(B35=0, "-", B21/B35)</f>
        <v>4.2553191489361703E-3</v>
      </c>
      <c r="D21" s="65">
        <v>7</v>
      </c>
      <c r="E21" s="9">
        <f>IF(D35=0, "-", D21/D35)</f>
        <v>7.470651013874066E-3</v>
      </c>
      <c r="F21" s="81">
        <v>34</v>
      </c>
      <c r="G21" s="34">
        <f>IF(F35=0, "-", F21/F35)</f>
        <v>6.029437843589289E-3</v>
      </c>
      <c r="H21" s="65">
        <v>79</v>
      </c>
      <c r="I21" s="9">
        <f>IF(H35=0, "-", H21/H35)</f>
        <v>8.0113578744549236E-3</v>
      </c>
      <c r="J21" s="8">
        <f t="shared" si="0"/>
        <v>-0.5714285714285714</v>
      </c>
      <c r="K21" s="9">
        <f t="shared" si="1"/>
        <v>-0.569620253164557</v>
      </c>
    </row>
    <row r="22" spans="1:11" x14ac:dyDescent="0.2">
      <c r="A22" s="7" t="s">
        <v>204</v>
      </c>
      <c r="B22" s="65">
        <v>43</v>
      </c>
      <c r="C22" s="34">
        <f>IF(B35=0, "-", B22/B35)</f>
        <v>6.0992907801418438E-2</v>
      </c>
      <c r="D22" s="65">
        <v>72</v>
      </c>
      <c r="E22" s="9">
        <f>IF(D35=0, "-", D22/D35)</f>
        <v>7.6840981856990398E-2</v>
      </c>
      <c r="F22" s="81">
        <v>399</v>
      </c>
      <c r="G22" s="34">
        <f>IF(F35=0, "-", F22/F35)</f>
        <v>7.0757226458591949E-2</v>
      </c>
      <c r="H22" s="65">
        <v>902</v>
      </c>
      <c r="I22" s="9">
        <f>IF(H35=0, "-", H22/H35)</f>
        <v>9.1471453199472669E-2</v>
      </c>
      <c r="J22" s="8">
        <f t="shared" si="0"/>
        <v>-0.40277777777777779</v>
      </c>
      <c r="K22" s="9">
        <f t="shared" si="1"/>
        <v>-0.55764966740576494</v>
      </c>
    </row>
    <row r="23" spans="1:11" x14ac:dyDescent="0.2">
      <c r="A23" s="7" t="s">
        <v>205</v>
      </c>
      <c r="B23" s="65">
        <v>0</v>
      </c>
      <c r="C23" s="34">
        <f>IF(B35=0, "-", B23/B35)</f>
        <v>0</v>
      </c>
      <c r="D23" s="65">
        <v>112</v>
      </c>
      <c r="E23" s="9">
        <f>IF(D35=0, "-", D23/D35)</f>
        <v>0.11953041622198506</v>
      </c>
      <c r="F23" s="81">
        <v>5</v>
      </c>
      <c r="G23" s="34">
        <f>IF(F35=0, "-", F23/F35)</f>
        <v>8.866820358219542E-4</v>
      </c>
      <c r="H23" s="65">
        <v>2152</v>
      </c>
      <c r="I23" s="9">
        <f>IF(H35=0, "-", H23/H35)</f>
        <v>0.21823344488388602</v>
      </c>
      <c r="J23" s="8">
        <f t="shared" si="0"/>
        <v>-1</v>
      </c>
      <c r="K23" s="9">
        <f t="shared" si="1"/>
        <v>-0.99767657992565051</v>
      </c>
    </row>
    <row r="24" spans="1:11" x14ac:dyDescent="0.2">
      <c r="A24" s="7" t="s">
        <v>206</v>
      </c>
      <c r="B24" s="65">
        <v>78</v>
      </c>
      <c r="C24" s="34">
        <f>IF(B35=0, "-", B24/B35)</f>
        <v>0.11063829787234042</v>
      </c>
      <c r="D24" s="65">
        <v>59</v>
      </c>
      <c r="E24" s="9">
        <f>IF(D35=0, "-", D24/D35)</f>
        <v>6.2966915688367125E-2</v>
      </c>
      <c r="F24" s="81">
        <v>840</v>
      </c>
      <c r="G24" s="34">
        <f>IF(F35=0, "-", F24/F35)</f>
        <v>0.14896258201808832</v>
      </c>
      <c r="H24" s="65">
        <v>691</v>
      </c>
      <c r="I24" s="9">
        <f>IF(H35=0, "-", H24/H35)</f>
        <v>7.0074029003143704E-2</v>
      </c>
      <c r="J24" s="8">
        <f t="shared" si="0"/>
        <v>0.32203389830508472</v>
      </c>
      <c r="K24" s="9">
        <f t="shared" si="1"/>
        <v>0.21562952243125905</v>
      </c>
    </row>
    <row r="25" spans="1:11" x14ac:dyDescent="0.2">
      <c r="A25" s="7" t="s">
        <v>207</v>
      </c>
      <c r="B25" s="65">
        <v>99</v>
      </c>
      <c r="C25" s="34">
        <f>IF(B35=0, "-", B25/B35)</f>
        <v>0.14042553191489363</v>
      </c>
      <c r="D25" s="65">
        <v>168</v>
      </c>
      <c r="E25" s="9">
        <f>IF(D35=0, "-", D25/D35)</f>
        <v>0.17929562433297758</v>
      </c>
      <c r="F25" s="81">
        <v>584</v>
      </c>
      <c r="G25" s="34">
        <f>IF(F35=0, "-", F25/F35)</f>
        <v>0.10356446178400426</v>
      </c>
      <c r="H25" s="65">
        <v>1735</v>
      </c>
      <c r="I25" s="9">
        <f>IF(H35=0, "-", H25/H35)</f>
        <v>0.17594564445796573</v>
      </c>
      <c r="J25" s="8">
        <f t="shared" si="0"/>
        <v>-0.4107142857142857</v>
      </c>
      <c r="K25" s="9">
        <f t="shared" si="1"/>
        <v>-0.66340057636887606</v>
      </c>
    </row>
    <row r="26" spans="1:11" x14ac:dyDescent="0.2">
      <c r="A26" s="7" t="s">
        <v>208</v>
      </c>
      <c r="B26" s="65">
        <v>230</v>
      </c>
      <c r="C26" s="34">
        <f>IF(B35=0, "-", B26/B35)</f>
        <v>0.32624113475177308</v>
      </c>
      <c r="D26" s="65">
        <v>129</v>
      </c>
      <c r="E26" s="9">
        <f>IF(D35=0, "-", D26/D35)</f>
        <v>0.13767342582710779</v>
      </c>
      <c r="F26" s="81">
        <v>1370</v>
      </c>
      <c r="G26" s="34">
        <f>IF(F35=0, "-", F26/F35)</f>
        <v>0.24295087781521546</v>
      </c>
      <c r="H26" s="65">
        <v>885</v>
      </c>
      <c r="I26" s="9">
        <f>IF(H35=0, "-", H26/H35)</f>
        <v>8.9747490112564651E-2</v>
      </c>
      <c r="J26" s="8">
        <f t="shared" si="0"/>
        <v>0.78294573643410847</v>
      </c>
      <c r="K26" s="9">
        <f t="shared" si="1"/>
        <v>0.54802259887005644</v>
      </c>
    </row>
    <row r="27" spans="1:11" x14ac:dyDescent="0.2">
      <c r="A27" s="7" t="s">
        <v>209</v>
      </c>
      <c r="B27" s="65">
        <v>0</v>
      </c>
      <c r="C27" s="34">
        <f>IF(B35=0, "-", B27/B35)</f>
        <v>0</v>
      </c>
      <c r="D27" s="65">
        <v>15</v>
      </c>
      <c r="E27" s="9">
        <f>IF(D35=0, "-", D27/D35)</f>
        <v>1.6008537886872998E-2</v>
      </c>
      <c r="F27" s="81">
        <v>9</v>
      </c>
      <c r="G27" s="34">
        <f>IF(F35=0, "-", F27/F35)</f>
        <v>1.5960276644795177E-3</v>
      </c>
      <c r="H27" s="65">
        <v>130</v>
      </c>
      <c r="I27" s="9">
        <f>IF(H35=0, "-", H27/H35)</f>
        <v>1.3183247135178988E-2</v>
      </c>
      <c r="J27" s="8">
        <f t="shared" si="0"/>
        <v>-1</v>
      </c>
      <c r="K27" s="9">
        <f t="shared" si="1"/>
        <v>-0.93076923076923079</v>
      </c>
    </row>
    <row r="28" spans="1:11" x14ac:dyDescent="0.2">
      <c r="A28" s="7" t="s">
        <v>210</v>
      </c>
      <c r="B28" s="65">
        <v>20</v>
      </c>
      <c r="C28" s="34">
        <f>IF(B35=0, "-", B28/B35)</f>
        <v>2.8368794326241134E-2</v>
      </c>
      <c r="D28" s="65">
        <v>2</v>
      </c>
      <c r="E28" s="9">
        <f>IF(D35=0, "-", D28/D35)</f>
        <v>2.1344717182497333E-3</v>
      </c>
      <c r="F28" s="81">
        <v>83</v>
      </c>
      <c r="G28" s="34">
        <f>IF(F35=0, "-", F28/F35)</f>
        <v>1.471892179464444E-2</v>
      </c>
      <c r="H28" s="65">
        <v>65</v>
      </c>
      <c r="I28" s="9">
        <f>IF(H35=0, "-", H28/H35)</f>
        <v>6.5916235675894941E-3</v>
      </c>
      <c r="J28" s="8">
        <f t="shared" si="0"/>
        <v>9</v>
      </c>
      <c r="K28" s="9">
        <f t="shared" si="1"/>
        <v>0.27692307692307694</v>
      </c>
    </row>
    <row r="29" spans="1:11" x14ac:dyDescent="0.2">
      <c r="A29" s="7" t="s">
        <v>211</v>
      </c>
      <c r="B29" s="65">
        <v>36</v>
      </c>
      <c r="C29" s="34">
        <f>IF(B35=0, "-", B29/B35)</f>
        <v>5.106382978723404E-2</v>
      </c>
      <c r="D29" s="65">
        <v>17</v>
      </c>
      <c r="E29" s="9">
        <f>IF(D35=0, "-", D29/D35)</f>
        <v>1.8143009605122731E-2</v>
      </c>
      <c r="F29" s="81">
        <v>259</v>
      </c>
      <c r="G29" s="34">
        <f>IF(F35=0, "-", F29/F35)</f>
        <v>4.5930129455577229E-2</v>
      </c>
      <c r="H29" s="65">
        <v>80</v>
      </c>
      <c r="I29" s="9">
        <f>IF(H35=0, "-", H29/H35)</f>
        <v>8.1127674678024547E-3</v>
      </c>
      <c r="J29" s="8">
        <f t="shared" si="0"/>
        <v>1.1176470588235294</v>
      </c>
      <c r="K29" s="9">
        <f t="shared" si="1"/>
        <v>2.2374999999999998</v>
      </c>
    </row>
    <row r="30" spans="1:11" x14ac:dyDescent="0.2">
      <c r="A30" s="7" t="s">
        <v>212</v>
      </c>
      <c r="B30" s="65">
        <v>75</v>
      </c>
      <c r="C30" s="34">
        <f>IF(B35=0, "-", B30/B35)</f>
        <v>0.10638297872340426</v>
      </c>
      <c r="D30" s="65">
        <v>70</v>
      </c>
      <c r="E30" s="9">
        <f>IF(D35=0, "-", D30/D35)</f>
        <v>7.4706510138740662E-2</v>
      </c>
      <c r="F30" s="81">
        <v>722</v>
      </c>
      <c r="G30" s="34">
        <f>IF(F35=0, "-", F30/F35)</f>
        <v>0.1280368859726902</v>
      </c>
      <c r="H30" s="65">
        <v>761</v>
      </c>
      <c r="I30" s="9">
        <f>IF(H35=0, "-", H30/H35)</f>
        <v>7.7172700537470842E-2</v>
      </c>
      <c r="J30" s="8">
        <f t="shared" si="0"/>
        <v>7.1428571428571425E-2</v>
      </c>
      <c r="K30" s="9">
        <f t="shared" si="1"/>
        <v>-5.1248357424441525E-2</v>
      </c>
    </row>
    <row r="31" spans="1:11" x14ac:dyDescent="0.2">
      <c r="A31" s="7" t="s">
        <v>213</v>
      </c>
      <c r="B31" s="65">
        <v>1</v>
      </c>
      <c r="C31" s="34">
        <f>IF(B35=0, "-", B31/B35)</f>
        <v>1.4184397163120568E-3</v>
      </c>
      <c r="D31" s="65">
        <v>1</v>
      </c>
      <c r="E31" s="9">
        <f>IF(D35=0, "-", D31/D35)</f>
        <v>1.0672358591248667E-3</v>
      </c>
      <c r="F31" s="81">
        <v>38</v>
      </c>
      <c r="G31" s="34">
        <f>IF(F35=0, "-", F31/F35)</f>
        <v>6.7387834722468527E-3</v>
      </c>
      <c r="H31" s="65">
        <v>52</v>
      </c>
      <c r="I31" s="9">
        <f>IF(H35=0, "-", H31/H35)</f>
        <v>5.2732988540715947E-3</v>
      </c>
      <c r="J31" s="8">
        <f t="shared" si="0"/>
        <v>0</v>
      </c>
      <c r="K31" s="9">
        <f t="shared" si="1"/>
        <v>-0.26923076923076922</v>
      </c>
    </row>
    <row r="32" spans="1:11" x14ac:dyDescent="0.2">
      <c r="A32" s="7" t="s">
        <v>214</v>
      </c>
      <c r="B32" s="65">
        <v>40</v>
      </c>
      <c r="C32" s="34">
        <f>IF(B35=0, "-", B32/B35)</f>
        <v>5.6737588652482268E-2</v>
      </c>
      <c r="D32" s="65">
        <v>167</v>
      </c>
      <c r="E32" s="9">
        <f>IF(D35=0, "-", D32/D35)</f>
        <v>0.17822838847385272</v>
      </c>
      <c r="F32" s="81">
        <v>669</v>
      </c>
      <c r="G32" s="34">
        <f>IF(F35=0, "-", F32/F35)</f>
        <v>0.11863805639297748</v>
      </c>
      <c r="H32" s="65">
        <v>1401</v>
      </c>
      <c r="I32" s="9">
        <f>IF(H35=0, "-", H32/H35)</f>
        <v>0.14207484027989048</v>
      </c>
      <c r="J32" s="8">
        <f t="shared" si="0"/>
        <v>-0.76047904191616766</v>
      </c>
      <c r="K32" s="9">
        <f t="shared" si="1"/>
        <v>-0.5224839400428265</v>
      </c>
    </row>
    <row r="33" spans="1:11" x14ac:dyDescent="0.2">
      <c r="A33" s="7" t="s">
        <v>215</v>
      </c>
      <c r="B33" s="65">
        <v>78</v>
      </c>
      <c r="C33" s="34">
        <f>IF(B35=0, "-", B33/B35)</f>
        <v>0.11063829787234042</v>
      </c>
      <c r="D33" s="65">
        <v>118</v>
      </c>
      <c r="E33" s="9">
        <f>IF(D35=0, "-", D33/D35)</f>
        <v>0.12593383137673425</v>
      </c>
      <c r="F33" s="81">
        <v>592</v>
      </c>
      <c r="G33" s="34">
        <f>IF(F35=0, "-", F33/F35)</f>
        <v>0.10498315304131939</v>
      </c>
      <c r="H33" s="65">
        <v>922</v>
      </c>
      <c r="I33" s="9">
        <f>IF(H35=0, "-", H33/H35)</f>
        <v>9.349964506642329E-2</v>
      </c>
      <c r="J33" s="8">
        <f t="shared" si="0"/>
        <v>-0.33898305084745761</v>
      </c>
      <c r="K33" s="9">
        <f t="shared" si="1"/>
        <v>-0.35791757049891543</v>
      </c>
    </row>
    <row r="34" spans="1:11" x14ac:dyDescent="0.2">
      <c r="A34" s="2"/>
      <c r="B34" s="68"/>
      <c r="C34" s="33"/>
      <c r="D34" s="68"/>
      <c r="E34" s="6"/>
      <c r="F34" s="82"/>
      <c r="G34" s="33"/>
      <c r="H34" s="68"/>
      <c r="I34" s="6"/>
      <c r="J34" s="5"/>
      <c r="K34" s="6"/>
    </row>
    <row r="35" spans="1:11" s="43" customFormat="1" x14ac:dyDescent="0.2">
      <c r="A35" s="162" t="s">
        <v>610</v>
      </c>
      <c r="B35" s="71">
        <f>SUM(B19:B34)</f>
        <v>705</v>
      </c>
      <c r="C35" s="40">
        <f>B35/16149</f>
        <v>4.3655953929035853E-2</v>
      </c>
      <c r="D35" s="71">
        <f>SUM(D19:D34)</f>
        <v>937</v>
      </c>
      <c r="E35" s="41">
        <f>D35/17535</f>
        <v>5.3435985172512121E-2</v>
      </c>
      <c r="F35" s="77">
        <f>SUM(F19:F34)</f>
        <v>5639</v>
      </c>
      <c r="G35" s="42">
        <f>F35/137541</f>
        <v>4.0998684028762333E-2</v>
      </c>
      <c r="H35" s="71">
        <f>SUM(H19:H34)</f>
        <v>9861</v>
      </c>
      <c r="I35" s="41">
        <f>H35/164962</f>
        <v>5.9777403280755571E-2</v>
      </c>
      <c r="J35" s="37">
        <f>IF(D35=0, "-", IF((B35-D35)/D35&lt;10, (B35-D35)/D35, "&gt;999%"))</f>
        <v>-0.24759871931696906</v>
      </c>
      <c r="K35" s="38">
        <f>IF(H35=0, "-", IF((F35-H35)/H35&lt;10, (F35-H35)/H35, "&gt;999%"))</f>
        <v>-0.42815130311327454</v>
      </c>
    </row>
    <row r="36" spans="1:11" x14ac:dyDescent="0.2">
      <c r="B36" s="83"/>
      <c r="D36" s="83"/>
      <c r="F36" s="83"/>
      <c r="H36" s="83"/>
    </row>
    <row r="37" spans="1:11" x14ac:dyDescent="0.2">
      <c r="A37" s="163" t="s">
        <v>138</v>
      </c>
      <c r="B37" s="61" t="s">
        <v>12</v>
      </c>
      <c r="C37" s="62" t="s">
        <v>13</v>
      </c>
      <c r="D37" s="61" t="s">
        <v>12</v>
      </c>
      <c r="E37" s="63" t="s">
        <v>13</v>
      </c>
      <c r="F37" s="62" t="s">
        <v>12</v>
      </c>
      <c r="G37" s="62" t="s">
        <v>13</v>
      </c>
      <c r="H37" s="61" t="s">
        <v>12</v>
      </c>
      <c r="I37" s="63" t="s">
        <v>13</v>
      </c>
      <c r="J37" s="61"/>
      <c r="K37" s="63"/>
    </row>
    <row r="38" spans="1:11" x14ac:dyDescent="0.2">
      <c r="A38" s="7" t="s">
        <v>216</v>
      </c>
      <c r="B38" s="65">
        <v>6</v>
      </c>
      <c r="C38" s="34">
        <f>IF(B44=0, "-", B38/B44)</f>
        <v>0.10169491525423729</v>
      </c>
      <c r="D38" s="65">
        <v>0</v>
      </c>
      <c r="E38" s="9">
        <f>IF(D44=0, "-", D38/D44)</f>
        <v>0</v>
      </c>
      <c r="F38" s="81">
        <v>58</v>
      </c>
      <c r="G38" s="34">
        <f>IF(F44=0, "-", F38/F44)</f>
        <v>0.16155988857938719</v>
      </c>
      <c r="H38" s="65">
        <v>53</v>
      </c>
      <c r="I38" s="9">
        <f>IF(H44=0, "-", H38/H44)</f>
        <v>0.150997150997151</v>
      </c>
      <c r="J38" s="8" t="str">
        <f>IF(D38=0, "-", IF((B38-D38)/D38&lt;10, (B38-D38)/D38, "&gt;999%"))</f>
        <v>-</v>
      </c>
      <c r="K38" s="9">
        <f>IF(H38=0, "-", IF((F38-H38)/H38&lt;10, (F38-H38)/H38, "&gt;999%"))</f>
        <v>9.4339622641509441E-2</v>
      </c>
    </row>
    <row r="39" spans="1:11" x14ac:dyDescent="0.2">
      <c r="A39" s="7" t="s">
        <v>217</v>
      </c>
      <c r="B39" s="65">
        <v>2</v>
      </c>
      <c r="C39" s="34">
        <f>IF(B44=0, "-", B39/B44)</f>
        <v>3.3898305084745763E-2</v>
      </c>
      <c r="D39" s="65">
        <v>1</v>
      </c>
      <c r="E39" s="9">
        <f>IF(D44=0, "-", D39/D44)</f>
        <v>2.7777777777777776E-2</v>
      </c>
      <c r="F39" s="81">
        <v>10</v>
      </c>
      <c r="G39" s="34">
        <f>IF(F44=0, "-", F39/F44)</f>
        <v>2.7855153203342618E-2</v>
      </c>
      <c r="H39" s="65">
        <v>7</v>
      </c>
      <c r="I39" s="9">
        <f>IF(H44=0, "-", H39/H44)</f>
        <v>1.9943019943019943E-2</v>
      </c>
      <c r="J39" s="8">
        <f>IF(D39=0, "-", IF((B39-D39)/D39&lt;10, (B39-D39)/D39, "&gt;999%"))</f>
        <v>1</v>
      </c>
      <c r="K39" s="9">
        <f>IF(H39=0, "-", IF((F39-H39)/H39&lt;10, (F39-H39)/H39, "&gt;999%"))</f>
        <v>0.42857142857142855</v>
      </c>
    </row>
    <row r="40" spans="1:11" x14ac:dyDescent="0.2">
      <c r="A40" s="7" t="s">
        <v>218</v>
      </c>
      <c r="B40" s="65">
        <v>45</v>
      </c>
      <c r="C40" s="34">
        <f>IF(B44=0, "-", B40/B44)</f>
        <v>0.76271186440677963</v>
      </c>
      <c r="D40" s="65">
        <v>35</v>
      </c>
      <c r="E40" s="9">
        <f>IF(D44=0, "-", D40/D44)</f>
        <v>0.97222222222222221</v>
      </c>
      <c r="F40" s="81">
        <v>282</v>
      </c>
      <c r="G40" s="34">
        <f>IF(F44=0, "-", F40/F44)</f>
        <v>0.78551532033426186</v>
      </c>
      <c r="H40" s="65">
        <v>279</v>
      </c>
      <c r="I40" s="9">
        <f>IF(H44=0, "-", H40/H44)</f>
        <v>0.79487179487179482</v>
      </c>
      <c r="J40" s="8">
        <f>IF(D40=0, "-", IF((B40-D40)/D40&lt;10, (B40-D40)/D40, "&gt;999%"))</f>
        <v>0.2857142857142857</v>
      </c>
      <c r="K40" s="9">
        <f>IF(H40=0, "-", IF((F40-H40)/H40&lt;10, (F40-H40)/H40, "&gt;999%"))</f>
        <v>1.0752688172043012E-2</v>
      </c>
    </row>
    <row r="41" spans="1:11" x14ac:dyDescent="0.2">
      <c r="A41" s="7" t="s">
        <v>219</v>
      </c>
      <c r="B41" s="65">
        <v>0</v>
      </c>
      <c r="C41" s="34">
        <f>IF(B44=0, "-", B41/B44)</f>
        <v>0</v>
      </c>
      <c r="D41" s="65">
        <v>0</v>
      </c>
      <c r="E41" s="9">
        <f>IF(D44=0, "-", D41/D44)</f>
        <v>0</v>
      </c>
      <c r="F41" s="81">
        <v>0</v>
      </c>
      <c r="G41" s="34">
        <f>IF(F44=0, "-", F41/F44)</f>
        <v>0</v>
      </c>
      <c r="H41" s="65">
        <v>10</v>
      </c>
      <c r="I41" s="9">
        <f>IF(H44=0, "-", H41/H44)</f>
        <v>2.8490028490028491E-2</v>
      </c>
      <c r="J41" s="8" t="str">
        <f>IF(D41=0, "-", IF((B41-D41)/D41&lt;10, (B41-D41)/D41, "&gt;999%"))</f>
        <v>-</v>
      </c>
      <c r="K41" s="9">
        <f>IF(H41=0, "-", IF((F41-H41)/H41&lt;10, (F41-H41)/H41, "&gt;999%"))</f>
        <v>-1</v>
      </c>
    </row>
    <row r="42" spans="1:11" x14ac:dyDescent="0.2">
      <c r="A42" s="7" t="s">
        <v>220</v>
      </c>
      <c r="B42" s="65">
        <v>6</v>
      </c>
      <c r="C42" s="34">
        <f>IF(B44=0, "-", B42/B44)</f>
        <v>0.10169491525423729</v>
      </c>
      <c r="D42" s="65">
        <v>0</v>
      </c>
      <c r="E42" s="9">
        <f>IF(D44=0, "-", D42/D44)</f>
        <v>0</v>
      </c>
      <c r="F42" s="81">
        <v>9</v>
      </c>
      <c r="G42" s="34">
        <f>IF(F44=0, "-", F42/F44)</f>
        <v>2.5069637883008356E-2</v>
      </c>
      <c r="H42" s="65">
        <v>2</v>
      </c>
      <c r="I42" s="9">
        <f>IF(H44=0, "-", H42/H44)</f>
        <v>5.6980056980056983E-3</v>
      </c>
      <c r="J42" s="8" t="str">
        <f>IF(D42=0, "-", IF((B42-D42)/D42&lt;10, (B42-D42)/D42, "&gt;999%"))</f>
        <v>-</v>
      </c>
      <c r="K42" s="9">
        <f>IF(H42=0, "-", IF((F42-H42)/H42&lt;10, (F42-H42)/H42, "&gt;999%"))</f>
        <v>3.5</v>
      </c>
    </row>
    <row r="43" spans="1:11" x14ac:dyDescent="0.2">
      <c r="A43" s="2"/>
      <c r="B43" s="68"/>
      <c r="C43" s="33"/>
      <c r="D43" s="68"/>
      <c r="E43" s="6"/>
      <c r="F43" s="82"/>
      <c r="G43" s="33"/>
      <c r="H43" s="68"/>
      <c r="I43" s="6"/>
      <c r="J43" s="5"/>
      <c r="K43" s="6"/>
    </row>
    <row r="44" spans="1:11" s="43" customFormat="1" x14ac:dyDescent="0.2">
      <c r="A44" s="162" t="s">
        <v>609</v>
      </c>
      <c r="B44" s="71">
        <f>SUM(B38:B43)</f>
        <v>59</v>
      </c>
      <c r="C44" s="40">
        <f>B44/16149</f>
        <v>3.6534769954795964E-3</v>
      </c>
      <c r="D44" s="71">
        <f>SUM(D38:D43)</f>
        <v>36</v>
      </c>
      <c r="E44" s="41">
        <f>D44/17535</f>
        <v>2.0530367835757059E-3</v>
      </c>
      <c r="F44" s="77">
        <f>SUM(F38:F43)</f>
        <v>359</v>
      </c>
      <c r="G44" s="42">
        <f>F44/137541</f>
        <v>2.6101307973622409E-3</v>
      </c>
      <c r="H44" s="71">
        <f>SUM(H38:H43)</f>
        <v>351</v>
      </c>
      <c r="I44" s="41">
        <f>H44/164962</f>
        <v>2.1277627574835417E-3</v>
      </c>
      <c r="J44" s="37">
        <f>IF(D44=0, "-", IF((B44-D44)/D44&lt;10, (B44-D44)/D44, "&gt;999%"))</f>
        <v>0.63888888888888884</v>
      </c>
      <c r="K44" s="38">
        <f>IF(H44=0, "-", IF((F44-H44)/H44&lt;10, (F44-H44)/H44, "&gt;999%"))</f>
        <v>2.2792022792022793E-2</v>
      </c>
    </row>
    <row r="45" spans="1:11" x14ac:dyDescent="0.2">
      <c r="B45" s="83"/>
      <c r="D45" s="83"/>
      <c r="F45" s="83"/>
      <c r="H45" s="83"/>
    </row>
    <row r="46" spans="1:11" s="43" customFormat="1" x14ac:dyDescent="0.2">
      <c r="A46" s="162" t="s">
        <v>608</v>
      </c>
      <c r="B46" s="71">
        <v>764</v>
      </c>
      <c r="C46" s="40">
        <f>B46/16149</f>
        <v>4.730943092451545E-2</v>
      </c>
      <c r="D46" s="71">
        <v>973</v>
      </c>
      <c r="E46" s="41">
        <f>D46/17535</f>
        <v>5.5489021956087826E-2</v>
      </c>
      <c r="F46" s="77">
        <v>5998</v>
      </c>
      <c r="G46" s="42">
        <f>F46/137541</f>
        <v>4.3608814826124574E-2</v>
      </c>
      <c r="H46" s="71">
        <v>10212</v>
      </c>
      <c r="I46" s="41">
        <f>H46/164962</f>
        <v>6.1905166038239111E-2</v>
      </c>
      <c r="J46" s="37">
        <f>IF(D46=0, "-", IF((B46-D46)/D46&lt;10, (B46-D46)/D46, "&gt;999%"))</f>
        <v>-0.21479958890030831</v>
      </c>
      <c r="K46" s="38">
        <f>IF(H46=0, "-", IF((F46-H46)/H46&lt;10, (F46-H46)/H46, "&gt;999%"))</f>
        <v>-0.41265178221699961</v>
      </c>
    </row>
    <row r="47" spans="1:11" x14ac:dyDescent="0.2">
      <c r="B47" s="83"/>
      <c r="D47" s="83"/>
      <c r="F47" s="83"/>
      <c r="H47" s="83"/>
    </row>
    <row r="48" spans="1:11" ht="15.75" x14ac:dyDescent="0.25">
      <c r="A48" s="164" t="s">
        <v>114</v>
      </c>
      <c r="B48" s="196" t="s">
        <v>1</v>
      </c>
      <c r="C48" s="200"/>
      <c r="D48" s="200"/>
      <c r="E48" s="197"/>
      <c r="F48" s="196" t="s">
        <v>14</v>
      </c>
      <c r="G48" s="200"/>
      <c r="H48" s="200"/>
      <c r="I48" s="197"/>
      <c r="J48" s="196" t="s">
        <v>15</v>
      </c>
      <c r="K48" s="197"/>
    </row>
    <row r="49" spans="1:11" x14ac:dyDescent="0.2">
      <c r="A49" s="22"/>
      <c r="B49" s="196">
        <f>VALUE(RIGHT($B$2, 4))</f>
        <v>2020</v>
      </c>
      <c r="C49" s="197"/>
      <c r="D49" s="196">
        <f>B49-1</f>
        <v>2019</v>
      </c>
      <c r="E49" s="204"/>
      <c r="F49" s="196">
        <f>B49</f>
        <v>2020</v>
      </c>
      <c r="G49" s="204"/>
      <c r="H49" s="196">
        <f>D49</f>
        <v>2019</v>
      </c>
      <c r="I49" s="204"/>
      <c r="J49" s="140" t="s">
        <v>4</v>
      </c>
      <c r="K49" s="141" t="s">
        <v>2</v>
      </c>
    </row>
    <row r="50" spans="1:11" x14ac:dyDescent="0.2">
      <c r="A50" s="163" t="s">
        <v>139</v>
      </c>
      <c r="B50" s="61" t="s">
        <v>12</v>
      </c>
      <c r="C50" s="62" t="s">
        <v>13</v>
      </c>
      <c r="D50" s="61" t="s">
        <v>12</v>
      </c>
      <c r="E50" s="63" t="s">
        <v>13</v>
      </c>
      <c r="F50" s="62" t="s">
        <v>12</v>
      </c>
      <c r="G50" s="62" t="s">
        <v>13</v>
      </c>
      <c r="H50" s="61" t="s">
        <v>12</v>
      </c>
      <c r="I50" s="63" t="s">
        <v>13</v>
      </c>
      <c r="J50" s="61"/>
      <c r="K50" s="63"/>
    </row>
    <row r="51" spans="1:11" x14ac:dyDescent="0.2">
      <c r="A51" s="7" t="s">
        <v>221</v>
      </c>
      <c r="B51" s="65">
        <v>2</v>
      </c>
      <c r="C51" s="34">
        <f>IF(B75=0, "-", B51/B75)</f>
        <v>1.1185682326621924E-3</v>
      </c>
      <c r="D51" s="65">
        <v>0</v>
      </c>
      <c r="E51" s="9">
        <f>IF(D75=0, "-", D51/D75)</f>
        <v>0</v>
      </c>
      <c r="F51" s="81">
        <v>5</v>
      </c>
      <c r="G51" s="34">
        <f>IF(F75=0, "-", F51/F75)</f>
        <v>3.2071840923669016E-4</v>
      </c>
      <c r="H51" s="65">
        <v>12</v>
      </c>
      <c r="I51" s="9">
        <f>IF(H75=0, "-", H51/H75)</f>
        <v>5.2049446974625896E-4</v>
      </c>
      <c r="J51" s="8" t="str">
        <f t="shared" ref="J51:J73" si="2">IF(D51=0, "-", IF((B51-D51)/D51&lt;10, (B51-D51)/D51, "&gt;999%"))</f>
        <v>-</v>
      </c>
      <c r="K51" s="9">
        <f t="shared" ref="K51:K73" si="3">IF(H51=0, "-", IF((F51-H51)/H51&lt;10, (F51-H51)/H51, "&gt;999%"))</f>
        <v>-0.58333333333333337</v>
      </c>
    </row>
    <row r="52" spans="1:11" x14ac:dyDescent="0.2">
      <c r="A52" s="7" t="s">
        <v>222</v>
      </c>
      <c r="B52" s="65">
        <v>30</v>
      </c>
      <c r="C52" s="34">
        <f>IF(B75=0, "-", B52/B75)</f>
        <v>1.6778523489932886E-2</v>
      </c>
      <c r="D52" s="65">
        <v>26</v>
      </c>
      <c r="E52" s="9">
        <f>IF(D75=0, "-", D52/D75)</f>
        <v>1.1473962930273611E-2</v>
      </c>
      <c r="F52" s="81">
        <v>247</v>
      </c>
      <c r="G52" s="34">
        <f>IF(F75=0, "-", F52/F75)</f>
        <v>1.5843489416292496E-2</v>
      </c>
      <c r="H52" s="65">
        <v>450</v>
      </c>
      <c r="I52" s="9">
        <f>IF(H75=0, "-", H52/H75)</f>
        <v>1.9518542615484712E-2</v>
      </c>
      <c r="J52" s="8">
        <f t="shared" si="2"/>
        <v>0.15384615384615385</v>
      </c>
      <c r="K52" s="9">
        <f t="shared" si="3"/>
        <v>-0.45111111111111113</v>
      </c>
    </row>
    <row r="53" spans="1:11" x14ac:dyDescent="0.2">
      <c r="A53" s="7" t="s">
        <v>223</v>
      </c>
      <c r="B53" s="65">
        <v>3</v>
      </c>
      <c r="C53" s="34">
        <f>IF(B75=0, "-", B53/B75)</f>
        <v>1.6778523489932886E-3</v>
      </c>
      <c r="D53" s="65">
        <v>14</v>
      </c>
      <c r="E53" s="9">
        <f>IF(D75=0, "-", D53/D75)</f>
        <v>6.1782877316857903E-3</v>
      </c>
      <c r="F53" s="81">
        <v>227</v>
      </c>
      <c r="G53" s="34">
        <f>IF(F75=0, "-", F53/F75)</f>
        <v>1.4560615779345734E-2</v>
      </c>
      <c r="H53" s="65">
        <v>592</v>
      </c>
      <c r="I53" s="9">
        <f>IF(H75=0, "-", H53/H75)</f>
        <v>2.5677727174148776E-2</v>
      </c>
      <c r="J53" s="8">
        <f t="shared" si="2"/>
        <v>-0.7857142857142857</v>
      </c>
      <c r="K53" s="9">
        <f t="shared" si="3"/>
        <v>-0.61655405405405406</v>
      </c>
    </row>
    <row r="54" spans="1:11" x14ac:dyDescent="0.2">
      <c r="A54" s="7" t="s">
        <v>224</v>
      </c>
      <c r="B54" s="65">
        <v>120</v>
      </c>
      <c r="C54" s="34">
        <f>IF(B75=0, "-", B54/B75)</f>
        <v>6.7114093959731544E-2</v>
      </c>
      <c r="D54" s="65">
        <v>153</v>
      </c>
      <c r="E54" s="9">
        <f>IF(D75=0, "-", D54/D75)</f>
        <v>6.7519858781994707E-2</v>
      </c>
      <c r="F54" s="81">
        <v>1034</v>
      </c>
      <c r="G54" s="34">
        <f>IF(F75=0, "-", F54/F75)</f>
        <v>6.6324567030147524E-2</v>
      </c>
      <c r="H54" s="65">
        <v>1448</v>
      </c>
      <c r="I54" s="9">
        <f>IF(H75=0, "-", H54/H75)</f>
        <v>6.2806332682715252E-2</v>
      </c>
      <c r="J54" s="8">
        <f t="shared" si="2"/>
        <v>-0.21568627450980393</v>
      </c>
      <c r="K54" s="9">
        <f t="shared" si="3"/>
        <v>-0.28591160220994477</v>
      </c>
    </row>
    <row r="55" spans="1:11" x14ac:dyDescent="0.2">
      <c r="A55" s="7" t="s">
        <v>225</v>
      </c>
      <c r="B55" s="65">
        <v>27</v>
      </c>
      <c r="C55" s="34">
        <f>IF(B75=0, "-", B55/B75)</f>
        <v>1.5100671140939598E-2</v>
      </c>
      <c r="D55" s="65">
        <v>68</v>
      </c>
      <c r="E55" s="9">
        <f>IF(D75=0, "-", D55/D75)</f>
        <v>3.0008826125330981E-2</v>
      </c>
      <c r="F55" s="81">
        <v>340</v>
      </c>
      <c r="G55" s="34">
        <f>IF(F75=0, "-", F55/F75)</f>
        <v>2.1808851828094934E-2</v>
      </c>
      <c r="H55" s="65">
        <v>537</v>
      </c>
      <c r="I55" s="9">
        <f>IF(H75=0, "-", H55/H75)</f>
        <v>2.3292127521145088E-2</v>
      </c>
      <c r="J55" s="8">
        <f t="shared" si="2"/>
        <v>-0.6029411764705882</v>
      </c>
      <c r="K55" s="9">
        <f t="shared" si="3"/>
        <v>-0.36685288640595903</v>
      </c>
    </row>
    <row r="56" spans="1:11" x14ac:dyDescent="0.2">
      <c r="A56" s="7" t="s">
        <v>226</v>
      </c>
      <c r="B56" s="65">
        <v>372</v>
      </c>
      <c r="C56" s="34">
        <f>IF(B75=0, "-", B56/B75)</f>
        <v>0.20805369127516779</v>
      </c>
      <c r="D56" s="65">
        <v>602</v>
      </c>
      <c r="E56" s="9">
        <f>IF(D75=0, "-", D56/D75)</f>
        <v>0.26566637246248898</v>
      </c>
      <c r="F56" s="81">
        <v>3178</v>
      </c>
      <c r="G56" s="34">
        <f>IF(F75=0, "-", F56/F75)</f>
        <v>0.20384862091084027</v>
      </c>
      <c r="H56" s="65">
        <v>4950</v>
      </c>
      <c r="I56" s="9">
        <f>IF(H75=0, "-", H56/H75)</f>
        <v>0.21470396877033182</v>
      </c>
      <c r="J56" s="8">
        <f t="shared" si="2"/>
        <v>-0.38205980066445183</v>
      </c>
      <c r="K56" s="9">
        <f t="shared" si="3"/>
        <v>-0.35797979797979795</v>
      </c>
    </row>
    <row r="57" spans="1:11" x14ac:dyDescent="0.2">
      <c r="A57" s="7" t="s">
        <v>227</v>
      </c>
      <c r="B57" s="65">
        <v>7</v>
      </c>
      <c r="C57" s="34">
        <f>IF(B75=0, "-", B57/B75)</f>
        <v>3.9149888143176735E-3</v>
      </c>
      <c r="D57" s="65">
        <v>4</v>
      </c>
      <c r="E57" s="9">
        <f>IF(D75=0, "-", D57/D75)</f>
        <v>1.76522506619594E-3</v>
      </c>
      <c r="F57" s="81">
        <v>62</v>
      </c>
      <c r="G57" s="34">
        <f>IF(F75=0, "-", F57/F75)</f>
        <v>3.9769082745349585E-3</v>
      </c>
      <c r="H57" s="65">
        <v>49</v>
      </c>
      <c r="I57" s="9">
        <f>IF(H75=0, "-", H57/H75)</f>
        <v>2.1253524181305576E-3</v>
      </c>
      <c r="J57" s="8">
        <f t="shared" si="2"/>
        <v>0.75</v>
      </c>
      <c r="K57" s="9">
        <f t="shared" si="3"/>
        <v>0.26530612244897961</v>
      </c>
    </row>
    <row r="58" spans="1:11" x14ac:dyDescent="0.2">
      <c r="A58" s="7" t="s">
        <v>228</v>
      </c>
      <c r="B58" s="65">
        <v>390</v>
      </c>
      <c r="C58" s="34">
        <f>IF(B75=0, "-", B58/B75)</f>
        <v>0.21812080536912751</v>
      </c>
      <c r="D58" s="65">
        <v>324</v>
      </c>
      <c r="E58" s="9">
        <f>IF(D75=0, "-", D58/D75)</f>
        <v>0.14298323036187113</v>
      </c>
      <c r="F58" s="81">
        <v>2432</v>
      </c>
      <c r="G58" s="34">
        <f>IF(F75=0, "-", F58/F75)</f>
        <v>0.15599743425272611</v>
      </c>
      <c r="H58" s="65">
        <v>2977</v>
      </c>
      <c r="I58" s="9">
        <f>IF(H75=0, "-", H58/H75)</f>
        <v>0.12912600303621774</v>
      </c>
      <c r="J58" s="8">
        <f t="shared" si="2"/>
        <v>0.20370370370370369</v>
      </c>
      <c r="K58" s="9">
        <f t="shared" si="3"/>
        <v>-0.18307020490426604</v>
      </c>
    </row>
    <row r="59" spans="1:11" x14ac:dyDescent="0.2">
      <c r="A59" s="7" t="s">
        <v>229</v>
      </c>
      <c r="B59" s="65">
        <v>0</v>
      </c>
      <c r="C59" s="34">
        <f>IF(B75=0, "-", B59/B75)</f>
        <v>0</v>
      </c>
      <c r="D59" s="65">
        <v>0</v>
      </c>
      <c r="E59" s="9">
        <f>IF(D75=0, "-", D59/D75)</f>
        <v>0</v>
      </c>
      <c r="F59" s="81">
        <v>0</v>
      </c>
      <c r="G59" s="34">
        <f>IF(F75=0, "-", F59/F75)</f>
        <v>0</v>
      </c>
      <c r="H59" s="65">
        <v>1</v>
      </c>
      <c r="I59" s="9">
        <f>IF(H75=0, "-", H59/H75)</f>
        <v>4.3374539145521578E-5</v>
      </c>
      <c r="J59" s="8" t="str">
        <f t="shared" si="2"/>
        <v>-</v>
      </c>
      <c r="K59" s="9">
        <f t="shared" si="3"/>
        <v>-1</v>
      </c>
    </row>
    <row r="60" spans="1:11" x14ac:dyDescent="0.2">
      <c r="A60" s="7" t="s">
        <v>230</v>
      </c>
      <c r="B60" s="65">
        <v>0</v>
      </c>
      <c r="C60" s="34">
        <f>IF(B75=0, "-", B60/B75)</f>
        <v>0</v>
      </c>
      <c r="D60" s="65">
        <v>0</v>
      </c>
      <c r="E60" s="9">
        <f>IF(D75=0, "-", D60/D75)</f>
        <v>0</v>
      </c>
      <c r="F60" s="81">
        <v>0</v>
      </c>
      <c r="G60" s="34">
        <f>IF(F75=0, "-", F60/F75)</f>
        <v>0</v>
      </c>
      <c r="H60" s="65">
        <v>17</v>
      </c>
      <c r="I60" s="9">
        <f>IF(H75=0, "-", H60/H75)</f>
        <v>7.3736716547386687E-4</v>
      </c>
      <c r="J60" s="8" t="str">
        <f t="shared" si="2"/>
        <v>-</v>
      </c>
      <c r="K60" s="9">
        <f t="shared" si="3"/>
        <v>-1</v>
      </c>
    </row>
    <row r="61" spans="1:11" x14ac:dyDescent="0.2">
      <c r="A61" s="7" t="s">
        <v>231</v>
      </c>
      <c r="B61" s="65">
        <v>270</v>
      </c>
      <c r="C61" s="34">
        <f>IF(B75=0, "-", B61/B75)</f>
        <v>0.15100671140939598</v>
      </c>
      <c r="D61" s="65">
        <v>306</v>
      </c>
      <c r="E61" s="9">
        <f>IF(D75=0, "-", D61/D75)</f>
        <v>0.13503971756398941</v>
      </c>
      <c r="F61" s="81">
        <v>2257</v>
      </c>
      <c r="G61" s="34">
        <f>IF(F75=0, "-", F61/F75)</f>
        <v>0.14477228992944194</v>
      </c>
      <c r="H61" s="65">
        <v>4019</v>
      </c>
      <c r="I61" s="9">
        <f>IF(H75=0, "-", H61/H75)</f>
        <v>0.17432227282585122</v>
      </c>
      <c r="J61" s="8">
        <f t="shared" si="2"/>
        <v>-0.11764705882352941</v>
      </c>
      <c r="K61" s="9">
        <f t="shared" si="3"/>
        <v>-0.43841751679522267</v>
      </c>
    </row>
    <row r="62" spans="1:11" x14ac:dyDescent="0.2">
      <c r="A62" s="7" t="s">
        <v>232</v>
      </c>
      <c r="B62" s="65">
        <v>0</v>
      </c>
      <c r="C62" s="34">
        <f>IF(B75=0, "-", B62/B75)</f>
        <v>0</v>
      </c>
      <c r="D62" s="65">
        <v>0</v>
      </c>
      <c r="E62" s="9">
        <f>IF(D75=0, "-", D62/D75)</f>
        <v>0</v>
      </c>
      <c r="F62" s="81">
        <v>0</v>
      </c>
      <c r="G62" s="34">
        <f>IF(F75=0, "-", F62/F75)</f>
        <v>0</v>
      </c>
      <c r="H62" s="65">
        <v>47</v>
      </c>
      <c r="I62" s="9">
        <f>IF(H75=0, "-", H62/H75)</f>
        <v>2.0386033398395141E-3</v>
      </c>
      <c r="J62" s="8" t="str">
        <f t="shared" si="2"/>
        <v>-</v>
      </c>
      <c r="K62" s="9">
        <f t="shared" si="3"/>
        <v>-1</v>
      </c>
    </row>
    <row r="63" spans="1:11" x14ac:dyDescent="0.2">
      <c r="A63" s="7" t="s">
        <v>233</v>
      </c>
      <c r="B63" s="65">
        <v>0</v>
      </c>
      <c r="C63" s="34">
        <f>IF(B75=0, "-", B63/B75)</f>
        <v>0</v>
      </c>
      <c r="D63" s="65">
        <v>1</v>
      </c>
      <c r="E63" s="9">
        <f>IF(D75=0, "-", D63/D75)</f>
        <v>4.4130626654898501E-4</v>
      </c>
      <c r="F63" s="81">
        <v>0</v>
      </c>
      <c r="G63" s="34">
        <f>IF(F75=0, "-", F63/F75)</f>
        <v>0</v>
      </c>
      <c r="H63" s="65">
        <v>455</v>
      </c>
      <c r="I63" s="9">
        <f>IF(H75=0, "-", H63/H75)</f>
        <v>1.9735415311212319E-2</v>
      </c>
      <c r="J63" s="8">
        <f t="shared" si="2"/>
        <v>-1</v>
      </c>
      <c r="K63" s="9">
        <f t="shared" si="3"/>
        <v>-1</v>
      </c>
    </row>
    <row r="64" spans="1:11" x14ac:dyDescent="0.2">
      <c r="A64" s="7" t="s">
        <v>234</v>
      </c>
      <c r="B64" s="65">
        <v>1</v>
      </c>
      <c r="C64" s="34">
        <f>IF(B75=0, "-", B64/B75)</f>
        <v>5.5928411633109618E-4</v>
      </c>
      <c r="D64" s="65">
        <v>6</v>
      </c>
      <c r="E64" s="9">
        <f>IF(D75=0, "-", D64/D75)</f>
        <v>2.6478375992939102E-3</v>
      </c>
      <c r="F64" s="81">
        <v>11</v>
      </c>
      <c r="G64" s="34">
        <f>IF(F75=0, "-", F64/F75)</f>
        <v>7.0558050032071837E-4</v>
      </c>
      <c r="H64" s="65">
        <v>23</v>
      </c>
      <c r="I64" s="9">
        <f>IF(H75=0, "-", H64/H75)</f>
        <v>9.9761440034699641E-4</v>
      </c>
      <c r="J64" s="8">
        <f t="shared" si="2"/>
        <v>-0.83333333333333337</v>
      </c>
      <c r="K64" s="9">
        <f t="shared" si="3"/>
        <v>-0.52173913043478259</v>
      </c>
    </row>
    <row r="65" spans="1:11" x14ac:dyDescent="0.2">
      <c r="A65" s="7" t="s">
        <v>235</v>
      </c>
      <c r="B65" s="65">
        <v>3</v>
      </c>
      <c r="C65" s="34">
        <f>IF(B75=0, "-", B65/B75)</f>
        <v>1.6778523489932886E-3</v>
      </c>
      <c r="D65" s="65">
        <v>3</v>
      </c>
      <c r="E65" s="9">
        <f>IF(D75=0, "-", D65/D75)</f>
        <v>1.3239187996469551E-3</v>
      </c>
      <c r="F65" s="81">
        <v>34</v>
      </c>
      <c r="G65" s="34">
        <f>IF(F75=0, "-", F65/F75)</f>
        <v>2.1808851828094933E-3</v>
      </c>
      <c r="H65" s="65">
        <v>57</v>
      </c>
      <c r="I65" s="9">
        <f>IF(H75=0, "-", H65/H75)</f>
        <v>2.4723487312947301E-3</v>
      </c>
      <c r="J65" s="8">
        <f t="shared" si="2"/>
        <v>0</v>
      </c>
      <c r="K65" s="9">
        <f t="shared" si="3"/>
        <v>-0.40350877192982454</v>
      </c>
    </row>
    <row r="66" spans="1:11" x14ac:dyDescent="0.2">
      <c r="A66" s="7" t="s">
        <v>236</v>
      </c>
      <c r="B66" s="65">
        <v>0</v>
      </c>
      <c r="C66" s="34">
        <f>IF(B75=0, "-", B66/B75)</f>
        <v>0</v>
      </c>
      <c r="D66" s="65">
        <v>2</v>
      </c>
      <c r="E66" s="9">
        <f>IF(D75=0, "-", D66/D75)</f>
        <v>8.8261253309797002E-4</v>
      </c>
      <c r="F66" s="81">
        <v>15</v>
      </c>
      <c r="G66" s="34">
        <f>IF(F75=0, "-", F66/F75)</f>
        <v>9.6215522771007055E-4</v>
      </c>
      <c r="H66" s="65">
        <v>21</v>
      </c>
      <c r="I66" s="9">
        <f>IF(H75=0, "-", H66/H75)</f>
        <v>9.1086532205595316E-4</v>
      </c>
      <c r="J66" s="8">
        <f t="shared" si="2"/>
        <v>-1</v>
      </c>
      <c r="K66" s="9">
        <f t="shared" si="3"/>
        <v>-0.2857142857142857</v>
      </c>
    </row>
    <row r="67" spans="1:11" x14ac:dyDescent="0.2">
      <c r="A67" s="7" t="s">
        <v>237</v>
      </c>
      <c r="B67" s="65">
        <v>0</v>
      </c>
      <c r="C67" s="34">
        <f>IF(B75=0, "-", B67/B75)</f>
        <v>0</v>
      </c>
      <c r="D67" s="65">
        <v>0</v>
      </c>
      <c r="E67" s="9">
        <f>IF(D75=0, "-", D67/D75)</f>
        <v>0</v>
      </c>
      <c r="F67" s="81">
        <v>2</v>
      </c>
      <c r="G67" s="34">
        <f>IF(F75=0, "-", F67/F75)</f>
        <v>1.2828736369467609E-4</v>
      </c>
      <c r="H67" s="65">
        <v>0</v>
      </c>
      <c r="I67" s="9">
        <f>IF(H75=0, "-", H67/H75)</f>
        <v>0</v>
      </c>
      <c r="J67" s="8" t="str">
        <f t="shared" si="2"/>
        <v>-</v>
      </c>
      <c r="K67" s="9" t="str">
        <f t="shared" si="3"/>
        <v>-</v>
      </c>
    </row>
    <row r="68" spans="1:11" x14ac:dyDescent="0.2">
      <c r="A68" s="7" t="s">
        <v>238</v>
      </c>
      <c r="B68" s="65">
        <v>83</v>
      </c>
      <c r="C68" s="34">
        <f>IF(B75=0, "-", B68/B75)</f>
        <v>4.6420581655480984E-2</v>
      </c>
      <c r="D68" s="65">
        <v>59</v>
      </c>
      <c r="E68" s="9">
        <f>IF(D75=0, "-", D68/D75)</f>
        <v>2.6037069726390114E-2</v>
      </c>
      <c r="F68" s="81">
        <v>468</v>
      </c>
      <c r="G68" s="34">
        <f>IF(F75=0, "-", F68/F75)</f>
        <v>3.0019243104554203E-2</v>
      </c>
      <c r="H68" s="65">
        <v>609</v>
      </c>
      <c r="I68" s="9">
        <f>IF(H75=0, "-", H68/H75)</f>
        <v>2.6415094339622643E-2</v>
      </c>
      <c r="J68" s="8">
        <f t="shared" si="2"/>
        <v>0.40677966101694918</v>
      </c>
      <c r="K68" s="9">
        <f t="shared" si="3"/>
        <v>-0.23152709359605911</v>
      </c>
    </row>
    <row r="69" spans="1:11" x14ac:dyDescent="0.2">
      <c r="A69" s="7" t="s">
        <v>239</v>
      </c>
      <c r="B69" s="65">
        <v>32</v>
      </c>
      <c r="C69" s="34">
        <f>IF(B75=0, "-", B69/B75)</f>
        <v>1.7897091722595078E-2</v>
      </c>
      <c r="D69" s="65">
        <v>21</v>
      </c>
      <c r="E69" s="9">
        <f>IF(D75=0, "-", D69/D75)</f>
        <v>9.2674315975286841E-3</v>
      </c>
      <c r="F69" s="81">
        <v>168</v>
      </c>
      <c r="G69" s="34">
        <f>IF(F75=0, "-", F69/F75)</f>
        <v>1.077613855035279E-2</v>
      </c>
      <c r="H69" s="65">
        <v>164</v>
      </c>
      <c r="I69" s="9">
        <f>IF(H75=0, "-", H69/H75)</f>
        <v>7.1134244198655392E-3</v>
      </c>
      <c r="J69" s="8">
        <f t="shared" si="2"/>
        <v>0.52380952380952384</v>
      </c>
      <c r="K69" s="9">
        <f t="shared" si="3"/>
        <v>2.4390243902439025E-2</v>
      </c>
    </row>
    <row r="70" spans="1:11" x14ac:dyDescent="0.2">
      <c r="A70" s="7" t="s">
        <v>240</v>
      </c>
      <c r="B70" s="65">
        <v>252</v>
      </c>
      <c r="C70" s="34">
        <f>IF(B75=0, "-", B70/B75)</f>
        <v>0.14093959731543623</v>
      </c>
      <c r="D70" s="65">
        <v>511</v>
      </c>
      <c r="E70" s="9">
        <f>IF(D75=0, "-", D70/D75)</f>
        <v>0.22550750220653135</v>
      </c>
      <c r="F70" s="81">
        <v>3762</v>
      </c>
      <c r="G70" s="34">
        <f>IF(F75=0, "-", F70/F75)</f>
        <v>0.2413085311096857</v>
      </c>
      <c r="H70" s="65">
        <v>4770</v>
      </c>
      <c r="I70" s="9">
        <f>IF(H75=0, "-", H70/H75)</f>
        <v>0.20689655172413793</v>
      </c>
      <c r="J70" s="8">
        <f t="shared" si="2"/>
        <v>-0.50684931506849318</v>
      </c>
      <c r="K70" s="9">
        <f t="shared" si="3"/>
        <v>-0.21132075471698114</v>
      </c>
    </row>
    <row r="71" spans="1:11" x14ac:dyDescent="0.2">
      <c r="A71" s="7" t="s">
        <v>241</v>
      </c>
      <c r="B71" s="65">
        <v>0</v>
      </c>
      <c r="C71" s="34">
        <f>IF(B75=0, "-", B71/B75)</f>
        <v>0</v>
      </c>
      <c r="D71" s="65">
        <v>1</v>
      </c>
      <c r="E71" s="9">
        <f>IF(D75=0, "-", D71/D75)</f>
        <v>4.4130626654898501E-4</v>
      </c>
      <c r="F71" s="81">
        <v>9</v>
      </c>
      <c r="G71" s="34">
        <f>IF(F75=0, "-", F71/F75)</f>
        <v>5.7729313662604228E-4</v>
      </c>
      <c r="H71" s="65">
        <v>20</v>
      </c>
      <c r="I71" s="9">
        <f>IF(H75=0, "-", H71/H75)</f>
        <v>8.6749078291043153E-4</v>
      </c>
      <c r="J71" s="8">
        <f t="shared" si="2"/>
        <v>-1</v>
      </c>
      <c r="K71" s="9">
        <f t="shared" si="3"/>
        <v>-0.55000000000000004</v>
      </c>
    </row>
    <row r="72" spans="1:11" x14ac:dyDescent="0.2">
      <c r="A72" s="7" t="s">
        <v>242</v>
      </c>
      <c r="B72" s="65">
        <v>8</v>
      </c>
      <c r="C72" s="34">
        <f>IF(B75=0, "-", B72/B75)</f>
        <v>4.4742729306487695E-3</v>
      </c>
      <c r="D72" s="65">
        <v>8</v>
      </c>
      <c r="E72" s="9">
        <f>IF(D75=0, "-", D72/D75)</f>
        <v>3.5304501323918801E-3</v>
      </c>
      <c r="F72" s="81">
        <v>69</v>
      </c>
      <c r="G72" s="34">
        <f>IF(F75=0, "-", F72/F75)</f>
        <v>4.4259140474663247E-3</v>
      </c>
      <c r="H72" s="65">
        <v>73</v>
      </c>
      <c r="I72" s="9">
        <f>IF(H75=0, "-", H72/H75)</f>
        <v>3.1663413576230753E-3</v>
      </c>
      <c r="J72" s="8">
        <f t="shared" si="2"/>
        <v>0</v>
      </c>
      <c r="K72" s="9">
        <f t="shared" si="3"/>
        <v>-5.4794520547945202E-2</v>
      </c>
    </row>
    <row r="73" spans="1:11" x14ac:dyDescent="0.2">
      <c r="A73" s="7" t="s">
        <v>243</v>
      </c>
      <c r="B73" s="65">
        <v>188</v>
      </c>
      <c r="C73" s="34">
        <f>IF(B75=0, "-", B73/B75)</f>
        <v>0.10514541387024609</v>
      </c>
      <c r="D73" s="65">
        <v>157</v>
      </c>
      <c r="E73" s="9">
        <f>IF(D75=0, "-", D73/D75)</f>
        <v>6.928508384819064E-2</v>
      </c>
      <c r="F73" s="81">
        <v>1270</v>
      </c>
      <c r="G73" s="34">
        <f>IF(F75=0, "-", F73/F75)</f>
        <v>8.14624759461193E-2</v>
      </c>
      <c r="H73" s="65">
        <v>1764</v>
      </c>
      <c r="I73" s="9">
        <f>IF(H75=0, "-", H73/H75)</f>
        <v>7.6512687052700062E-2</v>
      </c>
      <c r="J73" s="8">
        <f t="shared" si="2"/>
        <v>0.19745222929936307</v>
      </c>
      <c r="K73" s="9">
        <f t="shared" si="3"/>
        <v>-0.2800453514739229</v>
      </c>
    </row>
    <row r="74" spans="1:11" x14ac:dyDescent="0.2">
      <c r="A74" s="2"/>
      <c r="B74" s="68"/>
      <c r="C74" s="33"/>
      <c r="D74" s="68"/>
      <c r="E74" s="6"/>
      <c r="F74" s="82"/>
      <c r="G74" s="33"/>
      <c r="H74" s="68"/>
      <c r="I74" s="6"/>
      <c r="J74" s="5"/>
      <c r="K74" s="6"/>
    </row>
    <row r="75" spans="1:11" s="43" customFormat="1" x14ac:dyDescent="0.2">
      <c r="A75" s="162" t="s">
        <v>607</v>
      </c>
      <c r="B75" s="71">
        <f>SUM(B51:B74)</f>
        <v>1788</v>
      </c>
      <c r="C75" s="40">
        <f>B75/16149</f>
        <v>0.1107189299647037</v>
      </c>
      <c r="D75" s="71">
        <f>SUM(D51:D74)</f>
        <v>2266</v>
      </c>
      <c r="E75" s="41">
        <f>D75/17535</f>
        <v>0.12922725976618193</v>
      </c>
      <c r="F75" s="77">
        <f>SUM(F51:F74)</f>
        <v>15590</v>
      </c>
      <c r="G75" s="42">
        <f>F75/137541</f>
        <v>0.11334801986316807</v>
      </c>
      <c r="H75" s="71">
        <f>SUM(H51:H74)</f>
        <v>23055</v>
      </c>
      <c r="I75" s="41">
        <f>H75/164962</f>
        <v>0.13975945975436768</v>
      </c>
      <c r="J75" s="37">
        <f>IF(D75=0, "-", IF((B75-D75)/D75&lt;10, (B75-D75)/D75, "&gt;999%"))</f>
        <v>-0.21094439541041482</v>
      </c>
      <c r="K75" s="38">
        <f>IF(H75=0, "-", IF((F75-H75)/H75&lt;10, (F75-H75)/H75, "&gt;999%"))</f>
        <v>-0.32379093472131859</v>
      </c>
    </row>
    <row r="76" spans="1:11" x14ac:dyDescent="0.2">
      <c r="B76" s="83"/>
      <c r="D76" s="83"/>
      <c r="F76" s="83"/>
      <c r="H76" s="83"/>
    </row>
    <row r="77" spans="1:11" x14ac:dyDescent="0.2">
      <c r="A77" s="163" t="s">
        <v>140</v>
      </c>
      <c r="B77" s="61" t="s">
        <v>12</v>
      </c>
      <c r="C77" s="62" t="s">
        <v>13</v>
      </c>
      <c r="D77" s="61" t="s">
        <v>12</v>
      </c>
      <c r="E77" s="63" t="s">
        <v>13</v>
      </c>
      <c r="F77" s="62" t="s">
        <v>12</v>
      </c>
      <c r="G77" s="62" t="s">
        <v>13</v>
      </c>
      <c r="H77" s="61" t="s">
        <v>12</v>
      </c>
      <c r="I77" s="63" t="s">
        <v>13</v>
      </c>
      <c r="J77" s="61"/>
      <c r="K77" s="63"/>
    </row>
    <row r="78" spans="1:11" x14ac:dyDescent="0.2">
      <c r="A78" s="7" t="s">
        <v>244</v>
      </c>
      <c r="B78" s="65">
        <v>61</v>
      </c>
      <c r="C78" s="34">
        <f>IF(B89=0, "-", B78/B89)</f>
        <v>0.22262773722627738</v>
      </c>
      <c r="D78" s="65">
        <v>46</v>
      </c>
      <c r="E78" s="9">
        <f>IF(D89=0, "-", D78/D89)</f>
        <v>0.33333333333333331</v>
      </c>
      <c r="F78" s="81">
        <v>307</v>
      </c>
      <c r="G78" s="34">
        <f>IF(F89=0, "-", F78/F89)</f>
        <v>0.16286472148541115</v>
      </c>
      <c r="H78" s="65">
        <v>414</v>
      </c>
      <c r="I78" s="9">
        <f>IF(H89=0, "-", H78/H89)</f>
        <v>0.26726920593931569</v>
      </c>
      <c r="J78" s="8">
        <f t="shared" ref="J78:J87" si="4">IF(D78=0, "-", IF((B78-D78)/D78&lt;10, (B78-D78)/D78, "&gt;999%"))</f>
        <v>0.32608695652173914</v>
      </c>
      <c r="K78" s="9">
        <f t="shared" ref="K78:K87" si="5">IF(H78=0, "-", IF((F78-H78)/H78&lt;10, (F78-H78)/H78, "&gt;999%"))</f>
        <v>-0.25845410628019322</v>
      </c>
    </row>
    <row r="79" spans="1:11" x14ac:dyDescent="0.2">
      <c r="A79" s="7" t="s">
        <v>245</v>
      </c>
      <c r="B79" s="65">
        <v>54</v>
      </c>
      <c r="C79" s="34">
        <f>IF(B89=0, "-", B79/B89)</f>
        <v>0.19708029197080293</v>
      </c>
      <c r="D79" s="65">
        <v>21</v>
      </c>
      <c r="E79" s="9">
        <f>IF(D89=0, "-", D79/D89)</f>
        <v>0.15217391304347827</v>
      </c>
      <c r="F79" s="81">
        <v>329</v>
      </c>
      <c r="G79" s="34">
        <f>IF(F89=0, "-", F79/F89)</f>
        <v>0.17453580901856763</v>
      </c>
      <c r="H79" s="65">
        <v>339</v>
      </c>
      <c r="I79" s="9">
        <f>IF(H89=0, "-", H79/H89)</f>
        <v>0.21885087153001936</v>
      </c>
      <c r="J79" s="8">
        <f t="shared" si="4"/>
        <v>1.5714285714285714</v>
      </c>
      <c r="K79" s="9">
        <f t="shared" si="5"/>
        <v>-2.9498525073746312E-2</v>
      </c>
    </row>
    <row r="80" spans="1:11" x14ac:dyDescent="0.2">
      <c r="A80" s="7" t="s">
        <v>246</v>
      </c>
      <c r="B80" s="65">
        <v>0</v>
      </c>
      <c r="C80" s="34">
        <f>IF(B89=0, "-", B80/B89)</f>
        <v>0</v>
      </c>
      <c r="D80" s="65">
        <v>0</v>
      </c>
      <c r="E80" s="9">
        <f>IF(D89=0, "-", D80/D89)</f>
        <v>0</v>
      </c>
      <c r="F80" s="81">
        <v>1</v>
      </c>
      <c r="G80" s="34">
        <f>IF(F89=0, "-", F80/F89)</f>
        <v>5.305039787798408E-4</v>
      </c>
      <c r="H80" s="65">
        <v>2</v>
      </c>
      <c r="I80" s="9">
        <f>IF(H89=0, "-", H80/H89)</f>
        <v>1.2911555842479018E-3</v>
      </c>
      <c r="J80" s="8" t="str">
        <f t="shared" si="4"/>
        <v>-</v>
      </c>
      <c r="K80" s="9">
        <f t="shared" si="5"/>
        <v>-0.5</v>
      </c>
    </row>
    <row r="81" spans="1:11" x14ac:dyDescent="0.2">
      <c r="A81" s="7" t="s">
        <v>247</v>
      </c>
      <c r="B81" s="65">
        <v>51</v>
      </c>
      <c r="C81" s="34">
        <f>IF(B89=0, "-", B81/B89)</f>
        <v>0.18613138686131386</v>
      </c>
      <c r="D81" s="65">
        <v>0</v>
      </c>
      <c r="E81" s="9">
        <f>IF(D89=0, "-", D81/D89)</f>
        <v>0</v>
      </c>
      <c r="F81" s="81">
        <v>217</v>
      </c>
      <c r="G81" s="34">
        <f>IF(F89=0, "-", F81/F89)</f>
        <v>0.11511936339522547</v>
      </c>
      <c r="H81" s="65">
        <v>0</v>
      </c>
      <c r="I81" s="9">
        <f>IF(H89=0, "-", H81/H89)</f>
        <v>0</v>
      </c>
      <c r="J81" s="8" t="str">
        <f t="shared" si="4"/>
        <v>-</v>
      </c>
      <c r="K81" s="9" t="str">
        <f t="shared" si="5"/>
        <v>-</v>
      </c>
    </row>
    <row r="82" spans="1:11" x14ac:dyDescent="0.2">
      <c r="A82" s="7" t="s">
        <v>248</v>
      </c>
      <c r="B82" s="65">
        <v>0</v>
      </c>
      <c r="C82" s="34">
        <f>IF(B89=0, "-", B82/B89)</f>
        <v>0</v>
      </c>
      <c r="D82" s="65">
        <v>0</v>
      </c>
      <c r="E82" s="9">
        <f>IF(D89=0, "-", D82/D89)</f>
        <v>0</v>
      </c>
      <c r="F82" s="81">
        <v>4</v>
      </c>
      <c r="G82" s="34">
        <f>IF(F89=0, "-", F82/F89)</f>
        <v>2.1220159151193632E-3</v>
      </c>
      <c r="H82" s="65">
        <v>3</v>
      </c>
      <c r="I82" s="9">
        <f>IF(H89=0, "-", H82/H89)</f>
        <v>1.9367333763718529E-3</v>
      </c>
      <c r="J82" s="8" t="str">
        <f t="shared" si="4"/>
        <v>-</v>
      </c>
      <c r="K82" s="9">
        <f t="shared" si="5"/>
        <v>0.33333333333333331</v>
      </c>
    </row>
    <row r="83" spans="1:11" x14ac:dyDescent="0.2">
      <c r="A83" s="7" t="s">
        <v>249</v>
      </c>
      <c r="B83" s="65">
        <v>0</v>
      </c>
      <c r="C83" s="34">
        <f>IF(B89=0, "-", B83/B89)</f>
        <v>0</v>
      </c>
      <c r="D83" s="65">
        <v>4</v>
      </c>
      <c r="E83" s="9">
        <f>IF(D89=0, "-", D83/D89)</f>
        <v>2.8985507246376812E-2</v>
      </c>
      <c r="F83" s="81">
        <v>6</v>
      </c>
      <c r="G83" s="34">
        <f>IF(F89=0, "-", F83/F89)</f>
        <v>3.183023872679045E-3</v>
      </c>
      <c r="H83" s="65">
        <v>24</v>
      </c>
      <c r="I83" s="9">
        <f>IF(H89=0, "-", H83/H89)</f>
        <v>1.5493867010974823E-2</v>
      </c>
      <c r="J83" s="8">
        <f t="shared" si="4"/>
        <v>-1</v>
      </c>
      <c r="K83" s="9">
        <f t="shared" si="5"/>
        <v>-0.75</v>
      </c>
    </row>
    <row r="84" spans="1:11" x14ac:dyDescent="0.2">
      <c r="A84" s="7" t="s">
        <v>250</v>
      </c>
      <c r="B84" s="65">
        <v>90</v>
      </c>
      <c r="C84" s="34">
        <f>IF(B89=0, "-", B84/B89)</f>
        <v>0.32846715328467152</v>
      </c>
      <c r="D84" s="65">
        <v>36</v>
      </c>
      <c r="E84" s="9">
        <f>IF(D89=0, "-", D84/D89)</f>
        <v>0.2608695652173913</v>
      </c>
      <c r="F84" s="81">
        <v>812</v>
      </c>
      <c r="G84" s="34">
        <f>IF(F89=0, "-", F84/F89)</f>
        <v>0.43076923076923079</v>
      </c>
      <c r="H84" s="65">
        <v>574</v>
      </c>
      <c r="I84" s="9">
        <f>IF(H89=0, "-", H84/H89)</f>
        <v>0.37056165267914781</v>
      </c>
      <c r="J84" s="8">
        <f t="shared" si="4"/>
        <v>1.5</v>
      </c>
      <c r="K84" s="9">
        <f t="shared" si="5"/>
        <v>0.41463414634146339</v>
      </c>
    </row>
    <row r="85" spans="1:11" x14ac:dyDescent="0.2">
      <c r="A85" s="7" t="s">
        <v>251</v>
      </c>
      <c r="B85" s="65">
        <v>4</v>
      </c>
      <c r="C85" s="34">
        <f>IF(B89=0, "-", B85/B89)</f>
        <v>1.4598540145985401E-2</v>
      </c>
      <c r="D85" s="65">
        <v>19</v>
      </c>
      <c r="E85" s="9">
        <f>IF(D89=0, "-", D85/D89)</f>
        <v>0.13768115942028986</v>
      </c>
      <c r="F85" s="81">
        <v>59</v>
      </c>
      <c r="G85" s="34">
        <f>IF(F89=0, "-", F85/F89)</f>
        <v>3.1299734748010608E-2</v>
      </c>
      <c r="H85" s="65">
        <v>101</v>
      </c>
      <c r="I85" s="9">
        <f>IF(H89=0, "-", H85/H89)</f>
        <v>6.5203357004519041E-2</v>
      </c>
      <c r="J85" s="8">
        <f t="shared" si="4"/>
        <v>-0.78947368421052633</v>
      </c>
      <c r="K85" s="9">
        <f t="shared" si="5"/>
        <v>-0.41584158415841582</v>
      </c>
    </row>
    <row r="86" spans="1:11" x14ac:dyDescent="0.2">
      <c r="A86" s="7" t="s">
        <v>252</v>
      </c>
      <c r="B86" s="65">
        <v>9</v>
      </c>
      <c r="C86" s="34">
        <f>IF(B89=0, "-", B86/B89)</f>
        <v>3.2846715328467155E-2</v>
      </c>
      <c r="D86" s="65">
        <v>5</v>
      </c>
      <c r="E86" s="9">
        <f>IF(D89=0, "-", D86/D89)</f>
        <v>3.6231884057971016E-2</v>
      </c>
      <c r="F86" s="81">
        <v>83</v>
      </c>
      <c r="G86" s="34">
        <f>IF(F89=0, "-", F86/F89)</f>
        <v>4.4031830238726789E-2</v>
      </c>
      <c r="H86" s="65">
        <v>41</v>
      </c>
      <c r="I86" s="9">
        <f>IF(H89=0, "-", H86/H89)</f>
        <v>2.6468689477081989E-2</v>
      </c>
      <c r="J86" s="8">
        <f t="shared" si="4"/>
        <v>0.8</v>
      </c>
      <c r="K86" s="9">
        <f t="shared" si="5"/>
        <v>1.024390243902439</v>
      </c>
    </row>
    <row r="87" spans="1:11" x14ac:dyDescent="0.2">
      <c r="A87" s="7" t="s">
        <v>253</v>
      </c>
      <c r="B87" s="65">
        <v>5</v>
      </c>
      <c r="C87" s="34">
        <f>IF(B89=0, "-", B87/B89)</f>
        <v>1.824817518248175E-2</v>
      </c>
      <c r="D87" s="65">
        <v>7</v>
      </c>
      <c r="E87" s="9">
        <f>IF(D89=0, "-", D87/D89)</f>
        <v>5.0724637681159424E-2</v>
      </c>
      <c r="F87" s="81">
        <v>67</v>
      </c>
      <c r="G87" s="34">
        <f>IF(F89=0, "-", F87/F89)</f>
        <v>3.5543766578249335E-2</v>
      </c>
      <c r="H87" s="65">
        <v>51</v>
      </c>
      <c r="I87" s="9">
        <f>IF(H89=0, "-", H87/H89)</f>
        <v>3.29244673983215E-2</v>
      </c>
      <c r="J87" s="8">
        <f t="shared" si="4"/>
        <v>-0.2857142857142857</v>
      </c>
      <c r="K87" s="9">
        <f t="shared" si="5"/>
        <v>0.31372549019607843</v>
      </c>
    </row>
    <row r="88" spans="1:11" x14ac:dyDescent="0.2">
      <c r="A88" s="2"/>
      <c r="B88" s="68"/>
      <c r="C88" s="33"/>
      <c r="D88" s="68"/>
      <c r="E88" s="6"/>
      <c r="F88" s="82"/>
      <c r="G88" s="33"/>
      <c r="H88" s="68"/>
      <c r="I88" s="6"/>
      <c r="J88" s="5"/>
      <c r="K88" s="6"/>
    </row>
    <row r="89" spans="1:11" s="43" customFormat="1" x14ac:dyDescent="0.2">
      <c r="A89" s="162" t="s">
        <v>606</v>
      </c>
      <c r="B89" s="71">
        <f>SUM(B78:B88)</f>
        <v>274</v>
      </c>
      <c r="C89" s="40">
        <f>B89/16149</f>
        <v>1.696699486036287E-2</v>
      </c>
      <c r="D89" s="71">
        <f>SUM(D78:D88)</f>
        <v>138</v>
      </c>
      <c r="E89" s="41">
        <f>D89/17535</f>
        <v>7.8699743370402048E-3</v>
      </c>
      <c r="F89" s="77">
        <f>SUM(F78:F88)</f>
        <v>1885</v>
      </c>
      <c r="G89" s="42">
        <f>F89/137541</f>
        <v>1.3705004325982798E-2</v>
      </c>
      <c r="H89" s="71">
        <f>SUM(H78:H88)</f>
        <v>1549</v>
      </c>
      <c r="I89" s="41">
        <f>H89/164962</f>
        <v>9.3900413428547186E-3</v>
      </c>
      <c r="J89" s="37">
        <f>IF(D89=0, "-", IF((B89-D89)/D89&lt;10, (B89-D89)/D89, "&gt;999%"))</f>
        <v>0.98550724637681164</v>
      </c>
      <c r="K89" s="38">
        <f>IF(H89=0, "-", IF((F89-H89)/H89&lt;10, (F89-H89)/H89, "&gt;999%"))</f>
        <v>0.21691413815364752</v>
      </c>
    </row>
    <row r="90" spans="1:11" x14ac:dyDescent="0.2">
      <c r="B90" s="83"/>
      <c r="D90" s="83"/>
      <c r="F90" s="83"/>
      <c r="H90" s="83"/>
    </row>
    <row r="91" spans="1:11" s="43" customFormat="1" x14ac:dyDescent="0.2">
      <c r="A91" s="162" t="s">
        <v>605</v>
      </c>
      <c r="B91" s="71">
        <v>2062</v>
      </c>
      <c r="C91" s="40">
        <f>B91/16149</f>
        <v>0.12768592482506658</v>
      </c>
      <c r="D91" s="71">
        <v>2404</v>
      </c>
      <c r="E91" s="41">
        <f>D91/17535</f>
        <v>0.13709723410322214</v>
      </c>
      <c r="F91" s="77">
        <v>17475</v>
      </c>
      <c r="G91" s="42">
        <f>F91/137541</f>
        <v>0.12705302418915088</v>
      </c>
      <c r="H91" s="71">
        <v>24604</v>
      </c>
      <c r="I91" s="41">
        <f>H91/164962</f>
        <v>0.14914950109722239</v>
      </c>
      <c r="J91" s="37">
        <f>IF(D91=0, "-", IF((B91-D91)/D91&lt;10, (B91-D91)/D91, "&gt;999%"))</f>
        <v>-0.14226289517470883</v>
      </c>
      <c r="K91" s="38">
        <f>IF(H91=0, "-", IF((F91-H91)/H91&lt;10, (F91-H91)/H91, "&gt;999%"))</f>
        <v>-0.28974963420582017</v>
      </c>
    </row>
    <row r="92" spans="1:11" x14ac:dyDescent="0.2">
      <c r="B92" s="83"/>
      <c r="D92" s="83"/>
      <c r="F92" s="83"/>
      <c r="H92" s="83"/>
    </row>
    <row r="93" spans="1:11" ht="15.75" x14ac:dyDescent="0.25">
      <c r="A93" s="164" t="s">
        <v>115</v>
      </c>
      <c r="B93" s="196" t="s">
        <v>1</v>
      </c>
      <c r="C93" s="200"/>
      <c r="D93" s="200"/>
      <c r="E93" s="197"/>
      <c r="F93" s="196" t="s">
        <v>14</v>
      </c>
      <c r="G93" s="200"/>
      <c r="H93" s="200"/>
      <c r="I93" s="197"/>
      <c r="J93" s="196" t="s">
        <v>15</v>
      </c>
      <c r="K93" s="197"/>
    </row>
    <row r="94" spans="1:11" x14ac:dyDescent="0.2">
      <c r="A94" s="22"/>
      <c r="B94" s="196">
        <f>VALUE(RIGHT($B$2, 4))</f>
        <v>2020</v>
      </c>
      <c r="C94" s="197"/>
      <c r="D94" s="196">
        <f>B94-1</f>
        <v>2019</v>
      </c>
      <c r="E94" s="204"/>
      <c r="F94" s="196">
        <f>B94</f>
        <v>2020</v>
      </c>
      <c r="G94" s="204"/>
      <c r="H94" s="196">
        <f>D94</f>
        <v>2019</v>
      </c>
      <c r="I94" s="204"/>
      <c r="J94" s="140" t="s">
        <v>4</v>
      </c>
      <c r="K94" s="141" t="s">
        <v>2</v>
      </c>
    </row>
    <row r="95" spans="1:11" x14ac:dyDescent="0.2">
      <c r="A95" s="163" t="s">
        <v>141</v>
      </c>
      <c r="B95" s="61" t="s">
        <v>12</v>
      </c>
      <c r="C95" s="62" t="s">
        <v>13</v>
      </c>
      <c r="D95" s="61" t="s">
        <v>12</v>
      </c>
      <c r="E95" s="63" t="s">
        <v>13</v>
      </c>
      <c r="F95" s="62" t="s">
        <v>12</v>
      </c>
      <c r="G95" s="62" t="s">
        <v>13</v>
      </c>
      <c r="H95" s="61" t="s">
        <v>12</v>
      </c>
      <c r="I95" s="63" t="s">
        <v>13</v>
      </c>
      <c r="J95" s="61"/>
      <c r="K95" s="63"/>
    </row>
    <row r="96" spans="1:11" x14ac:dyDescent="0.2">
      <c r="A96" s="7" t="s">
        <v>254</v>
      </c>
      <c r="B96" s="65">
        <v>1</v>
      </c>
      <c r="C96" s="34">
        <f>IF(B109=0, "-", B96/B109)</f>
        <v>2.9585798816568047E-3</v>
      </c>
      <c r="D96" s="65">
        <v>0</v>
      </c>
      <c r="E96" s="9">
        <f>IF(D109=0, "-", D96/D109)</f>
        <v>0</v>
      </c>
      <c r="F96" s="81">
        <v>15</v>
      </c>
      <c r="G96" s="34">
        <f>IF(F109=0, "-", F96/F109)</f>
        <v>5.6369785794813977E-3</v>
      </c>
      <c r="H96" s="65">
        <v>40</v>
      </c>
      <c r="I96" s="9">
        <f>IF(H109=0, "-", H96/H109)</f>
        <v>1.2059089538739826E-2</v>
      </c>
      <c r="J96" s="8" t="str">
        <f t="shared" ref="J96:J107" si="6">IF(D96=0, "-", IF((B96-D96)/D96&lt;10, (B96-D96)/D96, "&gt;999%"))</f>
        <v>-</v>
      </c>
      <c r="K96" s="9">
        <f t="shared" ref="K96:K107" si="7">IF(H96=0, "-", IF((F96-H96)/H96&lt;10, (F96-H96)/H96, "&gt;999%"))</f>
        <v>-0.625</v>
      </c>
    </row>
    <row r="97" spans="1:11" x14ac:dyDescent="0.2">
      <c r="A97" s="7" t="s">
        <v>255</v>
      </c>
      <c r="B97" s="65">
        <v>4</v>
      </c>
      <c r="C97" s="34">
        <f>IF(B109=0, "-", B97/B109)</f>
        <v>1.1834319526627219E-2</v>
      </c>
      <c r="D97" s="65">
        <v>0</v>
      </c>
      <c r="E97" s="9">
        <f>IF(D109=0, "-", D97/D109)</f>
        <v>0</v>
      </c>
      <c r="F97" s="81">
        <v>24</v>
      </c>
      <c r="G97" s="34">
        <f>IF(F109=0, "-", F97/F109)</f>
        <v>9.0191657271702363E-3</v>
      </c>
      <c r="H97" s="65">
        <v>12</v>
      </c>
      <c r="I97" s="9">
        <f>IF(H109=0, "-", H97/H109)</f>
        <v>3.6177268616219473E-3</v>
      </c>
      <c r="J97" s="8" t="str">
        <f t="shared" si="6"/>
        <v>-</v>
      </c>
      <c r="K97" s="9">
        <f t="shared" si="7"/>
        <v>1</v>
      </c>
    </row>
    <row r="98" spans="1:11" x14ac:dyDescent="0.2">
      <c r="A98" s="7" t="s">
        <v>256</v>
      </c>
      <c r="B98" s="65">
        <v>0</v>
      </c>
      <c r="C98" s="34">
        <f>IF(B109=0, "-", B98/B109)</f>
        <v>0</v>
      </c>
      <c r="D98" s="65">
        <v>0</v>
      </c>
      <c r="E98" s="9">
        <f>IF(D109=0, "-", D98/D109)</f>
        <v>0</v>
      </c>
      <c r="F98" s="81">
        <v>0</v>
      </c>
      <c r="G98" s="34">
        <f>IF(F109=0, "-", F98/F109)</f>
        <v>0</v>
      </c>
      <c r="H98" s="65">
        <v>4</v>
      </c>
      <c r="I98" s="9">
        <f>IF(H109=0, "-", H98/H109)</f>
        <v>1.2059089538739825E-3</v>
      </c>
      <c r="J98" s="8" t="str">
        <f t="shared" si="6"/>
        <v>-</v>
      </c>
      <c r="K98" s="9">
        <f t="shared" si="7"/>
        <v>-1</v>
      </c>
    </row>
    <row r="99" spans="1:11" x14ac:dyDescent="0.2">
      <c r="A99" s="7" t="s">
        <v>257</v>
      </c>
      <c r="B99" s="65">
        <v>0</v>
      </c>
      <c r="C99" s="34">
        <f>IF(B109=0, "-", B99/B109)</f>
        <v>0</v>
      </c>
      <c r="D99" s="65">
        <v>0</v>
      </c>
      <c r="E99" s="9">
        <f>IF(D109=0, "-", D99/D109)</f>
        <v>0</v>
      </c>
      <c r="F99" s="81">
        <v>0</v>
      </c>
      <c r="G99" s="34">
        <f>IF(F109=0, "-", F99/F109)</f>
        <v>0</v>
      </c>
      <c r="H99" s="65">
        <v>117</v>
      </c>
      <c r="I99" s="9">
        <f>IF(H109=0, "-", H99/H109)</f>
        <v>3.5272836900813988E-2</v>
      </c>
      <c r="J99" s="8" t="str">
        <f t="shared" si="6"/>
        <v>-</v>
      </c>
      <c r="K99" s="9">
        <f t="shared" si="7"/>
        <v>-1</v>
      </c>
    </row>
    <row r="100" spans="1:11" x14ac:dyDescent="0.2">
      <c r="A100" s="7" t="s">
        <v>258</v>
      </c>
      <c r="B100" s="65">
        <v>0</v>
      </c>
      <c r="C100" s="34">
        <f>IF(B109=0, "-", B100/B109)</f>
        <v>0</v>
      </c>
      <c r="D100" s="65">
        <v>6</v>
      </c>
      <c r="E100" s="9">
        <f>IF(D109=0, "-", D100/D109)</f>
        <v>1.9933554817275746E-2</v>
      </c>
      <c r="F100" s="81">
        <v>18</v>
      </c>
      <c r="G100" s="34">
        <f>IF(F109=0, "-", F100/F109)</f>
        <v>6.7643742953776773E-3</v>
      </c>
      <c r="H100" s="65">
        <v>58</v>
      </c>
      <c r="I100" s="9">
        <f>IF(H109=0, "-", H100/H109)</f>
        <v>1.7485679831172746E-2</v>
      </c>
      <c r="J100" s="8">
        <f t="shared" si="6"/>
        <v>-1</v>
      </c>
      <c r="K100" s="9">
        <f t="shared" si="7"/>
        <v>-0.68965517241379315</v>
      </c>
    </row>
    <row r="101" spans="1:11" x14ac:dyDescent="0.2">
      <c r="A101" s="7" t="s">
        <v>259</v>
      </c>
      <c r="B101" s="65">
        <v>39</v>
      </c>
      <c r="C101" s="34">
        <f>IF(B109=0, "-", B101/B109)</f>
        <v>0.11538461538461539</v>
      </c>
      <c r="D101" s="65">
        <v>39</v>
      </c>
      <c r="E101" s="9">
        <f>IF(D109=0, "-", D101/D109)</f>
        <v>0.12956810631229235</v>
      </c>
      <c r="F101" s="81">
        <v>284</v>
      </c>
      <c r="G101" s="34">
        <f>IF(F109=0, "-", F101/F109)</f>
        <v>0.10672679443818113</v>
      </c>
      <c r="H101" s="65">
        <v>405</v>
      </c>
      <c r="I101" s="9">
        <f>IF(H109=0, "-", H101/H109)</f>
        <v>0.12209828157974073</v>
      </c>
      <c r="J101" s="8">
        <f t="shared" si="6"/>
        <v>0</v>
      </c>
      <c r="K101" s="9">
        <f t="shared" si="7"/>
        <v>-0.29876543209876544</v>
      </c>
    </row>
    <row r="102" spans="1:11" x14ac:dyDescent="0.2">
      <c r="A102" s="7" t="s">
        <v>260</v>
      </c>
      <c r="B102" s="65">
        <v>4</v>
      </c>
      <c r="C102" s="34">
        <f>IF(B109=0, "-", B102/B109)</f>
        <v>1.1834319526627219E-2</v>
      </c>
      <c r="D102" s="65">
        <v>4</v>
      </c>
      <c r="E102" s="9">
        <f>IF(D109=0, "-", D102/D109)</f>
        <v>1.3289036544850499E-2</v>
      </c>
      <c r="F102" s="81">
        <v>17</v>
      </c>
      <c r="G102" s="34">
        <f>IF(F109=0, "-", F102/F109)</f>
        <v>6.3885757234122507E-3</v>
      </c>
      <c r="H102" s="65">
        <v>7</v>
      </c>
      <c r="I102" s="9">
        <f>IF(H109=0, "-", H102/H109)</f>
        <v>2.1103406692794696E-3</v>
      </c>
      <c r="J102" s="8">
        <f t="shared" si="6"/>
        <v>0</v>
      </c>
      <c r="K102" s="9">
        <f t="shared" si="7"/>
        <v>1.4285714285714286</v>
      </c>
    </row>
    <row r="103" spans="1:11" x14ac:dyDescent="0.2">
      <c r="A103" s="7" t="s">
        <v>261</v>
      </c>
      <c r="B103" s="65">
        <v>43</v>
      </c>
      <c r="C103" s="34">
        <f>IF(B109=0, "-", B103/B109)</f>
        <v>0.12721893491124261</v>
      </c>
      <c r="D103" s="65">
        <v>14</v>
      </c>
      <c r="E103" s="9">
        <f>IF(D109=0, "-", D103/D109)</f>
        <v>4.6511627906976744E-2</v>
      </c>
      <c r="F103" s="81">
        <v>212</v>
      </c>
      <c r="G103" s="34">
        <f>IF(F109=0, "-", F103/F109)</f>
        <v>7.9669297256670421E-2</v>
      </c>
      <c r="H103" s="65">
        <v>135</v>
      </c>
      <c r="I103" s="9">
        <f>IF(H109=0, "-", H103/H109)</f>
        <v>4.0699427193246908E-2</v>
      </c>
      <c r="J103" s="8">
        <f t="shared" si="6"/>
        <v>2.0714285714285716</v>
      </c>
      <c r="K103" s="9">
        <f t="shared" si="7"/>
        <v>0.57037037037037042</v>
      </c>
    </row>
    <row r="104" spans="1:11" x14ac:dyDescent="0.2">
      <c r="A104" s="7" t="s">
        <v>262</v>
      </c>
      <c r="B104" s="65">
        <v>5</v>
      </c>
      <c r="C104" s="34">
        <f>IF(B109=0, "-", B104/B109)</f>
        <v>1.4792899408284023E-2</v>
      </c>
      <c r="D104" s="65">
        <v>1</v>
      </c>
      <c r="E104" s="9">
        <f>IF(D109=0, "-", D104/D109)</f>
        <v>3.3222591362126247E-3</v>
      </c>
      <c r="F104" s="81">
        <v>42</v>
      </c>
      <c r="G104" s="34">
        <f>IF(F109=0, "-", F104/F109)</f>
        <v>1.5783540022547914E-2</v>
      </c>
      <c r="H104" s="65">
        <v>29</v>
      </c>
      <c r="I104" s="9">
        <f>IF(H109=0, "-", H104/H109)</f>
        <v>8.7428399155863729E-3</v>
      </c>
      <c r="J104" s="8">
        <f t="shared" si="6"/>
        <v>4</v>
      </c>
      <c r="K104" s="9">
        <f t="shared" si="7"/>
        <v>0.44827586206896552</v>
      </c>
    </row>
    <row r="105" spans="1:11" x14ac:dyDescent="0.2">
      <c r="A105" s="7" t="s">
        <v>263</v>
      </c>
      <c r="B105" s="65">
        <v>4</v>
      </c>
      <c r="C105" s="34">
        <f>IF(B109=0, "-", B105/B109)</f>
        <v>1.1834319526627219E-2</v>
      </c>
      <c r="D105" s="65">
        <v>74</v>
      </c>
      <c r="E105" s="9">
        <f>IF(D109=0, "-", D105/D109)</f>
        <v>0.24584717607973422</v>
      </c>
      <c r="F105" s="81">
        <v>95</v>
      </c>
      <c r="G105" s="34">
        <f>IF(F109=0, "-", F105/F109)</f>
        <v>3.5700864336715522E-2</v>
      </c>
      <c r="H105" s="65">
        <v>152</v>
      </c>
      <c r="I105" s="9">
        <f>IF(H109=0, "-", H105/H109)</f>
        <v>4.5824540247211339E-2</v>
      </c>
      <c r="J105" s="8">
        <f t="shared" si="6"/>
        <v>-0.94594594594594594</v>
      </c>
      <c r="K105" s="9">
        <f t="shared" si="7"/>
        <v>-0.375</v>
      </c>
    </row>
    <row r="106" spans="1:11" x14ac:dyDescent="0.2">
      <c r="A106" s="7" t="s">
        <v>264</v>
      </c>
      <c r="B106" s="65">
        <v>229</v>
      </c>
      <c r="C106" s="34">
        <f>IF(B109=0, "-", B106/B109)</f>
        <v>0.6775147928994083</v>
      </c>
      <c r="D106" s="65">
        <v>157</v>
      </c>
      <c r="E106" s="9">
        <f>IF(D109=0, "-", D106/D109)</f>
        <v>0.52159468438538203</v>
      </c>
      <c r="F106" s="81">
        <v>1903</v>
      </c>
      <c r="G106" s="34">
        <f>IF(F109=0, "-", F106/F109)</f>
        <v>0.71514468245020668</v>
      </c>
      <c r="H106" s="65">
        <v>2279</v>
      </c>
      <c r="I106" s="9">
        <f>IF(H109=0, "-", H106/H109)</f>
        <v>0.68706662646970151</v>
      </c>
      <c r="J106" s="8">
        <f t="shared" si="6"/>
        <v>0.45859872611464969</v>
      </c>
      <c r="K106" s="9">
        <f t="shared" si="7"/>
        <v>-0.16498464238701185</v>
      </c>
    </row>
    <row r="107" spans="1:11" x14ac:dyDescent="0.2">
      <c r="A107" s="7" t="s">
        <v>265</v>
      </c>
      <c r="B107" s="65">
        <v>9</v>
      </c>
      <c r="C107" s="34">
        <f>IF(B109=0, "-", B107/B109)</f>
        <v>2.6627218934911243E-2</v>
      </c>
      <c r="D107" s="65">
        <v>6</v>
      </c>
      <c r="E107" s="9">
        <f>IF(D109=0, "-", D107/D109)</f>
        <v>1.9933554817275746E-2</v>
      </c>
      <c r="F107" s="81">
        <v>51</v>
      </c>
      <c r="G107" s="34">
        <f>IF(F109=0, "-", F107/F109)</f>
        <v>1.9165727170236752E-2</v>
      </c>
      <c r="H107" s="65">
        <v>79</v>
      </c>
      <c r="I107" s="9">
        <f>IF(H109=0, "-", H107/H109)</f>
        <v>2.3816701839011155E-2</v>
      </c>
      <c r="J107" s="8">
        <f t="shared" si="6"/>
        <v>0.5</v>
      </c>
      <c r="K107" s="9">
        <f t="shared" si="7"/>
        <v>-0.35443037974683544</v>
      </c>
    </row>
    <row r="108" spans="1:11" x14ac:dyDescent="0.2">
      <c r="A108" s="2"/>
      <c r="B108" s="68"/>
      <c r="C108" s="33"/>
      <c r="D108" s="68"/>
      <c r="E108" s="6"/>
      <c r="F108" s="82"/>
      <c r="G108" s="33"/>
      <c r="H108" s="68"/>
      <c r="I108" s="6"/>
      <c r="J108" s="5"/>
      <c r="K108" s="6"/>
    </row>
    <row r="109" spans="1:11" s="43" customFormat="1" x14ac:dyDescent="0.2">
      <c r="A109" s="162" t="s">
        <v>604</v>
      </c>
      <c r="B109" s="71">
        <f>SUM(B96:B108)</f>
        <v>338</v>
      </c>
      <c r="C109" s="40">
        <f>B109/16149</f>
        <v>2.0930088550374638E-2</v>
      </c>
      <c r="D109" s="71">
        <f>SUM(D96:D108)</f>
        <v>301</v>
      </c>
      <c r="E109" s="41">
        <f>D109/17535</f>
        <v>1.716566866267465E-2</v>
      </c>
      <c r="F109" s="77">
        <f>SUM(F96:F108)</f>
        <v>2661</v>
      </c>
      <c r="G109" s="42">
        <f>F109/137541</f>
        <v>1.9346958361506749E-2</v>
      </c>
      <c r="H109" s="71">
        <f>SUM(H96:H108)</f>
        <v>3317</v>
      </c>
      <c r="I109" s="41">
        <f>H109/164962</f>
        <v>2.0107661158327371E-2</v>
      </c>
      <c r="J109" s="37">
        <f>IF(D109=0, "-", IF((B109-D109)/D109&lt;10, (B109-D109)/D109, "&gt;999%"))</f>
        <v>0.12292358803986711</v>
      </c>
      <c r="K109" s="38">
        <f>IF(H109=0, "-", IF((F109-H109)/H109&lt;10, (F109-H109)/H109, "&gt;999%"))</f>
        <v>-0.19776906843533312</v>
      </c>
    </row>
    <row r="110" spans="1:11" x14ac:dyDescent="0.2">
      <c r="B110" s="83"/>
      <c r="D110" s="83"/>
      <c r="F110" s="83"/>
      <c r="H110" s="83"/>
    </row>
    <row r="111" spans="1:11" x14ac:dyDescent="0.2">
      <c r="A111" s="163" t="s">
        <v>142</v>
      </c>
      <c r="B111" s="61" t="s">
        <v>12</v>
      </c>
      <c r="C111" s="62" t="s">
        <v>13</v>
      </c>
      <c r="D111" s="61" t="s">
        <v>12</v>
      </c>
      <c r="E111" s="63" t="s">
        <v>13</v>
      </c>
      <c r="F111" s="62" t="s">
        <v>12</v>
      </c>
      <c r="G111" s="62" t="s">
        <v>13</v>
      </c>
      <c r="H111" s="61" t="s">
        <v>12</v>
      </c>
      <c r="I111" s="63" t="s">
        <v>13</v>
      </c>
      <c r="J111" s="61"/>
      <c r="K111" s="63"/>
    </row>
    <row r="112" spans="1:11" x14ac:dyDescent="0.2">
      <c r="A112" s="7" t="s">
        <v>266</v>
      </c>
      <c r="B112" s="65">
        <v>0</v>
      </c>
      <c r="C112" s="34">
        <f>IF(B129=0, "-", B112/B129)</f>
        <v>0</v>
      </c>
      <c r="D112" s="65">
        <v>0</v>
      </c>
      <c r="E112" s="9">
        <f>IF(D129=0, "-", D112/D129)</f>
        <v>0</v>
      </c>
      <c r="F112" s="81">
        <v>1</v>
      </c>
      <c r="G112" s="34">
        <f>IF(F129=0, "-", F112/F129)</f>
        <v>7.3637702503681884E-4</v>
      </c>
      <c r="H112" s="65">
        <v>7</v>
      </c>
      <c r="I112" s="9">
        <f>IF(H129=0, "-", H112/H129)</f>
        <v>3.8824181919023849E-3</v>
      </c>
      <c r="J112" s="8" t="str">
        <f t="shared" ref="J112:J127" si="8">IF(D112=0, "-", IF((B112-D112)/D112&lt;10, (B112-D112)/D112, "&gt;999%"))</f>
        <v>-</v>
      </c>
      <c r="K112" s="9">
        <f t="shared" ref="K112:K127" si="9">IF(H112=0, "-", IF((F112-H112)/H112&lt;10, (F112-H112)/H112, "&gt;999%"))</f>
        <v>-0.8571428571428571</v>
      </c>
    </row>
    <row r="113" spans="1:11" x14ac:dyDescent="0.2">
      <c r="A113" s="7" t="s">
        <v>267</v>
      </c>
      <c r="B113" s="65">
        <v>14</v>
      </c>
      <c r="C113" s="34">
        <f>IF(B129=0, "-", B113/B129)</f>
        <v>8.0459770114942528E-2</v>
      </c>
      <c r="D113" s="65">
        <v>13</v>
      </c>
      <c r="E113" s="9">
        <f>IF(D129=0, "-", D113/D129)</f>
        <v>6.1611374407582936E-2</v>
      </c>
      <c r="F113" s="81">
        <v>95</v>
      </c>
      <c r="G113" s="34">
        <f>IF(F129=0, "-", F113/F129)</f>
        <v>6.9955817378497792E-2</v>
      </c>
      <c r="H113" s="65">
        <v>124</v>
      </c>
      <c r="I113" s="9">
        <f>IF(H129=0, "-", H113/H129)</f>
        <v>6.8774265113699384E-2</v>
      </c>
      <c r="J113" s="8">
        <f t="shared" si="8"/>
        <v>7.6923076923076927E-2</v>
      </c>
      <c r="K113" s="9">
        <f t="shared" si="9"/>
        <v>-0.23387096774193547</v>
      </c>
    </row>
    <row r="114" spans="1:11" x14ac:dyDescent="0.2">
      <c r="A114" s="7" t="s">
        <v>268</v>
      </c>
      <c r="B114" s="65">
        <v>4</v>
      </c>
      <c r="C114" s="34">
        <f>IF(B129=0, "-", B114/B129)</f>
        <v>2.2988505747126436E-2</v>
      </c>
      <c r="D114" s="65">
        <v>12</v>
      </c>
      <c r="E114" s="9">
        <f>IF(D129=0, "-", D114/D129)</f>
        <v>5.6872037914691941E-2</v>
      </c>
      <c r="F114" s="81">
        <v>66</v>
      </c>
      <c r="G114" s="34">
        <f>IF(F129=0, "-", F114/F129)</f>
        <v>4.8600883652430045E-2</v>
      </c>
      <c r="H114" s="65">
        <v>101</v>
      </c>
      <c r="I114" s="9">
        <f>IF(H129=0, "-", H114/H129)</f>
        <v>5.6017748197448695E-2</v>
      </c>
      <c r="J114" s="8">
        <f t="shared" si="8"/>
        <v>-0.66666666666666663</v>
      </c>
      <c r="K114" s="9">
        <f t="shared" si="9"/>
        <v>-0.34653465346534651</v>
      </c>
    </row>
    <row r="115" spans="1:11" x14ac:dyDescent="0.2">
      <c r="A115" s="7" t="s">
        <v>269</v>
      </c>
      <c r="B115" s="65">
        <v>39</v>
      </c>
      <c r="C115" s="34">
        <f>IF(B129=0, "-", B115/B129)</f>
        <v>0.22413793103448276</v>
      </c>
      <c r="D115" s="65">
        <v>39</v>
      </c>
      <c r="E115" s="9">
        <f>IF(D129=0, "-", D115/D129)</f>
        <v>0.18483412322274881</v>
      </c>
      <c r="F115" s="81">
        <v>361</v>
      </c>
      <c r="G115" s="34">
        <f>IF(F129=0, "-", F115/F129)</f>
        <v>0.2658321060382916</v>
      </c>
      <c r="H115" s="65">
        <v>313</v>
      </c>
      <c r="I115" s="9">
        <f>IF(H129=0, "-", H115/H129)</f>
        <v>0.17359955629506379</v>
      </c>
      <c r="J115" s="8">
        <f t="shared" si="8"/>
        <v>0</v>
      </c>
      <c r="K115" s="9">
        <f t="shared" si="9"/>
        <v>0.15335463258785942</v>
      </c>
    </row>
    <row r="116" spans="1:11" x14ac:dyDescent="0.2">
      <c r="A116" s="7" t="s">
        <v>270</v>
      </c>
      <c r="B116" s="65">
        <v>0</v>
      </c>
      <c r="C116" s="34">
        <f>IF(B129=0, "-", B116/B129)</f>
        <v>0</v>
      </c>
      <c r="D116" s="65">
        <v>0</v>
      </c>
      <c r="E116" s="9">
        <f>IF(D129=0, "-", D116/D129)</f>
        <v>0</v>
      </c>
      <c r="F116" s="81">
        <v>0</v>
      </c>
      <c r="G116" s="34">
        <f>IF(F129=0, "-", F116/F129)</f>
        <v>0</v>
      </c>
      <c r="H116" s="65">
        <v>1</v>
      </c>
      <c r="I116" s="9">
        <f>IF(H129=0, "-", H116/H129)</f>
        <v>5.5463117027176932E-4</v>
      </c>
      <c r="J116" s="8" t="str">
        <f t="shared" si="8"/>
        <v>-</v>
      </c>
      <c r="K116" s="9">
        <f t="shared" si="9"/>
        <v>-1</v>
      </c>
    </row>
    <row r="117" spans="1:11" x14ac:dyDescent="0.2">
      <c r="A117" s="7" t="s">
        <v>271</v>
      </c>
      <c r="B117" s="65">
        <v>0</v>
      </c>
      <c r="C117" s="34">
        <f>IF(B129=0, "-", B117/B129)</f>
        <v>0</v>
      </c>
      <c r="D117" s="65">
        <v>7</v>
      </c>
      <c r="E117" s="9">
        <f>IF(D129=0, "-", D117/D129)</f>
        <v>3.3175355450236969E-2</v>
      </c>
      <c r="F117" s="81">
        <v>1</v>
      </c>
      <c r="G117" s="34">
        <f>IF(F129=0, "-", F117/F129)</f>
        <v>7.3637702503681884E-4</v>
      </c>
      <c r="H117" s="65">
        <v>52</v>
      </c>
      <c r="I117" s="9">
        <f>IF(H129=0, "-", H117/H129)</f>
        <v>2.8840820854132001E-2</v>
      </c>
      <c r="J117" s="8">
        <f t="shared" si="8"/>
        <v>-1</v>
      </c>
      <c r="K117" s="9">
        <f t="shared" si="9"/>
        <v>-0.98076923076923073</v>
      </c>
    </row>
    <row r="118" spans="1:11" x14ac:dyDescent="0.2">
      <c r="A118" s="7" t="s">
        <v>272</v>
      </c>
      <c r="B118" s="65">
        <v>2</v>
      </c>
      <c r="C118" s="34">
        <f>IF(B129=0, "-", B118/B129)</f>
        <v>1.1494252873563218E-2</v>
      </c>
      <c r="D118" s="65">
        <v>0</v>
      </c>
      <c r="E118" s="9">
        <f>IF(D129=0, "-", D118/D129)</f>
        <v>0</v>
      </c>
      <c r="F118" s="81">
        <v>5</v>
      </c>
      <c r="G118" s="34">
        <f>IF(F129=0, "-", F118/F129)</f>
        <v>3.6818851251840942E-3</v>
      </c>
      <c r="H118" s="65">
        <v>5</v>
      </c>
      <c r="I118" s="9">
        <f>IF(H129=0, "-", H118/H129)</f>
        <v>2.7731558513588465E-3</v>
      </c>
      <c r="J118" s="8" t="str">
        <f t="shared" si="8"/>
        <v>-</v>
      </c>
      <c r="K118" s="9">
        <f t="shared" si="9"/>
        <v>0</v>
      </c>
    </row>
    <row r="119" spans="1:11" x14ac:dyDescent="0.2">
      <c r="A119" s="7" t="s">
        <v>273</v>
      </c>
      <c r="B119" s="65">
        <v>0</v>
      </c>
      <c r="C119" s="34">
        <f>IF(B129=0, "-", B119/B129)</f>
        <v>0</v>
      </c>
      <c r="D119" s="65">
        <v>0</v>
      </c>
      <c r="E119" s="9">
        <f>IF(D129=0, "-", D119/D129)</f>
        <v>0</v>
      </c>
      <c r="F119" s="81">
        <v>2</v>
      </c>
      <c r="G119" s="34">
        <f>IF(F129=0, "-", F119/F129)</f>
        <v>1.4727540500736377E-3</v>
      </c>
      <c r="H119" s="65">
        <v>2</v>
      </c>
      <c r="I119" s="9">
        <f>IF(H129=0, "-", H119/H129)</f>
        <v>1.1092623405435386E-3</v>
      </c>
      <c r="J119" s="8" t="str">
        <f t="shared" si="8"/>
        <v>-</v>
      </c>
      <c r="K119" s="9">
        <f t="shared" si="9"/>
        <v>0</v>
      </c>
    </row>
    <row r="120" spans="1:11" x14ac:dyDescent="0.2">
      <c r="A120" s="7" t="s">
        <v>274</v>
      </c>
      <c r="B120" s="65">
        <v>7</v>
      </c>
      <c r="C120" s="34">
        <f>IF(B129=0, "-", B120/B129)</f>
        <v>4.0229885057471264E-2</v>
      </c>
      <c r="D120" s="65">
        <v>6</v>
      </c>
      <c r="E120" s="9">
        <f>IF(D129=0, "-", D120/D129)</f>
        <v>2.843601895734597E-2</v>
      </c>
      <c r="F120" s="81">
        <v>38</v>
      </c>
      <c r="G120" s="34">
        <f>IF(F129=0, "-", F120/F129)</f>
        <v>2.7982326951399118E-2</v>
      </c>
      <c r="H120" s="65">
        <v>61</v>
      </c>
      <c r="I120" s="9">
        <f>IF(H129=0, "-", H120/H129)</f>
        <v>3.3832501386577923E-2</v>
      </c>
      <c r="J120" s="8">
        <f t="shared" si="8"/>
        <v>0.16666666666666666</v>
      </c>
      <c r="K120" s="9">
        <f t="shared" si="9"/>
        <v>-0.37704918032786883</v>
      </c>
    </row>
    <row r="121" spans="1:11" x14ac:dyDescent="0.2">
      <c r="A121" s="7" t="s">
        <v>275</v>
      </c>
      <c r="B121" s="65">
        <v>3</v>
      </c>
      <c r="C121" s="34">
        <f>IF(B129=0, "-", B121/B129)</f>
        <v>1.7241379310344827E-2</v>
      </c>
      <c r="D121" s="65">
        <v>2</v>
      </c>
      <c r="E121" s="9">
        <f>IF(D129=0, "-", D121/D129)</f>
        <v>9.4786729857819912E-3</v>
      </c>
      <c r="F121" s="81">
        <v>78</v>
      </c>
      <c r="G121" s="34">
        <f>IF(F129=0, "-", F121/F129)</f>
        <v>5.7437407952871868E-2</v>
      </c>
      <c r="H121" s="65">
        <v>70</v>
      </c>
      <c r="I121" s="9">
        <f>IF(H129=0, "-", H121/H129)</f>
        <v>3.8824181919023849E-2</v>
      </c>
      <c r="J121" s="8">
        <f t="shared" si="8"/>
        <v>0.5</v>
      </c>
      <c r="K121" s="9">
        <f t="shared" si="9"/>
        <v>0.11428571428571428</v>
      </c>
    </row>
    <row r="122" spans="1:11" x14ac:dyDescent="0.2">
      <c r="A122" s="7" t="s">
        <v>276</v>
      </c>
      <c r="B122" s="65">
        <v>4</v>
      </c>
      <c r="C122" s="34">
        <f>IF(B129=0, "-", B122/B129)</f>
        <v>2.2988505747126436E-2</v>
      </c>
      <c r="D122" s="65">
        <v>6</v>
      </c>
      <c r="E122" s="9">
        <f>IF(D129=0, "-", D122/D129)</f>
        <v>2.843601895734597E-2</v>
      </c>
      <c r="F122" s="81">
        <v>56</v>
      </c>
      <c r="G122" s="34">
        <f>IF(F129=0, "-", F122/F129)</f>
        <v>4.1237113402061855E-2</v>
      </c>
      <c r="H122" s="65">
        <v>78</v>
      </c>
      <c r="I122" s="9">
        <f>IF(H129=0, "-", H122/H129)</f>
        <v>4.3261231281198007E-2</v>
      </c>
      <c r="J122" s="8">
        <f t="shared" si="8"/>
        <v>-0.33333333333333331</v>
      </c>
      <c r="K122" s="9">
        <f t="shared" si="9"/>
        <v>-0.28205128205128205</v>
      </c>
    </row>
    <row r="123" spans="1:11" x14ac:dyDescent="0.2">
      <c r="A123" s="7" t="s">
        <v>277</v>
      </c>
      <c r="B123" s="65">
        <v>51</v>
      </c>
      <c r="C123" s="34">
        <f>IF(B129=0, "-", B123/B129)</f>
        <v>0.29310344827586204</v>
      </c>
      <c r="D123" s="65">
        <v>88</v>
      </c>
      <c r="E123" s="9">
        <f>IF(D129=0, "-", D123/D129)</f>
        <v>0.41706161137440756</v>
      </c>
      <c r="F123" s="81">
        <v>336</v>
      </c>
      <c r="G123" s="34">
        <f>IF(F129=0, "-", F123/F129)</f>
        <v>0.24742268041237114</v>
      </c>
      <c r="H123" s="65">
        <v>767</v>
      </c>
      <c r="I123" s="9">
        <f>IF(H129=0, "-", H123/H129)</f>
        <v>0.42540210759844704</v>
      </c>
      <c r="J123" s="8">
        <f t="shared" si="8"/>
        <v>-0.42045454545454547</v>
      </c>
      <c r="K123" s="9">
        <f t="shared" si="9"/>
        <v>-0.56192959582790092</v>
      </c>
    </row>
    <row r="124" spans="1:11" x14ac:dyDescent="0.2">
      <c r="A124" s="7" t="s">
        <v>278</v>
      </c>
      <c r="B124" s="65">
        <v>48</v>
      </c>
      <c r="C124" s="34">
        <f>IF(B129=0, "-", B124/B129)</f>
        <v>0.27586206896551724</v>
      </c>
      <c r="D124" s="65">
        <v>26</v>
      </c>
      <c r="E124" s="9">
        <f>IF(D129=0, "-", D124/D129)</f>
        <v>0.12322274881516587</v>
      </c>
      <c r="F124" s="81">
        <v>270</v>
      </c>
      <c r="G124" s="34">
        <f>IF(F129=0, "-", F124/F129)</f>
        <v>0.19882179675994108</v>
      </c>
      <c r="H124" s="65">
        <v>166</v>
      </c>
      <c r="I124" s="9">
        <f>IF(H129=0, "-", H124/H129)</f>
        <v>9.2068774265113701E-2</v>
      </c>
      <c r="J124" s="8">
        <f t="shared" si="8"/>
        <v>0.84615384615384615</v>
      </c>
      <c r="K124" s="9">
        <f t="shared" si="9"/>
        <v>0.62650602409638556</v>
      </c>
    </row>
    <row r="125" spans="1:11" x14ac:dyDescent="0.2">
      <c r="A125" s="7" t="s">
        <v>279</v>
      </c>
      <c r="B125" s="65">
        <v>0</v>
      </c>
      <c r="C125" s="34">
        <f>IF(B129=0, "-", B125/B129)</f>
        <v>0</v>
      </c>
      <c r="D125" s="65">
        <v>5</v>
      </c>
      <c r="E125" s="9">
        <f>IF(D129=0, "-", D125/D129)</f>
        <v>2.3696682464454975E-2</v>
      </c>
      <c r="F125" s="81">
        <v>1</v>
      </c>
      <c r="G125" s="34">
        <f>IF(F129=0, "-", F125/F129)</f>
        <v>7.3637702503681884E-4</v>
      </c>
      <c r="H125" s="65">
        <v>43</v>
      </c>
      <c r="I125" s="9">
        <f>IF(H129=0, "-", H125/H129)</f>
        <v>2.3849140321686078E-2</v>
      </c>
      <c r="J125" s="8">
        <f t="shared" si="8"/>
        <v>-1</v>
      </c>
      <c r="K125" s="9">
        <f t="shared" si="9"/>
        <v>-0.97674418604651159</v>
      </c>
    </row>
    <row r="126" spans="1:11" x14ac:dyDescent="0.2">
      <c r="A126" s="7" t="s">
        <v>280</v>
      </c>
      <c r="B126" s="65">
        <v>2</v>
      </c>
      <c r="C126" s="34">
        <f>IF(B129=0, "-", B126/B129)</f>
        <v>1.1494252873563218E-2</v>
      </c>
      <c r="D126" s="65">
        <v>5</v>
      </c>
      <c r="E126" s="9">
        <f>IF(D129=0, "-", D126/D129)</f>
        <v>2.3696682464454975E-2</v>
      </c>
      <c r="F126" s="81">
        <v>23</v>
      </c>
      <c r="G126" s="34">
        <f>IF(F129=0, "-", F126/F129)</f>
        <v>1.6936671575846832E-2</v>
      </c>
      <c r="H126" s="65">
        <v>7</v>
      </c>
      <c r="I126" s="9">
        <f>IF(H129=0, "-", H126/H129)</f>
        <v>3.8824181919023849E-3</v>
      </c>
      <c r="J126" s="8">
        <f t="shared" si="8"/>
        <v>-0.6</v>
      </c>
      <c r="K126" s="9">
        <f t="shared" si="9"/>
        <v>2.2857142857142856</v>
      </c>
    </row>
    <row r="127" spans="1:11" x14ac:dyDescent="0.2">
      <c r="A127" s="7" t="s">
        <v>281</v>
      </c>
      <c r="B127" s="65">
        <v>0</v>
      </c>
      <c r="C127" s="34">
        <f>IF(B129=0, "-", B127/B129)</f>
        <v>0</v>
      </c>
      <c r="D127" s="65">
        <v>2</v>
      </c>
      <c r="E127" s="9">
        <f>IF(D129=0, "-", D127/D129)</f>
        <v>9.4786729857819912E-3</v>
      </c>
      <c r="F127" s="81">
        <v>25</v>
      </c>
      <c r="G127" s="34">
        <f>IF(F129=0, "-", F127/F129)</f>
        <v>1.8409425625920472E-2</v>
      </c>
      <c r="H127" s="65">
        <v>6</v>
      </c>
      <c r="I127" s="9">
        <f>IF(H129=0, "-", H127/H129)</f>
        <v>3.3277870216306157E-3</v>
      </c>
      <c r="J127" s="8">
        <f t="shared" si="8"/>
        <v>-1</v>
      </c>
      <c r="K127" s="9">
        <f t="shared" si="9"/>
        <v>3.1666666666666665</v>
      </c>
    </row>
    <row r="128" spans="1:11" x14ac:dyDescent="0.2">
      <c r="A128" s="2"/>
      <c r="B128" s="68"/>
      <c r="C128" s="33"/>
      <c r="D128" s="68"/>
      <c r="E128" s="6"/>
      <c r="F128" s="82"/>
      <c r="G128" s="33"/>
      <c r="H128" s="68"/>
      <c r="I128" s="6"/>
      <c r="J128" s="5"/>
      <c r="K128" s="6"/>
    </row>
    <row r="129" spans="1:11" s="43" customFormat="1" x14ac:dyDescent="0.2">
      <c r="A129" s="162" t="s">
        <v>603</v>
      </c>
      <c r="B129" s="71">
        <f>SUM(B112:B128)</f>
        <v>174</v>
      </c>
      <c r="C129" s="40">
        <f>B129/16149</f>
        <v>1.0774660969719487E-2</v>
      </c>
      <c r="D129" s="71">
        <f>SUM(D112:D128)</f>
        <v>211</v>
      </c>
      <c r="E129" s="41">
        <f>D129/17535</f>
        <v>1.2033076703735386E-2</v>
      </c>
      <c r="F129" s="77">
        <f>SUM(F112:F128)</f>
        <v>1358</v>
      </c>
      <c r="G129" s="42">
        <f>F129/137541</f>
        <v>9.8734195621669168E-3</v>
      </c>
      <c r="H129" s="71">
        <f>SUM(H112:H128)</f>
        <v>1803</v>
      </c>
      <c r="I129" s="41">
        <f>H129/164962</f>
        <v>1.0929789891005201E-2</v>
      </c>
      <c r="J129" s="37">
        <f>IF(D129=0, "-", IF((B129-D129)/D129&lt;10, (B129-D129)/D129, "&gt;999%"))</f>
        <v>-0.17535545023696683</v>
      </c>
      <c r="K129" s="38">
        <f>IF(H129=0, "-", IF((F129-H129)/H129&lt;10, (F129-H129)/H129, "&gt;999%"))</f>
        <v>-0.24681087077093733</v>
      </c>
    </row>
    <row r="130" spans="1:11" x14ac:dyDescent="0.2">
      <c r="B130" s="83"/>
      <c r="D130" s="83"/>
      <c r="F130" s="83"/>
      <c r="H130" s="83"/>
    </row>
    <row r="131" spans="1:11" s="43" customFormat="1" x14ac:dyDescent="0.2">
      <c r="A131" s="162" t="s">
        <v>602</v>
      </c>
      <c r="B131" s="71">
        <v>512</v>
      </c>
      <c r="C131" s="40">
        <f>B131/16149</f>
        <v>3.1704749520094125E-2</v>
      </c>
      <c r="D131" s="71">
        <v>512</v>
      </c>
      <c r="E131" s="41">
        <f>D131/17535</f>
        <v>2.9198745366410036E-2</v>
      </c>
      <c r="F131" s="77">
        <v>4019</v>
      </c>
      <c r="G131" s="42">
        <f>F131/137541</f>
        <v>2.9220377923673668E-2</v>
      </c>
      <c r="H131" s="71">
        <v>5120</v>
      </c>
      <c r="I131" s="41">
        <f>H131/164962</f>
        <v>3.1037451049332573E-2</v>
      </c>
      <c r="J131" s="37">
        <f>IF(D131=0, "-", IF((B131-D131)/D131&lt;10, (B131-D131)/D131, "&gt;999%"))</f>
        <v>0</v>
      </c>
      <c r="K131" s="38">
        <f>IF(H131=0, "-", IF((F131-H131)/H131&lt;10, (F131-H131)/H131, "&gt;999%"))</f>
        <v>-0.21503906249999999</v>
      </c>
    </row>
    <row r="132" spans="1:11" x14ac:dyDescent="0.2">
      <c r="B132" s="83"/>
      <c r="D132" s="83"/>
      <c r="F132" s="83"/>
      <c r="H132" s="83"/>
    </row>
    <row r="133" spans="1:11" ht="15.75" x14ac:dyDescent="0.25">
      <c r="A133" s="164" t="s">
        <v>116</v>
      </c>
      <c r="B133" s="196" t="s">
        <v>1</v>
      </c>
      <c r="C133" s="200"/>
      <c r="D133" s="200"/>
      <c r="E133" s="197"/>
      <c r="F133" s="196" t="s">
        <v>14</v>
      </c>
      <c r="G133" s="200"/>
      <c r="H133" s="200"/>
      <c r="I133" s="197"/>
      <c r="J133" s="196" t="s">
        <v>15</v>
      </c>
      <c r="K133" s="197"/>
    </row>
    <row r="134" spans="1:11" x14ac:dyDescent="0.2">
      <c r="A134" s="22"/>
      <c r="B134" s="196">
        <f>VALUE(RIGHT($B$2, 4))</f>
        <v>2020</v>
      </c>
      <c r="C134" s="197"/>
      <c r="D134" s="196">
        <f>B134-1</f>
        <v>2019</v>
      </c>
      <c r="E134" s="204"/>
      <c r="F134" s="196">
        <f>B134</f>
        <v>2020</v>
      </c>
      <c r="G134" s="204"/>
      <c r="H134" s="196">
        <f>D134</f>
        <v>2019</v>
      </c>
      <c r="I134" s="204"/>
      <c r="J134" s="140" t="s">
        <v>4</v>
      </c>
      <c r="K134" s="141" t="s">
        <v>2</v>
      </c>
    </row>
    <row r="135" spans="1:11" x14ac:dyDescent="0.2">
      <c r="A135" s="163" t="s">
        <v>143</v>
      </c>
      <c r="B135" s="61" t="s">
        <v>12</v>
      </c>
      <c r="C135" s="62" t="s">
        <v>13</v>
      </c>
      <c r="D135" s="61" t="s">
        <v>12</v>
      </c>
      <c r="E135" s="63" t="s">
        <v>13</v>
      </c>
      <c r="F135" s="62" t="s">
        <v>12</v>
      </c>
      <c r="G135" s="62" t="s">
        <v>13</v>
      </c>
      <c r="H135" s="61" t="s">
        <v>12</v>
      </c>
      <c r="I135" s="63" t="s">
        <v>13</v>
      </c>
      <c r="J135" s="61"/>
      <c r="K135" s="63"/>
    </row>
    <row r="136" spans="1:11" x14ac:dyDescent="0.2">
      <c r="A136" s="7" t="s">
        <v>282</v>
      </c>
      <c r="B136" s="65">
        <v>5</v>
      </c>
      <c r="C136" s="34">
        <f>IF(B140=0, "-", B136/B140)</f>
        <v>0.13157894736842105</v>
      </c>
      <c r="D136" s="65">
        <v>75</v>
      </c>
      <c r="E136" s="9">
        <f>IF(D140=0, "-", D136/D140)</f>
        <v>0.67567567567567566</v>
      </c>
      <c r="F136" s="81">
        <v>36</v>
      </c>
      <c r="G136" s="34">
        <f>IF(F140=0, "-", F136/F140)</f>
        <v>9.5744680851063829E-2</v>
      </c>
      <c r="H136" s="65">
        <v>368</v>
      </c>
      <c r="I136" s="9">
        <f>IF(H140=0, "-", H136/H140)</f>
        <v>0.46582278481012657</v>
      </c>
      <c r="J136" s="8">
        <f>IF(D136=0, "-", IF((B136-D136)/D136&lt;10, (B136-D136)/D136, "&gt;999%"))</f>
        <v>-0.93333333333333335</v>
      </c>
      <c r="K136" s="9">
        <f>IF(H136=0, "-", IF((F136-H136)/H136&lt;10, (F136-H136)/H136, "&gt;999%"))</f>
        <v>-0.90217391304347827</v>
      </c>
    </row>
    <row r="137" spans="1:11" x14ac:dyDescent="0.2">
      <c r="A137" s="7" t="s">
        <v>283</v>
      </c>
      <c r="B137" s="65">
        <v>32</v>
      </c>
      <c r="C137" s="34">
        <f>IF(B140=0, "-", B137/B140)</f>
        <v>0.84210526315789469</v>
      </c>
      <c r="D137" s="65">
        <v>26</v>
      </c>
      <c r="E137" s="9">
        <f>IF(D140=0, "-", D137/D140)</f>
        <v>0.23423423423423423</v>
      </c>
      <c r="F137" s="81">
        <v>323</v>
      </c>
      <c r="G137" s="34">
        <f>IF(F140=0, "-", F137/F140)</f>
        <v>0.85904255319148937</v>
      </c>
      <c r="H137" s="65">
        <v>316</v>
      </c>
      <c r="I137" s="9">
        <f>IF(H140=0, "-", H137/H140)</f>
        <v>0.4</v>
      </c>
      <c r="J137" s="8">
        <f>IF(D137=0, "-", IF((B137-D137)/D137&lt;10, (B137-D137)/D137, "&gt;999%"))</f>
        <v>0.23076923076923078</v>
      </c>
      <c r="K137" s="9">
        <f>IF(H137=0, "-", IF((F137-H137)/H137&lt;10, (F137-H137)/H137, "&gt;999%"))</f>
        <v>2.2151898734177215E-2</v>
      </c>
    </row>
    <row r="138" spans="1:11" x14ac:dyDescent="0.2">
      <c r="A138" s="7" t="s">
        <v>284</v>
      </c>
      <c r="B138" s="65">
        <v>1</v>
      </c>
      <c r="C138" s="34">
        <f>IF(B140=0, "-", B138/B140)</f>
        <v>2.6315789473684209E-2</v>
      </c>
      <c r="D138" s="65">
        <v>10</v>
      </c>
      <c r="E138" s="9">
        <f>IF(D140=0, "-", D138/D140)</f>
        <v>9.0090090090090086E-2</v>
      </c>
      <c r="F138" s="81">
        <v>17</v>
      </c>
      <c r="G138" s="34">
        <f>IF(F140=0, "-", F138/F140)</f>
        <v>4.5212765957446811E-2</v>
      </c>
      <c r="H138" s="65">
        <v>106</v>
      </c>
      <c r="I138" s="9">
        <f>IF(H140=0, "-", H138/H140)</f>
        <v>0.13417721518987341</v>
      </c>
      <c r="J138" s="8">
        <f>IF(D138=0, "-", IF((B138-D138)/D138&lt;10, (B138-D138)/D138, "&gt;999%"))</f>
        <v>-0.9</v>
      </c>
      <c r="K138" s="9">
        <f>IF(H138=0, "-", IF((F138-H138)/H138&lt;10, (F138-H138)/H138, "&gt;999%"))</f>
        <v>-0.839622641509434</v>
      </c>
    </row>
    <row r="139" spans="1:11" x14ac:dyDescent="0.2">
      <c r="A139" s="2"/>
      <c r="B139" s="68"/>
      <c r="C139" s="33"/>
      <c r="D139" s="68"/>
      <c r="E139" s="6"/>
      <c r="F139" s="82"/>
      <c r="G139" s="33"/>
      <c r="H139" s="68"/>
      <c r="I139" s="6"/>
      <c r="J139" s="5"/>
      <c r="K139" s="6"/>
    </row>
    <row r="140" spans="1:11" s="43" customFormat="1" x14ac:dyDescent="0.2">
      <c r="A140" s="162" t="s">
        <v>601</v>
      </c>
      <c r="B140" s="71">
        <f>SUM(B136:B139)</f>
        <v>38</v>
      </c>
      <c r="C140" s="40">
        <f>B140/16149</f>
        <v>2.3530868784444859E-3</v>
      </c>
      <c r="D140" s="71">
        <f>SUM(D136:D139)</f>
        <v>111</v>
      </c>
      <c r="E140" s="41">
        <f>D140/17535</f>
        <v>6.3301967493584257E-3</v>
      </c>
      <c r="F140" s="77">
        <f>SUM(F136:F139)</f>
        <v>376</v>
      </c>
      <c r="G140" s="42">
        <f>F140/137541</f>
        <v>2.7337303058724309E-3</v>
      </c>
      <c r="H140" s="71">
        <f>SUM(H136:H139)</f>
        <v>790</v>
      </c>
      <c r="I140" s="41">
        <f>H140/164962</f>
        <v>4.7889817048774866E-3</v>
      </c>
      <c r="J140" s="37">
        <f>IF(D140=0, "-", IF((B140-D140)/D140&lt;10, (B140-D140)/D140, "&gt;999%"))</f>
        <v>-0.65765765765765771</v>
      </c>
      <c r="K140" s="38">
        <f>IF(H140=0, "-", IF((F140-H140)/H140&lt;10, (F140-H140)/H140, "&gt;999%"))</f>
        <v>-0.52405063291139242</v>
      </c>
    </row>
    <row r="141" spans="1:11" x14ac:dyDescent="0.2">
      <c r="B141" s="83"/>
      <c r="D141" s="83"/>
      <c r="F141" s="83"/>
      <c r="H141" s="83"/>
    </row>
    <row r="142" spans="1:11" x14ac:dyDescent="0.2">
      <c r="A142" s="163" t="s">
        <v>144</v>
      </c>
      <c r="B142" s="61" t="s">
        <v>12</v>
      </c>
      <c r="C142" s="62" t="s">
        <v>13</v>
      </c>
      <c r="D142" s="61" t="s">
        <v>12</v>
      </c>
      <c r="E142" s="63" t="s">
        <v>13</v>
      </c>
      <c r="F142" s="62" t="s">
        <v>12</v>
      </c>
      <c r="G142" s="62" t="s">
        <v>13</v>
      </c>
      <c r="H142" s="61" t="s">
        <v>12</v>
      </c>
      <c r="I142" s="63" t="s">
        <v>13</v>
      </c>
      <c r="J142" s="61"/>
      <c r="K142" s="63"/>
    </row>
    <row r="143" spans="1:11" x14ac:dyDescent="0.2">
      <c r="A143" s="7" t="s">
        <v>285</v>
      </c>
      <c r="B143" s="65">
        <v>3</v>
      </c>
      <c r="C143" s="34">
        <f>IF(B154=0, "-", B143/B154)</f>
        <v>6.6666666666666666E-2</v>
      </c>
      <c r="D143" s="65">
        <v>0</v>
      </c>
      <c r="E143" s="9">
        <f>IF(D154=0, "-", D143/D154)</f>
        <v>0</v>
      </c>
      <c r="F143" s="81">
        <v>15</v>
      </c>
      <c r="G143" s="34">
        <f>IF(F154=0, "-", F143/F154)</f>
        <v>7.4999999999999997E-2</v>
      </c>
      <c r="H143" s="65">
        <v>2</v>
      </c>
      <c r="I143" s="9">
        <f>IF(H154=0, "-", H143/H154)</f>
        <v>5.5248618784530384E-3</v>
      </c>
      <c r="J143" s="8" t="str">
        <f t="shared" ref="J143:J152" si="10">IF(D143=0, "-", IF((B143-D143)/D143&lt;10, (B143-D143)/D143, "&gt;999%"))</f>
        <v>-</v>
      </c>
      <c r="K143" s="9">
        <f t="shared" ref="K143:K152" si="11">IF(H143=0, "-", IF((F143-H143)/H143&lt;10, (F143-H143)/H143, "&gt;999%"))</f>
        <v>6.5</v>
      </c>
    </row>
    <row r="144" spans="1:11" x14ac:dyDescent="0.2">
      <c r="A144" s="7" t="s">
        <v>286</v>
      </c>
      <c r="B144" s="65">
        <v>4</v>
      </c>
      <c r="C144" s="34">
        <f>IF(B154=0, "-", B144/B154)</f>
        <v>8.8888888888888892E-2</v>
      </c>
      <c r="D144" s="65">
        <v>0</v>
      </c>
      <c r="E144" s="9">
        <f>IF(D154=0, "-", D144/D154)</f>
        <v>0</v>
      </c>
      <c r="F144" s="81">
        <v>11</v>
      </c>
      <c r="G144" s="34">
        <f>IF(F154=0, "-", F144/F154)</f>
        <v>5.5E-2</v>
      </c>
      <c r="H144" s="65">
        <v>10</v>
      </c>
      <c r="I144" s="9">
        <f>IF(H154=0, "-", H144/H154)</f>
        <v>2.7624309392265192E-2</v>
      </c>
      <c r="J144" s="8" t="str">
        <f t="shared" si="10"/>
        <v>-</v>
      </c>
      <c r="K144" s="9">
        <f t="shared" si="11"/>
        <v>0.1</v>
      </c>
    </row>
    <row r="145" spans="1:11" x14ac:dyDescent="0.2">
      <c r="A145" s="7" t="s">
        <v>287</v>
      </c>
      <c r="B145" s="65">
        <v>10</v>
      </c>
      <c r="C145" s="34">
        <f>IF(B154=0, "-", B145/B154)</f>
        <v>0.22222222222222221</v>
      </c>
      <c r="D145" s="65">
        <v>4</v>
      </c>
      <c r="E145" s="9">
        <f>IF(D154=0, "-", D145/D154)</f>
        <v>0.16</v>
      </c>
      <c r="F145" s="81">
        <v>52</v>
      </c>
      <c r="G145" s="34">
        <f>IF(F154=0, "-", F145/F154)</f>
        <v>0.26</v>
      </c>
      <c r="H145" s="65">
        <v>184</v>
      </c>
      <c r="I145" s="9">
        <f>IF(H154=0, "-", H145/H154)</f>
        <v>0.50828729281767959</v>
      </c>
      <c r="J145" s="8">
        <f t="shared" si="10"/>
        <v>1.5</v>
      </c>
      <c r="K145" s="9">
        <f t="shared" si="11"/>
        <v>-0.71739130434782605</v>
      </c>
    </row>
    <row r="146" spans="1:11" x14ac:dyDescent="0.2">
      <c r="A146" s="7" t="s">
        <v>288</v>
      </c>
      <c r="B146" s="65">
        <v>1</v>
      </c>
      <c r="C146" s="34">
        <f>IF(B154=0, "-", B146/B154)</f>
        <v>2.2222222222222223E-2</v>
      </c>
      <c r="D146" s="65">
        <v>0</v>
      </c>
      <c r="E146" s="9">
        <f>IF(D154=0, "-", D146/D154)</f>
        <v>0</v>
      </c>
      <c r="F146" s="81">
        <v>1</v>
      </c>
      <c r="G146" s="34">
        <f>IF(F154=0, "-", F146/F154)</f>
        <v>5.0000000000000001E-3</v>
      </c>
      <c r="H146" s="65">
        <v>2</v>
      </c>
      <c r="I146" s="9">
        <f>IF(H154=0, "-", H146/H154)</f>
        <v>5.5248618784530384E-3</v>
      </c>
      <c r="J146" s="8" t="str">
        <f t="shared" si="10"/>
        <v>-</v>
      </c>
      <c r="K146" s="9">
        <f t="shared" si="11"/>
        <v>-0.5</v>
      </c>
    </row>
    <row r="147" spans="1:11" x14ac:dyDescent="0.2">
      <c r="A147" s="7" t="s">
        <v>289</v>
      </c>
      <c r="B147" s="65">
        <v>1</v>
      </c>
      <c r="C147" s="34">
        <f>IF(B154=0, "-", B147/B154)</f>
        <v>2.2222222222222223E-2</v>
      </c>
      <c r="D147" s="65">
        <v>0</v>
      </c>
      <c r="E147" s="9">
        <f>IF(D154=0, "-", D147/D154)</f>
        <v>0</v>
      </c>
      <c r="F147" s="81">
        <v>2</v>
      </c>
      <c r="G147" s="34">
        <f>IF(F154=0, "-", F147/F154)</f>
        <v>0.01</v>
      </c>
      <c r="H147" s="65">
        <v>4</v>
      </c>
      <c r="I147" s="9">
        <f>IF(H154=0, "-", H147/H154)</f>
        <v>1.1049723756906077E-2</v>
      </c>
      <c r="J147" s="8" t="str">
        <f t="shared" si="10"/>
        <v>-</v>
      </c>
      <c r="K147" s="9">
        <f t="shared" si="11"/>
        <v>-0.5</v>
      </c>
    </row>
    <row r="148" spans="1:11" x14ac:dyDescent="0.2">
      <c r="A148" s="7" t="s">
        <v>290</v>
      </c>
      <c r="B148" s="65">
        <v>0</v>
      </c>
      <c r="C148" s="34">
        <f>IF(B154=0, "-", B148/B154)</f>
        <v>0</v>
      </c>
      <c r="D148" s="65">
        <v>0</v>
      </c>
      <c r="E148" s="9">
        <f>IF(D154=0, "-", D148/D154)</f>
        <v>0</v>
      </c>
      <c r="F148" s="81">
        <v>2</v>
      </c>
      <c r="G148" s="34">
        <f>IF(F154=0, "-", F148/F154)</f>
        <v>0.01</v>
      </c>
      <c r="H148" s="65">
        <v>2</v>
      </c>
      <c r="I148" s="9">
        <f>IF(H154=0, "-", H148/H154)</f>
        <v>5.5248618784530384E-3</v>
      </c>
      <c r="J148" s="8" t="str">
        <f t="shared" si="10"/>
        <v>-</v>
      </c>
      <c r="K148" s="9">
        <f t="shared" si="11"/>
        <v>0</v>
      </c>
    </row>
    <row r="149" spans="1:11" x14ac:dyDescent="0.2">
      <c r="A149" s="7" t="s">
        <v>291</v>
      </c>
      <c r="B149" s="65">
        <v>9</v>
      </c>
      <c r="C149" s="34">
        <f>IF(B154=0, "-", B149/B154)</f>
        <v>0.2</v>
      </c>
      <c r="D149" s="65">
        <v>4</v>
      </c>
      <c r="E149" s="9">
        <f>IF(D154=0, "-", D149/D154)</f>
        <v>0.16</v>
      </c>
      <c r="F149" s="81">
        <v>16</v>
      </c>
      <c r="G149" s="34">
        <f>IF(F154=0, "-", F149/F154)</f>
        <v>0.08</v>
      </c>
      <c r="H149" s="65">
        <v>16</v>
      </c>
      <c r="I149" s="9">
        <f>IF(H154=0, "-", H149/H154)</f>
        <v>4.4198895027624308E-2</v>
      </c>
      <c r="J149" s="8">
        <f t="shared" si="10"/>
        <v>1.25</v>
      </c>
      <c r="K149" s="9">
        <f t="shared" si="11"/>
        <v>0</v>
      </c>
    </row>
    <row r="150" spans="1:11" x14ac:dyDescent="0.2">
      <c r="A150" s="7" t="s">
        <v>292</v>
      </c>
      <c r="B150" s="65">
        <v>1</v>
      </c>
      <c r="C150" s="34">
        <f>IF(B154=0, "-", B150/B154)</f>
        <v>2.2222222222222223E-2</v>
      </c>
      <c r="D150" s="65">
        <v>5</v>
      </c>
      <c r="E150" s="9">
        <f>IF(D154=0, "-", D150/D154)</f>
        <v>0.2</v>
      </c>
      <c r="F150" s="81">
        <v>9</v>
      </c>
      <c r="G150" s="34">
        <f>IF(F154=0, "-", F150/F154)</f>
        <v>4.4999999999999998E-2</v>
      </c>
      <c r="H150" s="65">
        <v>31</v>
      </c>
      <c r="I150" s="9">
        <f>IF(H154=0, "-", H150/H154)</f>
        <v>8.5635359116022103E-2</v>
      </c>
      <c r="J150" s="8">
        <f t="shared" si="10"/>
        <v>-0.8</v>
      </c>
      <c r="K150" s="9">
        <f t="shared" si="11"/>
        <v>-0.70967741935483875</v>
      </c>
    </row>
    <row r="151" spans="1:11" x14ac:dyDescent="0.2">
      <c r="A151" s="7" t="s">
        <v>293</v>
      </c>
      <c r="B151" s="65">
        <v>16</v>
      </c>
      <c r="C151" s="34">
        <f>IF(B154=0, "-", B151/B154)</f>
        <v>0.35555555555555557</v>
      </c>
      <c r="D151" s="65">
        <v>11</v>
      </c>
      <c r="E151" s="9">
        <f>IF(D154=0, "-", D151/D154)</f>
        <v>0.44</v>
      </c>
      <c r="F151" s="81">
        <v>80</v>
      </c>
      <c r="G151" s="34">
        <f>IF(F154=0, "-", F151/F154)</f>
        <v>0.4</v>
      </c>
      <c r="H151" s="65">
        <v>106</v>
      </c>
      <c r="I151" s="9">
        <f>IF(H154=0, "-", H151/H154)</f>
        <v>0.29281767955801102</v>
      </c>
      <c r="J151" s="8">
        <f t="shared" si="10"/>
        <v>0.45454545454545453</v>
      </c>
      <c r="K151" s="9">
        <f t="shared" si="11"/>
        <v>-0.24528301886792453</v>
      </c>
    </row>
    <row r="152" spans="1:11" x14ac:dyDescent="0.2">
      <c r="A152" s="7" t="s">
        <v>294</v>
      </c>
      <c r="B152" s="65">
        <v>0</v>
      </c>
      <c r="C152" s="34">
        <f>IF(B154=0, "-", B152/B154)</f>
        <v>0</v>
      </c>
      <c r="D152" s="65">
        <v>1</v>
      </c>
      <c r="E152" s="9">
        <f>IF(D154=0, "-", D152/D154)</f>
        <v>0.04</v>
      </c>
      <c r="F152" s="81">
        <v>12</v>
      </c>
      <c r="G152" s="34">
        <f>IF(F154=0, "-", F152/F154)</f>
        <v>0.06</v>
      </c>
      <c r="H152" s="65">
        <v>5</v>
      </c>
      <c r="I152" s="9">
        <f>IF(H154=0, "-", H152/H154)</f>
        <v>1.3812154696132596E-2</v>
      </c>
      <c r="J152" s="8">
        <f t="shared" si="10"/>
        <v>-1</v>
      </c>
      <c r="K152" s="9">
        <f t="shared" si="11"/>
        <v>1.4</v>
      </c>
    </row>
    <row r="153" spans="1:11" x14ac:dyDescent="0.2">
      <c r="A153" s="2"/>
      <c r="B153" s="68"/>
      <c r="C153" s="33"/>
      <c r="D153" s="68"/>
      <c r="E153" s="6"/>
      <c r="F153" s="82"/>
      <c r="G153" s="33"/>
      <c r="H153" s="68"/>
      <c r="I153" s="6"/>
      <c r="J153" s="5"/>
      <c r="K153" s="6"/>
    </row>
    <row r="154" spans="1:11" s="43" customFormat="1" x14ac:dyDescent="0.2">
      <c r="A154" s="162" t="s">
        <v>600</v>
      </c>
      <c r="B154" s="71">
        <f>SUM(B143:B153)</f>
        <v>45</v>
      </c>
      <c r="C154" s="40">
        <f>B154/16149</f>
        <v>2.7865502507895224E-3</v>
      </c>
      <c r="D154" s="71">
        <f>SUM(D143:D153)</f>
        <v>25</v>
      </c>
      <c r="E154" s="41">
        <f>D154/17535</f>
        <v>1.4257199885942401E-3</v>
      </c>
      <c r="F154" s="77">
        <f>SUM(F143:F153)</f>
        <v>200</v>
      </c>
      <c r="G154" s="42">
        <f>F154/137541</f>
        <v>1.454111864825761E-3</v>
      </c>
      <c r="H154" s="71">
        <f>SUM(H143:H153)</f>
        <v>362</v>
      </c>
      <c r="I154" s="41">
        <f>H154/164962</f>
        <v>2.1944447812223423E-3</v>
      </c>
      <c r="J154" s="37">
        <f>IF(D154=0, "-", IF((B154-D154)/D154&lt;10, (B154-D154)/D154, "&gt;999%"))</f>
        <v>0.8</v>
      </c>
      <c r="K154" s="38">
        <f>IF(H154=0, "-", IF((F154-H154)/H154&lt;10, (F154-H154)/H154, "&gt;999%"))</f>
        <v>-0.44751381215469616</v>
      </c>
    </row>
    <row r="155" spans="1:11" x14ac:dyDescent="0.2">
      <c r="B155" s="83"/>
      <c r="D155" s="83"/>
      <c r="F155" s="83"/>
      <c r="H155" s="83"/>
    </row>
    <row r="156" spans="1:11" s="43" customFormat="1" x14ac:dyDescent="0.2">
      <c r="A156" s="162" t="s">
        <v>599</v>
      </c>
      <c r="B156" s="71">
        <v>83</v>
      </c>
      <c r="C156" s="40">
        <f>B156/16149</f>
        <v>5.1396371292340079E-3</v>
      </c>
      <c r="D156" s="71">
        <v>136</v>
      </c>
      <c r="E156" s="41">
        <f>D156/17535</f>
        <v>7.7559167379526658E-3</v>
      </c>
      <c r="F156" s="77">
        <v>576</v>
      </c>
      <c r="G156" s="42">
        <f>F156/137541</f>
        <v>4.1878421706981915E-3</v>
      </c>
      <c r="H156" s="71">
        <v>1152</v>
      </c>
      <c r="I156" s="41">
        <f>H156/164962</f>
        <v>6.9834264860998288E-3</v>
      </c>
      <c r="J156" s="37">
        <f>IF(D156=0, "-", IF((B156-D156)/D156&lt;10, (B156-D156)/D156, "&gt;999%"))</f>
        <v>-0.38970588235294118</v>
      </c>
      <c r="K156" s="38">
        <f>IF(H156=0, "-", IF((F156-H156)/H156&lt;10, (F156-H156)/H156, "&gt;999%"))</f>
        <v>-0.5</v>
      </c>
    </row>
    <row r="157" spans="1:11" x14ac:dyDescent="0.2">
      <c r="B157" s="83"/>
      <c r="D157" s="83"/>
      <c r="F157" s="83"/>
      <c r="H157" s="83"/>
    </row>
    <row r="158" spans="1:11" ht="15.75" x14ac:dyDescent="0.25">
      <c r="A158" s="164" t="s">
        <v>117</v>
      </c>
      <c r="B158" s="196" t="s">
        <v>1</v>
      </c>
      <c r="C158" s="200"/>
      <c r="D158" s="200"/>
      <c r="E158" s="197"/>
      <c r="F158" s="196" t="s">
        <v>14</v>
      </c>
      <c r="G158" s="200"/>
      <c r="H158" s="200"/>
      <c r="I158" s="197"/>
      <c r="J158" s="196" t="s">
        <v>15</v>
      </c>
      <c r="K158" s="197"/>
    </row>
    <row r="159" spans="1:11" x14ac:dyDescent="0.2">
      <c r="A159" s="22"/>
      <c r="B159" s="196">
        <f>VALUE(RIGHT($B$2, 4))</f>
        <v>2020</v>
      </c>
      <c r="C159" s="197"/>
      <c r="D159" s="196">
        <f>B159-1</f>
        <v>2019</v>
      </c>
      <c r="E159" s="204"/>
      <c r="F159" s="196">
        <f>B159</f>
        <v>2020</v>
      </c>
      <c r="G159" s="204"/>
      <c r="H159" s="196">
        <f>D159</f>
        <v>2019</v>
      </c>
      <c r="I159" s="204"/>
      <c r="J159" s="140" t="s">
        <v>4</v>
      </c>
      <c r="K159" s="141" t="s">
        <v>2</v>
      </c>
    </row>
    <row r="160" spans="1:11" x14ac:dyDescent="0.2">
      <c r="A160" s="163" t="s">
        <v>145</v>
      </c>
      <c r="B160" s="61" t="s">
        <v>12</v>
      </c>
      <c r="C160" s="62" t="s">
        <v>13</v>
      </c>
      <c r="D160" s="61" t="s">
        <v>12</v>
      </c>
      <c r="E160" s="63" t="s">
        <v>13</v>
      </c>
      <c r="F160" s="62" t="s">
        <v>12</v>
      </c>
      <c r="G160" s="62" t="s">
        <v>13</v>
      </c>
      <c r="H160" s="61" t="s">
        <v>12</v>
      </c>
      <c r="I160" s="63" t="s">
        <v>13</v>
      </c>
      <c r="J160" s="61"/>
      <c r="K160" s="63"/>
    </row>
    <row r="161" spans="1:11" x14ac:dyDescent="0.2">
      <c r="A161" s="7" t="s">
        <v>295</v>
      </c>
      <c r="B161" s="65">
        <v>1</v>
      </c>
      <c r="C161" s="34">
        <f>IF(B163=0, "-", B161/B163)</f>
        <v>1</v>
      </c>
      <c r="D161" s="65">
        <v>0</v>
      </c>
      <c r="E161" s="9" t="str">
        <f>IF(D163=0, "-", D161/D163)</f>
        <v>-</v>
      </c>
      <c r="F161" s="81">
        <v>26</v>
      </c>
      <c r="G161" s="34">
        <f>IF(F163=0, "-", F161/F163)</f>
        <v>1</v>
      </c>
      <c r="H161" s="65">
        <v>22</v>
      </c>
      <c r="I161" s="9">
        <f>IF(H163=0, "-", H161/H163)</f>
        <v>1</v>
      </c>
      <c r="J161" s="8" t="str">
        <f>IF(D161=0, "-", IF((B161-D161)/D161&lt;10, (B161-D161)/D161, "&gt;999%"))</f>
        <v>-</v>
      </c>
      <c r="K161" s="9">
        <f>IF(H161=0, "-", IF((F161-H161)/H161&lt;10, (F161-H161)/H161, "&gt;999%"))</f>
        <v>0.18181818181818182</v>
      </c>
    </row>
    <row r="162" spans="1:11" x14ac:dyDescent="0.2">
      <c r="A162" s="2"/>
      <c r="B162" s="68"/>
      <c r="C162" s="33"/>
      <c r="D162" s="68"/>
      <c r="E162" s="6"/>
      <c r="F162" s="82"/>
      <c r="G162" s="33"/>
      <c r="H162" s="68"/>
      <c r="I162" s="6"/>
      <c r="J162" s="5"/>
      <c r="K162" s="6"/>
    </row>
    <row r="163" spans="1:11" s="43" customFormat="1" x14ac:dyDescent="0.2">
      <c r="A163" s="162" t="s">
        <v>598</v>
      </c>
      <c r="B163" s="71">
        <f>SUM(B161:B162)</f>
        <v>1</v>
      </c>
      <c r="C163" s="40">
        <f>B163/16149</f>
        <v>6.1923338906433838E-5</v>
      </c>
      <c r="D163" s="71">
        <f>SUM(D161:D162)</f>
        <v>0</v>
      </c>
      <c r="E163" s="41">
        <f>D163/17535</f>
        <v>0</v>
      </c>
      <c r="F163" s="77">
        <f>SUM(F161:F162)</f>
        <v>26</v>
      </c>
      <c r="G163" s="42">
        <f>F163/137541</f>
        <v>1.8903454242734895E-4</v>
      </c>
      <c r="H163" s="71">
        <f>SUM(H161:H162)</f>
        <v>22</v>
      </c>
      <c r="I163" s="41">
        <f>H163/164962</f>
        <v>1.3336404747760089E-4</v>
      </c>
      <c r="J163" s="37" t="str">
        <f>IF(D163=0, "-", IF((B163-D163)/D163&lt;10, (B163-D163)/D163, "&gt;999%"))</f>
        <v>-</v>
      </c>
      <c r="K163" s="38">
        <f>IF(H163=0, "-", IF((F163-H163)/H163&lt;10, (F163-H163)/H163, "&gt;999%"))</f>
        <v>0.18181818181818182</v>
      </c>
    </row>
    <row r="164" spans="1:11" x14ac:dyDescent="0.2">
      <c r="B164" s="83"/>
      <c r="D164" s="83"/>
      <c r="F164" s="83"/>
      <c r="H164" s="83"/>
    </row>
    <row r="165" spans="1:11" x14ac:dyDescent="0.2">
      <c r="A165" s="163" t="s">
        <v>146</v>
      </c>
      <c r="B165" s="61" t="s">
        <v>12</v>
      </c>
      <c r="C165" s="62" t="s">
        <v>13</v>
      </c>
      <c r="D165" s="61" t="s">
        <v>12</v>
      </c>
      <c r="E165" s="63" t="s">
        <v>13</v>
      </c>
      <c r="F165" s="62" t="s">
        <v>12</v>
      </c>
      <c r="G165" s="62" t="s">
        <v>13</v>
      </c>
      <c r="H165" s="61" t="s">
        <v>12</v>
      </c>
      <c r="I165" s="63" t="s">
        <v>13</v>
      </c>
      <c r="J165" s="61"/>
      <c r="K165" s="63"/>
    </row>
    <row r="166" spans="1:11" x14ac:dyDescent="0.2">
      <c r="A166" s="7" t="s">
        <v>296</v>
      </c>
      <c r="B166" s="65">
        <v>0</v>
      </c>
      <c r="C166" s="34">
        <f>IF(B179=0, "-", B166/B179)</f>
        <v>0</v>
      </c>
      <c r="D166" s="65">
        <v>0</v>
      </c>
      <c r="E166" s="9">
        <f>IF(D179=0, "-", D166/D179)</f>
        <v>0</v>
      </c>
      <c r="F166" s="81">
        <v>1</v>
      </c>
      <c r="G166" s="34">
        <f>IF(F179=0, "-", F166/F179)</f>
        <v>1.3698630136986301E-2</v>
      </c>
      <c r="H166" s="65">
        <v>6</v>
      </c>
      <c r="I166" s="9">
        <f>IF(H179=0, "-", H166/H179)</f>
        <v>7.0588235294117646E-2</v>
      </c>
      <c r="J166" s="8" t="str">
        <f t="shared" ref="J166:J177" si="12">IF(D166=0, "-", IF((B166-D166)/D166&lt;10, (B166-D166)/D166, "&gt;999%"))</f>
        <v>-</v>
      </c>
      <c r="K166" s="9">
        <f t="shared" ref="K166:K177" si="13">IF(H166=0, "-", IF((F166-H166)/H166&lt;10, (F166-H166)/H166, "&gt;999%"))</f>
        <v>-0.83333333333333337</v>
      </c>
    </row>
    <row r="167" spans="1:11" x14ac:dyDescent="0.2">
      <c r="A167" s="7" t="s">
        <v>297</v>
      </c>
      <c r="B167" s="65">
        <v>3</v>
      </c>
      <c r="C167" s="34">
        <f>IF(B179=0, "-", B167/B179)</f>
        <v>0.21428571428571427</v>
      </c>
      <c r="D167" s="65">
        <v>0</v>
      </c>
      <c r="E167" s="9">
        <f>IF(D179=0, "-", D167/D179)</f>
        <v>0</v>
      </c>
      <c r="F167" s="81">
        <v>6</v>
      </c>
      <c r="G167" s="34">
        <f>IF(F179=0, "-", F167/F179)</f>
        <v>8.2191780821917804E-2</v>
      </c>
      <c r="H167" s="65">
        <v>0</v>
      </c>
      <c r="I167" s="9">
        <f>IF(H179=0, "-", H167/H179)</f>
        <v>0</v>
      </c>
      <c r="J167" s="8" t="str">
        <f t="shared" si="12"/>
        <v>-</v>
      </c>
      <c r="K167" s="9" t="str">
        <f t="shared" si="13"/>
        <v>-</v>
      </c>
    </row>
    <row r="168" spans="1:11" x14ac:dyDescent="0.2">
      <c r="A168" s="7" t="s">
        <v>298</v>
      </c>
      <c r="B168" s="65">
        <v>0</v>
      </c>
      <c r="C168" s="34">
        <f>IF(B179=0, "-", B168/B179)</f>
        <v>0</v>
      </c>
      <c r="D168" s="65">
        <v>1</v>
      </c>
      <c r="E168" s="9">
        <f>IF(D179=0, "-", D168/D179)</f>
        <v>9.0909090909090912E-2</v>
      </c>
      <c r="F168" s="81">
        <v>5</v>
      </c>
      <c r="G168" s="34">
        <f>IF(F179=0, "-", F168/F179)</f>
        <v>6.8493150684931503E-2</v>
      </c>
      <c r="H168" s="65">
        <v>23</v>
      </c>
      <c r="I168" s="9">
        <f>IF(H179=0, "-", H168/H179)</f>
        <v>0.27058823529411763</v>
      </c>
      <c r="J168" s="8">
        <f t="shared" si="12"/>
        <v>-1</v>
      </c>
      <c r="K168" s="9">
        <f t="shared" si="13"/>
        <v>-0.78260869565217395</v>
      </c>
    </row>
    <row r="169" spans="1:11" x14ac:dyDescent="0.2">
      <c r="A169" s="7" t="s">
        <v>299</v>
      </c>
      <c r="B169" s="65">
        <v>5</v>
      </c>
      <c r="C169" s="34">
        <f>IF(B179=0, "-", B169/B179)</f>
        <v>0.35714285714285715</v>
      </c>
      <c r="D169" s="65">
        <v>3</v>
      </c>
      <c r="E169" s="9">
        <f>IF(D179=0, "-", D169/D179)</f>
        <v>0.27272727272727271</v>
      </c>
      <c r="F169" s="81">
        <v>11</v>
      </c>
      <c r="G169" s="34">
        <f>IF(F179=0, "-", F169/F179)</f>
        <v>0.15068493150684931</v>
      </c>
      <c r="H169" s="65">
        <v>15</v>
      </c>
      <c r="I169" s="9">
        <f>IF(H179=0, "-", H169/H179)</f>
        <v>0.17647058823529413</v>
      </c>
      <c r="J169" s="8">
        <f t="shared" si="12"/>
        <v>0.66666666666666663</v>
      </c>
      <c r="K169" s="9">
        <f t="shared" si="13"/>
        <v>-0.26666666666666666</v>
      </c>
    </row>
    <row r="170" spans="1:11" x14ac:dyDescent="0.2">
      <c r="A170" s="7" t="s">
        <v>300</v>
      </c>
      <c r="B170" s="65">
        <v>2</v>
      </c>
      <c r="C170" s="34">
        <f>IF(B179=0, "-", B170/B179)</f>
        <v>0.14285714285714285</v>
      </c>
      <c r="D170" s="65">
        <v>0</v>
      </c>
      <c r="E170" s="9">
        <f>IF(D179=0, "-", D170/D179)</f>
        <v>0</v>
      </c>
      <c r="F170" s="81">
        <v>17</v>
      </c>
      <c r="G170" s="34">
        <f>IF(F179=0, "-", F170/F179)</f>
        <v>0.23287671232876711</v>
      </c>
      <c r="H170" s="65">
        <v>0</v>
      </c>
      <c r="I170" s="9">
        <f>IF(H179=0, "-", H170/H179)</f>
        <v>0</v>
      </c>
      <c r="J170" s="8" t="str">
        <f t="shared" si="12"/>
        <v>-</v>
      </c>
      <c r="K170" s="9" t="str">
        <f t="shared" si="13"/>
        <v>-</v>
      </c>
    </row>
    <row r="171" spans="1:11" x14ac:dyDescent="0.2">
      <c r="A171" s="7" t="s">
        <v>301</v>
      </c>
      <c r="B171" s="65">
        <v>0</v>
      </c>
      <c r="C171" s="34">
        <f>IF(B179=0, "-", B171/B179)</f>
        <v>0</v>
      </c>
      <c r="D171" s="65">
        <v>0</v>
      </c>
      <c r="E171" s="9">
        <f>IF(D179=0, "-", D171/D179)</f>
        <v>0</v>
      </c>
      <c r="F171" s="81">
        <v>1</v>
      </c>
      <c r="G171" s="34">
        <f>IF(F179=0, "-", F171/F179)</f>
        <v>1.3698630136986301E-2</v>
      </c>
      <c r="H171" s="65">
        <v>1</v>
      </c>
      <c r="I171" s="9">
        <f>IF(H179=0, "-", H171/H179)</f>
        <v>1.1764705882352941E-2</v>
      </c>
      <c r="J171" s="8" t="str">
        <f t="shared" si="12"/>
        <v>-</v>
      </c>
      <c r="K171" s="9">
        <f t="shared" si="13"/>
        <v>0</v>
      </c>
    </row>
    <row r="172" spans="1:11" x14ac:dyDescent="0.2">
      <c r="A172" s="7" t="s">
        <v>302</v>
      </c>
      <c r="B172" s="65">
        <v>0</v>
      </c>
      <c r="C172" s="34">
        <f>IF(B179=0, "-", B172/B179)</f>
        <v>0</v>
      </c>
      <c r="D172" s="65">
        <v>0</v>
      </c>
      <c r="E172" s="9">
        <f>IF(D179=0, "-", D172/D179)</f>
        <v>0</v>
      </c>
      <c r="F172" s="81">
        <v>2</v>
      </c>
      <c r="G172" s="34">
        <f>IF(F179=0, "-", F172/F179)</f>
        <v>2.7397260273972601E-2</v>
      </c>
      <c r="H172" s="65">
        <v>4</v>
      </c>
      <c r="I172" s="9">
        <f>IF(H179=0, "-", H172/H179)</f>
        <v>4.7058823529411764E-2</v>
      </c>
      <c r="J172" s="8" t="str">
        <f t="shared" si="12"/>
        <v>-</v>
      </c>
      <c r="K172" s="9">
        <f t="shared" si="13"/>
        <v>-0.5</v>
      </c>
    </row>
    <row r="173" spans="1:11" x14ac:dyDescent="0.2">
      <c r="A173" s="7" t="s">
        <v>303</v>
      </c>
      <c r="B173" s="65">
        <v>0</v>
      </c>
      <c r="C173" s="34">
        <f>IF(B179=0, "-", B173/B179)</f>
        <v>0</v>
      </c>
      <c r="D173" s="65">
        <v>0</v>
      </c>
      <c r="E173" s="9">
        <f>IF(D179=0, "-", D173/D179)</f>
        <v>0</v>
      </c>
      <c r="F173" s="81">
        <v>1</v>
      </c>
      <c r="G173" s="34">
        <f>IF(F179=0, "-", F173/F179)</f>
        <v>1.3698630136986301E-2</v>
      </c>
      <c r="H173" s="65">
        <v>3</v>
      </c>
      <c r="I173" s="9">
        <f>IF(H179=0, "-", H173/H179)</f>
        <v>3.5294117647058823E-2</v>
      </c>
      <c r="J173" s="8" t="str">
        <f t="shared" si="12"/>
        <v>-</v>
      </c>
      <c r="K173" s="9">
        <f t="shared" si="13"/>
        <v>-0.66666666666666663</v>
      </c>
    </row>
    <row r="174" spans="1:11" x14ac:dyDescent="0.2">
      <c r="A174" s="7" t="s">
        <v>304</v>
      </c>
      <c r="B174" s="65">
        <v>3</v>
      </c>
      <c r="C174" s="34">
        <f>IF(B179=0, "-", B174/B179)</f>
        <v>0.21428571428571427</v>
      </c>
      <c r="D174" s="65">
        <v>1</v>
      </c>
      <c r="E174" s="9">
        <f>IF(D179=0, "-", D174/D179)</f>
        <v>9.0909090909090912E-2</v>
      </c>
      <c r="F174" s="81">
        <v>13</v>
      </c>
      <c r="G174" s="34">
        <f>IF(F179=0, "-", F174/F179)</f>
        <v>0.17808219178082191</v>
      </c>
      <c r="H174" s="65">
        <v>8</v>
      </c>
      <c r="I174" s="9">
        <f>IF(H179=0, "-", H174/H179)</f>
        <v>9.4117647058823528E-2</v>
      </c>
      <c r="J174" s="8">
        <f t="shared" si="12"/>
        <v>2</v>
      </c>
      <c r="K174" s="9">
        <f t="shared" si="13"/>
        <v>0.625</v>
      </c>
    </row>
    <row r="175" spans="1:11" x14ac:dyDescent="0.2">
      <c r="A175" s="7" t="s">
        <v>305</v>
      </c>
      <c r="B175" s="65">
        <v>1</v>
      </c>
      <c r="C175" s="34">
        <f>IF(B179=0, "-", B175/B179)</f>
        <v>7.1428571428571425E-2</v>
      </c>
      <c r="D175" s="65">
        <v>6</v>
      </c>
      <c r="E175" s="9">
        <f>IF(D179=0, "-", D175/D179)</f>
        <v>0.54545454545454541</v>
      </c>
      <c r="F175" s="81">
        <v>13</v>
      </c>
      <c r="G175" s="34">
        <f>IF(F179=0, "-", F175/F179)</f>
        <v>0.17808219178082191</v>
      </c>
      <c r="H175" s="65">
        <v>19</v>
      </c>
      <c r="I175" s="9">
        <f>IF(H179=0, "-", H175/H179)</f>
        <v>0.22352941176470589</v>
      </c>
      <c r="J175" s="8">
        <f t="shared" si="12"/>
        <v>-0.83333333333333337</v>
      </c>
      <c r="K175" s="9">
        <f t="shared" si="13"/>
        <v>-0.31578947368421051</v>
      </c>
    </row>
    <row r="176" spans="1:11" x14ac:dyDescent="0.2">
      <c r="A176" s="7" t="s">
        <v>306</v>
      </c>
      <c r="B176" s="65">
        <v>0</v>
      </c>
      <c r="C176" s="34">
        <f>IF(B179=0, "-", B176/B179)</f>
        <v>0</v>
      </c>
      <c r="D176" s="65">
        <v>0</v>
      </c>
      <c r="E176" s="9">
        <f>IF(D179=0, "-", D176/D179)</f>
        <v>0</v>
      </c>
      <c r="F176" s="81">
        <v>2</v>
      </c>
      <c r="G176" s="34">
        <f>IF(F179=0, "-", F176/F179)</f>
        <v>2.7397260273972601E-2</v>
      </c>
      <c r="H176" s="65">
        <v>5</v>
      </c>
      <c r="I176" s="9">
        <f>IF(H179=0, "-", H176/H179)</f>
        <v>5.8823529411764705E-2</v>
      </c>
      <c r="J176" s="8" t="str">
        <f t="shared" si="12"/>
        <v>-</v>
      </c>
      <c r="K176" s="9">
        <f t="shared" si="13"/>
        <v>-0.6</v>
      </c>
    </row>
    <row r="177" spans="1:11" x14ac:dyDescent="0.2">
      <c r="A177" s="7" t="s">
        <v>307</v>
      </c>
      <c r="B177" s="65">
        <v>0</v>
      </c>
      <c r="C177" s="34">
        <f>IF(B179=0, "-", B177/B179)</f>
        <v>0</v>
      </c>
      <c r="D177" s="65">
        <v>0</v>
      </c>
      <c r="E177" s="9">
        <f>IF(D179=0, "-", D177/D179)</f>
        <v>0</v>
      </c>
      <c r="F177" s="81">
        <v>1</v>
      </c>
      <c r="G177" s="34">
        <f>IF(F179=0, "-", F177/F179)</f>
        <v>1.3698630136986301E-2</v>
      </c>
      <c r="H177" s="65">
        <v>1</v>
      </c>
      <c r="I177" s="9">
        <f>IF(H179=0, "-", H177/H179)</f>
        <v>1.1764705882352941E-2</v>
      </c>
      <c r="J177" s="8" t="str">
        <f t="shared" si="12"/>
        <v>-</v>
      </c>
      <c r="K177" s="9">
        <f t="shared" si="13"/>
        <v>0</v>
      </c>
    </row>
    <row r="178" spans="1:11" x14ac:dyDescent="0.2">
      <c r="A178" s="2"/>
      <c r="B178" s="68"/>
      <c r="C178" s="33"/>
      <c r="D178" s="68"/>
      <c r="E178" s="6"/>
      <c r="F178" s="82"/>
      <c r="G178" s="33"/>
      <c r="H178" s="68"/>
      <c r="I178" s="6"/>
      <c r="J178" s="5"/>
      <c r="K178" s="6"/>
    </row>
    <row r="179" spans="1:11" s="43" customFormat="1" x14ac:dyDescent="0.2">
      <c r="A179" s="162" t="s">
        <v>597</v>
      </c>
      <c r="B179" s="71">
        <f>SUM(B166:B178)</f>
        <v>14</v>
      </c>
      <c r="C179" s="40">
        <f>B179/16149</f>
        <v>8.6692674469007367E-4</v>
      </c>
      <c r="D179" s="71">
        <f>SUM(D166:D178)</f>
        <v>11</v>
      </c>
      <c r="E179" s="41">
        <f>D179/17535</f>
        <v>6.2731679498146569E-4</v>
      </c>
      <c r="F179" s="77">
        <f>SUM(F166:F178)</f>
        <v>73</v>
      </c>
      <c r="G179" s="42">
        <f>F179/137541</f>
        <v>5.3075083066140281E-4</v>
      </c>
      <c r="H179" s="71">
        <f>SUM(H166:H178)</f>
        <v>85</v>
      </c>
      <c r="I179" s="41">
        <f>H179/164962</f>
        <v>5.1527018343618526E-4</v>
      </c>
      <c r="J179" s="37">
        <f>IF(D179=0, "-", IF((B179-D179)/D179&lt;10, (B179-D179)/D179, "&gt;999%"))</f>
        <v>0.27272727272727271</v>
      </c>
      <c r="K179" s="38">
        <f>IF(H179=0, "-", IF((F179-H179)/H179&lt;10, (F179-H179)/H179, "&gt;999%"))</f>
        <v>-0.14117647058823529</v>
      </c>
    </row>
    <row r="180" spans="1:11" x14ac:dyDescent="0.2">
      <c r="B180" s="83"/>
      <c r="D180" s="83"/>
      <c r="F180" s="83"/>
      <c r="H180" s="83"/>
    </row>
    <row r="181" spans="1:11" s="43" customFormat="1" x14ac:dyDescent="0.2">
      <c r="A181" s="162" t="s">
        <v>596</v>
      </c>
      <c r="B181" s="71">
        <v>15</v>
      </c>
      <c r="C181" s="40">
        <f>B181/16149</f>
        <v>9.2885008359650748E-4</v>
      </c>
      <c r="D181" s="71">
        <v>11</v>
      </c>
      <c r="E181" s="41">
        <f>D181/17535</f>
        <v>6.2731679498146569E-4</v>
      </c>
      <c r="F181" s="77">
        <v>99</v>
      </c>
      <c r="G181" s="42">
        <f>F181/137541</f>
        <v>7.1978537308875175E-4</v>
      </c>
      <c r="H181" s="71">
        <v>107</v>
      </c>
      <c r="I181" s="41">
        <f>H181/164962</f>
        <v>6.4863423091378618E-4</v>
      </c>
      <c r="J181" s="37">
        <f>IF(D181=0, "-", IF((B181-D181)/D181&lt;10, (B181-D181)/D181, "&gt;999%"))</f>
        <v>0.36363636363636365</v>
      </c>
      <c r="K181" s="38">
        <f>IF(H181=0, "-", IF((F181-H181)/H181&lt;10, (F181-H181)/H181, "&gt;999%"))</f>
        <v>-7.476635514018691E-2</v>
      </c>
    </row>
    <row r="182" spans="1:11" x14ac:dyDescent="0.2">
      <c r="B182" s="83"/>
      <c r="D182" s="83"/>
      <c r="F182" s="83"/>
      <c r="H182" s="83"/>
    </row>
    <row r="183" spans="1:11" ht="15.75" x14ac:dyDescent="0.25">
      <c r="A183" s="164" t="s">
        <v>118</v>
      </c>
      <c r="B183" s="196" t="s">
        <v>1</v>
      </c>
      <c r="C183" s="200"/>
      <c r="D183" s="200"/>
      <c r="E183" s="197"/>
      <c r="F183" s="196" t="s">
        <v>14</v>
      </c>
      <c r="G183" s="200"/>
      <c r="H183" s="200"/>
      <c r="I183" s="197"/>
      <c r="J183" s="196" t="s">
        <v>15</v>
      </c>
      <c r="K183" s="197"/>
    </row>
    <row r="184" spans="1:11" x14ac:dyDescent="0.2">
      <c r="A184" s="22"/>
      <c r="B184" s="196">
        <f>VALUE(RIGHT($B$2, 4))</f>
        <v>2020</v>
      </c>
      <c r="C184" s="197"/>
      <c r="D184" s="196">
        <f>B184-1</f>
        <v>2019</v>
      </c>
      <c r="E184" s="204"/>
      <c r="F184" s="196">
        <f>B184</f>
        <v>2020</v>
      </c>
      <c r="G184" s="204"/>
      <c r="H184" s="196">
        <f>D184</f>
        <v>2019</v>
      </c>
      <c r="I184" s="204"/>
      <c r="J184" s="140" t="s">
        <v>4</v>
      </c>
      <c r="K184" s="141" t="s">
        <v>2</v>
      </c>
    </row>
    <row r="185" spans="1:11" x14ac:dyDescent="0.2">
      <c r="A185" s="163" t="s">
        <v>147</v>
      </c>
      <c r="B185" s="61" t="s">
        <v>12</v>
      </c>
      <c r="C185" s="62" t="s">
        <v>13</v>
      </c>
      <c r="D185" s="61" t="s">
        <v>12</v>
      </c>
      <c r="E185" s="63" t="s">
        <v>13</v>
      </c>
      <c r="F185" s="62" t="s">
        <v>12</v>
      </c>
      <c r="G185" s="62" t="s">
        <v>13</v>
      </c>
      <c r="H185" s="61" t="s">
        <v>12</v>
      </c>
      <c r="I185" s="63" t="s">
        <v>13</v>
      </c>
      <c r="J185" s="61"/>
      <c r="K185" s="63"/>
    </row>
    <row r="186" spans="1:11" x14ac:dyDescent="0.2">
      <c r="A186" s="7" t="s">
        <v>308</v>
      </c>
      <c r="B186" s="65">
        <v>16</v>
      </c>
      <c r="C186" s="34">
        <f>IF(B195=0, "-", B186/B195)</f>
        <v>0.19047619047619047</v>
      </c>
      <c r="D186" s="65">
        <v>28</v>
      </c>
      <c r="E186" s="9">
        <f>IF(D195=0, "-", D186/D195)</f>
        <v>0.11914893617021277</v>
      </c>
      <c r="F186" s="81">
        <v>151</v>
      </c>
      <c r="G186" s="34">
        <f>IF(F195=0, "-", F186/F195)</f>
        <v>0.17640186915887851</v>
      </c>
      <c r="H186" s="65">
        <v>197</v>
      </c>
      <c r="I186" s="9">
        <f>IF(H195=0, "-", H186/H195)</f>
        <v>0.13853727144866385</v>
      </c>
      <c r="J186" s="8">
        <f t="shared" ref="J186:J193" si="14">IF(D186=0, "-", IF((B186-D186)/D186&lt;10, (B186-D186)/D186, "&gt;999%"))</f>
        <v>-0.42857142857142855</v>
      </c>
      <c r="K186" s="9">
        <f t="shared" ref="K186:K193" si="15">IF(H186=0, "-", IF((F186-H186)/H186&lt;10, (F186-H186)/H186, "&gt;999%"))</f>
        <v>-0.233502538071066</v>
      </c>
    </row>
    <row r="187" spans="1:11" x14ac:dyDescent="0.2">
      <c r="A187" s="7" t="s">
        <v>309</v>
      </c>
      <c r="B187" s="65">
        <v>6</v>
      </c>
      <c r="C187" s="34">
        <f>IF(B195=0, "-", B187/B195)</f>
        <v>7.1428571428571425E-2</v>
      </c>
      <c r="D187" s="65">
        <v>8</v>
      </c>
      <c r="E187" s="9">
        <f>IF(D195=0, "-", D187/D195)</f>
        <v>3.4042553191489362E-2</v>
      </c>
      <c r="F187" s="81">
        <v>80</v>
      </c>
      <c r="G187" s="34">
        <f>IF(F195=0, "-", F187/F195)</f>
        <v>9.3457943925233641E-2</v>
      </c>
      <c r="H187" s="65">
        <v>106</v>
      </c>
      <c r="I187" s="9">
        <f>IF(H195=0, "-", H187/H195)</f>
        <v>7.4542897327707455E-2</v>
      </c>
      <c r="J187" s="8">
        <f t="shared" si="14"/>
        <v>-0.25</v>
      </c>
      <c r="K187" s="9">
        <f t="shared" si="15"/>
        <v>-0.24528301886792453</v>
      </c>
    </row>
    <row r="188" spans="1:11" x14ac:dyDescent="0.2">
      <c r="A188" s="7" t="s">
        <v>310</v>
      </c>
      <c r="B188" s="65">
        <v>43</v>
      </c>
      <c r="C188" s="34">
        <f>IF(B195=0, "-", B188/B195)</f>
        <v>0.51190476190476186</v>
      </c>
      <c r="D188" s="65">
        <v>154</v>
      </c>
      <c r="E188" s="9">
        <f>IF(D195=0, "-", D188/D195)</f>
        <v>0.65531914893617016</v>
      </c>
      <c r="F188" s="81">
        <v>452</v>
      </c>
      <c r="G188" s="34">
        <f>IF(F195=0, "-", F188/F195)</f>
        <v>0.5280373831775701</v>
      </c>
      <c r="H188" s="65">
        <v>688</v>
      </c>
      <c r="I188" s="9">
        <f>IF(H195=0, "-", H188/H195)</f>
        <v>0.4838255977496484</v>
      </c>
      <c r="J188" s="8">
        <f t="shared" si="14"/>
        <v>-0.72077922077922074</v>
      </c>
      <c r="K188" s="9">
        <f t="shared" si="15"/>
        <v>-0.34302325581395349</v>
      </c>
    </row>
    <row r="189" spans="1:11" x14ac:dyDescent="0.2">
      <c r="A189" s="7" t="s">
        <v>311</v>
      </c>
      <c r="B189" s="65">
        <v>13</v>
      </c>
      <c r="C189" s="34">
        <f>IF(B195=0, "-", B189/B195)</f>
        <v>0.15476190476190477</v>
      </c>
      <c r="D189" s="65">
        <v>13</v>
      </c>
      <c r="E189" s="9">
        <f>IF(D195=0, "-", D189/D195)</f>
        <v>5.5319148936170209E-2</v>
      </c>
      <c r="F189" s="81">
        <v>100</v>
      </c>
      <c r="G189" s="34">
        <f>IF(F195=0, "-", F189/F195)</f>
        <v>0.11682242990654206</v>
      </c>
      <c r="H189" s="65">
        <v>136</v>
      </c>
      <c r="I189" s="9">
        <f>IF(H195=0, "-", H189/H195)</f>
        <v>9.5639943741209557E-2</v>
      </c>
      <c r="J189" s="8">
        <f t="shared" si="14"/>
        <v>0</v>
      </c>
      <c r="K189" s="9">
        <f t="shared" si="15"/>
        <v>-0.26470588235294118</v>
      </c>
    </row>
    <row r="190" spans="1:11" x14ac:dyDescent="0.2">
      <c r="A190" s="7" t="s">
        <v>312</v>
      </c>
      <c r="B190" s="65">
        <v>2</v>
      </c>
      <c r="C190" s="34">
        <f>IF(B195=0, "-", B190/B195)</f>
        <v>2.3809523809523808E-2</v>
      </c>
      <c r="D190" s="65">
        <v>14</v>
      </c>
      <c r="E190" s="9">
        <f>IF(D195=0, "-", D190/D195)</f>
        <v>5.9574468085106386E-2</v>
      </c>
      <c r="F190" s="81">
        <v>17</v>
      </c>
      <c r="G190" s="34">
        <f>IF(F195=0, "-", F190/F195)</f>
        <v>1.9859813084112148E-2</v>
      </c>
      <c r="H190" s="65">
        <v>104</v>
      </c>
      <c r="I190" s="9">
        <f>IF(H195=0, "-", H190/H195)</f>
        <v>7.3136427566807313E-2</v>
      </c>
      <c r="J190" s="8">
        <f t="shared" si="14"/>
        <v>-0.8571428571428571</v>
      </c>
      <c r="K190" s="9">
        <f t="shared" si="15"/>
        <v>-0.83653846153846156</v>
      </c>
    </row>
    <row r="191" spans="1:11" x14ac:dyDescent="0.2">
      <c r="A191" s="7" t="s">
        <v>313</v>
      </c>
      <c r="B191" s="65">
        <v>4</v>
      </c>
      <c r="C191" s="34">
        <f>IF(B195=0, "-", B191/B195)</f>
        <v>4.7619047619047616E-2</v>
      </c>
      <c r="D191" s="65">
        <v>8</v>
      </c>
      <c r="E191" s="9">
        <f>IF(D195=0, "-", D191/D195)</f>
        <v>3.4042553191489362E-2</v>
      </c>
      <c r="F191" s="81">
        <v>26</v>
      </c>
      <c r="G191" s="34">
        <f>IF(F195=0, "-", F191/F195)</f>
        <v>3.0373831775700934E-2</v>
      </c>
      <c r="H191" s="65">
        <v>50</v>
      </c>
      <c r="I191" s="9">
        <f>IF(H195=0, "-", H191/H195)</f>
        <v>3.5161744022503515E-2</v>
      </c>
      <c r="J191" s="8">
        <f t="shared" si="14"/>
        <v>-0.5</v>
      </c>
      <c r="K191" s="9">
        <f t="shared" si="15"/>
        <v>-0.48</v>
      </c>
    </row>
    <row r="192" spans="1:11" x14ac:dyDescent="0.2">
      <c r="A192" s="7" t="s">
        <v>314</v>
      </c>
      <c r="B192" s="65">
        <v>0</v>
      </c>
      <c r="C192" s="34">
        <f>IF(B195=0, "-", B192/B195)</f>
        <v>0</v>
      </c>
      <c r="D192" s="65">
        <v>1</v>
      </c>
      <c r="E192" s="9">
        <f>IF(D195=0, "-", D192/D195)</f>
        <v>4.2553191489361703E-3</v>
      </c>
      <c r="F192" s="81">
        <v>4</v>
      </c>
      <c r="G192" s="34">
        <f>IF(F195=0, "-", F192/F195)</f>
        <v>4.6728971962616819E-3</v>
      </c>
      <c r="H192" s="65">
        <v>9</v>
      </c>
      <c r="I192" s="9">
        <f>IF(H195=0, "-", H192/H195)</f>
        <v>6.3291139240506328E-3</v>
      </c>
      <c r="J192" s="8">
        <f t="shared" si="14"/>
        <v>-1</v>
      </c>
      <c r="K192" s="9">
        <f t="shared" si="15"/>
        <v>-0.55555555555555558</v>
      </c>
    </row>
    <row r="193" spans="1:11" x14ac:dyDescent="0.2">
      <c r="A193" s="7" t="s">
        <v>315</v>
      </c>
      <c r="B193" s="65">
        <v>0</v>
      </c>
      <c r="C193" s="34">
        <f>IF(B195=0, "-", B193/B195)</f>
        <v>0</v>
      </c>
      <c r="D193" s="65">
        <v>9</v>
      </c>
      <c r="E193" s="9">
        <f>IF(D195=0, "-", D193/D195)</f>
        <v>3.8297872340425532E-2</v>
      </c>
      <c r="F193" s="81">
        <v>26</v>
      </c>
      <c r="G193" s="34">
        <f>IF(F195=0, "-", F193/F195)</f>
        <v>3.0373831775700934E-2</v>
      </c>
      <c r="H193" s="65">
        <v>132</v>
      </c>
      <c r="I193" s="9">
        <f>IF(H195=0, "-", H193/H195)</f>
        <v>9.2827004219409287E-2</v>
      </c>
      <c r="J193" s="8">
        <f t="shared" si="14"/>
        <v>-1</v>
      </c>
      <c r="K193" s="9">
        <f t="shared" si="15"/>
        <v>-0.80303030303030298</v>
      </c>
    </row>
    <row r="194" spans="1:11" x14ac:dyDescent="0.2">
      <c r="A194" s="2"/>
      <c r="B194" s="68"/>
      <c r="C194" s="33"/>
      <c r="D194" s="68"/>
      <c r="E194" s="6"/>
      <c r="F194" s="82"/>
      <c r="G194" s="33"/>
      <c r="H194" s="68"/>
      <c r="I194" s="6"/>
      <c r="J194" s="5"/>
      <c r="K194" s="6"/>
    </row>
    <row r="195" spans="1:11" s="43" customFormat="1" x14ac:dyDescent="0.2">
      <c r="A195" s="162" t="s">
        <v>595</v>
      </c>
      <c r="B195" s="71">
        <f>SUM(B186:B194)</f>
        <v>84</v>
      </c>
      <c r="C195" s="40">
        <f>B195/16149</f>
        <v>5.2015604681404422E-3</v>
      </c>
      <c r="D195" s="71">
        <f>SUM(D186:D194)</f>
        <v>235</v>
      </c>
      <c r="E195" s="41">
        <f>D195/17535</f>
        <v>1.3401767892785858E-2</v>
      </c>
      <c r="F195" s="77">
        <f>SUM(F186:F194)</f>
        <v>856</v>
      </c>
      <c r="G195" s="42">
        <f>F195/137541</f>
        <v>6.2235987814542575E-3</v>
      </c>
      <c r="H195" s="71">
        <f>SUM(H186:H194)</f>
        <v>1422</v>
      </c>
      <c r="I195" s="41">
        <f>H195/164962</f>
        <v>8.6201670687794767E-3</v>
      </c>
      <c r="J195" s="37">
        <f>IF(D195=0, "-", IF((B195-D195)/D195&lt;10, (B195-D195)/D195, "&gt;999%"))</f>
        <v>-0.64255319148936174</v>
      </c>
      <c r="K195" s="38">
        <f>IF(H195=0, "-", IF((F195-H195)/H195&lt;10, (F195-H195)/H195, "&gt;999%"))</f>
        <v>-0.39803094233473979</v>
      </c>
    </row>
    <row r="196" spans="1:11" x14ac:dyDescent="0.2">
      <c r="B196" s="83"/>
      <c r="D196" s="83"/>
      <c r="F196" s="83"/>
      <c r="H196" s="83"/>
    </row>
    <row r="197" spans="1:11" x14ac:dyDescent="0.2">
      <c r="A197" s="163" t="s">
        <v>148</v>
      </c>
      <c r="B197" s="61" t="s">
        <v>12</v>
      </c>
      <c r="C197" s="62" t="s">
        <v>13</v>
      </c>
      <c r="D197" s="61" t="s">
        <v>12</v>
      </c>
      <c r="E197" s="63" t="s">
        <v>13</v>
      </c>
      <c r="F197" s="62" t="s">
        <v>12</v>
      </c>
      <c r="G197" s="62" t="s">
        <v>13</v>
      </c>
      <c r="H197" s="61" t="s">
        <v>12</v>
      </c>
      <c r="I197" s="63" t="s">
        <v>13</v>
      </c>
      <c r="J197" s="61"/>
      <c r="K197" s="63"/>
    </row>
    <row r="198" spans="1:11" x14ac:dyDescent="0.2">
      <c r="A198" s="7" t="s">
        <v>316</v>
      </c>
      <c r="B198" s="65">
        <v>0</v>
      </c>
      <c r="C198" s="34">
        <f>IF(B203=0, "-", B198/B203)</f>
        <v>0</v>
      </c>
      <c r="D198" s="65">
        <v>0</v>
      </c>
      <c r="E198" s="9">
        <f>IF(D203=0, "-", D198/D203)</f>
        <v>0</v>
      </c>
      <c r="F198" s="81">
        <v>7</v>
      </c>
      <c r="G198" s="34">
        <f>IF(F203=0, "-", F198/F203)</f>
        <v>5.3846153846153849E-2</v>
      </c>
      <c r="H198" s="65">
        <v>2</v>
      </c>
      <c r="I198" s="9">
        <f>IF(H203=0, "-", H198/H203)</f>
        <v>3.3898305084745763E-2</v>
      </c>
      <c r="J198" s="8" t="str">
        <f>IF(D198=0, "-", IF((B198-D198)/D198&lt;10, (B198-D198)/D198, "&gt;999%"))</f>
        <v>-</v>
      </c>
      <c r="K198" s="9">
        <f>IF(H198=0, "-", IF((F198-H198)/H198&lt;10, (F198-H198)/H198, "&gt;999%"))</f>
        <v>2.5</v>
      </c>
    </row>
    <row r="199" spans="1:11" x14ac:dyDescent="0.2">
      <c r="A199" s="7" t="s">
        <v>317</v>
      </c>
      <c r="B199" s="65">
        <v>5</v>
      </c>
      <c r="C199" s="34">
        <f>IF(B203=0, "-", B199/B203)</f>
        <v>0.23809523809523808</v>
      </c>
      <c r="D199" s="65">
        <v>3</v>
      </c>
      <c r="E199" s="9">
        <f>IF(D203=0, "-", D199/D203)</f>
        <v>0.23076923076923078</v>
      </c>
      <c r="F199" s="81">
        <v>29</v>
      </c>
      <c r="G199" s="34">
        <f>IF(F203=0, "-", F199/F203)</f>
        <v>0.22307692307692309</v>
      </c>
      <c r="H199" s="65">
        <v>19</v>
      </c>
      <c r="I199" s="9">
        <f>IF(H203=0, "-", H199/H203)</f>
        <v>0.32203389830508472</v>
      </c>
      <c r="J199" s="8">
        <f>IF(D199=0, "-", IF((B199-D199)/D199&lt;10, (B199-D199)/D199, "&gt;999%"))</f>
        <v>0.66666666666666663</v>
      </c>
      <c r="K199" s="9">
        <f>IF(H199=0, "-", IF((F199-H199)/H199&lt;10, (F199-H199)/H199, "&gt;999%"))</f>
        <v>0.52631578947368418</v>
      </c>
    </row>
    <row r="200" spans="1:11" x14ac:dyDescent="0.2">
      <c r="A200" s="7" t="s">
        <v>318</v>
      </c>
      <c r="B200" s="65">
        <v>9</v>
      </c>
      <c r="C200" s="34">
        <f>IF(B203=0, "-", B200/B203)</f>
        <v>0.42857142857142855</v>
      </c>
      <c r="D200" s="65">
        <v>10</v>
      </c>
      <c r="E200" s="9">
        <f>IF(D203=0, "-", D200/D203)</f>
        <v>0.76923076923076927</v>
      </c>
      <c r="F200" s="81">
        <v>51</v>
      </c>
      <c r="G200" s="34">
        <f>IF(F203=0, "-", F200/F203)</f>
        <v>0.3923076923076923</v>
      </c>
      <c r="H200" s="65">
        <v>38</v>
      </c>
      <c r="I200" s="9">
        <f>IF(H203=0, "-", H200/H203)</f>
        <v>0.64406779661016944</v>
      </c>
      <c r="J200" s="8">
        <f>IF(D200=0, "-", IF((B200-D200)/D200&lt;10, (B200-D200)/D200, "&gt;999%"))</f>
        <v>-0.1</v>
      </c>
      <c r="K200" s="9">
        <f>IF(H200=0, "-", IF((F200-H200)/H200&lt;10, (F200-H200)/H200, "&gt;999%"))</f>
        <v>0.34210526315789475</v>
      </c>
    </row>
    <row r="201" spans="1:11" x14ac:dyDescent="0.2">
      <c r="A201" s="7" t="s">
        <v>319</v>
      </c>
      <c r="B201" s="65">
        <v>7</v>
      </c>
      <c r="C201" s="34">
        <f>IF(B203=0, "-", B201/B203)</f>
        <v>0.33333333333333331</v>
      </c>
      <c r="D201" s="65">
        <v>0</v>
      </c>
      <c r="E201" s="9">
        <f>IF(D203=0, "-", D201/D203)</f>
        <v>0</v>
      </c>
      <c r="F201" s="81">
        <v>43</v>
      </c>
      <c r="G201" s="34">
        <f>IF(F203=0, "-", F201/F203)</f>
        <v>0.33076923076923076</v>
      </c>
      <c r="H201" s="65">
        <v>0</v>
      </c>
      <c r="I201" s="9">
        <f>IF(H203=0, "-", H201/H203)</f>
        <v>0</v>
      </c>
      <c r="J201" s="8" t="str">
        <f>IF(D201=0, "-", IF((B201-D201)/D201&lt;10, (B201-D201)/D201, "&gt;999%"))</f>
        <v>-</v>
      </c>
      <c r="K201" s="9" t="str">
        <f>IF(H201=0, "-", IF((F201-H201)/H201&lt;10, (F201-H201)/H201, "&gt;999%"))</f>
        <v>-</v>
      </c>
    </row>
    <row r="202" spans="1:11" x14ac:dyDescent="0.2">
      <c r="A202" s="2"/>
      <c r="B202" s="68"/>
      <c r="C202" s="33"/>
      <c r="D202" s="68"/>
      <c r="E202" s="6"/>
      <c r="F202" s="82"/>
      <c r="G202" s="33"/>
      <c r="H202" s="68"/>
      <c r="I202" s="6"/>
      <c r="J202" s="5"/>
      <c r="K202" s="6"/>
    </row>
    <row r="203" spans="1:11" s="43" customFormat="1" x14ac:dyDescent="0.2">
      <c r="A203" s="162" t="s">
        <v>594</v>
      </c>
      <c r="B203" s="71">
        <f>SUM(B198:B202)</f>
        <v>21</v>
      </c>
      <c r="C203" s="40">
        <f>B203/16149</f>
        <v>1.3003901170351106E-3</v>
      </c>
      <c r="D203" s="71">
        <f>SUM(D198:D202)</f>
        <v>13</v>
      </c>
      <c r="E203" s="41">
        <f>D203/17535</f>
        <v>7.413743940690048E-4</v>
      </c>
      <c r="F203" s="77">
        <f>SUM(F198:F202)</f>
        <v>130</v>
      </c>
      <c r="G203" s="42">
        <f>F203/137541</f>
        <v>9.4517271213674463E-4</v>
      </c>
      <c r="H203" s="71">
        <f>SUM(H198:H202)</f>
        <v>59</v>
      </c>
      <c r="I203" s="41">
        <f>H203/164962</f>
        <v>3.5765812732629334E-4</v>
      </c>
      <c r="J203" s="37">
        <f>IF(D203=0, "-", IF((B203-D203)/D203&lt;10, (B203-D203)/D203, "&gt;999%"))</f>
        <v>0.61538461538461542</v>
      </c>
      <c r="K203" s="38">
        <f>IF(H203=0, "-", IF((F203-H203)/H203&lt;10, (F203-H203)/H203, "&gt;999%"))</f>
        <v>1.2033898305084745</v>
      </c>
    </row>
    <row r="204" spans="1:11" x14ac:dyDescent="0.2">
      <c r="B204" s="83"/>
      <c r="D204" s="83"/>
      <c r="F204" s="83"/>
      <c r="H204" s="83"/>
    </row>
    <row r="205" spans="1:11" s="43" customFormat="1" x14ac:dyDescent="0.2">
      <c r="A205" s="162" t="s">
        <v>593</v>
      </c>
      <c r="B205" s="71">
        <v>105</v>
      </c>
      <c r="C205" s="40">
        <f>B205/16149</f>
        <v>6.5019505851755524E-3</v>
      </c>
      <c r="D205" s="71">
        <v>248</v>
      </c>
      <c r="E205" s="41">
        <f>D205/17535</f>
        <v>1.4143142286854862E-2</v>
      </c>
      <c r="F205" s="77">
        <v>986</v>
      </c>
      <c r="G205" s="42">
        <f>F205/137541</f>
        <v>7.1687714935910023E-3</v>
      </c>
      <c r="H205" s="71">
        <v>1481</v>
      </c>
      <c r="I205" s="41">
        <f>H205/164962</f>
        <v>8.9778251961057706E-3</v>
      </c>
      <c r="J205" s="37">
        <f>IF(D205=0, "-", IF((B205-D205)/D205&lt;10, (B205-D205)/D205, "&gt;999%"))</f>
        <v>-0.57661290322580649</v>
      </c>
      <c r="K205" s="38">
        <f>IF(H205=0, "-", IF((F205-H205)/H205&lt;10, (F205-H205)/H205, "&gt;999%"))</f>
        <v>-0.33423362592842676</v>
      </c>
    </row>
    <row r="206" spans="1:11" x14ac:dyDescent="0.2">
      <c r="B206" s="83"/>
      <c r="D206" s="83"/>
      <c r="F206" s="83"/>
      <c r="H206" s="83"/>
    </row>
    <row r="207" spans="1:11" ht="15.75" x14ac:dyDescent="0.25">
      <c r="A207" s="164" t="s">
        <v>119</v>
      </c>
      <c r="B207" s="196" t="s">
        <v>1</v>
      </c>
      <c r="C207" s="200"/>
      <c r="D207" s="200"/>
      <c r="E207" s="197"/>
      <c r="F207" s="196" t="s">
        <v>14</v>
      </c>
      <c r="G207" s="200"/>
      <c r="H207" s="200"/>
      <c r="I207" s="197"/>
      <c r="J207" s="196" t="s">
        <v>15</v>
      </c>
      <c r="K207" s="197"/>
    </row>
    <row r="208" spans="1:11" x14ac:dyDescent="0.2">
      <c r="A208" s="22"/>
      <c r="B208" s="196">
        <f>VALUE(RIGHT($B$2, 4))</f>
        <v>2020</v>
      </c>
      <c r="C208" s="197"/>
      <c r="D208" s="196">
        <f>B208-1</f>
        <v>2019</v>
      </c>
      <c r="E208" s="204"/>
      <c r="F208" s="196">
        <f>B208</f>
        <v>2020</v>
      </c>
      <c r="G208" s="204"/>
      <c r="H208" s="196">
        <f>D208</f>
        <v>2019</v>
      </c>
      <c r="I208" s="204"/>
      <c r="J208" s="140" t="s">
        <v>4</v>
      </c>
      <c r="K208" s="141" t="s">
        <v>2</v>
      </c>
    </row>
    <row r="209" spans="1:11" x14ac:dyDescent="0.2">
      <c r="A209" s="163" t="s">
        <v>149</v>
      </c>
      <c r="B209" s="61" t="s">
        <v>12</v>
      </c>
      <c r="C209" s="62" t="s">
        <v>13</v>
      </c>
      <c r="D209" s="61" t="s">
        <v>12</v>
      </c>
      <c r="E209" s="63" t="s">
        <v>13</v>
      </c>
      <c r="F209" s="62" t="s">
        <v>12</v>
      </c>
      <c r="G209" s="62" t="s">
        <v>13</v>
      </c>
      <c r="H209" s="61" t="s">
        <v>12</v>
      </c>
      <c r="I209" s="63" t="s">
        <v>13</v>
      </c>
      <c r="J209" s="61"/>
      <c r="K209" s="63"/>
    </row>
    <row r="210" spans="1:11" x14ac:dyDescent="0.2">
      <c r="A210" s="7" t="s">
        <v>320</v>
      </c>
      <c r="B210" s="65">
        <v>2</v>
      </c>
      <c r="C210" s="34">
        <f>IF(B221=0, "-", B210/B221)</f>
        <v>2.0408163265306121E-2</v>
      </c>
      <c r="D210" s="65">
        <v>0</v>
      </c>
      <c r="E210" s="9">
        <f>IF(D221=0, "-", D210/D221)</f>
        <v>0</v>
      </c>
      <c r="F210" s="81">
        <v>7</v>
      </c>
      <c r="G210" s="34">
        <f>IF(F221=0, "-", F210/F221)</f>
        <v>7.803790412486065E-3</v>
      </c>
      <c r="H210" s="65">
        <v>11</v>
      </c>
      <c r="I210" s="9">
        <f>IF(H221=0, "-", H210/H221)</f>
        <v>1.2181616832779624E-2</v>
      </c>
      <c r="J210" s="8" t="str">
        <f t="shared" ref="J210:J219" si="16">IF(D210=0, "-", IF((B210-D210)/D210&lt;10, (B210-D210)/D210, "&gt;999%"))</f>
        <v>-</v>
      </c>
      <c r="K210" s="9">
        <f t="shared" ref="K210:K219" si="17">IF(H210=0, "-", IF((F210-H210)/H210&lt;10, (F210-H210)/H210, "&gt;999%"))</f>
        <v>-0.36363636363636365</v>
      </c>
    </row>
    <row r="211" spans="1:11" x14ac:dyDescent="0.2">
      <c r="A211" s="7" t="s">
        <v>321</v>
      </c>
      <c r="B211" s="65">
        <v>5</v>
      </c>
      <c r="C211" s="34">
        <f>IF(B221=0, "-", B211/B221)</f>
        <v>5.1020408163265307E-2</v>
      </c>
      <c r="D211" s="65">
        <v>5</v>
      </c>
      <c r="E211" s="9">
        <f>IF(D221=0, "-", D211/D221)</f>
        <v>5.4945054945054944E-2</v>
      </c>
      <c r="F211" s="81">
        <v>13</v>
      </c>
      <c r="G211" s="34">
        <f>IF(F221=0, "-", F211/F221)</f>
        <v>1.4492753623188406E-2</v>
      </c>
      <c r="H211" s="65">
        <v>34</v>
      </c>
      <c r="I211" s="9">
        <f>IF(H221=0, "-", H211/H221)</f>
        <v>3.7652270210409747E-2</v>
      </c>
      <c r="J211" s="8">
        <f t="shared" si="16"/>
        <v>0</v>
      </c>
      <c r="K211" s="9">
        <f t="shared" si="17"/>
        <v>-0.61764705882352944</v>
      </c>
    </row>
    <row r="212" spans="1:11" x14ac:dyDescent="0.2">
      <c r="A212" s="7" t="s">
        <v>322</v>
      </c>
      <c r="B212" s="65">
        <v>7</v>
      </c>
      <c r="C212" s="34">
        <f>IF(B221=0, "-", B212/B221)</f>
        <v>7.1428571428571425E-2</v>
      </c>
      <c r="D212" s="65">
        <v>12</v>
      </c>
      <c r="E212" s="9">
        <f>IF(D221=0, "-", D212/D221)</f>
        <v>0.13186813186813187</v>
      </c>
      <c r="F212" s="81">
        <v>81</v>
      </c>
      <c r="G212" s="34">
        <f>IF(F221=0, "-", F212/F221)</f>
        <v>9.0301003344481601E-2</v>
      </c>
      <c r="H212" s="65">
        <v>82</v>
      </c>
      <c r="I212" s="9">
        <f>IF(H221=0, "-", H212/H221)</f>
        <v>9.0808416389811741E-2</v>
      </c>
      <c r="J212" s="8">
        <f t="shared" si="16"/>
        <v>-0.41666666666666669</v>
      </c>
      <c r="K212" s="9">
        <f t="shared" si="17"/>
        <v>-1.2195121951219513E-2</v>
      </c>
    </row>
    <row r="213" spans="1:11" x14ac:dyDescent="0.2">
      <c r="A213" s="7" t="s">
        <v>323</v>
      </c>
      <c r="B213" s="65">
        <v>31</v>
      </c>
      <c r="C213" s="34">
        <f>IF(B221=0, "-", B213/B221)</f>
        <v>0.31632653061224492</v>
      </c>
      <c r="D213" s="65">
        <v>30</v>
      </c>
      <c r="E213" s="9">
        <f>IF(D221=0, "-", D213/D221)</f>
        <v>0.32967032967032966</v>
      </c>
      <c r="F213" s="81">
        <v>402</v>
      </c>
      <c r="G213" s="34">
        <f>IF(F221=0, "-", F213/F221)</f>
        <v>0.44816053511705684</v>
      </c>
      <c r="H213" s="65">
        <v>466</v>
      </c>
      <c r="I213" s="9">
        <f>IF(H221=0, "-", H213/H221)</f>
        <v>0.5160575858250277</v>
      </c>
      <c r="J213" s="8">
        <f t="shared" si="16"/>
        <v>3.3333333333333333E-2</v>
      </c>
      <c r="K213" s="9">
        <f t="shared" si="17"/>
        <v>-0.13733905579399142</v>
      </c>
    </row>
    <row r="214" spans="1:11" x14ac:dyDescent="0.2">
      <c r="A214" s="7" t="s">
        <v>324</v>
      </c>
      <c r="B214" s="65">
        <v>26</v>
      </c>
      <c r="C214" s="34">
        <f>IF(B221=0, "-", B214/B221)</f>
        <v>0.26530612244897961</v>
      </c>
      <c r="D214" s="65">
        <v>20</v>
      </c>
      <c r="E214" s="9">
        <f>IF(D221=0, "-", D214/D221)</f>
        <v>0.21978021978021978</v>
      </c>
      <c r="F214" s="81">
        <v>131</v>
      </c>
      <c r="G214" s="34">
        <f>IF(F221=0, "-", F214/F221)</f>
        <v>0.14604236343366778</v>
      </c>
      <c r="H214" s="65">
        <v>21</v>
      </c>
      <c r="I214" s="9">
        <f>IF(H221=0, "-", H214/H221)</f>
        <v>2.3255813953488372E-2</v>
      </c>
      <c r="J214" s="8">
        <f t="shared" si="16"/>
        <v>0.3</v>
      </c>
      <c r="K214" s="9">
        <f t="shared" si="17"/>
        <v>5.2380952380952381</v>
      </c>
    </row>
    <row r="215" spans="1:11" x14ac:dyDescent="0.2">
      <c r="A215" s="7" t="s">
        <v>325</v>
      </c>
      <c r="B215" s="65">
        <v>12</v>
      </c>
      <c r="C215" s="34">
        <f>IF(B221=0, "-", B215/B221)</f>
        <v>0.12244897959183673</v>
      </c>
      <c r="D215" s="65">
        <v>5</v>
      </c>
      <c r="E215" s="9">
        <f>IF(D221=0, "-", D215/D221)</f>
        <v>5.4945054945054944E-2</v>
      </c>
      <c r="F215" s="81">
        <v>74</v>
      </c>
      <c r="G215" s="34">
        <f>IF(F221=0, "-", F215/F221)</f>
        <v>8.2497212931995537E-2</v>
      </c>
      <c r="H215" s="65">
        <v>67</v>
      </c>
      <c r="I215" s="9">
        <f>IF(H221=0, "-", H215/H221)</f>
        <v>7.4197120708748621E-2</v>
      </c>
      <c r="J215" s="8">
        <f t="shared" si="16"/>
        <v>1.4</v>
      </c>
      <c r="K215" s="9">
        <f t="shared" si="17"/>
        <v>0.1044776119402985</v>
      </c>
    </row>
    <row r="216" spans="1:11" x14ac:dyDescent="0.2">
      <c r="A216" s="7" t="s">
        <v>326</v>
      </c>
      <c r="B216" s="65">
        <v>6</v>
      </c>
      <c r="C216" s="34">
        <f>IF(B221=0, "-", B216/B221)</f>
        <v>6.1224489795918366E-2</v>
      </c>
      <c r="D216" s="65">
        <v>3</v>
      </c>
      <c r="E216" s="9">
        <f>IF(D221=0, "-", D216/D221)</f>
        <v>3.2967032967032968E-2</v>
      </c>
      <c r="F216" s="81">
        <v>40</v>
      </c>
      <c r="G216" s="34">
        <f>IF(F221=0, "-", F216/F221)</f>
        <v>4.4593088071348944E-2</v>
      </c>
      <c r="H216" s="65">
        <v>35</v>
      </c>
      <c r="I216" s="9">
        <f>IF(H221=0, "-", H216/H221)</f>
        <v>3.875968992248062E-2</v>
      </c>
      <c r="J216" s="8">
        <f t="shared" si="16"/>
        <v>1</v>
      </c>
      <c r="K216" s="9">
        <f t="shared" si="17"/>
        <v>0.14285714285714285</v>
      </c>
    </row>
    <row r="217" spans="1:11" x14ac:dyDescent="0.2">
      <c r="A217" s="7" t="s">
        <v>327</v>
      </c>
      <c r="B217" s="65">
        <v>1</v>
      </c>
      <c r="C217" s="34">
        <f>IF(B221=0, "-", B217/B221)</f>
        <v>1.020408163265306E-2</v>
      </c>
      <c r="D217" s="65">
        <v>1</v>
      </c>
      <c r="E217" s="9">
        <f>IF(D221=0, "-", D217/D221)</f>
        <v>1.098901098901099E-2</v>
      </c>
      <c r="F217" s="81">
        <v>27</v>
      </c>
      <c r="G217" s="34">
        <f>IF(F221=0, "-", F217/F221)</f>
        <v>3.0100334448160536E-2</v>
      </c>
      <c r="H217" s="65">
        <v>29</v>
      </c>
      <c r="I217" s="9">
        <f>IF(H221=0, "-", H217/H221)</f>
        <v>3.2115171650055369E-2</v>
      </c>
      <c r="J217" s="8">
        <f t="shared" si="16"/>
        <v>0</v>
      </c>
      <c r="K217" s="9">
        <f t="shared" si="17"/>
        <v>-6.8965517241379309E-2</v>
      </c>
    </row>
    <row r="218" spans="1:11" x14ac:dyDescent="0.2">
      <c r="A218" s="7" t="s">
        <v>328</v>
      </c>
      <c r="B218" s="65">
        <v>5</v>
      </c>
      <c r="C218" s="34">
        <f>IF(B221=0, "-", B218/B221)</f>
        <v>5.1020408163265307E-2</v>
      </c>
      <c r="D218" s="65">
        <v>6</v>
      </c>
      <c r="E218" s="9">
        <f>IF(D221=0, "-", D218/D221)</f>
        <v>6.5934065934065936E-2</v>
      </c>
      <c r="F218" s="81">
        <v>66</v>
      </c>
      <c r="G218" s="34">
        <f>IF(F221=0, "-", F218/F221)</f>
        <v>7.3578595317725759E-2</v>
      </c>
      <c r="H218" s="65">
        <v>64</v>
      </c>
      <c r="I218" s="9">
        <f>IF(H221=0, "-", H218/H221)</f>
        <v>7.0874861572535988E-2</v>
      </c>
      <c r="J218" s="8">
        <f t="shared" si="16"/>
        <v>-0.16666666666666666</v>
      </c>
      <c r="K218" s="9">
        <f t="shared" si="17"/>
        <v>3.125E-2</v>
      </c>
    </row>
    <row r="219" spans="1:11" x14ac:dyDescent="0.2">
      <c r="A219" s="7" t="s">
        <v>329</v>
      </c>
      <c r="B219" s="65">
        <v>3</v>
      </c>
      <c r="C219" s="34">
        <f>IF(B221=0, "-", B219/B221)</f>
        <v>3.0612244897959183E-2</v>
      </c>
      <c r="D219" s="65">
        <v>9</v>
      </c>
      <c r="E219" s="9">
        <f>IF(D221=0, "-", D219/D221)</f>
        <v>9.8901098901098897E-2</v>
      </c>
      <c r="F219" s="81">
        <v>56</v>
      </c>
      <c r="G219" s="34">
        <f>IF(F221=0, "-", F219/F221)</f>
        <v>6.243032329988852E-2</v>
      </c>
      <c r="H219" s="65">
        <v>94</v>
      </c>
      <c r="I219" s="9">
        <f>IF(H221=0, "-", H219/H221)</f>
        <v>0.10409745293466224</v>
      </c>
      <c r="J219" s="8">
        <f t="shared" si="16"/>
        <v>-0.66666666666666663</v>
      </c>
      <c r="K219" s="9">
        <f t="shared" si="17"/>
        <v>-0.40425531914893614</v>
      </c>
    </row>
    <row r="220" spans="1:11" x14ac:dyDescent="0.2">
      <c r="A220" s="2"/>
      <c r="B220" s="68"/>
      <c r="C220" s="33"/>
      <c r="D220" s="68"/>
      <c r="E220" s="6"/>
      <c r="F220" s="82"/>
      <c r="G220" s="33"/>
      <c r="H220" s="68"/>
      <c r="I220" s="6"/>
      <c r="J220" s="5"/>
      <c r="K220" s="6"/>
    </row>
    <row r="221" spans="1:11" s="43" customFormat="1" x14ac:dyDescent="0.2">
      <c r="A221" s="162" t="s">
        <v>592</v>
      </c>
      <c r="B221" s="71">
        <f>SUM(B210:B220)</f>
        <v>98</v>
      </c>
      <c r="C221" s="40">
        <f>B221/16149</f>
        <v>6.0684872128305162E-3</v>
      </c>
      <c r="D221" s="71">
        <f>SUM(D210:D220)</f>
        <v>91</v>
      </c>
      <c r="E221" s="41">
        <f>D221/17535</f>
        <v>5.189620758483034E-3</v>
      </c>
      <c r="F221" s="77">
        <f>SUM(F210:F220)</f>
        <v>897</v>
      </c>
      <c r="G221" s="42">
        <f>F221/137541</f>
        <v>6.5216917137435387E-3</v>
      </c>
      <c r="H221" s="71">
        <f>SUM(H210:H220)</f>
        <v>903</v>
      </c>
      <c r="I221" s="41">
        <f>H221/164962</f>
        <v>5.4739879487397097E-3</v>
      </c>
      <c r="J221" s="37">
        <f>IF(D221=0, "-", IF((B221-D221)/D221&lt;10, (B221-D221)/D221, "&gt;999%"))</f>
        <v>7.6923076923076927E-2</v>
      </c>
      <c r="K221" s="38">
        <f>IF(H221=0, "-", IF((F221-H221)/H221&lt;10, (F221-H221)/H221, "&gt;999%"))</f>
        <v>-6.6445182724252493E-3</v>
      </c>
    </row>
    <row r="222" spans="1:11" x14ac:dyDescent="0.2">
      <c r="B222" s="83"/>
      <c r="D222" s="83"/>
      <c r="F222" s="83"/>
      <c r="H222" s="83"/>
    </row>
    <row r="223" spans="1:11" x14ac:dyDescent="0.2">
      <c r="A223" s="163" t="s">
        <v>150</v>
      </c>
      <c r="B223" s="61" t="s">
        <v>12</v>
      </c>
      <c r="C223" s="62" t="s">
        <v>13</v>
      </c>
      <c r="D223" s="61" t="s">
        <v>12</v>
      </c>
      <c r="E223" s="63" t="s">
        <v>13</v>
      </c>
      <c r="F223" s="62" t="s">
        <v>12</v>
      </c>
      <c r="G223" s="62" t="s">
        <v>13</v>
      </c>
      <c r="H223" s="61" t="s">
        <v>12</v>
      </c>
      <c r="I223" s="63" t="s">
        <v>13</v>
      </c>
      <c r="J223" s="61"/>
      <c r="K223" s="63"/>
    </row>
    <row r="224" spans="1:11" x14ac:dyDescent="0.2">
      <c r="A224" s="7" t="s">
        <v>330</v>
      </c>
      <c r="B224" s="65">
        <v>0</v>
      </c>
      <c r="C224" s="34">
        <f>IF(B245=0, "-", B224/B245)</f>
        <v>0</v>
      </c>
      <c r="D224" s="65">
        <v>0</v>
      </c>
      <c r="E224" s="9">
        <f>IF(D245=0, "-", D224/D245)</f>
        <v>0</v>
      </c>
      <c r="F224" s="81">
        <v>0</v>
      </c>
      <c r="G224" s="34">
        <f>IF(F245=0, "-", F224/F245)</f>
        <v>0</v>
      </c>
      <c r="H224" s="65">
        <v>1</v>
      </c>
      <c r="I224" s="9">
        <f>IF(H245=0, "-", H224/H245)</f>
        <v>1.6051364365971107E-3</v>
      </c>
      <c r="J224" s="8" t="str">
        <f t="shared" ref="J224:J243" si="18">IF(D224=0, "-", IF((B224-D224)/D224&lt;10, (B224-D224)/D224, "&gt;999%"))</f>
        <v>-</v>
      </c>
      <c r="K224" s="9">
        <f t="shared" ref="K224:K243" si="19">IF(H224=0, "-", IF((F224-H224)/H224&lt;10, (F224-H224)/H224, "&gt;999%"))</f>
        <v>-1</v>
      </c>
    </row>
    <row r="225" spans="1:11" x14ac:dyDescent="0.2">
      <c r="A225" s="7" t="s">
        <v>331</v>
      </c>
      <c r="B225" s="65">
        <v>0</v>
      </c>
      <c r="C225" s="34">
        <f>IF(B245=0, "-", B225/B245)</f>
        <v>0</v>
      </c>
      <c r="D225" s="65">
        <v>0</v>
      </c>
      <c r="E225" s="9">
        <f>IF(D245=0, "-", D225/D245)</f>
        <v>0</v>
      </c>
      <c r="F225" s="81">
        <v>0</v>
      </c>
      <c r="G225" s="34">
        <f>IF(F245=0, "-", F225/F245)</f>
        <v>0</v>
      </c>
      <c r="H225" s="65">
        <v>4</v>
      </c>
      <c r="I225" s="9">
        <f>IF(H245=0, "-", H225/H245)</f>
        <v>6.420545746388443E-3</v>
      </c>
      <c r="J225" s="8" t="str">
        <f t="shared" si="18"/>
        <v>-</v>
      </c>
      <c r="K225" s="9">
        <f t="shared" si="19"/>
        <v>-1</v>
      </c>
    </row>
    <row r="226" spans="1:11" x14ac:dyDescent="0.2">
      <c r="A226" s="7" t="s">
        <v>332</v>
      </c>
      <c r="B226" s="65">
        <v>3</v>
      </c>
      <c r="C226" s="34">
        <f>IF(B245=0, "-", B226/B245)</f>
        <v>5.3571428571428568E-2</v>
      </c>
      <c r="D226" s="65">
        <v>4</v>
      </c>
      <c r="E226" s="9">
        <f>IF(D245=0, "-", D226/D245)</f>
        <v>3.2520325203252036E-2</v>
      </c>
      <c r="F226" s="81">
        <v>26</v>
      </c>
      <c r="G226" s="34">
        <f>IF(F245=0, "-", F226/F245)</f>
        <v>6.0747663551401869E-2</v>
      </c>
      <c r="H226" s="65">
        <v>43</v>
      </c>
      <c r="I226" s="9">
        <f>IF(H245=0, "-", H226/H245)</f>
        <v>6.9020866773675763E-2</v>
      </c>
      <c r="J226" s="8">
        <f t="shared" si="18"/>
        <v>-0.25</v>
      </c>
      <c r="K226" s="9">
        <f t="shared" si="19"/>
        <v>-0.39534883720930231</v>
      </c>
    </row>
    <row r="227" spans="1:11" x14ac:dyDescent="0.2">
      <c r="A227" s="7" t="s">
        <v>333</v>
      </c>
      <c r="B227" s="65">
        <v>0</v>
      </c>
      <c r="C227" s="34">
        <f>IF(B245=0, "-", B227/B245)</f>
        <v>0</v>
      </c>
      <c r="D227" s="65">
        <v>2</v>
      </c>
      <c r="E227" s="9">
        <f>IF(D245=0, "-", D227/D245)</f>
        <v>1.6260162601626018E-2</v>
      </c>
      <c r="F227" s="81">
        <v>7</v>
      </c>
      <c r="G227" s="34">
        <f>IF(F245=0, "-", F227/F245)</f>
        <v>1.6355140186915886E-2</v>
      </c>
      <c r="H227" s="65">
        <v>4</v>
      </c>
      <c r="I227" s="9">
        <f>IF(H245=0, "-", H227/H245)</f>
        <v>6.420545746388443E-3</v>
      </c>
      <c r="J227" s="8">
        <f t="shared" si="18"/>
        <v>-1</v>
      </c>
      <c r="K227" s="9">
        <f t="shared" si="19"/>
        <v>0.75</v>
      </c>
    </row>
    <row r="228" spans="1:11" x14ac:dyDescent="0.2">
      <c r="A228" s="7" t="s">
        <v>334</v>
      </c>
      <c r="B228" s="65">
        <v>0</v>
      </c>
      <c r="C228" s="34">
        <f>IF(B245=0, "-", B228/B245)</f>
        <v>0</v>
      </c>
      <c r="D228" s="65">
        <v>3</v>
      </c>
      <c r="E228" s="9">
        <f>IF(D245=0, "-", D228/D245)</f>
        <v>2.4390243902439025E-2</v>
      </c>
      <c r="F228" s="81">
        <v>29</v>
      </c>
      <c r="G228" s="34">
        <f>IF(F245=0, "-", F228/F245)</f>
        <v>6.7757009345794386E-2</v>
      </c>
      <c r="H228" s="65">
        <v>60</v>
      </c>
      <c r="I228" s="9">
        <f>IF(H245=0, "-", H228/H245)</f>
        <v>9.6308186195826651E-2</v>
      </c>
      <c r="J228" s="8">
        <f t="shared" si="18"/>
        <v>-1</v>
      </c>
      <c r="K228" s="9">
        <f t="shared" si="19"/>
        <v>-0.51666666666666672</v>
      </c>
    </row>
    <row r="229" spans="1:11" x14ac:dyDescent="0.2">
      <c r="A229" s="7" t="s">
        <v>335</v>
      </c>
      <c r="B229" s="65">
        <v>1</v>
      </c>
      <c r="C229" s="34">
        <f>IF(B245=0, "-", B229/B245)</f>
        <v>1.7857142857142856E-2</v>
      </c>
      <c r="D229" s="65">
        <v>3</v>
      </c>
      <c r="E229" s="9">
        <f>IF(D245=0, "-", D229/D245)</f>
        <v>2.4390243902439025E-2</v>
      </c>
      <c r="F229" s="81">
        <v>57</v>
      </c>
      <c r="G229" s="34">
        <f>IF(F245=0, "-", F229/F245)</f>
        <v>0.13317757009345793</v>
      </c>
      <c r="H229" s="65">
        <v>24</v>
      </c>
      <c r="I229" s="9">
        <f>IF(H245=0, "-", H229/H245)</f>
        <v>3.8523274478330656E-2</v>
      </c>
      <c r="J229" s="8">
        <f t="shared" si="18"/>
        <v>-0.66666666666666663</v>
      </c>
      <c r="K229" s="9">
        <f t="shared" si="19"/>
        <v>1.375</v>
      </c>
    </row>
    <row r="230" spans="1:11" x14ac:dyDescent="0.2">
      <c r="A230" s="7" t="s">
        <v>336</v>
      </c>
      <c r="B230" s="65">
        <v>0</v>
      </c>
      <c r="C230" s="34">
        <f>IF(B245=0, "-", B230/B245)</f>
        <v>0</v>
      </c>
      <c r="D230" s="65">
        <v>0</v>
      </c>
      <c r="E230" s="9">
        <f>IF(D245=0, "-", D230/D245)</f>
        <v>0</v>
      </c>
      <c r="F230" s="81">
        <v>0</v>
      </c>
      <c r="G230" s="34">
        <f>IF(F245=0, "-", F230/F245)</f>
        <v>0</v>
      </c>
      <c r="H230" s="65">
        <v>1</v>
      </c>
      <c r="I230" s="9">
        <f>IF(H245=0, "-", H230/H245)</f>
        <v>1.6051364365971107E-3</v>
      </c>
      <c r="J230" s="8" t="str">
        <f t="shared" si="18"/>
        <v>-</v>
      </c>
      <c r="K230" s="9">
        <f t="shared" si="19"/>
        <v>-1</v>
      </c>
    </row>
    <row r="231" spans="1:11" x14ac:dyDescent="0.2">
      <c r="A231" s="7" t="s">
        <v>337</v>
      </c>
      <c r="B231" s="65">
        <v>0</v>
      </c>
      <c r="C231" s="34">
        <f>IF(B245=0, "-", B231/B245)</f>
        <v>0</v>
      </c>
      <c r="D231" s="65">
        <v>1</v>
      </c>
      <c r="E231" s="9">
        <f>IF(D245=0, "-", D231/D245)</f>
        <v>8.130081300813009E-3</v>
      </c>
      <c r="F231" s="81">
        <v>2</v>
      </c>
      <c r="G231" s="34">
        <f>IF(F245=0, "-", F231/F245)</f>
        <v>4.6728971962616819E-3</v>
      </c>
      <c r="H231" s="65">
        <v>7</v>
      </c>
      <c r="I231" s="9">
        <f>IF(H245=0, "-", H231/H245)</f>
        <v>1.1235955056179775E-2</v>
      </c>
      <c r="J231" s="8">
        <f t="shared" si="18"/>
        <v>-1</v>
      </c>
      <c r="K231" s="9">
        <f t="shared" si="19"/>
        <v>-0.7142857142857143</v>
      </c>
    </row>
    <row r="232" spans="1:11" x14ac:dyDescent="0.2">
      <c r="A232" s="7" t="s">
        <v>338</v>
      </c>
      <c r="B232" s="65">
        <v>0</v>
      </c>
      <c r="C232" s="34">
        <f>IF(B245=0, "-", B232/B245)</f>
        <v>0</v>
      </c>
      <c r="D232" s="65">
        <v>1</v>
      </c>
      <c r="E232" s="9">
        <f>IF(D245=0, "-", D232/D245)</f>
        <v>8.130081300813009E-3</v>
      </c>
      <c r="F232" s="81">
        <v>4</v>
      </c>
      <c r="G232" s="34">
        <f>IF(F245=0, "-", F232/F245)</f>
        <v>9.3457943925233638E-3</v>
      </c>
      <c r="H232" s="65">
        <v>7</v>
      </c>
      <c r="I232" s="9">
        <f>IF(H245=0, "-", H232/H245)</f>
        <v>1.1235955056179775E-2</v>
      </c>
      <c r="J232" s="8">
        <f t="shared" si="18"/>
        <v>-1</v>
      </c>
      <c r="K232" s="9">
        <f t="shared" si="19"/>
        <v>-0.42857142857142855</v>
      </c>
    </row>
    <row r="233" spans="1:11" x14ac:dyDescent="0.2">
      <c r="A233" s="7" t="s">
        <v>339</v>
      </c>
      <c r="B233" s="65">
        <v>1</v>
      </c>
      <c r="C233" s="34">
        <f>IF(B245=0, "-", B233/B245)</f>
        <v>1.7857142857142856E-2</v>
      </c>
      <c r="D233" s="65">
        <v>2</v>
      </c>
      <c r="E233" s="9">
        <f>IF(D245=0, "-", D233/D245)</f>
        <v>1.6260162601626018E-2</v>
      </c>
      <c r="F233" s="81">
        <v>28</v>
      </c>
      <c r="G233" s="34">
        <f>IF(F245=0, "-", F233/F245)</f>
        <v>6.5420560747663545E-2</v>
      </c>
      <c r="H233" s="65">
        <v>30</v>
      </c>
      <c r="I233" s="9">
        <f>IF(H245=0, "-", H233/H245)</f>
        <v>4.8154093097913325E-2</v>
      </c>
      <c r="J233" s="8">
        <f t="shared" si="18"/>
        <v>-0.5</v>
      </c>
      <c r="K233" s="9">
        <f t="shared" si="19"/>
        <v>-6.6666666666666666E-2</v>
      </c>
    </row>
    <row r="234" spans="1:11" x14ac:dyDescent="0.2">
      <c r="A234" s="7" t="s">
        <v>340</v>
      </c>
      <c r="B234" s="65">
        <v>0</v>
      </c>
      <c r="C234" s="34">
        <f>IF(B245=0, "-", B234/B245)</f>
        <v>0</v>
      </c>
      <c r="D234" s="65">
        <v>1</v>
      </c>
      <c r="E234" s="9">
        <f>IF(D245=0, "-", D234/D245)</f>
        <v>8.130081300813009E-3</v>
      </c>
      <c r="F234" s="81">
        <v>5</v>
      </c>
      <c r="G234" s="34">
        <f>IF(F245=0, "-", F234/F245)</f>
        <v>1.1682242990654205E-2</v>
      </c>
      <c r="H234" s="65">
        <v>4</v>
      </c>
      <c r="I234" s="9">
        <f>IF(H245=0, "-", H234/H245)</f>
        <v>6.420545746388443E-3</v>
      </c>
      <c r="J234" s="8">
        <f t="shared" si="18"/>
        <v>-1</v>
      </c>
      <c r="K234" s="9">
        <f t="shared" si="19"/>
        <v>0.25</v>
      </c>
    </row>
    <row r="235" spans="1:11" x14ac:dyDescent="0.2">
      <c r="A235" s="7" t="s">
        <v>341</v>
      </c>
      <c r="B235" s="65">
        <v>0</v>
      </c>
      <c r="C235" s="34">
        <f>IF(B245=0, "-", B235/B245)</f>
        <v>0</v>
      </c>
      <c r="D235" s="65">
        <v>0</v>
      </c>
      <c r="E235" s="9">
        <f>IF(D245=0, "-", D235/D245)</f>
        <v>0</v>
      </c>
      <c r="F235" s="81">
        <v>0</v>
      </c>
      <c r="G235" s="34">
        <f>IF(F245=0, "-", F235/F245)</f>
        <v>0</v>
      </c>
      <c r="H235" s="65">
        <v>1</v>
      </c>
      <c r="I235" s="9">
        <f>IF(H245=0, "-", H235/H245)</f>
        <v>1.6051364365971107E-3</v>
      </c>
      <c r="J235" s="8" t="str">
        <f t="shared" si="18"/>
        <v>-</v>
      </c>
      <c r="K235" s="9">
        <f t="shared" si="19"/>
        <v>-1</v>
      </c>
    </row>
    <row r="236" spans="1:11" x14ac:dyDescent="0.2">
      <c r="A236" s="7" t="s">
        <v>342</v>
      </c>
      <c r="B236" s="65">
        <v>2</v>
      </c>
      <c r="C236" s="34">
        <f>IF(B245=0, "-", B236/B245)</f>
        <v>3.5714285714285712E-2</v>
      </c>
      <c r="D236" s="65">
        <v>0</v>
      </c>
      <c r="E236" s="9">
        <f>IF(D245=0, "-", D236/D245)</f>
        <v>0</v>
      </c>
      <c r="F236" s="81">
        <v>7</v>
      </c>
      <c r="G236" s="34">
        <f>IF(F245=0, "-", F236/F245)</f>
        <v>1.6355140186915886E-2</v>
      </c>
      <c r="H236" s="65">
        <v>3</v>
      </c>
      <c r="I236" s="9">
        <f>IF(H245=0, "-", H236/H245)</f>
        <v>4.815409309791332E-3</v>
      </c>
      <c r="J236" s="8" t="str">
        <f t="shared" si="18"/>
        <v>-</v>
      </c>
      <c r="K236" s="9">
        <f t="shared" si="19"/>
        <v>1.3333333333333333</v>
      </c>
    </row>
    <row r="237" spans="1:11" x14ac:dyDescent="0.2">
      <c r="A237" s="7" t="s">
        <v>343</v>
      </c>
      <c r="B237" s="65">
        <v>19</v>
      </c>
      <c r="C237" s="34">
        <f>IF(B245=0, "-", B237/B245)</f>
        <v>0.3392857142857143</v>
      </c>
      <c r="D237" s="65">
        <v>46</v>
      </c>
      <c r="E237" s="9">
        <f>IF(D245=0, "-", D237/D245)</f>
        <v>0.37398373983739835</v>
      </c>
      <c r="F237" s="81">
        <v>156</v>
      </c>
      <c r="G237" s="34">
        <f>IF(F245=0, "-", F237/F245)</f>
        <v>0.3644859813084112</v>
      </c>
      <c r="H237" s="65">
        <v>269</v>
      </c>
      <c r="I237" s="9">
        <f>IF(H245=0, "-", H237/H245)</f>
        <v>0.4317817014446228</v>
      </c>
      <c r="J237" s="8">
        <f t="shared" si="18"/>
        <v>-0.58695652173913049</v>
      </c>
      <c r="K237" s="9">
        <f t="shared" si="19"/>
        <v>-0.4200743494423792</v>
      </c>
    </row>
    <row r="238" spans="1:11" x14ac:dyDescent="0.2">
      <c r="A238" s="7" t="s">
        <v>344</v>
      </c>
      <c r="B238" s="65">
        <v>20</v>
      </c>
      <c r="C238" s="34">
        <f>IF(B245=0, "-", B238/B245)</f>
        <v>0.35714285714285715</v>
      </c>
      <c r="D238" s="65">
        <v>5</v>
      </c>
      <c r="E238" s="9">
        <f>IF(D245=0, "-", D238/D245)</f>
        <v>4.065040650406504E-2</v>
      </c>
      <c r="F238" s="81">
        <v>45</v>
      </c>
      <c r="G238" s="34">
        <f>IF(F245=0, "-", F238/F245)</f>
        <v>0.10514018691588785</v>
      </c>
      <c r="H238" s="65">
        <v>74</v>
      </c>
      <c r="I238" s="9">
        <f>IF(H245=0, "-", H238/H245)</f>
        <v>0.1187800963081862</v>
      </c>
      <c r="J238" s="8">
        <f t="shared" si="18"/>
        <v>3</v>
      </c>
      <c r="K238" s="9">
        <f t="shared" si="19"/>
        <v>-0.39189189189189189</v>
      </c>
    </row>
    <row r="239" spans="1:11" x14ac:dyDescent="0.2">
      <c r="A239" s="7" t="s">
        <v>345</v>
      </c>
      <c r="B239" s="65">
        <v>1</v>
      </c>
      <c r="C239" s="34">
        <f>IF(B245=0, "-", B239/B245)</f>
        <v>1.7857142857142856E-2</v>
      </c>
      <c r="D239" s="65">
        <v>1</v>
      </c>
      <c r="E239" s="9">
        <f>IF(D245=0, "-", D239/D245)</f>
        <v>8.130081300813009E-3</v>
      </c>
      <c r="F239" s="81">
        <v>4</v>
      </c>
      <c r="G239" s="34">
        <f>IF(F245=0, "-", F239/F245)</f>
        <v>9.3457943925233638E-3</v>
      </c>
      <c r="H239" s="65">
        <v>15</v>
      </c>
      <c r="I239" s="9">
        <f>IF(H245=0, "-", H239/H245)</f>
        <v>2.4077046548956663E-2</v>
      </c>
      <c r="J239" s="8">
        <f t="shared" si="18"/>
        <v>0</v>
      </c>
      <c r="K239" s="9">
        <f t="shared" si="19"/>
        <v>-0.73333333333333328</v>
      </c>
    </row>
    <row r="240" spans="1:11" x14ac:dyDescent="0.2">
      <c r="A240" s="7" t="s">
        <v>346</v>
      </c>
      <c r="B240" s="65">
        <v>0</v>
      </c>
      <c r="C240" s="34">
        <f>IF(B245=0, "-", B240/B245)</f>
        <v>0</v>
      </c>
      <c r="D240" s="65">
        <v>0</v>
      </c>
      <c r="E240" s="9">
        <f>IF(D245=0, "-", D240/D245)</f>
        <v>0</v>
      </c>
      <c r="F240" s="81">
        <v>1</v>
      </c>
      <c r="G240" s="34">
        <f>IF(F245=0, "-", F240/F245)</f>
        <v>2.3364485981308409E-3</v>
      </c>
      <c r="H240" s="65">
        <v>2</v>
      </c>
      <c r="I240" s="9">
        <f>IF(H245=0, "-", H240/H245)</f>
        <v>3.2102728731942215E-3</v>
      </c>
      <c r="J240" s="8" t="str">
        <f t="shared" si="18"/>
        <v>-</v>
      </c>
      <c r="K240" s="9">
        <f t="shared" si="19"/>
        <v>-0.5</v>
      </c>
    </row>
    <row r="241" spans="1:11" x14ac:dyDescent="0.2">
      <c r="A241" s="7" t="s">
        <v>347</v>
      </c>
      <c r="B241" s="65">
        <v>2</v>
      </c>
      <c r="C241" s="34">
        <f>IF(B245=0, "-", B241/B245)</f>
        <v>3.5714285714285712E-2</v>
      </c>
      <c r="D241" s="65">
        <v>1</v>
      </c>
      <c r="E241" s="9">
        <f>IF(D245=0, "-", D241/D245)</f>
        <v>8.130081300813009E-3</v>
      </c>
      <c r="F241" s="81">
        <v>12</v>
      </c>
      <c r="G241" s="34">
        <f>IF(F245=0, "-", F241/F245)</f>
        <v>2.8037383177570093E-2</v>
      </c>
      <c r="H241" s="65">
        <v>10</v>
      </c>
      <c r="I241" s="9">
        <f>IF(H245=0, "-", H241/H245)</f>
        <v>1.6051364365971106E-2</v>
      </c>
      <c r="J241" s="8">
        <f t="shared" si="18"/>
        <v>1</v>
      </c>
      <c r="K241" s="9">
        <f t="shared" si="19"/>
        <v>0.2</v>
      </c>
    </row>
    <row r="242" spans="1:11" x14ac:dyDescent="0.2">
      <c r="A242" s="7" t="s">
        <v>348</v>
      </c>
      <c r="B242" s="65">
        <v>3</v>
      </c>
      <c r="C242" s="34">
        <f>IF(B245=0, "-", B242/B245)</f>
        <v>5.3571428571428568E-2</v>
      </c>
      <c r="D242" s="65">
        <v>7</v>
      </c>
      <c r="E242" s="9">
        <f>IF(D245=0, "-", D242/D245)</f>
        <v>5.6910569105691054E-2</v>
      </c>
      <c r="F242" s="81">
        <v>16</v>
      </c>
      <c r="G242" s="34">
        <f>IF(F245=0, "-", F242/F245)</f>
        <v>3.7383177570093455E-2</v>
      </c>
      <c r="H242" s="65">
        <v>18</v>
      </c>
      <c r="I242" s="9">
        <f>IF(H245=0, "-", H242/H245)</f>
        <v>2.8892455858747994E-2</v>
      </c>
      <c r="J242" s="8">
        <f t="shared" si="18"/>
        <v>-0.5714285714285714</v>
      </c>
      <c r="K242" s="9">
        <f t="shared" si="19"/>
        <v>-0.1111111111111111</v>
      </c>
    </row>
    <row r="243" spans="1:11" x14ac:dyDescent="0.2">
      <c r="A243" s="7" t="s">
        <v>349</v>
      </c>
      <c r="B243" s="65">
        <v>4</v>
      </c>
      <c r="C243" s="34">
        <f>IF(B245=0, "-", B243/B245)</f>
        <v>7.1428571428571425E-2</v>
      </c>
      <c r="D243" s="65">
        <v>46</v>
      </c>
      <c r="E243" s="9">
        <f>IF(D245=0, "-", D243/D245)</f>
        <v>0.37398373983739835</v>
      </c>
      <c r="F243" s="81">
        <v>29</v>
      </c>
      <c r="G243" s="34">
        <f>IF(F245=0, "-", F243/F245)</f>
        <v>6.7757009345794386E-2</v>
      </c>
      <c r="H243" s="65">
        <v>46</v>
      </c>
      <c r="I243" s="9">
        <f>IF(H245=0, "-", H243/H245)</f>
        <v>7.3836276083467101E-2</v>
      </c>
      <c r="J243" s="8">
        <f t="shared" si="18"/>
        <v>-0.91304347826086951</v>
      </c>
      <c r="K243" s="9">
        <f t="shared" si="19"/>
        <v>-0.36956521739130432</v>
      </c>
    </row>
    <row r="244" spans="1:11" x14ac:dyDescent="0.2">
      <c r="A244" s="2"/>
      <c r="B244" s="68"/>
      <c r="C244" s="33"/>
      <c r="D244" s="68"/>
      <c r="E244" s="6"/>
      <c r="F244" s="82"/>
      <c r="G244" s="33"/>
      <c r="H244" s="68"/>
      <c r="I244" s="6"/>
      <c r="J244" s="5"/>
      <c r="K244" s="6"/>
    </row>
    <row r="245" spans="1:11" s="43" customFormat="1" x14ac:dyDescent="0.2">
      <c r="A245" s="162" t="s">
        <v>591</v>
      </c>
      <c r="B245" s="71">
        <f>SUM(B224:B244)</f>
        <v>56</v>
      </c>
      <c r="C245" s="40">
        <f>B245/16149</f>
        <v>3.4677069787602947E-3</v>
      </c>
      <c r="D245" s="71">
        <f>SUM(D224:D244)</f>
        <v>123</v>
      </c>
      <c r="E245" s="41">
        <f>D245/17535</f>
        <v>7.0145423438836615E-3</v>
      </c>
      <c r="F245" s="77">
        <f>SUM(F224:F244)</f>
        <v>428</v>
      </c>
      <c r="G245" s="42">
        <f>F245/137541</f>
        <v>3.1117993907271288E-3</v>
      </c>
      <c r="H245" s="71">
        <f>SUM(H224:H244)</f>
        <v>623</v>
      </c>
      <c r="I245" s="41">
        <f>H245/164962</f>
        <v>3.7766273444793347E-3</v>
      </c>
      <c r="J245" s="37">
        <f>IF(D245=0, "-", IF((B245-D245)/D245&lt;10, (B245-D245)/D245, "&gt;999%"))</f>
        <v>-0.54471544715447151</v>
      </c>
      <c r="K245" s="38">
        <f>IF(H245=0, "-", IF((F245-H245)/H245&lt;10, (F245-H245)/H245, "&gt;999%"))</f>
        <v>-0.3130016051364366</v>
      </c>
    </row>
    <row r="246" spans="1:11" x14ac:dyDescent="0.2">
      <c r="B246" s="83"/>
      <c r="D246" s="83"/>
      <c r="F246" s="83"/>
      <c r="H246" s="83"/>
    </row>
    <row r="247" spans="1:11" x14ac:dyDescent="0.2">
      <c r="A247" s="163" t="s">
        <v>151</v>
      </c>
      <c r="B247" s="61" t="s">
        <v>12</v>
      </c>
      <c r="C247" s="62" t="s">
        <v>13</v>
      </c>
      <c r="D247" s="61" t="s">
        <v>12</v>
      </c>
      <c r="E247" s="63" t="s">
        <v>13</v>
      </c>
      <c r="F247" s="62" t="s">
        <v>12</v>
      </c>
      <c r="G247" s="62" t="s">
        <v>13</v>
      </c>
      <c r="H247" s="61" t="s">
        <v>12</v>
      </c>
      <c r="I247" s="63" t="s">
        <v>13</v>
      </c>
      <c r="J247" s="61"/>
      <c r="K247" s="63"/>
    </row>
    <row r="248" spans="1:11" x14ac:dyDescent="0.2">
      <c r="A248" s="7" t="s">
        <v>350</v>
      </c>
      <c r="B248" s="65">
        <v>2</v>
      </c>
      <c r="C248" s="34">
        <f>IF(B264=0, "-", B248/B264)</f>
        <v>8.6956521739130432E-2</v>
      </c>
      <c r="D248" s="65">
        <v>4</v>
      </c>
      <c r="E248" s="9">
        <f>IF(D264=0, "-", D248/D264)</f>
        <v>0.18181818181818182</v>
      </c>
      <c r="F248" s="81">
        <v>9</v>
      </c>
      <c r="G248" s="34">
        <f>IF(F264=0, "-", F248/F264)</f>
        <v>6.4285714285714279E-2</v>
      </c>
      <c r="H248" s="65">
        <v>20</v>
      </c>
      <c r="I248" s="9">
        <f>IF(H264=0, "-", H248/H264)</f>
        <v>9.9009900990099015E-2</v>
      </c>
      <c r="J248" s="8">
        <f t="shared" ref="J248:J262" si="20">IF(D248=0, "-", IF((B248-D248)/D248&lt;10, (B248-D248)/D248, "&gt;999%"))</f>
        <v>-0.5</v>
      </c>
      <c r="K248" s="9">
        <f t="shared" ref="K248:K262" si="21">IF(H248=0, "-", IF((F248-H248)/H248&lt;10, (F248-H248)/H248, "&gt;999%"))</f>
        <v>-0.55000000000000004</v>
      </c>
    </row>
    <row r="249" spans="1:11" x14ac:dyDescent="0.2">
      <c r="A249" s="7" t="s">
        <v>351</v>
      </c>
      <c r="B249" s="65">
        <v>0</v>
      </c>
      <c r="C249" s="34">
        <f>IF(B264=0, "-", B249/B264)</f>
        <v>0</v>
      </c>
      <c r="D249" s="65">
        <v>0</v>
      </c>
      <c r="E249" s="9">
        <f>IF(D264=0, "-", D249/D264)</f>
        <v>0</v>
      </c>
      <c r="F249" s="81">
        <v>1</v>
      </c>
      <c r="G249" s="34">
        <f>IF(F264=0, "-", F249/F264)</f>
        <v>7.1428571428571426E-3</v>
      </c>
      <c r="H249" s="65">
        <v>2</v>
      </c>
      <c r="I249" s="9">
        <f>IF(H264=0, "-", H249/H264)</f>
        <v>9.9009900990099011E-3</v>
      </c>
      <c r="J249" s="8" t="str">
        <f t="shared" si="20"/>
        <v>-</v>
      </c>
      <c r="K249" s="9">
        <f t="shared" si="21"/>
        <v>-0.5</v>
      </c>
    </row>
    <row r="250" spans="1:11" x14ac:dyDescent="0.2">
      <c r="A250" s="7" t="s">
        <v>352</v>
      </c>
      <c r="B250" s="65">
        <v>3</v>
      </c>
      <c r="C250" s="34">
        <f>IF(B264=0, "-", B250/B264)</f>
        <v>0.13043478260869565</v>
      </c>
      <c r="D250" s="65">
        <v>0</v>
      </c>
      <c r="E250" s="9">
        <f>IF(D264=0, "-", D250/D264)</f>
        <v>0</v>
      </c>
      <c r="F250" s="81">
        <v>18</v>
      </c>
      <c r="G250" s="34">
        <f>IF(F264=0, "-", F250/F264)</f>
        <v>0.12857142857142856</v>
      </c>
      <c r="H250" s="65">
        <v>21</v>
      </c>
      <c r="I250" s="9">
        <f>IF(H264=0, "-", H250/H264)</f>
        <v>0.10396039603960396</v>
      </c>
      <c r="J250" s="8" t="str">
        <f t="shared" si="20"/>
        <v>-</v>
      </c>
      <c r="K250" s="9">
        <f t="shared" si="21"/>
        <v>-0.14285714285714285</v>
      </c>
    </row>
    <row r="251" spans="1:11" x14ac:dyDescent="0.2">
      <c r="A251" s="7" t="s">
        <v>353</v>
      </c>
      <c r="B251" s="65">
        <v>0</v>
      </c>
      <c r="C251" s="34">
        <f>IF(B264=0, "-", B251/B264)</f>
        <v>0</v>
      </c>
      <c r="D251" s="65">
        <v>1</v>
      </c>
      <c r="E251" s="9">
        <f>IF(D264=0, "-", D251/D264)</f>
        <v>4.5454545454545456E-2</v>
      </c>
      <c r="F251" s="81">
        <v>7</v>
      </c>
      <c r="G251" s="34">
        <f>IF(F264=0, "-", F251/F264)</f>
        <v>0.05</v>
      </c>
      <c r="H251" s="65">
        <v>9</v>
      </c>
      <c r="I251" s="9">
        <f>IF(H264=0, "-", H251/H264)</f>
        <v>4.4554455445544552E-2</v>
      </c>
      <c r="J251" s="8">
        <f t="shared" si="20"/>
        <v>-1</v>
      </c>
      <c r="K251" s="9">
        <f t="shared" si="21"/>
        <v>-0.22222222222222221</v>
      </c>
    </row>
    <row r="252" spans="1:11" x14ac:dyDescent="0.2">
      <c r="A252" s="7" t="s">
        <v>354</v>
      </c>
      <c r="B252" s="65">
        <v>0</v>
      </c>
      <c r="C252" s="34">
        <f>IF(B264=0, "-", B252/B264)</f>
        <v>0</v>
      </c>
      <c r="D252" s="65">
        <v>1</v>
      </c>
      <c r="E252" s="9">
        <f>IF(D264=0, "-", D252/D264)</f>
        <v>4.5454545454545456E-2</v>
      </c>
      <c r="F252" s="81">
        <v>1</v>
      </c>
      <c r="G252" s="34">
        <f>IF(F264=0, "-", F252/F264)</f>
        <v>7.1428571428571426E-3</v>
      </c>
      <c r="H252" s="65">
        <v>1</v>
      </c>
      <c r="I252" s="9">
        <f>IF(H264=0, "-", H252/H264)</f>
        <v>4.9504950495049506E-3</v>
      </c>
      <c r="J252" s="8">
        <f t="shared" si="20"/>
        <v>-1</v>
      </c>
      <c r="K252" s="9">
        <f t="shared" si="21"/>
        <v>0</v>
      </c>
    </row>
    <row r="253" spans="1:11" x14ac:dyDescent="0.2">
      <c r="A253" s="7" t="s">
        <v>355</v>
      </c>
      <c r="B253" s="65">
        <v>6</v>
      </c>
      <c r="C253" s="34">
        <f>IF(B264=0, "-", B253/B264)</f>
        <v>0.2608695652173913</v>
      </c>
      <c r="D253" s="65">
        <v>7</v>
      </c>
      <c r="E253" s="9">
        <f>IF(D264=0, "-", D253/D264)</f>
        <v>0.31818181818181818</v>
      </c>
      <c r="F253" s="81">
        <v>38</v>
      </c>
      <c r="G253" s="34">
        <f>IF(F264=0, "-", F253/F264)</f>
        <v>0.27142857142857141</v>
      </c>
      <c r="H253" s="65">
        <v>47</v>
      </c>
      <c r="I253" s="9">
        <f>IF(H264=0, "-", H253/H264)</f>
        <v>0.23267326732673269</v>
      </c>
      <c r="J253" s="8">
        <f t="shared" si="20"/>
        <v>-0.14285714285714285</v>
      </c>
      <c r="K253" s="9">
        <f t="shared" si="21"/>
        <v>-0.19148936170212766</v>
      </c>
    </row>
    <row r="254" spans="1:11" x14ac:dyDescent="0.2">
      <c r="A254" s="7" t="s">
        <v>356</v>
      </c>
      <c r="B254" s="65">
        <v>1</v>
      </c>
      <c r="C254" s="34">
        <f>IF(B264=0, "-", B254/B264)</f>
        <v>4.3478260869565216E-2</v>
      </c>
      <c r="D254" s="65">
        <v>2</v>
      </c>
      <c r="E254" s="9">
        <f>IF(D264=0, "-", D254/D264)</f>
        <v>9.0909090909090912E-2</v>
      </c>
      <c r="F254" s="81">
        <v>7</v>
      </c>
      <c r="G254" s="34">
        <f>IF(F264=0, "-", F254/F264)</f>
        <v>0.05</v>
      </c>
      <c r="H254" s="65">
        <v>11</v>
      </c>
      <c r="I254" s="9">
        <f>IF(H264=0, "-", H254/H264)</f>
        <v>5.4455445544554455E-2</v>
      </c>
      <c r="J254" s="8">
        <f t="shared" si="20"/>
        <v>-0.5</v>
      </c>
      <c r="K254" s="9">
        <f t="shared" si="21"/>
        <v>-0.36363636363636365</v>
      </c>
    </row>
    <row r="255" spans="1:11" x14ac:dyDescent="0.2">
      <c r="A255" s="7" t="s">
        <v>357</v>
      </c>
      <c r="B255" s="65">
        <v>0</v>
      </c>
      <c r="C255" s="34">
        <f>IF(B264=0, "-", B255/B264)</f>
        <v>0</v>
      </c>
      <c r="D255" s="65">
        <v>0</v>
      </c>
      <c r="E255" s="9">
        <f>IF(D264=0, "-", D255/D264)</f>
        <v>0</v>
      </c>
      <c r="F255" s="81">
        <v>4</v>
      </c>
      <c r="G255" s="34">
        <f>IF(F264=0, "-", F255/F264)</f>
        <v>2.8571428571428571E-2</v>
      </c>
      <c r="H255" s="65">
        <v>2</v>
      </c>
      <c r="I255" s="9">
        <f>IF(H264=0, "-", H255/H264)</f>
        <v>9.9009900990099011E-3</v>
      </c>
      <c r="J255" s="8" t="str">
        <f t="shared" si="20"/>
        <v>-</v>
      </c>
      <c r="K255" s="9">
        <f t="shared" si="21"/>
        <v>1</v>
      </c>
    </row>
    <row r="256" spans="1:11" x14ac:dyDescent="0.2">
      <c r="A256" s="7" t="s">
        <v>358</v>
      </c>
      <c r="B256" s="65">
        <v>0</v>
      </c>
      <c r="C256" s="34">
        <f>IF(B264=0, "-", B256/B264)</f>
        <v>0</v>
      </c>
      <c r="D256" s="65">
        <v>0</v>
      </c>
      <c r="E256" s="9">
        <f>IF(D264=0, "-", D256/D264)</f>
        <v>0</v>
      </c>
      <c r="F256" s="81">
        <v>3</v>
      </c>
      <c r="G256" s="34">
        <f>IF(F264=0, "-", F256/F264)</f>
        <v>2.1428571428571429E-2</v>
      </c>
      <c r="H256" s="65">
        <v>9</v>
      </c>
      <c r="I256" s="9">
        <f>IF(H264=0, "-", H256/H264)</f>
        <v>4.4554455445544552E-2</v>
      </c>
      <c r="J256" s="8" t="str">
        <f t="shared" si="20"/>
        <v>-</v>
      </c>
      <c r="K256" s="9">
        <f t="shared" si="21"/>
        <v>-0.66666666666666663</v>
      </c>
    </row>
    <row r="257" spans="1:11" x14ac:dyDescent="0.2">
      <c r="A257" s="7" t="s">
        <v>359</v>
      </c>
      <c r="B257" s="65">
        <v>0</v>
      </c>
      <c r="C257" s="34">
        <f>IF(B264=0, "-", B257/B264)</f>
        <v>0</v>
      </c>
      <c r="D257" s="65">
        <v>2</v>
      </c>
      <c r="E257" s="9">
        <f>IF(D264=0, "-", D257/D264)</f>
        <v>9.0909090909090912E-2</v>
      </c>
      <c r="F257" s="81">
        <v>2</v>
      </c>
      <c r="G257" s="34">
        <f>IF(F264=0, "-", F257/F264)</f>
        <v>1.4285714285714285E-2</v>
      </c>
      <c r="H257" s="65">
        <v>10</v>
      </c>
      <c r="I257" s="9">
        <f>IF(H264=0, "-", H257/H264)</f>
        <v>4.9504950495049507E-2</v>
      </c>
      <c r="J257" s="8">
        <f t="shared" si="20"/>
        <v>-1</v>
      </c>
      <c r="K257" s="9">
        <f t="shared" si="21"/>
        <v>-0.8</v>
      </c>
    </row>
    <row r="258" spans="1:11" x14ac:dyDescent="0.2">
      <c r="A258" s="7" t="s">
        <v>360</v>
      </c>
      <c r="B258" s="65">
        <v>0</v>
      </c>
      <c r="C258" s="34">
        <f>IF(B264=0, "-", B258/B264)</f>
        <v>0</v>
      </c>
      <c r="D258" s="65">
        <v>2</v>
      </c>
      <c r="E258" s="9">
        <f>IF(D264=0, "-", D258/D264)</f>
        <v>9.0909090909090912E-2</v>
      </c>
      <c r="F258" s="81">
        <v>1</v>
      </c>
      <c r="G258" s="34">
        <f>IF(F264=0, "-", F258/F264)</f>
        <v>7.1428571428571426E-3</v>
      </c>
      <c r="H258" s="65">
        <v>8</v>
      </c>
      <c r="I258" s="9">
        <f>IF(H264=0, "-", H258/H264)</f>
        <v>3.9603960396039604E-2</v>
      </c>
      <c r="J258" s="8">
        <f t="shared" si="20"/>
        <v>-1</v>
      </c>
      <c r="K258" s="9">
        <f t="shared" si="21"/>
        <v>-0.875</v>
      </c>
    </row>
    <row r="259" spans="1:11" x14ac:dyDescent="0.2">
      <c r="A259" s="7" t="s">
        <v>361</v>
      </c>
      <c r="B259" s="65">
        <v>0</v>
      </c>
      <c r="C259" s="34">
        <f>IF(B264=0, "-", B259/B264)</f>
        <v>0</v>
      </c>
      <c r="D259" s="65">
        <v>0</v>
      </c>
      <c r="E259" s="9">
        <f>IF(D264=0, "-", D259/D264)</f>
        <v>0</v>
      </c>
      <c r="F259" s="81">
        <v>0</v>
      </c>
      <c r="G259" s="34">
        <f>IF(F264=0, "-", F259/F264)</f>
        <v>0</v>
      </c>
      <c r="H259" s="65">
        <v>1</v>
      </c>
      <c r="I259" s="9">
        <f>IF(H264=0, "-", H259/H264)</f>
        <v>4.9504950495049506E-3</v>
      </c>
      <c r="J259" s="8" t="str">
        <f t="shared" si="20"/>
        <v>-</v>
      </c>
      <c r="K259" s="9">
        <f t="shared" si="21"/>
        <v>-1</v>
      </c>
    </row>
    <row r="260" spans="1:11" x14ac:dyDescent="0.2">
      <c r="A260" s="7" t="s">
        <v>362</v>
      </c>
      <c r="B260" s="65">
        <v>0</v>
      </c>
      <c r="C260" s="34">
        <f>IF(B264=0, "-", B260/B264)</f>
        <v>0</v>
      </c>
      <c r="D260" s="65">
        <v>0</v>
      </c>
      <c r="E260" s="9">
        <f>IF(D264=0, "-", D260/D264)</f>
        <v>0</v>
      </c>
      <c r="F260" s="81">
        <v>2</v>
      </c>
      <c r="G260" s="34">
        <f>IF(F264=0, "-", F260/F264)</f>
        <v>1.4285714285714285E-2</v>
      </c>
      <c r="H260" s="65">
        <v>5</v>
      </c>
      <c r="I260" s="9">
        <f>IF(H264=0, "-", H260/H264)</f>
        <v>2.4752475247524754E-2</v>
      </c>
      <c r="J260" s="8" t="str">
        <f t="shared" si="20"/>
        <v>-</v>
      </c>
      <c r="K260" s="9">
        <f t="shared" si="21"/>
        <v>-0.6</v>
      </c>
    </row>
    <row r="261" spans="1:11" x14ac:dyDescent="0.2">
      <c r="A261" s="7" t="s">
        <v>363</v>
      </c>
      <c r="B261" s="65">
        <v>11</v>
      </c>
      <c r="C261" s="34">
        <f>IF(B264=0, "-", B261/B264)</f>
        <v>0.47826086956521741</v>
      </c>
      <c r="D261" s="65">
        <v>3</v>
      </c>
      <c r="E261" s="9">
        <f>IF(D264=0, "-", D261/D264)</f>
        <v>0.13636363636363635</v>
      </c>
      <c r="F261" s="81">
        <v>44</v>
      </c>
      <c r="G261" s="34">
        <f>IF(F264=0, "-", F261/F264)</f>
        <v>0.31428571428571428</v>
      </c>
      <c r="H261" s="65">
        <v>55</v>
      </c>
      <c r="I261" s="9">
        <f>IF(H264=0, "-", H261/H264)</f>
        <v>0.2722772277227723</v>
      </c>
      <c r="J261" s="8">
        <f t="shared" si="20"/>
        <v>2.6666666666666665</v>
      </c>
      <c r="K261" s="9">
        <f t="shared" si="21"/>
        <v>-0.2</v>
      </c>
    </row>
    <row r="262" spans="1:11" x14ac:dyDescent="0.2">
      <c r="A262" s="7" t="s">
        <v>364</v>
      </c>
      <c r="B262" s="65">
        <v>0</v>
      </c>
      <c r="C262" s="34">
        <f>IF(B264=0, "-", B262/B264)</f>
        <v>0</v>
      </c>
      <c r="D262" s="65">
        <v>0</v>
      </c>
      <c r="E262" s="9">
        <f>IF(D264=0, "-", D262/D264)</f>
        <v>0</v>
      </c>
      <c r="F262" s="81">
        <v>3</v>
      </c>
      <c r="G262" s="34">
        <f>IF(F264=0, "-", F262/F264)</f>
        <v>2.1428571428571429E-2</v>
      </c>
      <c r="H262" s="65">
        <v>1</v>
      </c>
      <c r="I262" s="9">
        <f>IF(H264=0, "-", H262/H264)</f>
        <v>4.9504950495049506E-3</v>
      </c>
      <c r="J262" s="8" t="str">
        <f t="shared" si="20"/>
        <v>-</v>
      </c>
      <c r="K262" s="9">
        <f t="shared" si="21"/>
        <v>2</v>
      </c>
    </row>
    <row r="263" spans="1:11" x14ac:dyDescent="0.2">
      <c r="A263" s="2"/>
      <c r="B263" s="68"/>
      <c r="C263" s="33"/>
      <c r="D263" s="68"/>
      <c r="E263" s="6"/>
      <c r="F263" s="82"/>
      <c r="G263" s="33"/>
      <c r="H263" s="68"/>
      <c r="I263" s="6"/>
      <c r="J263" s="5"/>
      <c r="K263" s="6"/>
    </row>
    <row r="264" spans="1:11" s="43" customFormat="1" x14ac:dyDescent="0.2">
      <c r="A264" s="162" t="s">
        <v>590</v>
      </c>
      <c r="B264" s="71">
        <f>SUM(B248:B263)</f>
        <v>23</v>
      </c>
      <c r="C264" s="40">
        <f>B264/16149</f>
        <v>1.4242367948479782E-3</v>
      </c>
      <c r="D264" s="71">
        <f>SUM(D248:D263)</f>
        <v>22</v>
      </c>
      <c r="E264" s="41">
        <f>D264/17535</f>
        <v>1.2546335899629314E-3</v>
      </c>
      <c r="F264" s="77">
        <f>SUM(F248:F263)</f>
        <v>140</v>
      </c>
      <c r="G264" s="42">
        <f>F264/137541</f>
        <v>1.0178783053780328E-3</v>
      </c>
      <c r="H264" s="71">
        <f>SUM(H248:H263)</f>
        <v>202</v>
      </c>
      <c r="I264" s="41">
        <f>H264/164962</f>
        <v>1.2245244359306991E-3</v>
      </c>
      <c r="J264" s="37">
        <f>IF(D264=0, "-", IF((B264-D264)/D264&lt;10, (B264-D264)/D264, "&gt;999%"))</f>
        <v>4.5454545454545456E-2</v>
      </c>
      <c r="K264" s="38">
        <f>IF(H264=0, "-", IF((F264-H264)/H264&lt;10, (F264-H264)/H264, "&gt;999%"))</f>
        <v>-0.30693069306930693</v>
      </c>
    </row>
    <row r="265" spans="1:11" x14ac:dyDescent="0.2">
      <c r="B265" s="83"/>
      <c r="D265" s="83"/>
      <c r="F265" s="83"/>
      <c r="H265" s="83"/>
    </row>
    <row r="266" spans="1:11" s="43" customFormat="1" x14ac:dyDescent="0.2">
      <c r="A266" s="162" t="s">
        <v>589</v>
      </c>
      <c r="B266" s="71">
        <v>177</v>
      </c>
      <c r="C266" s="40">
        <f>B266/16149</f>
        <v>1.0960430986438788E-2</v>
      </c>
      <c r="D266" s="71">
        <v>236</v>
      </c>
      <c r="E266" s="41">
        <f>D266/17535</f>
        <v>1.3458796692329626E-2</v>
      </c>
      <c r="F266" s="77">
        <v>1465</v>
      </c>
      <c r="G266" s="42">
        <f>F266/137541</f>
        <v>1.0651369409848699E-2</v>
      </c>
      <c r="H266" s="71">
        <v>1728</v>
      </c>
      <c r="I266" s="41">
        <f>H266/164962</f>
        <v>1.0475139729149744E-2</v>
      </c>
      <c r="J266" s="37">
        <f>IF(D266=0, "-", IF((B266-D266)/D266&lt;10, (B266-D266)/D266, "&gt;999%"))</f>
        <v>-0.25</v>
      </c>
      <c r="K266" s="38">
        <f>IF(H266=0, "-", IF((F266-H266)/H266&lt;10, (F266-H266)/H266, "&gt;999%"))</f>
        <v>-0.15219907407407407</v>
      </c>
    </row>
    <row r="267" spans="1:11" x14ac:dyDescent="0.2">
      <c r="B267" s="83"/>
      <c r="D267" s="83"/>
      <c r="F267" s="83"/>
      <c r="H267" s="83"/>
    </row>
    <row r="268" spans="1:11" x14ac:dyDescent="0.2">
      <c r="A268" s="27" t="s">
        <v>587</v>
      </c>
      <c r="B268" s="71">
        <f>B272-B270</f>
        <v>3137</v>
      </c>
      <c r="C268" s="40">
        <f>B268/16149</f>
        <v>0.19425351414948294</v>
      </c>
      <c r="D268" s="71">
        <f>D272-D270</f>
        <v>4089</v>
      </c>
      <c r="E268" s="41">
        <f>D268/17535</f>
        <v>0.23319076133447392</v>
      </c>
      <c r="F268" s="77">
        <f>F272-F270</f>
        <v>26783</v>
      </c>
      <c r="G268" s="42">
        <f>F268/137541</f>
        <v>0.1947273903781418</v>
      </c>
      <c r="H268" s="71">
        <f>H272-H270</f>
        <v>40451</v>
      </c>
      <c r="I268" s="41">
        <f>H268/164962</f>
        <v>0.24521404929620155</v>
      </c>
      <c r="J268" s="37">
        <f>IF(D268=0, "-", IF((B268-D268)/D268&lt;10, (B268-D268)/D268, "&gt;999%"))</f>
        <v>-0.23281976033259966</v>
      </c>
      <c r="K268" s="38">
        <f>IF(H268=0, "-", IF((F268-H268)/H268&lt;10, (F268-H268)/H268, "&gt;999%"))</f>
        <v>-0.3378902870139181</v>
      </c>
    </row>
    <row r="269" spans="1:11" x14ac:dyDescent="0.2">
      <c r="A269" s="27"/>
      <c r="B269" s="71"/>
      <c r="C269" s="40"/>
      <c r="D269" s="71"/>
      <c r="E269" s="41"/>
      <c r="F269" s="77"/>
      <c r="G269" s="42"/>
      <c r="H269" s="71"/>
      <c r="I269" s="41"/>
      <c r="J269" s="37"/>
      <c r="K269" s="38"/>
    </row>
    <row r="270" spans="1:11" x14ac:dyDescent="0.2">
      <c r="A270" s="27" t="s">
        <v>588</v>
      </c>
      <c r="B270" s="71">
        <v>666</v>
      </c>
      <c r="C270" s="40">
        <f>B270/16149</f>
        <v>4.1240943711684935E-2</v>
      </c>
      <c r="D270" s="71">
        <v>579</v>
      </c>
      <c r="E270" s="41">
        <f>D270/17535</f>
        <v>3.3019674935842604E-2</v>
      </c>
      <c r="F270" s="77">
        <v>4573</v>
      </c>
      <c r="G270" s="42">
        <f>F270/137541</f>
        <v>3.3248267789241025E-2</v>
      </c>
      <c r="H270" s="71">
        <v>5034</v>
      </c>
      <c r="I270" s="41">
        <f>H270/164962</f>
        <v>3.0516118863738315E-2</v>
      </c>
      <c r="J270" s="37">
        <f>IF(D270=0, "-", IF((B270-D270)/D270&lt;10, (B270-D270)/D270, "&gt;999%"))</f>
        <v>0.15025906735751296</v>
      </c>
      <c r="K270" s="38">
        <f>IF(H270=0, "-", IF((F270-H270)/H270&lt;10, (F270-H270)/H270, "&gt;999%"))</f>
        <v>-9.1577274533174408E-2</v>
      </c>
    </row>
    <row r="271" spans="1:11" x14ac:dyDescent="0.2">
      <c r="A271" s="27"/>
      <c r="B271" s="71"/>
      <c r="C271" s="40"/>
      <c r="D271" s="71"/>
      <c r="E271" s="41"/>
      <c r="F271" s="77"/>
      <c r="G271" s="42"/>
      <c r="H271" s="71"/>
      <c r="I271" s="41"/>
      <c r="J271" s="37"/>
      <c r="K271" s="38"/>
    </row>
    <row r="272" spans="1:11" x14ac:dyDescent="0.2">
      <c r="A272" s="27" t="s">
        <v>586</v>
      </c>
      <c r="B272" s="71">
        <v>3803</v>
      </c>
      <c r="C272" s="40">
        <f>B272/16149</f>
        <v>0.23549445786116788</v>
      </c>
      <c r="D272" s="71">
        <v>4668</v>
      </c>
      <c r="E272" s="41">
        <f>D272/17535</f>
        <v>0.26621043627031649</v>
      </c>
      <c r="F272" s="77">
        <v>31356</v>
      </c>
      <c r="G272" s="42">
        <f>F272/137541</f>
        <v>0.22797565816738283</v>
      </c>
      <c r="H272" s="71">
        <v>45485</v>
      </c>
      <c r="I272" s="41">
        <f>H272/164962</f>
        <v>0.27573016815993989</v>
      </c>
      <c r="J272" s="37">
        <f>IF(D272=0, "-", IF((B272-D272)/D272&lt;10, (B272-D272)/D272, "&gt;999%"))</f>
        <v>-0.18530419880034277</v>
      </c>
      <c r="K272" s="38">
        <f>IF(H272=0, "-", IF((F272-H272)/H272&lt;10, (F272-H272)/H272, "&gt;999%"))</f>
        <v>-0.31062987798175223</v>
      </c>
    </row>
  </sheetData>
  <mergeCells count="58">
    <mergeCell ref="B1:K1"/>
    <mergeCell ref="B2:K2"/>
    <mergeCell ref="B207:E207"/>
    <mergeCell ref="F207:I207"/>
    <mergeCell ref="J207:K207"/>
    <mergeCell ref="B208:C208"/>
    <mergeCell ref="D208:E208"/>
    <mergeCell ref="F208:G208"/>
    <mergeCell ref="H208:I208"/>
    <mergeCell ref="B183:E183"/>
    <mergeCell ref="F183:I183"/>
    <mergeCell ref="J183:K183"/>
    <mergeCell ref="B184:C184"/>
    <mergeCell ref="D184:E184"/>
    <mergeCell ref="F184:G184"/>
    <mergeCell ref="H184:I184"/>
    <mergeCell ref="B158:E158"/>
    <mergeCell ref="F158:I158"/>
    <mergeCell ref="J158:K158"/>
    <mergeCell ref="B159:C159"/>
    <mergeCell ref="D159:E159"/>
    <mergeCell ref="F159:G159"/>
    <mergeCell ref="H159:I159"/>
    <mergeCell ref="B133:E133"/>
    <mergeCell ref="F133:I133"/>
    <mergeCell ref="J133:K133"/>
    <mergeCell ref="B134:C134"/>
    <mergeCell ref="D134:E134"/>
    <mergeCell ref="F134:G134"/>
    <mergeCell ref="H134:I134"/>
    <mergeCell ref="B93:E93"/>
    <mergeCell ref="F93:I93"/>
    <mergeCell ref="J93:K93"/>
    <mergeCell ref="B94:C94"/>
    <mergeCell ref="D94:E94"/>
    <mergeCell ref="F94:G94"/>
    <mergeCell ref="H94:I94"/>
    <mergeCell ref="B48:E48"/>
    <mergeCell ref="F48:I48"/>
    <mergeCell ref="J48:K48"/>
    <mergeCell ref="B49:C49"/>
    <mergeCell ref="D49:E49"/>
    <mergeCell ref="F49:G49"/>
    <mergeCell ref="H49:I49"/>
    <mergeCell ref="B16:E16"/>
    <mergeCell ref="F16:I16"/>
    <mergeCell ref="J16:K16"/>
    <mergeCell ref="B17:C17"/>
    <mergeCell ref="D17:E17"/>
    <mergeCell ref="F17:G17"/>
    <mergeCell ref="H17:I17"/>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6" max="16383" man="1"/>
    <brk id="109" max="16383" man="1"/>
    <brk id="163" max="16383" man="1"/>
    <brk id="221" max="16383" man="1"/>
    <brk id="27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639</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IF(B50=0, "-", B7/B50)</f>
        <v>5.2590060478569553E-4</v>
      </c>
      <c r="D7" s="65">
        <v>0</v>
      </c>
      <c r="E7" s="21">
        <f>IF(D50=0, "-", D7/D50)</f>
        <v>0</v>
      </c>
      <c r="F7" s="81">
        <v>6</v>
      </c>
      <c r="G7" s="39">
        <f>IF(F50=0, "-", F7/F50)</f>
        <v>1.9135093761959434E-4</v>
      </c>
      <c r="H7" s="65">
        <v>20</v>
      </c>
      <c r="I7" s="21">
        <f>IF(H50=0, "-", H7/H50)</f>
        <v>4.3970539738375289E-4</v>
      </c>
      <c r="J7" s="20" t="str">
        <f t="shared" ref="J7:J48" si="0">IF(D7=0, "-", IF((B7-D7)/D7&lt;10, (B7-D7)/D7, "&gt;999%"))</f>
        <v>-</v>
      </c>
      <c r="K7" s="21">
        <f t="shared" ref="K7:K48" si="1">IF(H7=0, "-", IF((F7-H7)/H7&lt;10, (F7-H7)/H7, "&gt;999%"))</f>
        <v>-0.7</v>
      </c>
    </row>
    <row r="8" spans="1:11" x14ac:dyDescent="0.2">
      <c r="A8" s="7" t="s">
        <v>32</v>
      </c>
      <c r="B8" s="65">
        <v>0</v>
      </c>
      <c r="C8" s="39">
        <f>IF(B50=0, "-", B8/B50)</f>
        <v>0</v>
      </c>
      <c r="D8" s="65">
        <v>0</v>
      </c>
      <c r="E8" s="21">
        <f>IF(D50=0, "-", D8/D50)</f>
        <v>0</v>
      </c>
      <c r="F8" s="81">
        <v>0</v>
      </c>
      <c r="G8" s="39">
        <f>IF(F50=0, "-", F8/F50)</f>
        <v>0</v>
      </c>
      <c r="H8" s="65">
        <v>4</v>
      </c>
      <c r="I8" s="21">
        <f>IF(H50=0, "-", H8/H50)</f>
        <v>8.7941079476750583E-5</v>
      </c>
      <c r="J8" s="20" t="str">
        <f t="shared" si="0"/>
        <v>-</v>
      </c>
      <c r="K8" s="21">
        <f t="shared" si="1"/>
        <v>-1</v>
      </c>
    </row>
    <row r="9" spans="1:11" x14ac:dyDescent="0.2">
      <c r="A9" s="7" t="s">
        <v>33</v>
      </c>
      <c r="B9" s="65">
        <v>2</v>
      </c>
      <c r="C9" s="39">
        <f>IF(B50=0, "-", B9/B50)</f>
        <v>5.2590060478569553E-4</v>
      </c>
      <c r="D9" s="65">
        <v>4</v>
      </c>
      <c r="E9" s="21">
        <f>IF(D50=0, "-", D9/D50)</f>
        <v>8.5689802913453304E-4</v>
      </c>
      <c r="F9" s="81">
        <v>9</v>
      </c>
      <c r="G9" s="39">
        <f>IF(F50=0, "-", F9/F50)</f>
        <v>2.8702640642939151E-4</v>
      </c>
      <c r="H9" s="65">
        <v>20</v>
      </c>
      <c r="I9" s="21">
        <f>IF(H50=0, "-", H9/H50)</f>
        <v>4.3970539738375289E-4</v>
      </c>
      <c r="J9" s="20">
        <f t="shared" si="0"/>
        <v>-0.5</v>
      </c>
      <c r="K9" s="21">
        <f t="shared" si="1"/>
        <v>-0.55000000000000004</v>
      </c>
    </row>
    <row r="10" spans="1:11" x14ac:dyDescent="0.2">
      <c r="A10" s="7" t="s">
        <v>34</v>
      </c>
      <c r="B10" s="65">
        <v>100</v>
      </c>
      <c r="C10" s="39">
        <f>IF(B50=0, "-", B10/B50)</f>
        <v>2.6295030239284777E-2</v>
      </c>
      <c r="D10" s="65">
        <v>82</v>
      </c>
      <c r="E10" s="21">
        <f>IF(D50=0, "-", D10/D50)</f>
        <v>1.7566409597257925E-2</v>
      </c>
      <c r="F10" s="81">
        <v>600</v>
      </c>
      <c r="G10" s="39">
        <f>IF(F50=0, "-", F10/F50)</f>
        <v>1.9135093761959432E-2</v>
      </c>
      <c r="H10" s="65">
        <v>793</v>
      </c>
      <c r="I10" s="21">
        <f>IF(H50=0, "-", H10/H50)</f>
        <v>1.7434319006265801E-2</v>
      </c>
      <c r="J10" s="20">
        <f t="shared" si="0"/>
        <v>0.21951219512195122</v>
      </c>
      <c r="K10" s="21">
        <f t="shared" si="1"/>
        <v>-0.24337957124842372</v>
      </c>
    </row>
    <row r="11" spans="1:11" x14ac:dyDescent="0.2">
      <c r="A11" s="7" t="s">
        <v>35</v>
      </c>
      <c r="B11" s="65">
        <v>6</v>
      </c>
      <c r="C11" s="39">
        <f>IF(B50=0, "-", B11/B50)</f>
        <v>1.5777018143570865E-3</v>
      </c>
      <c r="D11" s="65">
        <v>0</v>
      </c>
      <c r="E11" s="21">
        <f>IF(D50=0, "-", D11/D50)</f>
        <v>0</v>
      </c>
      <c r="F11" s="81">
        <v>24</v>
      </c>
      <c r="G11" s="39">
        <f>IF(F50=0, "-", F11/F50)</f>
        <v>7.6540375047837736E-4</v>
      </c>
      <c r="H11" s="65">
        <v>21</v>
      </c>
      <c r="I11" s="21">
        <f>IF(H50=0, "-", H11/H50)</f>
        <v>4.6169066725294052E-4</v>
      </c>
      <c r="J11" s="20" t="str">
        <f t="shared" si="0"/>
        <v>-</v>
      </c>
      <c r="K11" s="21">
        <f t="shared" si="1"/>
        <v>0.14285714285714285</v>
      </c>
    </row>
    <row r="12" spans="1:11" x14ac:dyDescent="0.2">
      <c r="A12" s="7" t="s">
        <v>36</v>
      </c>
      <c r="B12" s="65">
        <v>169</v>
      </c>
      <c r="C12" s="39">
        <f>IF(B50=0, "-", B12/B50)</f>
        <v>4.4438601104391268E-2</v>
      </c>
      <c r="D12" s="65">
        <v>95</v>
      </c>
      <c r="E12" s="21">
        <f>IF(D50=0, "-", D12/D50)</f>
        <v>2.035132819194516E-2</v>
      </c>
      <c r="F12" s="81">
        <v>1173</v>
      </c>
      <c r="G12" s="39">
        <f>IF(F50=0, "-", F12/F50)</f>
        <v>3.7409108304630692E-2</v>
      </c>
      <c r="H12" s="65">
        <v>1108</v>
      </c>
      <c r="I12" s="21">
        <f>IF(H50=0, "-", H12/H50)</f>
        <v>2.435967901505991E-2</v>
      </c>
      <c r="J12" s="20">
        <f t="shared" si="0"/>
        <v>0.77894736842105261</v>
      </c>
      <c r="K12" s="21">
        <f t="shared" si="1"/>
        <v>5.8664259927797835E-2</v>
      </c>
    </row>
    <row r="13" spans="1:11" x14ac:dyDescent="0.2">
      <c r="A13" s="7" t="s">
        <v>37</v>
      </c>
      <c r="B13" s="65">
        <v>1</v>
      </c>
      <c r="C13" s="39">
        <f>IF(B50=0, "-", B13/B50)</f>
        <v>2.6295030239284776E-4</v>
      </c>
      <c r="D13" s="65">
        <v>0</v>
      </c>
      <c r="E13" s="21">
        <f>IF(D50=0, "-", D13/D50)</f>
        <v>0</v>
      </c>
      <c r="F13" s="81">
        <v>26</v>
      </c>
      <c r="G13" s="39">
        <f>IF(F50=0, "-", F13/F50)</f>
        <v>8.2918739635157548E-4</v>
      </c>
      <c r="H13" s="65">
        <v>22</v>
      </c>
      <c r="I13" s="21">
        <f>IF(H50=0, "-", H13/H50)</f>
        <v>4.8367593712212819E-4</v>
      </c>
      <c r="J13" s="20" t="str">
        <f t="shared" si="0"/>
        <v>-</v>
      </c>
      <c r="K13" s="21">
        <f t="shared" si="1"/>
        <v>0.18181818181818182</v>
      </c>
    </row>
    <row r="14" spans="1:11" x14ac:dyDescent="0.2">
      <c r="A14" s="7" t="s">
        <v>38</v>
      </c>
      <c r="B14" s="65">
        <v>2</v>
      </c>
      <c r="C14" s="39">
        <f>IF(B50=0, "-", B14/B50)</f>
        <v>5.2590060478569553E-4</v>
      </c>
      <c r="D14" s="65">
        <v>1</v>
      </c>
      <c r="E14" s="21">
        <f>IF(D50=0, "-", D14/D50)</f>
        <v>2.1422450728363326E-4</v>
      </c>
      <c r="F14" s="81">
        <v>10</v>
      </c>
      <c r="G14" s="39">
        <f>IF(F50=0, "-", F14/F50)</f>
        <v>3.1891822936599057E-4</v>
      </c>
      <c r="H14" s="65">
        <v>7</v>
      </c>
      <c r="I14" s="21">
        <f>IF(H50=0, "-", H14/H50)</f>
        <v>1.5389688908431351E-4</v>
      </c>
      <c r="J14" s="20">
        <f t="shared" si="0"/>
        <v>1</v>
      </c>
      <c r="K14" s="21">
        <f t="shared" si="1"/>
        <v>0.42857142857142855</v>
      </c>
    </row>
    <row r="15" spans="1:11" x14ac:dyDescent="0.2">
      <c r="A15" s="7" t="s">
        <v>41</v>
      </c>
      <c r="B15" s="65">
        <v>6</v>
      </c>
      <c r="C15" s="39">
        <f>IF(B50=0, "-", B15/B50)</f>
        <v>1.5777018143570865E-3</v>
      </c>
      <c r="D15" s="65">
        <v>7</v>
      </c>
      <c r="E15" s="21">
        <f>IF(D50=0, "-", D15/D50)</f>
        <v>1.4995715509854327E-3</v>
      </c>
      <c r="F15" s="81">
        <v>38</v>
      </c>
      <c r="G15" s="39">
        <f>IF(F50=0, "-", F15/F50)</f>
        <v>1.211889271590764E-3</v>
      </c>
      <c r="H15" s="65">
        <v>47</v>
      </c>
      <c r="I15" s="21">
        <f>IF(H50=0, "-", H15/H50)</f>
        <v>1.0333076838518194E-3</v>
      </c>
      <c r="J15" s="20">
        <f t="shared" si="0"/>
        <v>-0.14285714285714285</v>
      </c>
      <c r="K15" s="21">
        <f t="shared" si="1"/>
        <v>-0.19148936170212766</v>
      </c>
    </row>
    <row r="16" spans="1:11" x14ac:dyDescent="0.2">
      <c r="A16" s="7" t="s">
        <v>42</v>
      </c>
      <c r="B16" s="65">
        <v>5</v>
      </c>
      <c r="C16" s="39">
        <f>IF(B50=0, "-", B16/B50)</f>
        <v>1.3147515119642387E-3</v>
      </c>
      <c r="D16" s="65">
        <v>4</v>
      </c>
      <c r="E16" s="21">
        <f>IF(D50=0, "-", D16/D50)</f>
        <v>8.5689802913453304E-4</v>
      </c>
      <c r="F16" s="81">
        <v>45</v>
      </c>
      <c r="G16" s="39">
        <f>IF(F50=0, "-", F16/F50)</f>
        <v>1.4351320321469576E-3</v>
      </c>
      <c r="H16" s="65">
        <v>71</v>
      </c>
      <c r="I16" s="21">
        <f>IF(H50=0, "-", H16/H50)</f>
        <v>1.5609541607123228E-3</v>
      </c>
      <c r="J16" s="20">
        <f t="shared" si="0"/>
        <v>0.25</v>
      </c>
      <c r="K16" s="21">
        <f t="shared" si="1"/>
        <v>-0.36619718309859156</v>
      </c>
    </row>
    <row r="17" spans="1:11" x14ac:dyDescent="0.2">
      <c r="A17" s="7" t="s">
        <v>44</v>
      </c>
      <c r="B17" s="65">
        <v>64</v>
      </c>
      <c r="C17" s="39">
        <f>IF(B50=0, "-", B17/B50)</f>
        <v>1.6828819353142257E-2</v>
      </c>
      <c r="D17" s="65">
        <v>56</v>
      </c>
      <c r="E17" s="21">
        <f>IF(D50=0, "-", D17/D50)</f>
        <v>1.1996572407883462E-2</v>
      </c>
      <c r="F17" s="81">
        <v>699</v>
      </c>
      <c r="G17" s="39">
        <f>IF(F50=0, "-", F17/F50)</f>
        <v>2.229238423268274E-2</v>
      </c>
      <c r="H17" s="65">
        <v>956</v>
      </c>
      <c r="I17" s="21">
        <f>IF(H50=0, "-", H17/H50)</f>
        <v>2.1017917994943389E-2</v>
      </c>
      <c r="J17" s="20">
        <f t="shared" si="0"/>
        <v>0.14285714285714285</v>
      </c>
      <c r="K17" s="21">
        <f t="shared" si="1"/>
        <v>-0.26882845188284521</v>
      </c>
    </row>
    <row r="18" spans="1:11" x14ac:dyDescent="0.2">
      <c r="A18" s="7" t="s">
        <v>47</v>
      </c>
      <c r="B18" s="65">
        <v>3</v>
      </c>
      <c r="C18" s="39">
        <f>IF(B50=0, "-", B18/B50)</f>
        <v>7.8885090717854323E-4</v>
      </c>
      <c r="D18" s="65">
        <v>0</v>
      </c>
      <c r="E18" s="21">
        <f>IF(D50=0, "-", D18/D50)</f>
        <v>0</v>
      </c>
      <c r="F18" s="81">
        <v>6</v>
      </c>
      <c r="G18" s="39">
        <f>IF(F50=0, "-", F18/F50)</f>
        <v>1.9135093761959434E-4</v>
      </c>
      <c r="H18" s="65">
        <v>7</v>
      </c>
      <c r="I18" s="21">
        <f>IF(H50=0, "-", H18/H50)</f>
        <v>1.5389688908431351E-4</v>
      </c>
      <c r="J18" s="20" t="str">
        <f t="shared" si="0"/>
        <v>-</v>
      </c>
      <c r="K18" s="21">
        <f t="shared" si="1"/>
        <v>-0.14285714285714285</v>
      </c>
    </row>
    <row r="19" spans="1:11" x14ac:dyDescent="0.2">
      <c r="A19" s="7" t="s">
        <v>51</v>
      </c>
      <c r="B19" s="65">
        <v>8</v>
      </c>
      <c r="C19" s="39">
        <f>IF(B50=0, "-", B19/B50)</f>
        <v>2.1036024191427821E-3</v>
      </c>
      <c r="D19" s="65">
        <v>89</v>
      </c>
      <c r="E19" s="21">
        <f>IF(D50=0, "-", D19/D50)</f>
        <v>1.9065981148243358E-2</v>
      </c>
      <c r="F19" s="81">
        <v>263</v>
      </c>
      <c r="G19" s="39">
        <f>IF(F50=0, "-", F19/F50)</f>
        <v>8.3875494323255514E-3</v>
      </c>
      <c r="H19" s="65">
        <v>968</v>
      </c>
      <c r="I19" s="21">
        <f>IF(H50=0, "-", H19/H50)</f>
        <v>2.128174123337364E-2</v>
      </c>
      <c r="J19" s="20">
        <f t="shared" si="0"/>
        <v>-0.9101123595505618</v>
      </c>
      <c r="K19" s="21">
        <f t="shared" si="1"/>
        <v>-0.72830578512396693</v>
      </c>
    </row>
    <row r="20" spans="1:11" x14ac:dyDescent="0.2">
      <c r="A20" s="7" t="s">
        <v>52</v>
      </c>
      <c r="B20" s="65">
        <v>186</v>
      </c>
      <c r="C20" s="39">
        <f>IF(B50=0, "-", B20/B50)</f>
        <v>4.8908756245069684E-2</v>
      </c>
      <c r="D20" s="65">
        <v>260</v>
      </c>
      <c r="E20" s="21">
        <f>IF(D50=0, "-", D20/D50)</f>
        <v>5.5698371893744644E-2</v>
      </c>
      <c r="F20" s="81">
        <v>1642</v>
      </c>
      <c r="G20" s="39">
        <f>IF(F50=0, "-", F20/F50)</f>
        <v>5.2366373261895652E-2</v>
      </c>
      <c r="H20" s="65">
        <v>2638</v>
      </c>
      <c r="I20" s="21">
        <f>IF(H50=0, "-", H20/H50)</f>
        <v>5.7997141914917005E-2</v>
      </c>
      <c r="J20" s="20">
        <f t="shared" si="0"/>
        <v>-0.2846153846153846</v>
      </c>
      <c r="K20" s="21">
        <f t="shared" si="1"/>
        <v>-0.3775587566338135</v>
      </c>
    </row>
    <row r="21" spans="1:11" x14ac:dyDescent="0.2">
      <c r="A21" s="7" t="s">
        <v>53</v>
      </c>
      <c r="B21" s="65">
        <v>438</v>
      </c>
      <c r="C21" s="39">
        <f>IF(B50=0, "-", B21/B50)</f>
        <v>0.11517223244806732</v>
      </c>
      <c r="D21" s="65">
        <v>814</v>
      </c>
      <c r="E21" s="21">
        <f>IF(D50=0, "-", D21/D50)</f>
        <v>0.17437874892887748</v>
      </c>
      <c r="F21" s="81">
        <v>3796</v>
      </c>
      <c r="G21" s="39">
        <f>IF(F50=0, "-", F21/F50)</f>
        <v>0.12106135986733002</v>
      </c>
      <c r="H21" s="65">
        <v>7936</v>
      </c>
      <c r="I21" s="21">
        <f>IF(H50=0, "-", H21/H50)</f>
        <v>0.17447510168187313</v>
      </c>
      <c r="J21" s="20">
        <f t="shared" si="0"/>
        <v>-0.46191646191646191</v>
      </c>
      <c r="K21" s="21">
        <f t="shared" si="1"/>
        <v>-0.52167338709677424</v>
      </c>
    </row>
    <row r="22" spans="1:11" x14ac:dyDescent="0.2">
      <c r="A22" s="7" t="s">
        <v>55</v>
      </c>
      <c r="B22" s="65">
        <v>0</v>
      </c>
      <c r="C22" s="39">
        <f>IF(B50=0, "-", B22/B50)</f>
        <v>0</v>
      </c>
      <c r="D22" s="65">
        <v>0</v>
      </c>
      <c r="E22" s="21">
        <f>IF(D50=0, "-", D22/D50)</f>
        <v>0</v>
      </c>
      <c r="F22" s="81">
        <v>2</v>
      </c>
      <c r="G22" s="39">
        <f>IF(F50=0, "-", F22/F50)</f>
        <v>6.3783645873198114E-5</v>
      </c>
      <c r="H22" s="65">
        <v>3</v>
      </c>
      <c r="I22" s="21">
        <f>IF(H50=0, "-", H22/H50)</f>
        <v>6.5955809607562931E-5</v>
      </c>
      <c r="J22" s="20" t="str">
        <f t="shared" si="0"/>
        <v>-</v>
      </c>
      <c r="K22" s="21">
        <f t="shared" si="1"/>
        <v>-0.33333333333333331</v>
      </c>
    </row>
    <row r="23" spans="1:11" x14ac:dyDescent="0.2">
      <c r="A23" s="7" t="s">
        <v>61</v>
      </c>
      <c r="B23" s="65">
        <v>8</v>
      </c>
      <c r="C23" s="39">
        <f>IF(B50=0, "-", B23/B50)</f>
        <v>2.1036024191427821E-3</v>
      </c>
      <c r="D23" s="65">
        <v>7</v>
      </c>
      <c r="E23" s="21">
        <f>IF(D50=0, "-", D23/D50)</f>
        <v>1.4995715509854327E-3</v>
      </c>
      <c r="F23" s="81">
        <v>43</v>
      </c>
      <c r="G23" s="39">
        <f>IF(F50=0, "-", F23/F50)</f>
        <v>1.3713483862737594E-3</v>
      </c>
      <c r="H23" s="65">
        <v>73</v>
      </c>
      <c r="I23" s="21">
        <f>IF(H50=0, "-", H23/H50)</f>
        <v>1.6049247004506981E-3</v>
      </c>
      <c r="J23" s="20">
        <f t="shared" si="0"/>
        <v>0.14285714285714285</v>
      </c>
      <c r="K23" s="21">
        <f t="shared" si="1"/>
        <v>-0.41095890410958902</v>
      </c>
    </row>
    <row r="24" spans="1:11" x14ac:dyDescent="0.2">
      <c r="A24" s="7" t="s">
        <v>64</v>
      </c>
      <c r="B24" s="65">
        <v>620</v>
      </c>
      <c r="C24" s="39">
        <f>IF(B50=0, "-", B24/B50)</f>
        <v>0.1630291874835656</v>
      </c>
      <c r="D24" s="65">
        <v>701</v>
      </c>
      <c r="E24" s="21">
        <f>IF(D50=0, "-", D24/D50)</f>
        <v>0.15017137960582691</v>
      </c>
      <c r="F24" s="81">
        <v>4588</v>
      </c>
      <c r="G24" s="39">
        <f>IF(F50=0, "-", F24/F50)</f>
        <v>0.14631968363311648</v>
      </c>
      <c r="H24" s="65">
        <v>5643</v>
      </c>
      <c r="I24" s="21">
        <f>IF(H50=0, "-", H24/H50)</f>
        <v>0.12406287787182588</v>
      </c>
      <c r="J24" s="20">
        <f t="shared" si="0"/>
        <v>-0.11554921540656206</v>
      </c>
      <c r="K24" s="21">
        <f t="shared" si="1"/>
        <v>-0.18695729222045013</v>
      </c>
    </row>
    <row r="25" spans="1:11" x14ac:dyDescent="0.2">
      <c r="A25" s="7" t="s">
        <v>65</v>
      </c>
      <c r="B25" s="65">
        <v>1</v>
      </c>
      <c r="C25" s="39">
        <f>IF(B50=0, "-", B25/B50)</f>
        <v>2.6295030239284776E-4</v>
      </c>
      <c r="D25" s="65">
        <v>2</v>
      </c>
      <c r="E25" s="21">
        <f>IF(D50=0, "-", D25/D50)</f>
        <v>4.2844901456726652E-4</v>
      </c>
      <c r="F25" s="81">
        <v>7</v>
      </c>
      <c r="G25" s="39">
        <f>IF(F50=0, "-", F25/F50)</f>
        <v>2.232427605561934E-4</v>
      </c>
      <c r="H25" s="65">
        <v>11</v>
      </c>
      <c r="I25" s="21">
        <f>IF(H50=0, "-", H25/H50)</f>
        <v>2.418379685610641E-4</v>
      </c>
      <c r="J25" s="20">
        <f t="shared" si="0"/>
        <v>-0.5</v>
      </c>
      <c r="K25" s="21">
        <f t="shared" si="1"/>
        <v>-0.36363636363636365</v>
      </c>
    </row>
    <row r="26" spans="1:11" x14ac:dyDescent="0.2">
      <c r="A26" s="7" t="s">
        <v>67</v>
      </c>
      <c r="B26" s="65">
        <v>13</v>
      </c>
      <c r="C26" s="39">
        <f>IF(B50=0, "-", B26/B50)</f>
        <v>3.4183539311070208E-3</v>
      </c>
      <c r="D26" s="65">
        <v>13</v>
      </c>
      <c r="E26" s="21">
        <f>IF(D50=0, "-", D26/D50)</f>
        <v>2.7849185946872321E-3</v>
      </c>
      <c r="F26" s="81">
        <v>100</v>
      </c>
      <c r="G26" s="39">
        <f>IF(F50=0, "-", F26/F50)</f>
        <v>3.1891822936599055E-3</v>
      </c>
      <c r="H26" s="65">
        <v>136</v>
      </c>
      <c r="I26" s="21">
        <f>IF(H50=0, "-", H26/H50)</f>
        <v>2.9899967022095197E-3</v>
      </c>
      <c r="J26" s="20">
        <f t="shared" si="0"/>
        <v>0</v>
      </c>
      <c r="K26" s="21">
        <f t="shared" si="1"/>
        <v>-0.26470588235294118</v>
      </c>
    </row>
    <row r="27" spans="1:11" x14ac:dyDescent="0.2">
      <c r="A27" s="7" t="s">
        <v>68</v>
      </c>
      <c r="B27" s="65">
        <v>8</v>
      </c>
      <c r="C27" s="39">
        <f>IF(B50=0, "-", B27/B50)</f>
        <v>2.1036024191427821E-3</v>
      </c>
      <c r="D27" s="65">
        <v>15</v>
      </c>
      <c r="E27" s="21">
        <f>IF(D50=0, "-", D27/D50)</f>
        <v>3.2133676092544988E-3</v>
      </c>
      <c r="F27" s="81">
        <v>176</v>
      </c>
      <c r="G27" s="39">
        <f>IF(F50=0, "-", F27/F50)</f>
        <v>5.612960836841434E-3</v>
      </c>
      <c r="H27" s="65">
        <v>215</v>
      </c>
      <c r="I27" s="21">
        <f>IF(H50=0, "-", H27/H50)</f>
        <v>4.7268330218753433E-3</v>
      </c>
      <c r="J27" s="20">
        <f t="shared" si="0"/>
        <v>-0.46666666666666667</v>
      </c>
      <c r="K27" s="21">
        <f t="shared" si="1"/>
        <v>-0.18139534883720931</v>
      </c>
    </row>
    <row r="28" spans="1:11" x14ac:dyDescent="0.2">
      <c r="A28" s="7" t="s">
        <v>69</v>
      </c>
      <c r="B28" s="65">
        <v>2</v>
      </c>
      <c r="C28" s="39">
        <f>IF(B50=0, "-", B28/B50)</f>
        <v>5.2590060478569553E-4</v>
      </c>
      <c r="D28" s="65">
        <v>1</v>
      </c>
      <c r="E28" s="21">
        <f>IF(D50=0, "-", D28/D50)</f>
        <v>2.1422450728363326E-4</v>
      </c>
      <c r="F28" s="81">
        <v>12</v>
      </c>
      <c r="G28" s="39">
        <f>IF(F50=0, "-", F28/F50)</f>
        <v>3.8270187523918868E-4</v>
      </c>
      <c r="H28" s="65">
        <v>8</v>
      </c>
      <c r="I28" s="21">
        <f>IF(H50=0, "-", H28/H50)</f>
        <v>1.7588215895350117E-4</v>
      </c>
      <c r="J28" s="20">
        <f t="shared" si="0"/>
        <v>1</v>
      </c>
      <c r="K28" s="21">
        <f t="shared" si="1"/>
        <v>0.5</v>
      </c>
    </row>
    <row r="29" spans="1:11" x14ac:dyDescent="0.2">
      <c r="A29" s="7" t="s">
        <v>72</v>
      </c>
      <c r="B29" s="65">
        <v>9</v>
      </c>
      <c r="C29" s="39">
        <f>IF(B50=0, "-", B29/B50)</f>
        <v>2.3665527215356299E-3</v>
      </c>
      <c r="D29" s="65">
        <v>4</v>
      </c>
      <c r="E29" s="21">
        <f>IF(D50=0, "-", D29/D50)</f>
        <v>8.5689802913453304E-4</v>
      </c>
      <c r="F29" s="81">
        <v>21</v>
      </c>
      <c r="G29" s="39">
        <f>IF(F50=0, "-", F29/F50)</f>
        <v>6.6972828166858014E-4</v>
      </c>
      <c r="H29" s="65">
        <v>21</v>
      </c>
      <c r="I29" s="21">
        <f>IF(H50=0, "-", H29/H50)</f>
        <v>4.6169066725294052E-4</v>
      </c>
      <c r="J29" s="20">
        <f t="shared" si="0"/>
        <v>1.25</v>
      </c>
      <c r="K29" s="21">
        <f t="shared" si="1"/>
        <v>0</v>
      </c>
    </row>
    <row r="30" spans="1:11" x14ac:dyDescent="0.2">
      <c r="A30" s="7" t="s">
        <v>73</v>
      </c>
      <c r="B30" s="65">
        <v>420</v>
      </c>
      <c r="C30" s="39">
        <f>IF(B50=0, "-", B30/B50)</f>
        <v>0.11043912700499606</v>
      </c>
      <c r="D30" s="65">
        <v>518</v>
      </c>
      <c r="E30" s="21">
        <f>IF(D50=0, "-", D30/D50)</f>
        <v>0.11096829477292203</v>
      </c>
      <c r="F30" s="81">
        <v>3199</v>
      </c>
      <c r="G30" s="39">
        <f>IF(F50=0, "-", F30/F50)</f>
        <v>0.10202194157418037</v>
      </c>
      <c r="H30" s="65">
        <v>6226</v>
      </c>
      <c r="I30" s="21">
        <f>IF(H50=0, "-", H30/H50)</f>
        <v>0.13688029020556228</v>
      </c>
      <c r="J30" s="20">
        <f t="shared" si="0"/>
        <v>-0.1891891891891892</v>
      </c>
      <c r="K30" s="21">
        <f t="shared" si="1"/>
        <v>-0.48618695791840666</v>
      </c>
    </row>
    <row r="31" spans="1:11" x14ac:dyDescent="0.2">
      <c r="A31" s="7" t="s">
        <v>74</v>
      </c>
      <c r="B31" s="65">
        <v>0</v>
      </c>
      <c r="C31" s="39">
        <f>IF(B50=0, "-", B31/B50)</f>
        <v>0</v>
      </c>
      <c r="D31" s="65">
        <v>0</v>
      </c>
      <c r="E31" s="21">
        <f>IF(D50=0, "-", D31/D50)</f>
        <v>0</v>
      </c>
      <c r="F31" s="81">
        <v>3</v>
      </c>
      <c r="G31" s="39">
        <f>IF(F50=0, "-", F31/F50)</f>
        <v>9.567546880979717E-5</v>
      </c>
      <c r="H31" s="65">
        <v>9</v>
      </c>
      <c r="I31" s="21">
        <f>IF(H50=0, "-", H31/H50)</f>
        <v>1.9786742882268879E-4</v>
      </c>
      <c r="J31" s="20" t="str">
        <f t="shared" si="0"/>
        <v>-</v>
      </c>
      <c r="K31" s="21">
        <f t="shared" si="1"/>
        <v>-0.66666666666666663</v>
      </c>
    </row>
    <row r="32" spans="1:11" x14ac:dyDescent="0.2">
      <c r="A32" s="7" t="s">
        <v>75</v>
      </c>
      <c r="B32" s="65">
        <v>254</v>
      </c>
      <c r="C32" s="39">
        <f>IF(B50=0, "-", B32/B50)</f>
        <v>6.6789376807783324E-2</v>
      </c>
      <c r="D32" s="65">
        <v>248</v>
      </c>
      <c r="E32" s="21">
        <f>IF(D50=0, "-", D32/D50)</f>
        <v>5.3127677806341048E-2</v>
      </c>
      <c r="F32" s="81">
        <v>1800</v>
      </c>
      <c r="G32" s="39">
        <f>IF(F50=0, "-", F32/F50)</f>
        <v>5.7405281285878303E-2</v>
      </c>
      <c r="H32" s="65">
        <v>2149</v>
      </c>
      <c r="I32" s="21">
        <f>IF(H50=0, "-", H32/H50)</f>
        <v>4.7246344948884245E-2</v>
      </c>
      <c r="J32" s="20">
        <f t="shared" si="0"/>
        <v>2.4193548387096774E-2</v>
      </c>
      <c r="K32" s="21">
        <f t="shared" si="1"/>
        <v>-0.16240111679851094</v>
      </c>
    </row>
    <row r="33" spans="1:11" x14ac:dyDescent="0.2">
      <c r="A33" s="7" t="s">
        <v>77</v>
      </c>
      <c r="B33" s="65">
        <v>14</v>
      </c>
      <c r="C33" s="39">
        <f>IF(B50=0, "-", B33/B50)</f>
        <v>3.6813042334998686E-3</v>
      </c>
      <c r="D33" s="65">
        <v>13</v>
      </c>
      <c r="E33" s="21">
        <f>IF(D50=0, "-", D33/D50)</f>
        <v>2.7849185946872321E-3</v>
      </c>
      <c r="F33" s="81">
        <v>87</v>
      </c>
      <c r="G33" s="39">
        <f>IF(F50=0, "-", F33/F50)</f>
        <v>2.7745885954841179E-3</v>
      </c>
      <c r="H33" s="65">
        <v>59</v>
      </c>
      <c r="I33" s="21">
        <f>IF(H50=0, "-", H33/H50)</f>
        <v>1.2971309222820711E-3</v>
      </c>
      <c r="J33" s="20">
        <f t="shared" si="0"/>
        <v>7.6923076923076927E-2</v>
      </c>
      <c r="K33" s="21">
        <f t="shared" si="1"/>
        <v>0.47457627118644069</v>
      </c>
    </row>
    <row r="34" spans="1:11" x14ac:dyDescent="0.2">
      <c r="A34" s="7" t="s">
        <v>78</v>
      </c>
      <c r="B34" s="65">
        <v>230</v>
      </c>
      <c r="C34" s="39">
        <f>IF(B50=0, "-", B34/B50)</f>
        <v>6.047856955035498E-2</v>
      </c>
      <c r="D34" s="65">
        <v>129</v>
      </c>
      <c r="E34" s="21">
        <f>IF(D50=0, "-", D34/D50)</f>
        <v>2.7634961439588688E-2</v>
      </c>
      <c r="F34" s="81">
        <v>1370</v>
      </c>
      <c r="G34" s="39">
        <f>IF(F50=0, "-", F34/F50)</f>
        <v>4.3691797423140707E-2</v>
      </c>
      <c r="H34" s="65">
        <v>932</v>
      </c>
      <c r="I34" s="21">
        <f>IF(H50=0, "-", H34/H50)</f>
        <v>2.0490271518082883E-2</v>
      </c>
      <c r="J34" s="20">
        <f t="shared" si="0"/>
        <v>0.78294573643410847</v>
      </c>
      <c r="K34" s="21">
        <f t="shared" si="1"/>
        <v>0.46995708154506438</v>
      </c>
    </row>
    <row r="35" spans="1:11" x14ac:dyDescent="0.2">
      <c r="A35" s="7" t="s">
        <v>79</v>
      </c>
      <c r="B35" s="65">
        <v>60</v>
      </c>
      <c r="C35" s="39">
        <f>IF(B50=0, "-", B35/B50)</f>
        <v>1.5777018143570864E-2</v>
      </c>
      <c r="D35" s="65">
        <v>43</v>
      </c>
      <c r="E35" s="21">
        <f>IF(D50=0, "-", D35/D50)</f>
        <v>9.2116538131962293E-3</v>
      </c>
      <c r="F35" s="81">
        <v>405</v>
      </c>
      <c r="G35" s="39">
        <f>IF(F50=0, "-", F35/F50)</f>
        <v>1.2916188289322618E-2</v>
      </c>
      <c r="H35" s="65">
        <v>355</v>
      </c>
      <c r="I35" s="21">
        <f>IF(H50=0, "-", H35/H50)</f>
        <v>7.8047708035616139E-3</v>
      </c>
      <c r="J35" s="20">
        <f t="shared" si="0"/>
        <v>0.39534883720930231</v>
      </c>
      <c r="K35" s="21">
        <f t="shared" si="1"/>
        <v>0.14084507042253522</v>
      </c>
    </row>
    <row r="36" spans="1:11" x14ac:dyDescent="0.2">
      <c r="A36" s="7" t="s">
        <v>80</v>
      </c>
      <c r="B36" s="65">
        <v>5</v>
      </c>
      <c r="C36" s="39">
        <f>IF(B50=0, "-", B36/B50)</f>
        <v>1.3147515119642387E-3</v>
      </c>
      <c r="D36" s="65">
        <v>13</v>
      </c>
      <c r="E36" s="21">
        <f>IF(D50=0, "-", D36/D50)</f>
        <v>2.7849185946872321E-3</v>
      </c>
      <c r="F36" s="81">
        <v>177</v>
      </c>
      <c r="G36" s="39">
        <f>IF(F50=0, "-", F36/F50)</f>
        <v>5.6448526597780331E-3</v>
      </c>
      <c r="H36" s="65">
        <v>579</v>
      </c>
      <c r="I36" s="21">
        <f>IF(H50=0, "-", H36/H50)</f>
        <v>1.2729471254259645E-2</v>
      </c>
      <c r="J36" s="20">
        <f t="shared" si="0"/>
        <v>-0.61538461538461542</v>
      </c>
      <c r="K36" s="21">
        <f t="shared" si="1"/>
        <v>-0.69430051813471505</v>
      </c>
    </row>
    <row r="37" spans="1:11" x14ac:dyDescent="0.2">
      <c r="A37" s="7" t="s">
        <v>81</v>
      </c>
      <c r="B37" s="65">
        <v>0</v>
      </c>
      <c r="C37" s="39">
        <f>IF(B50=0, "-", B37/B50)</f>
        <v>0</v>
      </c>
      <c r="D37" s="65">
        <v>0</v>
      </c>
      <c r="E37" s="21">
        <f>IF(D50=0, "-", D37/D50)</f>
        <v>0</v>
      </c>
      <c r="F37" s="81">
        <v>1</v>
      </c>
      <c r="G37" s="39">
        <f>IF(F50=0, "-", F37/F50)</f>
        <v>3.1891822936599057E-5</v>
      </c>
      <c r="H37" s="65">
        <v>2</v>
      </c>
      <c r="I37" s="21">
        <f>IF(H50=0, "-", H37/H50)</f>
        <v>4.3970539738375292E-5</v>
      </c>
      <c r="J37" s="20" t="str">
        <f t="shared" si="0"/>
        <v>-</v>
      </c>
      <c r="K37" s="21">
        <f t="shared" si="1"/>
        <v>-0.5</v>
      </c>
    </row>
    <row r="38" spans="1:11" x14ac:dyDescent="0.2">
      <c r="A38" s="7" t="s">
        <v>82</v>
      </c>
      <c r="B38" s="65">
        <v>6</v>
      </c>
      <c r="C38" s="39">
        <f>IF(B50=0, "-", B38/B50)</f>
        <v>1.5777018143570865E-3</v>
      </c>
      <c r="D38" s="65">
        <v>8</v>
      </c>
      <c r="E38" s="21">
        <f>IF(D50=0, "-", D38/D50)</f>
        <v>1.7137960582690661E-3</v>
      </c>
      <c r="F38" s="81">
        <v>96</v>
      </c>
      <c r="G38" s="39">
        <f>IF(F50=0, "-", F38/F50)</f>
        <v>3.0616150019135095E-3</v>
      </c>
      <c r="H38" s="65">
        <v>85</v>
      </c>
      <c r="I38" s="21">
        <f>IF(H50=0, "-", H38/H50)</f>
        <v>1.8687479388809498E-3</v>
      </c>
      <c r="J38" s="20">
        <f t="shared" si="0"/>
        <v>-0.25</v>
      </c>
      <c r="K38" s="21">
        <f t="shared" si="1"/>
        <v>0.12941176470588237</v>
      </c>
    </row>
    <row r="39" spans="1:11" x14ac:dyDescent="0.2">
      <c r="A39" s="7" t="s">
        <v>83</v>
      </c>
      <c r="B39" s="65">
        <v>5</v>
      </c>
      <c r="C39" s="39">
        <f>IF(B50=0, "-", B39/B50)</f>
        <v>1.3147515119642387E-3</v>
      </c>
      <c r="D39" s="65">
        <v>10</v>
      </c>
      <c r="E39" s="21">
        <f>IF(D50=0, "-", D39/D50)</f>
        <v>2.1422450728363325E-3</v>
      </c>
      <c r="F39" s="81">
        <v>28</v>
      </c>
      <c r="G39" s="39">
        <f>IF(F50=0, "-", F39/F50)</f>
        <v>8.9297104222477359E-4</v>
      </c>
      <c r="H39" s="65">
        <v>40</v>
      </c>
      <c r="I39" s="21">
        <f>IF(H50=0, "-", H39/H50)</f>
        <v>8.7941079476750578E-4</v>
      </c>
      <c r="J39" s="20">
        <f t="shared" si="0"/>
        <v>-0.5</v>
      </c>
      <c r="K39" s="21">
        <f t="shared" si="1"/>
        <v>-0.3</v>
      </c>
    </row>
    <row r="40" spans="1:11" x14ac:dyDescent="0.2">
      <c r="A40" s="7" t="s">
        <v>84</v>
      </c>
      <c r="B40" s="65">
        <v>16</v>
      </c>
      <c r="C40" s="39">
        <f>IF(B50=0, "-", B40/B50)</f>
        <v>4.2072048382855642E-3</v>
      </c>
      <c r="D40" s="65">
        <v>11</v>
      </c>
      <c r="E40" s="21">
        <f>IF(D50=0, "-", D40/D50)</f>
        <v>2.3564695801199659E-3</v>
      </c>
      <c r="F40" s="81">
        <v>74</v>
      </c>
      <c r="G40" s="39">
        <f>IF(F50=0, "-", F40/F50)</f>
        <v>2.3599948973083303E-3</v>
      </c>
      <c r="H40" s="65">
        <v>88</v>
      </c>
      <c r="I40" s="21">
        <f>IF(H50=0, "-", H40/H50)</f>
        <v>1.9347037484885128E-3</v>
      </c>
      <c r="J40" s="20">
        <f t="shared" si="0"/>
        <v>0.45454545454545453</v>
      </c>
      <c r="K40" s="21">
        <f t="shared" si="1"/>
        <v>-0.15909090909090909</v>
      </c>
    </row>
    <row r="41" spans="1:11" x14ac:dyDescent="0.2">
      <c r="A41" s="7" t="s">
        <v>86</v>
      </c>
      <c r="B41" s="65">
        <v>9</v>
      </c>
      <c r="C41" s="39">
        <f>IF(B50=0, "-", B41/B50)</f>
        <v>2.3665527215356299E-3</v>
      </c>
      <c r="D41" s="65">
        <v>18</v>
      </c>
      <c r="E41" s="21">
        <f>IF(D50=0, "-", D41/D50)</f>
        <v>3.8560411311053984E-3</v>
      </c>
      <c r="F41" s="81">
        <v>52</v>
      </c>
      <c r="G41" s="39">
        <f>IF(F50=0, "-", F41/F50)</f>
        <v>1.658374792703151E-3</v>
      </c>
      <c r="H41" s="65">
        <v>189</v>
      </c>
      <c r="I41" s="21">
        <f>IF(H50=0, "-", H41/H50)</f>
        <v>4.1552160052764648E-3</v>
      </c>
      <c r="J41" s="20">
        <f t="shared" si="0"/>
        <v>-0.5</v>
      </c>
      <c r="K41" s="21">
        <f t="shared" si="1"/>
        <v>-0.72486772486772488</v>
      </c>
    </row>
    <row r="42" spans="1:11" x14ac:dyDescent="0.2">
      <c r="A42" s="7" t="s">
        <v>87</v>
      </c>
      <c r="B42" s="65">
        <v>0</v>
      </c>
      <c r="C42" s="39">
        <f>IF(B50=0, "-", B42/B50)</f>
        <v>0</v>
      </c>
      <c r="D42" s="65">
        <v>0</v>
      </c>
      <c r="E42" s="21">
        <f>IF(D50=0, "-", D42/D50)</f>
        <v>0</v>
      </c>
      <c r="F42" s="81">
        <v>4</v>
      </c>
      <c r="G42" s="39">
        <f>IF(F50=0, "-", F42/F50)</f>
        <v>1.2756729174639623E-4</v>
      </c>
      <c r="H42" s="65">
        <v>2</v>
      </c>
      <c r="I42" s="21">
        <f>IF(H50=0, "-", H42/H50)</f>
        <v>4.3970539738375292E-5</v>
      </c>
      <c r="J42" s="20" t="str">
        <f t="shared" si="0"/>
        <v>-</v>
      </c>
      <c r="K42" s="21">
        <f t="shared" si="1"/>
        <v>1</v>
      </c>
    </row>
    <row r="43" spans="1:11" x14ac:dyDescent="0.2">
      <c r="A43" s="7" t="s">
        <v>89</v>
      </c>
      <c r="B43" s="65">
        <v>64</v>
      </c>
      <c r="C43" s="39">
        <f>IF(B50=0, "-", B43/B50)</f>
        <v>1.6828819353142257E-2</v>
      </c>
      <c r="D43" s="65">
        <v>28</v>
      </c>
      <c r="E43" s="21">
        <f>IF(D50=0, "-", D43/D50)</f>
        <v>5.9982862039417309E-3</v>
      </c>
      <c r="F43" s="81">
        <v>329</v>
      </c>
      <c r="G43" s="39">
        <f>IF(F50=0, "-", F43/F50)</f>
        <v>1.0492409746141089E-2</v>
      </c>
      <c r="H43" s="65">
        <v>327</v>
      </c>
      <c r="I43" s="21">
        <f>IF(H50=0, "-", H43/H50)</f>
        <v>7.1891832472243599E-3</v>
      </c>
      <c r="J43" s="20">
        <f t="shared" si="0"/>
        <v>1.2857142857142858</v>
      </c>
      <c r="K43" s="21">
        <f t="shared" si="1"/>
        <v>6.1162079510703364E-3</v>
      </c>
    </row>
    <row r="44" spans="1:11" x14ac:dyDescent="0.2">
      <c r="A44" s="7" t="s">
        <v>91</v>
      </c>
      <c r="B44" s="65">
        <v>129</v>
      </c>
      <c r="C44" s="39">
        <f>IF(B50=0, "-", B44/B50)</f>
        <v>3.3920589008677358E-2</v>
      </c>
      <c r="D44" s="65">
        <v>161</v>
      </c>
      <c r="E44" s="21">
        <f>IF(D50=0, "-", D44/D50)</f>
        <v>3.4490145672664951E-2</v>
      </c>
      <c r="F44" s="81">
        <v>839</v>
      </c>
      <c r="G44" s="39">
        <f>IF(F50=0, "-", F44/F50)</f>
        <v>2.6757239443806608E-2</v>
      </c>
      <c r="H44" s="65">
        <v>1018</v>
      </c>
      <c r="I44" s="21">
        <f>IF(H50=0, "-", H44/H50)</f>
        <v>2.238100472683302E-2</v>
      </c>
      <c r="J44" s="20">
        <f t="shared" si="0"/>
        <v>-0.19875776397515527</v>
      </c>
      <c r="K44" s="21">
        <f t="shared" si="1"/>
        <v>-0.17583497053045186</v>
      </c>
    </row>
    <row r="45" spans="1:11" x14ac:dyDescent="0.2">
      <c r="A45" s="7" t="s">
        <v>92</v>
      </c>
      <c r="B45" s="65">
        <v>111</v>
      </c>
      <c r="C45" s="39">
        <f>IF(B50=0, "-", B45/B50)</f>
        <v>2.91874835656061E-2</v>
      </c>
      <c r="D45" s="65">
        <v>87</v>
      </c>
      <c r="E45" s="21">
        <f>IF(D50=0, "-", D45/D50)</f>
        <v>1.8637532133676093E-2</v>
      </c>
      <c r="F45" s="81">
        <v>981</v>
      </c>
      <c r="G45" s="39">
        <f>IF(F50=0, "-", F45/F50)</f>
        <v>3.1285878300803677E-2</v>
      </c>
      <c r="H45" s="65">
        <v>841</v>
      </c>
      <c r="I45" s="21">
        <f>IF(H50=0, "-", H45/H50)</f>
        <v>1.8489611959986808E-2</v>
      </c>
      <c r="J45" s="20">
        <f t="shared" si="0"/>
        <v>0.27586206896551724</v>
      </c>
      <c r="K45" s="21">
        <f t="shared" si="1"/>
        <v>0.16646848989298454</v>
      </c>
    </row>
    <row r="46" spans="1:11" x14ac:dyDescent="0.2">
      <c r="A46" s="7" t="s">
        <v>93</v>
      </c>
      <c r="B46" s="65">
        <v>546</v>
      </c>
      <c r="C46" s="39">
        <f>IF(B50=0, "-", B46/B50)</f>
        <v>0.14357086510649486</v>
      </c>
      <c r="D46" s="65">
        <v>914</v>
      </c>
      <c r="E46" s="21">
        <f>IF(D50=0, "-", D46/D50)</f>
        <v>0.1958011996572408</v>
      </c>
      <c r="F46" s="81">
        <v>6595</v>
      </c>
      <c r="G46" s="39">
        <f>IF(F50=0, "-", F46/F50)</f>
        <v>0.21032657226687076</v>
      </c>
      <c r="H46" s="65">
        <v>8839</v>
      </c>
      <c r="I46" s="21">
        <f>IF(H50=0, "-", H46/H50)</f>
        <v>0.19432780037374958</v>
      </c>
      <c r="J46" s="20">
        <f t="shared" si="0"/>
        <v>-0.40262582056892782</v>
      </c>
      <c r="K46" s="21">
        <f t="shared" si="1"/>
        <v>-0.25387487272315873</v>
      </c>
    </row>
    <row r="47" spans="1:11" x14ac:dyDescent="0.2">
      <c r="A47" s="7" t="s">
        <v>95</v>
      </c>
      <c r="B47" s="65">
        <v>279</v>
      </c>
      <c r="C47" s="39">
        <f>IF(B50=0, "-", B47/B50)</f>
        <v>7.3363134367604527E-2</v>
      </c>
      <c r="D47" s="65">
        <v>304</v>
      </c>
      <c r="E47" s="21">
        <f>IF(D50=0, "-", D47/D50)</f>
        <v>6.5124250214224508E-2</v>
      </c>
      <c r="F47" s="81">
        <v>1970</v>
      </c>
      <c r="G47" s="39">
        <f>IF(F50=0, "-", F47/F50)</f>
        <v>6.2826891185100139E-2</v>
      </c>
      <c r="H47" s="65">
        <v>2999</v>
      </c>
      <c r="I47" s="21">
        <f>IF(H50=0, "-", H47/H50)</f>
        <v>6.593382433769375E-2</v>
      </c>
      <c r="J47" s="20">
        <f t="shared" si="0"/>
        <v>-8.2236842105263164E-2</v>
      </c>
      <c r="K47" s="21">
        <f t="shared" si="1"/>
        <v>-0.3431143714571524</v>
      </c>
    </row>
    <row r="48" spans="1:11" x14ac:dyDescent="0.2">
      <c r="A48" s="7" t="s">
        <v>96</v>
      </c>
      <c r="B48" s="65">
        <v>2</v>
      </c>
      <c r="C48" s="39">
        <f>IF(B50=0, "-", B48/B50)</f>
        <v>5.2590060478569553E-4</v>
      </c>
      <c r="D48" s="65">
        <v>8</v>
      </c>
      <c r="E48" s="21">
        <f>IF(D50=0, "-", D48/D50)</f>
        <v>1.7137960582690661E-3</v>
      </c>
      <c r="F48" s="81">
        <v>60</v>
      </c>
      <c r="G48" s="39">
        <f>IF(F50=0, "-", F48/F50)</f>
        <v>1.9135093761959434E-3</v>
      </c>
      <c r="H48" s="65">
        <v>18</v>
      </c>
      <c r="I48" s="21">
        <f>IF(H50=0, "-", H48/H50)</f>
        <v>3.9573485764537758E-4</v>
      </c>
      <c r="J48" s="20">
        <f t="shared" si="0"/>
        <v>-0.75</v>
      </c>
      <c r="K48" s="21">
        <f t="shared" si="1"/>
        <v>2.3333333333333335</v>
      </c>
    </row>
    <row r="49" spans="1:11" x14ac:dyDescent="0.2">
      <c r="A49" s="2"/>
      <c r="B49" s="68"/>
      <c r="C49" s="33"/>
      <c r="D49" s="68"/>
      <c r="E49" s="6"/>
      <c r="F49" s="82"/>
      <c r="G49" s="33"/>
      <c r="H49" s="68"/>
      <c r="I49" s="6"/>
      <c r="J49" s="5"/>
      <c r="K49" s="6"/>
    </row>
    <row r="50" spans="1:11" s="43" customFormat="1" x14ac:dyDescent="0.2">
      <c r="A50" s="162" t="s">
        <v>586</v>
      </c>
      <c r="B50" s="71">
        <f>SUM(B7:B49)</f>
        <v>3803</v>
      </c>
      <c r="C50" s="40">
        <v>1</v>
      </c>
      <c r="D50" s="71">
        <f>SUM(D7:D49)</f>
        <v>4668</v>
      </c>
      <c r="E50" s="41">
        <v>1</v>
      </c>
      <c r="F50" s="77">
        <f>SUM(F7:F49)</f>
        <v>31356</v>
      </c>
      <c r="G50" s="42">
        <v>1</v>
      </c>
      <c r="H50" s="71">
        <f>SUM(H7:H49)</f>
        <v>45485</v>
      </c>
      <c r="I50" s="41">
        <v>1</v>
      </c>
      <c r="J50" s="37">
        <f>IF(D50=0, "-", (B50-D50)/D50)</f>
        <v>-0.18530419880034277</v>
      </c>
      <c r="K50" s="38">
        <f>IF(H50=0, "-", (F50-H50)/H50)</f>
        <v>-0.31062987798175223</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2020-10-04T20:05:06Z</dcterms:modified>
</cp:coreProperties>
</file>