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5F6BC036-E3A7-40D9-BE92-77A96EF1F653}"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H19" i="49"/>
  <c r="J19" i="49" s="1"/>
  <c r="G19" i="49"/>
  <c r="I19" i="49" s="1"/>
  <c r="I20" i="49"/>
  <c r="H20" i="49"/>
  <c r="J20" i="49" s="1"/>
  <c r="G20" i="49"/>
  <c r="H21" i="49"/>
  <c r="J21" i="49" s="1"/>
  <c r="G21" i="49"/>
  <c r="I21" i="49" s="1"/>
  <c r="H24" i="49"/>
  <c r="J24" i="49" s="1"/>
  <c r="G24" i="49"/>
  <c r="I24" i="49" s="1"/>
  <c r="I25" i="49"/>
  <c r="H25" i="49"/>
  <c r="J25" i="49" s="1"/>
  <c r="G25" i="49"/>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J54" i="49"/>
  <c r="I54" i="49"/>
  <c r="H54" i="49"/>
  <c r="G54" i="49"/>
  <c r="H55" i="49"/>
  <c r="J55" i="49" s="1"/>
  <c r="G55" i="49"/>
  <c r="I55" i="49" s="1"/>
  <c r="I56" i="49"/>
  <c r="H56" i="49"/>
  <c r="J56" i="49" s="1"/>
  <c r="G56" i="49"/>
  <c r="I57" i="49"/>
  <c r="H57" i="49"/>
  <c r="J57" i="49" s="1"/>
  <c r="G57" i="49"/>
  <c r="I58" i="49"/>
  <c r="H58" i="49"/>
  <c r="J58" i="49" s="1"/>
  <c r="G58" i="49"/>
  <c r="I59" i="49"/>
  <c r="H59" i="49"/>
  <c r="J59" i="49" s="1"/>
  <c r="G59" i="49"/>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J74" i="49"/>
  <c r="I74" i="49"/>
  <c r="H74" i="49"/>
  <c r="G74" i="49"/>
  <c r="J75" i="49"/>
  <c r="I75" i="49"/>
  <c r="H75" i="49"/>
  <c r="G75" i="49"/>
  <c r="J78" i="49"/>
  <c r="I78" i="49"/>
  <c r="H78" i="49"/>
  <c r="G78" i="49"/>
  <c r="H79" i="49"/>
  <c r="J79" i="49" s="1"/>
  <c r="G79" i="49"/>
  <c r="I79" i="49" s="1"/>
  <c r="J80" i="49"/>
  <c r="I80" i="49"/>
  <c r="H80" i="49"/>
  <c r="G80" i="49"/>
  <c r="H81" i="49"/>
  <c r="J81" i="49" s="1"/>
  <c r="G81" i="49"/>
  <c r="I81" i="49" s="1"/>
  <c r="H84" i="49"/>
  <c r="J84" i="49" s="1"/>
  <c r="G84" i="49"/>
  <c r="I84" i="49" s="1"/>
  <c r="H85" i="49"/>
  <c r="J85" i="49" s="1"/>
  <c r="G85" i="49"/>
  <c r="I85" i="49" s="1"/>
  <c r="H88" i="49"/>
  <c r="J88" i="49" s="1"/>
  <c r="G88" i="49"/>
  <c r="I88" i="49" s="1"/>
  <c r="J89" i="49"/>
  <c r="I89" i="49"/>
  <c r="H89" i="49"/>
  <c r="G89" i="49"/>
  <c r="I90" i="49"/>
  <c r="H90" i="49"/>
  <c r="J90" i="49" s="1"/>
  <c r="G90" i="49"/>
  <c r="H91" i="49"/>
  <c r="J91" i="49" s="1"/>
  <c r="G91" i="49"/>
  <c r="I91" i="49" s="1"/>
  <c r="J94" i="49"/>
  <c r="I94" i="49"/>
  <c r="H94" i="49"/>
  <c r="G94" i="49"/>
  <c r="J95" i="49"/>
  <c r="I95" i="49"/>
  <c r="H95" i="49"/>
  <c r="G95" i="49"/>
  <c r="J96" i="49"/>
  <c r="I96" i="49"/>
  <c r="H96" i="49"/>
  <c r="G96" i="49"/>
  <c r="J97" i="49"/>
  <c r="I97" i="49"/>
  <c r="H97" i="49"/>
  <c r="G97" i="49"/>
  <c r="H100" i="49"/>
  <c r="J100" i="49" s="1"/>
  <c r="G100" i="49"/>
  <c r="I100" i="49" s="1"/>
  <c r="I101" i="49"/>
  <c r="H101" i="49"/>
  <c r="J101" i="49" s="1"/>
  <c r="G101" i="49"/>
  <c r="H102" i="49"/>
  <c r="J102" i="49" s="1"/>
  <c r="G102" i="49"/>
  <c r="I102" i="49" s="1"/>
  <c r="I105" i="49"/>
  <c r="H105" i="49"/>
  <c r="J105" i="49" s="1"/>
  <c r="G105" i="49"/>
  <c r="H106" i="49"/>
  <c r="J106" i="49" s="1"/>
  <c r="G106" i="49"/>
  <c r="I106" i="49" s="1"/>
  <c r="H107" i="49"/>
  <c r="J107" i="49" s="1"/>
  <c r="G107" i="49"/>
  <c r="I107" i="49" s="1"/>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I122" i="49"/>
  <c r="H122" i="49"/>
  <c r="J122" i="49" s="1"/>
  <c r="G122" i="49"/>
  <c r="I123" i="49"/>
  <c r="H123" i="49"/>
  <c r="J123" i="49" s="1"/>
  <c r="G123" i="49"/>
  <c r="H124" i="49"/>
  <c r="J124" i="49" s="1"/>
  <c r="G124" i="49"/>
  <c r="I124" i="49" s="1"/>
  <c r="I125" i="49"/>
  <c r="H125" i="49"/>
  <c r="J125" i="49" s="1"/>
  <c r="G125" i="49"/>
  <c r="H126" i="49"/>
  <c r="J126" i="49" s="1"/>
  <c r="G126" i="49"/>
  <c r="I126" i="49" s="1"/>
  <c r="H127" i="49"/>
  <c r="J127" i="49" s="1"/>
  <c r="G127" i="49"/>
  <c r="I127"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7" i="49"/>
  <c r="J137" i="49" s="1"/>
  <c r="G137" i="49"/>
  <c r="I137" i="49" s="1"/>
  <c r="H138" i="49"/>
  <c r="J138" i="49" s="1"/>
  <c r="G138" i="49"/>
  <c r="I138" i="49" s="1"/>
  <c r="H141" i="49"/>
  <c r="J141" i="49" s="1"/>
  <c r="G141" i="49"/>
  <c r="I141" i="49" s="1"/>
  <c r="H142" i="49"/>
  <c r="J142" i="49" s="1"/>
  <c r="G142" i="49"/>
  <c r="I142" i="49" s="1"/>
  <c r="H143" i="49"/>
  <c r="J143" i="49" s="1"/>
  <c r="G143" i="49"/>
  <c r="I143" i="49" s="1"/>
  <c r="H144" i="49"/>
  <c r="J144" i="49" s="1"/>
  <c r="G144" i="49"/>
  <c r="I144" i="49" s="1"/>
  <c r="I147" i="49"/>
  <c r="H147" i="49"/>
  <c r="J147" i="49" s="1"/>
  <c r="G147" i="49"/>
  <c r="I148" i="49"/>
  <c r="H148" i="49"/>
  <c r="J148" i="49" s="1"/>
  <c r="G148" i="49"/>
  <c r="J149" i="49"/>
  <c r="I149" i="49"/>
  <c r="H149" i="49"/>
  <c r="G149" i="49"/>
  <c r="H150" i="49"/>
  <c r="J150" i="49" s="1"/>
  <c r="G150" i="49"/>
  <c r="I150" i="49" s="1"/>
  <c r="H151" i="49"/>
  <c r="J151" i="49" s="1"/>
  <c r="G151" i="49"/>
  <c r="I151" i="49" s="1"/>
  <c r="H152" i="49"/>
  <c r="J152" i="49" s="1"/>
  <c r="G152" i="49"/>
  <c r="I152"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0" i="49"/>
  <c r="J160" i="49" s="1"/>
  <c r="G160" i="49"/>
  <c r="I160" i="49" s="1"/>
  <c r="H161" i="49"/>
  <c r="J161" i="49" s="1"/>
  <c r="G161" i="49"/>
  <c r="I161"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H172" i="49"/>
  <c r="J172" i="49" s="1"/>
  <c r="G172" i="49"/>
  <c r="I172" i="49" s="1"/>
  <c r="H173" i="49"/>
  <c r="J173" i="49" s="1"/>
  <c r="G173" i="49"/>
  <c r="I173" i="49" s="1"/>
  <c r="H174" i="49"/>
  <c r="J174" i="49" s="1"/>
  <c r="G174" i="49"/>
  <c r="I174" i="49" s="1"/>
  <c r="H175" i="49"/>
  <c r="J175" i="49" s="1"/>
  <c r="G175" i="49"/>
  <c r="I175" i="49" s="1"/>
  <c r="I176" i="49"/>
  <c r="H176" i="49"/>
  <c r="J176" i="49" s="1"/>
  <c r="G176" i="49"/>
  <c r="H177" i="49"/>
  <c r="J177" i="49" s="1"/>
  <c r="G177" i="49"/>
  <c r="I177" i="49" s="1"/>
  <c r="H178" i="49"/>
  <c r="J178" i="49" s="1"/>
  <c r="G178" i="49"/>
  <c r="I178" i="49" s="1"/>
  <c r="J181" i="49"/>
  <c r="I181" i="49"/>
  <c r="H181" i="49"/>
  <c r="G181" i="49"/>
  <c r="H182" i="49"/>
  <c r="J182" i="49" s="1"/>
  <c r="G182" i="49"/>
  <c r="I182" i="49" s="1"/>
  <c r="H183" i="49"/>
  <c r="J183" i="49" s="1"/>
  <c r="G183" i="49"/>
  <c r="I183" i="49" s="1"/>
  <c r="I184" i="49"/>
  <c r="H184" i="49"/>
  <c r="J184" i="49" s="1"/>
  <c r="G184" i="49"/>
  <c r="H185" i="49"/>
  <c r="J185" i="49" s="1"/>
  <c r="G185" i="49"/>
  <c r="I185" i="49" s="1"/>
  <c r="J186" i="49"/>
  <c r="I186" i="49"/>
  <c r="H186" i="49"/>
  <c r="G186" i="49"/>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I194" i="49"/>
  <c r="H194" i="49"/>
  <c r="J194" i="49" s="1"/>
  <c r="G194" i="49"/>
  <c r="H195" i="49"/>
  <c r="J195" i="49" s="1"/>
  <c r="G195" i="49"/>
  <c r="I195" i="49" s="1"/>
  <c r="H196" i="49"/>
  <c r="J196" i="49" s="1"/>
  <c r="G196" i="49"/>
  <c r="I196" i="49" s="1"/>
  <c r="J199" i="49"/>
  <c r="I199" i="49"/>
  <c r="H199" i="49"/>
  <c r="G199" i="49"/>
  <c r="H200" i="49"/>
  <c r="J200" i="49" s="1"/>
  <c r="G200" i="49"/>
  <c r="I200" i="49" s="1"/>
  <c r="I201" i="49"/>
  <c r="H201" i="49"/>
  <c r="J201" i="49" s="1"/>
  <c r="G201" i="49"/>
  <c r="H202" i="49"/>
  <c r="J202" i="49" s="1"/>
  <c r="G202" i="49"/>
  <c r="I202" i="49" s="1"/>
  <c r="I203" i="49"/>
  <c r="H203" i="49"/>
  <c r="J203" i="49" s="1"/>
  <c r="G203" i="49"/>
  <c r="H204" i="49"/>
  <c r="J204" i="49" s="1"/>
  <c r="G204" i="49"/>
  <c r="I204" i="49" s="1"/>
  <c r="J205" i="49"/>
  <c r="I205" i="49"/>
  <c r="H205" i="49"/>
  <c r="G205" i="49"/>
  <c r="H206" i="49"/>
  <c r="J206" i="49" s="1"/>
  <c r="G206" i="49"/>
  <c r="I206" i="49" s="1"/>
  <c r="I209" i="49"/>
  <c r="H209" i="49"/>
  <c r="J209" i="49" s="1"/>
  <c r="G209" i="49"/>
  <c r="I210" i="49"/>
  <c r="H210" i="49"/>
  <c r="J210" i="49" s="1"/>
  <c r="G210" i="49"/>
  <c r="H213" i="49"/>
  <c r="J213" i="49" s="1"/>
  <c r="G213" i="49"/>
  <c r="I213" i="49" s="1"/>
  <c r="H214" i="49"/>
  <c r="J214" i="49" s="1"/>
  <c r="G214" i="49"/>
  <c r="I214" i="49" s="1"/>
  <c r="H215" i="49"/>
  <c r="J215" i="49" s="1"/>
  <c r="G215" i="49"/>
  <c r="I215" i="49" s="1"/>
  <c r="H216" i="49"/>
  <c r="J216" i="49" s="1"/>
  <c r="G216" i="49"/>
  <c r="I216" i="49" s="1"/>
  <c r="H219" i="49"/>
  <c r="J219" i="49" s="1"/>
  <c r="G219" i="49"/>
  <c r="I219" i="49" s="1"/>
  <c r="H220" i="49"/>
  <c r="J220" i="49" s="1"/>
  <c r="G220" i="49"/>
  <c r="I220" i="49" s="1"/>
  <c r="H221" i="49"/>
  <c r="J221" i="49" s="1"/>
  <c r="G221" i="49"/>
  <c r="I221" i="49" s="1"/>
  <c r="H222" i="49"/>
  <c r="J222" i="49" s="1"/>
  <c r="G222" i="49"/>
  <c r="I222" i="49" s="1"/>
  <c r="J225" i="49"/>
  <c r="I225" i="49"/>
  <c r="H225" i="49"/>
  <c r="G225" i="49"/>
  <c r="J226" i="49"/>
  <c r="I226" i="49"/>
  <c r="H226" i="49"/>
  <c r="G226" i="49"/>
  <c r="H229" i="49"/>
  <c r="J229" i="49" s="1"/>
  <c r="G229" i="49"/>
  <c r="I229" i="49" s="1"/>
  <c r="H230" i="49"/>
  <c r="J230" i="49" s="1"/>
  <c r="G230" i="49"/>
  <c r="I230" i="49" s="1"/>
  <c r="H231" i="49"/>
  <c r="J231" i="49" s="1"/>
  <c r="G231" i="49"/>
  <c r="I231" i="49" s="1"/>
  <c r="H232" i="49"/>
  <c r="J232" i="49" s="1"/>
  <c r="G232" i="49"/>
  <c r="I232" i="49" s="1"/>
  <c r="H233" i="49"/>
  <c r="J233" i="49" s="1"/>
  <c r="G233" i="49"/>
  <c r="I233" i="49" s="1"/>
  <c r="H236" i="49"/>
  <c r="J236" i="49" s="1"/>
  <c r="G236" i="49"/>
  <c r="I236" i="49" s="1"/>
  <c r="H237" i="49"/>
  <c r="J237" i="49" s="1"/>
  <c r="G237" i="49"/>
  <c r="I237" i="49" s="1"/>
  <c r="H238" i="49"/>
  <c r="J238" i="49" s="1"/>
  <c r="G238" i="49"/>
  <c r="I238" i="49" s="1"/>
  <c r="H239" i="49"/>
  <c r="J239" i="49" s="1"/>
  <c r="G239" i="49"/>
  <c r="I239" i="49" s="1"/>
  <c r="H240" i="49"/>
  <c r="J240" i="49" s="1"/>
  <c r="G240" i="49"/>
  <c r="I240" i="49" s="1"/>
  <c r="I241" i="49"/>
  <c r="H241" i="49"/>
  <c r="J241" i="49" s="1"/>
  <c r="G241" i="49"/>
  <c r="H242" i="49"/>
  <c r="J242" i="49" s="1"/>
  <c r="G242" i="49"/>
  <c r="I242"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H253" i="49"/>
  <c r="J253" i="49" s="1"/>
  <c r="G253" i="49"/>
  <c r="I253" i="49" s="1"/>
  <c r="H254" i="49"/>
  <c r="J254" i="49" s="1"/>
  <c r="G254" i="49"/>
  <c r="I254" i="49" s="1"/>
  <c r="H257" i="49"/>
  <c r="J257" i="49" s="1"/>
  <c r="G257" i="49"/>
  <c r="I257" i="49" s="1"/>
  <c r="H258" i="49"/>
  <c r="J258" i="49" s="1"/>
  <c r="G258" i="49"/>
  <c r="I258" i="49" s="1"/>
  <c r="J259" i="49"/>
  <c r="I259" i="49"/>
  <c r="H259" i="49"/>
  <c r="G259" i="49"/>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71" i="49"/>
  <c r="J271" i="49" s="1"/>
  <c r="G271" i="49"/>
  <c r="I271" i="49" s="1"/>
  <c r="H272" i="49"/>
  <c r="J272" i="49" s="1"/>
  <c r="G272" i="49"/>
  <c r="I272" i="49" s="1"/>
  <c r="H273" i="49"/>
  <c r="J273" i="49" s="1"/>
  <c r="G273" i="49"/>
  <c r="I273" i="49" s="1"/>
  <c r="H276" i="49"/>
  <c r="J276" i="49" s="1"/>
  <c r="G276" i="49"/>
  <c r="I276" i="49" s="1"/>
  <c r="H277" i="49"/>
  <c r="J277" i="49" s="1"/>
  <c r="G277" i="49"/>
  <c r="I277" i="49" s="1"/>
  <c r="H278" i="49"/>
  <c r="J278" i="49" s="1"/>
  <c r="G278" i="49"/>
  <c r="I278" i="49" s="1"/>
  <c r="I279" i="49"/>
  <c r="H279" i="49"/>
  <c r="J279" i="49" s="1"/>
  <c r="G279" i="49"/>
  <c r="H280" i="49"/>
  <c r="J280" i="49" s="1"/>
  <c r="G280" i="49"/>
  <c r="I280" i="49" s="1"/>
  <c r="H281" i="49"/>
  <c r="J281" i="49" s="1"/>
  <c r="G281" i="49"/>
  <c r="I281" i="49" s="1"/>
  <c r="H282" i="49"/>
  <c r="J282" i="49" s="1"/>
  <c r="G282" i="49"/>
  <c r="I282" i="49" s="1"/>
  <c r="H283" i="49"/>
  <c r="J283" i="49" s="1"/>
  <c r="G283" i="49"/>
  <c r="I283"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I296" i="49"/>
  <c r="H296" i="49"/>
  <c r="J296" i="49" s="1"/>
  <c r="G296" i="49"/>
  <c r="H297" i="49"/>
  <c r="J297" i="49" s="1"/>
  <c r="G297" i="49"/>
  <c r="I297" i="49" s="1"/>
  <c r="H298" i="49"/>
  <c r="J298" i="49" s="1"/>
  <c r="G298" i="49"/>
  <c r="I298" i="49" s="1"/>
  <c r="I299" i="49"/>
  <c r="H299" i="49"/>
  <c r="J299" i="49" s="1"/>
  <c r="G299" i="49"/>
  <c r="I300" i="49"/>
  <c r="H300" i="49"/>
  <c r="J300" i="49" s="1"/>
  <c r="G300" i="49"/>
  <c r="H301" i="49"/>
  <c r="J301" i="49" s="1"/>
  <c r="G301" i="49"/>
  <c r="I301" i="49" s="1"/>
  <c r="H302" i="49"/>
  <c r="J302" i="49" s="1"/>
  <c r="G302" i="49"/>
  <c r="I302" i="49" s="1"/>
  <c r="I303" i="49"/>
  <c r="H303" i="49"/>
  <c r="J303" i="49" s="1"/>
  <c r="G303" i="49"/>
  <c r="H304" i="49"/>
  <c r="J304" i="49" s="1"/>
  <c r="G304" i="49"/>
  <c r="I304" i="49" s="1"/>
  <c r="H305" i="49"/>
  <c r="J305" i="49" s="1"/>
  <c r="G305" i="49"/>
  <c r="I305" i="49" s="1"/>
  <c r="H306" i="49"/>
  <c r="J306" i="49" s="1"/>
  <c r="G306" i="49"/>
  <c r="I306" i="49" s="1"/>
  <c r="I309" i="49"/>
  <c r="H309" i="49"/>
  <c r="J309" i="49" s="1"/>
  <c r="G309" i="49"/>
  <c r="H310" i="49"/>
  <c r="J310" i="49" s="1"/>
  <c r="G310" i="49"/>
  <c r="I310" i="49" s="1"/>
  <c r="H311" i="49"/>
  <c r="J311" i="49" s="1"/>
  <c r="G311" i="49"/>
  <c r="I311" i="49" s="1"/>
  <c r="H314" i="49"/>
  <c r="J314" i="49" s="1"/>
  <c r="G314" i="49"/>
  <c r="I314" i="49" s="1"/>
  <c r="H315" i="49"/>
  <c r="J315" i="49" s="1"/>
  <c r="G315" i="49"/>
  <c r="I315" i="49" s="1"/>
  <c r="H318" i="49"/>
  <c r="J318" i="49" s="1"/>
  <c r="G318" i="49"/>
  <c r="I318" i="49" s="1"/>
  <c r="I319" i="49"/>
  <c r="H319" i="49"/>
  <c r="J319" i="49" s="1"/>
  <c r="G319" i="49"/>
  <c r="H320" i="49"/>
  <c r="J320" i="49" s="1"/>
  <c r="G320" i="49"/>
  <c r="I320" i="49" s="1"/>
  <c r="J323" i="49"/>
  <c r="I323" i="49"/>
  <c r="H323" i="49"/>
  <c r="G323" i="49"/>
  <c r="H324" i="49"/>
  <c r="J324" i="49" s="1"/>
  <c r="G324" i="49"/>
  <c r="I324" i="49" s="1"/>
  <c r="H325" i="49"/>
  <c r="J325" i="49" s="1"/>
  <c r="G325" i="49"/>
  <c r="I325" i="49" s="1"/>
  <c r="I326" i="49"/>
  <c r="H326" i="49"/>
  <c r="J326" i="49" s="1"/>
  <c r="G326" i="49"/>
  <c r="H327" i="49"/>
  <c r="J327" i="49" s="1"/>
  <c r="G327" i="49"/>
  <c r="I327"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H345" i="49"/>
  <c r="J345" i="49" s="1"/>
  <c r="G345" i="49"/>
  <c r="I345" i="49" s="1"/>
  <c r="H346" i="49"/>
  <c r="J346" i="49" s="1"/>
  <c r="G346" i="49"/>
  <c r="I346" i="49" s="1"/>
  <c r="I349" i="49"/>
  <c r="H349" i="49"/>
  <c r="J349" i="49" s="1"/>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J356" i="49"/>
  <c r="I356" i="49"/>
  <c r="H356" i="49"/>
  <c r="G356" i="49"/>
  <c r="H357" i="49"/>
  <c r="J357" i="49" s="1"/>
  <c r="G357" i="49"/>
  <c r="I357" i="49" s="1"/>
  <c r="H358" i="49"/>
  <c r="J358" i="49" s="1"/>
  <c r="G358" i="49"/>
  <c r="I358" i="49" s="1"/>
  <c r="H359" i="49"/>
  <c r="J359" i="49" s="1"/>
  <c r="G359" i="49"/>
  <c r="I359" i="49" s="1"/>
  <c r="J360" i="49"/>
  <c r="I360" i="49"/>
  <c r="H360" i="49"/>
  <c r="G360" i="49"/>
  <c r="H361" i="49"/>
  <c r="J361" i="49" s="1"/>
  <c r="G361" i="49"/>
  <c r="I361" i="49" s="1"/>
  <c r="J362" i="49"/>
  <c r="I362" i="49"/>
  <c r="H362" i="49"/>
  <c r="G362" i="49"/>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5" i="49"/>
  <c r="J375" i="49" s="1"/>
  <c r="G375" i="49"/>
  <c r="I375" i="49" s="1"/>
  <c r="H376" i="49"/>
  <c r="J376" i="49" s="1"/>
  <c r="G376" i="49"/>
  <c r="I376" i="49" s="1"/>
  <c r="H377" i="49"/>
  <c r="J377" i="49" s="1"/>
  <c r="G377" i="49"/>
  <c r="I377" i="49" s="1"/>
  <c r="H380" i="49"/>
  <c r="J380" i="49" s="1"/>
  <c r="G380" i="49"/>
  <c r="I380" i="49" s="1"/>
  <c r="H381" i="49"/>
  <c r="J381" i="49" s="1"/>
  <c r="G381" i="49"/>
  <c r="I381" i="49" s="1"/>
  <c r="H382" i="49"/>
  <c r="J382" i="49" s="1"/>
  <c r="G382" i="49"/>
  <c r="I382" i="49" s="1"/>
  <c r="H383" i="49"/>
  <c r="J383" i="49" s="1"/>
  <c r="G383" i="49"/>
  <c r="I383" i="49" s="1"/>
  <c r="H384" i="49"/>
  <c r="J384" i="49" s="1"/>
  <c r="G384" i="49"/>
  <c r="I384" i="49" s="1"/>
  <c r="J385" i="49"/>
  <c r="I385" i="49"/>
  <c r="H385" i="49"/>
  <c r="G385" i="49"/>
  <c r="H386" i="49"/>
  <c r="J386" i="49" s="1"/>
  <c r="G386" i="49"/>
  <c r="I386" i="49" s="1"/>
  <c r="I387" i="49"/>
  <c r="H387" i="49"/>
  <c r="J387" i="49" s="1"/>
  <c r="G387" i="49"/>
  <c r="H388" i="49"/>
  <c r="J388" i="49" s="1"/>
  <c r="G388" i="49"/>
  <c r="I388" i="49" s="1"/>
  <c r="H391" i="49"/>
  <c r="J391" i="49" s="1"/>
  <c r="G391" i="49"/>
  <c r="I391" i="49" s="1"/>
  <c r="H392" i="49"/>
  <c r="J392" i="49" s="1"/>
  <c r="G392" i="49"/>
  <c r="I392" i="49" s="1"/>
  <c r="H393" i="49"/>
  <c r="J393" i="49" s="1"/>
  <c r="G393" i="49"/>
  <c r="I393" i="49" s="1"/>
  <c r="H394" i="49"/>
  <c r="J394" i="49" s="1"/>
  <c r="G394" i="49"/>
  <c r="I394"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I416" i="49"/>
  <c r="H416" i="49"/>
  <c r="J416" i="49" s="1"/>
  <c r="G416" i="49"/>
  <c r="I417" i="49"/>
  <c r="H417" i="49"/>
  <c r="J417" i="49" s="1"/>
  <c r="G417" i="49"/>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J430" i="49"/>
  <c r="I430" i="49"/>
  <c r="H430" i="49"/>
  <c r="G430" i="49"/>
  <c r="H431" i="49"/>
  <c r="J431" i="49" s="1"/>
  <c r="G431" i="49"/>
  <c r="I431" i="49" s="1"/>
  <c r="H434" i="49"/>
  <c r="J434" i="49" s="1"/>
  <c r="G434" i="49"/>
  <c r="I434" i="49" s="1"/>
  <c r="H435" i="49"/>
  <c r="J435" i="49" s="1"/>
  <c r="G435" i="49"/>
  <c r="I435" i="49" s="1"/>
  <c r="I436" i="49"/>
  <c r="H436" i="49"/>
  <c r="J436" i="49" s="1"/>
  <c r="G436" i="49"/>
  <c r="H437" i="49"/>
  <c r="J437" i="49" s="1"/>
  <c r="G437" i="49"/>
  <c r="I437" i="49" s="1"/>
  <c r="H438" i="49"/>
  <c r="J438" i="49" s="1"/>
  <c r="G438" i="49"/>
  <c r="I438" i="49" s="1"/>
  <c r="H439" i="49"/>
  <c r="J439" i="49" s="1"/>
  <c r="G439" i="49"/>
  <c r="I439" i="49" s="1"/>
  <c r="H440" i="49"/>
  <c r="J440" i="49" s="1"/>
  <c r="G440" i="49"/>
  <c r="I440" i="49" s="1"/>
  <c r="H441" i="49"/>
  <c r="J441" i="49" s="1"/>
  <c r="G441" i="49"/>
  <c r="I441" i="49" s="1"/>
  <c r="H442" i="49"/>
  <c r="J442" i="49" s="1"/>
  <c r="G442" i="49"/>
  <c r="I442" i="49" s="1"/>
  <c r="J445" i="49"/>
  <c r="I445" i="49"/>
  <c r="H445" i="49"/>
  <c r="G445" i="49"/>
  <c r="J446" i="49"/>
  <c r="I446" i="49"/>
  <c r="H446" i="49"/>
  <c r="G446" i="49"/>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7" i="49"/>
  <c r="J457" i="49" s="1"/>
  <c r="G457" i="49"/>
  <c r="I457" i="49" s="1"/>
  <c r="H460" i="49"/>
  <c r="J460" i="49" s="1"/>
  <c r="G460" i="49"/>
  <c r="I460" i="49" s="1"/>
  <c r="H461" i="49"/>
  <c r="J461" i="49" s="1"/>
  <c r="G461" i="49"/>
  <c r="I461" i="49" s="1"/>
  <c r="J462" i="49"/>
  <c r="I462" i="49"/>
  <c r="H462" i="49"/>
  <c r="G462" i="49"/>
  <c r="H463" i="49"/>
  <c r="J463" i="49" s="1"/>
  <c r="G463" i="49"/>
  <c r="I463"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I477" i="49"/>
  <c r="H477" i="49"/>
  <c r="J477" i="49" s="1"/>
  <c r="G477" i="49"/>
  <c r="I478" i="49"/>
  <c r="H478" i="49"/>
  <c r="J478" i="49" s="1"/>
  <c r="G478" i="49"/>
  <c r="I479" i="49"/>
  <c r="H479" i="49"/>
  <c r="J479" i="49" s="1"/>
  <c r="G479" i="49"/>
  <c r="I480" i="49"/>
  <c r="H480" i="49"/>
  <c r="J480" i="49" s="1"/>
  <c r="G480" i="49"/>
  <c r="H483" i="49"/>
  <c r="J483" i="49" s="1"/>
  <c r="G483" i="49"/>
  <c r="I483" i="49" s="1"/>
  <c r="H484" i="49"/>
  <c r="J484" i="49" s="1"/>
  <c r="G484" i="49"/>
  <c r="I484" i="49" s="1"/>
  <c r="J487" i="49"/>
  <c r="I487" i="49"/>
  <c r="H487" i="49"/>
  <c r="G487" i="49"/>
  <c r="J488" i="49"/>
  <c r="I488" i="49"/>
  <c r="H488" i="49"/>
  <c r="G488" i="49"/>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501" i="49"/>
  <c r="J501" i="49" s="1"/>
  <c r="G501" i="49"/>
  <c r="I501" i="49" s="1"/>
  <c r="H502" i="49"/>
  <c r="J502" i="49" s="1"/>
  <c r="G502" i="49"/>
  <c r="I502" i="49" s="1"/>
  <c r="H503" i="49"/>
  <c r="J503" i="49" s="1"/>
  <c r="G503" i="49"/>
  <c r="I503" i="49" s="1"/>
  <c r="H504" i="49"/>
  <c r="J504" i="49" s="1"/>
  <c r="G504" i="49"/>
  <c r="I504" i="49" s="1"/>
  <c r="I507" i="49"/>
  <c r="H507" i="49"/>
  <c r="J507" i="49" s="1"/>
  <c r="G507" i="49"/>
  <c r="H508" i="49"/>
  <c r="J508" i="49" s="1"/>
  <c r="G508" i="49"/>
  <c r="I508" i="49" s="1"/>
  <c r="H509" i="49"/>
  <c r="J509" i="49" s="1"/>
  <c r="G509" i="49"/>
  <c r="I509" i="49" s="1"/>
  <c r="I510" i="49"/>
  <c r="H510" i="49"/>
  <c r="J510" i="49" s="1"/>
  <c r="G510" i="49"/>
  <c r="I511" i="49"/>
  <c r="H511" i="49"/>
  <c r="J511" i="49" s="1"/>
  <c r="G511" i="49"/>
  <c r="H512" i="49"/>
  <c r="J512" i="49" s="1"/>
  <c r="G512" i="49"/>
  <c r="I512" i="49" s="1"/>
  <c r="H513" i="49"/>
  <c r="J513" i="49" s="1"/>
  <c r="G513" i="49"/>
  <c r="I513" i="49" s="1"/>
  <c r="H514" i="49"/>
  <c r="J514" i="49" s="1"/>
  <c r="G514" i="49"/>
  <c r="I514" i="49" s="1"/>
  <c r="H515" i="49"/>
  <c r="J515" i="49" s="1"/>
  <c r="G515" i="49"/>
  <c r="I515"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J527" i="49"/>
  <c r="I527" i="49"/>
  <c r="H527" i="49"/>
  <c r="G527" i="49"/>
  <c r="J528" i="49"/>
  <c r="I528" i="49"/>
  <c r="H528" i="49"/>
  <c r="G528" i="49"/>
  <c r="J529" i="49"/>
  <c r="I529" i="49"/>
  <c r="H529" i="49"/>
  <c r="G529" i="49"/>
  <c r="H532" i="49"/>
  <c r="J532" i="49" s="1"/>
  <c r="G532" i="49"/>
  <c r="I532" i="49" s="1"/>
  <c r="H533" i="49"/>
  <c r="J533" i="49" s="1"/>
  <c r="G533" i="49"/>
  <c r="I533" i="49" s="1"/>
  <c r="H534" i="49"/>
  <c r="J534" i="49" s="1"/>
  <c r="G534" i="49"/>
  <c r="I534" i="49" s="1"/>
  <c r="H535" i="49"/>
  <c r="J535" i="49" s="1"/>
  <c r="G535" i="49"/>
  <c r="I535" i="49" s="1"/>
  <c r="H536" i="49"/>
  <c r="J536" i="49" s="1"/>
  <c r="G536" i="49"/>
  <c r="I536" i="49" s="1"/>
  <c r="I537" i="49"/>
  <c r="H537" i="49"/>
  <c r="J537" i="49" s="1"/>
  <c r="G537" i="49"/>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H546" i="49"/>
  <c r="J546" i="49" s="1"/>
  <c r="G546" i="49"/>
  <c r="I546" i="49" s="1"/>
  <c r="I547" i="49"/>
  <c r="H547" i="49"/>
  <c r="J547" i="49" s="1"/>
  <c r="G547" i="49"/>
  <c r="H548" i="49"/>
  <c r="J548" i="49" s="1"/>
  <c r="G548" i="49"/>
  <c r="I548" i="49" s="1"/>
  <c r="H549" i="49"/>
  <c r="J549" i="49" s="1"/>
  <c r="G549" i="49"/>
  <c r="I549" i="49" s="1"/>
  <c r="H550" i="49"/>
  <c r="J550" i="49" s="1"/>
  <c r="G550" i="49"/>
  <c r="I550" i="49" s="1"/>
  <c r="I551" i="49"/>
  <c r="H551" i="49"/>
  <c r="J551" i="49" s="1"/>
  <c r="G551" i="49"/>
  <c r="H552" i="49"/>
  <c r="J552" i="49" s="1"/>
  <c r="G552" i="49"/>
  <c r="I552" i="49" s="1"/>
  <c r="H553" i="49"/>
  <c r="J553" i="49" s="1"/>
  <c r="G553" i="49"/>
  <c r="I553" i="49" s="1"/>
  <c r="H554" i="49"/>
  <c r="J554" i="49" s="1"/>
  <c r="G554" i="49"/>
  <c r="I554" i="49" s="1"/>
  <c r="H557" i="49"/>
  <c r="J557" i="49" s="1"/>
  <c r="G557" i="49"/>
  <c r="I557" i="49" s="1"/>
  <c r="H558" i="49"/>
  <c r="J558" i="49" s="1"/>
  <c r="G558" i="49"/>
  <c r="I558" i="49" s="1"/>
  <c r="H559" i="49"/>
  <c r="J559" i="49" s="1"/>
  <c r="G559" i="49"/>
  <c r="I559" i="49" s="1"/>
  <c r="H562" i="49"/>
  <c r="J562" i="49" s="1"/>
  <c r="G562" i="49"/>
  <c r="I562" i="49" s="1"/>
  <c r="J563" i="49"/>
  <c r="I563" i="49"/>
  <c r="H563" i="49"/>
  <c r="G563" i="49"/>
  <c r="H564" i="49"/>
  <c r="J564" i="49" s="1"/>
  <c r="G564" i="49"/>
  <c r="I564" i="49" s="1"/>
  <c r="H565" i="49"/>
  <c r="J565" i="49" s="1"/>
  <c r="G565" i="49"/>
  <c r="I565" i="49" s="1"/>
  <c r="H566" i="49"/>
  <c r="J566" i="49" s="1"/>
  <c r="G566" i="49"/>
  <c r="I566" i="49" s="1"/>
  <c r="H567" i="49"/>
  <c r="J567" i="49" s="1"/>
  <c r="G567" i="49"/>
  <c r="I567" i="49" s="1"/>
  <c r="H568" i="49"/>
  <c r="J568" i="49" s="1"/>
  <c r="G568" i="49"/>
  <c r="I568" i="49" s="1"/>
  <c r="I569" i="49"/>
  <c r="H569" i="49"/>
  <c r="J569" i="49" s="1"/>
  <c r="G569" i="49"/>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1" i="49"/>
  <c r="J581" i="49" s="1"/>
  <c r="G581" i="49"/>
  <c r="I581" i="49" s="1"/>
  <c r="H584" i="49"/>
  <c r="J584" i="49" s="1"/>
  <c r="G584" i="49"/>
  <c r="I584" i="49" s="1"/>
  <c r="H585" i="49"/>
  <c r="J585" i="49" s="1"/>
  <c r="G585" i="49"/>
  <c r="I585" i="49" s="1"/>
  <c r="H586" i="49"/>
  <c r="J586" i="49" s="1"/>
  <c r="G586" i="49"/>
  <c r="I586" i="49" s="1"/>
  <c r="H587" i="49"/>
  <c r="J587" i="49" s="1"/>
  <c r="G587" i="49"/>
  <c r="I587" i="49" s="1"/>
  <c r="H588" i="49"/>
  <c r="J588" i="49" s="1"/>
  <c r="G588" i="49"/>
  <c r="I588" i="49" s="1"/>
  <c r="H589" i="49"/>
  <c r="J589" i="49" s="1"/>
  <c r="G589" i="49"/>
  <c r="I589" i="49" s="1"/>
  <c r="H592" i="49"/>
  <c r="J592" i="49" s="1"/>
  <c r="G592" i="49"/>
  <c r="I592" i="49" s="1"/>
  <c r="H593" i="49"/>
  <c r="J593" i="49" s="1"/>
  <c r="G593" i="49"/>
  <c r="I593" i="49" s="1"/>
  <c r="H594" i="49"/>
  <c r="J594" i="49" s="1"/>
  <c r="G594" i="49"/>
  <c r="I594" i="49" s="1"/>
  <c r="H597" i="49"/>
  <c r="J597" i="49" s="1"/>
  <c r="G597" i="49"/>
  <c r="I597" i="49" s="1"/>
  <c r="H598" i="49"/>
  <c r="J598" i="49" s="1"/>
  <c r="G598" i="49"/>
  <c r="I598"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2"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50" i="50" s="1"/>
  <c r="B53" i="50"/>
  <c r="C51"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0"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K39" i="53"/>
  <c r="J39" i="53"/>
  <c r="H41" i="53"/>
  <c r="I38" i="53" s="1"/>
  <c r="F41" i="53"/>
  <c r="G39" i="53" s="1"/>
  <c r="D41" i="53"/>
  <c r="E37" i="53" s="1"/>
  <c r="B41" i="53"/>
  <c r="C39" i="53" s="1"/>
  <c r="K26" i="53"/>
  <c r="J26"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K60" i="53"/>
  <c r="J60" i="53"/>
  <c r="H62" i="53"/>
  <c r="I59" i="53" s="1"/>
  <c r="F62" i="53"/>
  <c r="G60" i="53" s="1"/>
  <c r="D62" i="53"/>
  <c r="E59" i="53" s="1"/>
  <c r="B62" i="53"/>
  <c r="C60" i="53" s="1"/>
  <c r="K44" i="53"/>
  <c r="J44" i="53"/>
  <c r="I64" i="53"/>
  <c r="G64" i="53"/>
  <c r="E64" i="53"/>
  <c r="C64" i="53"/>
  <c r="B5" i="54"/>
  <c r="D5" i="54" s="1"/>
  <c r="H5" i="54" s="1"/>
  <c r="K8" i="54"/>
  <c r="J8" i="54"/>
  <c r="K9" i="54"/>
  <c r="J9" i="54"/>
  <c r="K10" i="54"/>
  <c r="J10" i="54"/>
  <c r="K11" i="54"/>
  <c r="J11" i="54"/>
  <c r="K12" i="54"/>
  <c r="J12" i="54"/>
  <c r="K13" i="54"/>
  <c r="J13" i="54"/>
  <c r="H15" i="54"/>
  <c r="I12" i="54" s="1"/>
  <c r="F15" i="54"/>
  <c r="G13" i="54" s="1"/>
  <c r="D15" i="54"/>
  <c r="E11" i="54" s="1"/>
  <c r="B15" i="54"/>
  <c r="C13" i="54" s="1"/>
  <c r="K7" i="54"/>
  <c r="J7" i="54"/>
  <c r="H20" i="54"/>
  <c r="K20" i="54" s="1"/>
  <c r="F20" i="54"/>
  <c r="G20" i="54" s="1"/>
  <c r="D20" i="54"/>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8" i="54" s="1"/>
  <c r="B42" i="54"/>
  <c r="C40" i="54" s="1"/>
  <c r="K30" i="54"/>
  <c r="J30" i="54"/>
  <c r="K46" i="54"/>
  <c r="J46" i="54"/>
  <c r="K47" i="54"/>
  <c r="J47" i="54"/>
  <c r="K48" i="54"/>
  <c r="J48" i="54"/>
  <c r="K49" i="54"/>
  <c r="J49" i="54"/>
  <c r="K50" i="54"/>
  <c r="J50" i="54"/>
  <c r="K51" i="54"/>
  <c r="J51" i="54"/>
  <c r="K52" i="54"/>
  <c r="J52" i="54"/>
  <c r="H54" i="54"/>
  <c r="I51" i="54" s="1"/>
  <c r="F54" i="54"/>
  <c r="G52" i="54" s="1"/>
  <c r="D54" i="54"/>
  <c r="E49"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8" i="55" s="1"/>
  <c r="B62" i="55"/>
  <c r="C60" i="55" s="1"/>
  <c r="K51" i="55"/>
  <c r="J51" i="55"/>
  <c r="I64" i="55"/>
  <c r="G64" i="55"/>
  <c r="E64" i="55"/>
  <c r="C64" i="55"/>
  <c r="K64" i="55"/>
  <c r="J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H90" i="55"/>
  <c r="I87" i="55" s="1"/>
  <c r="F90" i="55"/>
  <c r="G88" i="55" s="1"/>
  <c r="D90" i="55"/>
  <c r="E87" i="55" s="1"/>
  <c r="B90" i="55"/>
  <c r="C88" i="55" s="1"/>
  <c r="K69" i="55"/>
  <c r="J69"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3" i="55"/>
  <c r="J93" i="55"/>
  <c r="I115" i="55"/>
  <c r="G115" i="55"/>
  <c r="E115" i="55"/>
  <c r="C115" i="55"/>
  <c r="J115" i="55"/>
  <c r="K115" i="55"/>
  <c r="B118" i="55"/>
  <c r="D118" i="55" s="1"/>
  <c r="H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1" i="55" s="1"/>
  <c r="B144" i="55"/>
  <c r="C142" i="55" s="1"/>
  <c r="K120" i="55"/>
  <c r="J120"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H168" i="55"/>
  <c r="I166" i="55" s="1"/>
  <c r="F168" i="55"/>
  <c r="G166" i="55" s="1"/>
  <c r="D168" i="55"/>
  <c r="E166" i="55" s="1"/>
  <c r="B168" i="55"/>
  <c r="C166" i="55" s="1"/>
  <c r="K147" i="55"/>
  <c r="J147" i="55"/>
  <c r="I170" i="55"/>
  <c r="G170" i="55"/>
  <c r="E170" i="55"/>
  <c r="C170" i="55"/>
  <c r="J170" i="55"/>
  <c r="K170" i="55"/>
  <c r="D173" i="55"/>
  <c r="H173" i="55" s="1"/>
  <c r="B173" i="55"/>
  <c r="F173" i="55" s="1"/>
  <c r="K176" i="55"/>
  <c r="J176" i="55"/>
  <c r="H178" i="55"/>
  <c r="I178" i="55" s="1"/>
  <c r="F178" i="55"/>
  <c r="G176" i="55" s="1"/>
  <c r="D178" i="55"/>
  <c r="E178" i="55" s="1"/>
  <c r="B178" i="55"/>
  <c r="C176" i="55" s="1"/>
  <c r="K175" i="55"/>
  <c r="J175" i="55"/>
  <c r="K182" i="55"/>
  <c r="J182" i="55"/>
  <c r="K183" i="55"/>
  <c r="J183" i="55"/>
  <c r="K184" i="55"/>
  <c r="J184" i="55"/>
  <c r="K185" i="55"/>
  <c r="J185" i="55"/>
  <c r="K186" i="55"/>
  <c r="J186" i="55"/>
  <c r="K187" i="55"/>
  <c r="J187" i="55"/>
  <c r="K188" i="55"/>
  <c r="J188" i="55"/>
  <c r="K189" i="55"/>
  <c r="J189" i="55"/>
  <c r="K190" i="55"/>
  <c r="J190" i="55"/>
  <c r="K191" i="55"/>
  <c r="J191" i="55"/>
  <c r="H193" i="55"/>
  <c r="I189" i="55" s="1"/>
  <c r="F193" i="55"/>
  <c r="G191" i="55" s="1"/>
  <c r="D193" i="55"/>
  <c r="E191" i="55" s="1"/>
  <c r="B193" i="55"/>
  <c r="C191" i="55" s="1"/>
  <c r="K181" i="55"/>
  <c r="J181" i="55"/>
  <c r="I195" i="55"/>
  <c r="G195" i="55"/>
  <c r="E195" i="55"/>
  <c r="C195" i="55"/>
  <c r="J195" i="55"/>
  <c r="K195" i="55"/>
  <c r="I199" i="55"/>
  <c r="G199" i="55"/>
  <c r="E199" i="55"/>
  <c r="C199" i="55"/>
  <c r="H197" i="55"/>
  <c r="I197" i="55" s="1"/>
  <c r="F197" i="55"/>
  <c r="G197" i="55" s="1"/>
  <c r="D197" i="55"/>
  <c r="E197" i="55" s="1"/>
  <c r="B197" i="55"/>
  <c r="C197" i="55" s="1"/>
  <c r="K199" i="55"/>
  <c r="J199" i="55"/>
  <c r="K201" i="55"/>
  <c r="J201" i="55"/>
  <c r="I201" i="55"/>
  <c r="G201" i="55"/>
  <c r="E201" i="55"/>
  <c r="C201" i="55"/>
  <c r="B5" i="48"/>
  <c r="D5" i="48" s="1"/>
  <c r="H5" i="48" s="1"/>
  <c r="K8" i="48"/>
  <c r="J8" i="48"/>
  <c r="K9" i="48"/>
  <c r="J9" i="48"/>
  <c r="H11" i="48"/>
  <c r="I11" i="48" s="1"/>
  <c r="F11" i="48"/>
  <c r="G9" i="48" s="1"/>
  <c r="D11" i="48"/>
  <c r="E11"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7" i="48" s="1"/>
  <c r="B37" i="48"/>
  <c r="C35" i="48" s="1"/>
  <c r="K33" i="48"/>
  <c r="J33" i="48"/>
  <c r="I39" i="48"/>
  <c r="G39" i="48"/>
  <c r="E39" i="48"/>
  <c r="C39" i="48"/>
  <c r="J39" i="48"/>
  <c r="K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4" i="48"/>
  <c r="J44" i="48"/>
  <c r="K65" i="48"/>
  <c r="J65" i="48"/>
  <c r="K66" i="48"/>
  <c r="J66" i="48"/>
  <c r="K67" i="48"/>
  <c r="J67" i="48"/>
  <c r="K68" i="48"/>
  <c r="J68" i="48"/>
  <c r="K69" i="48"/>
  <c r="J69" i="48"/>
  <c r="K70" i="48"/>
  <c r="J70" i="48"/>
  <c r="K71" i="48"/>
  <c r="J71" i="48"/>
  <c r="K72" i="48"/>
  <c r="J72" i="48"/>
  <c r="K73" i="48"/>
  <c r="J73" i="48"/>
  <c r="H75" i="48"/>
  <c r="I72" i="48" s="1"/>
  <c r="F75" i="48"/>
  <c r="G73" i="48" s="1"/>
  <c r="D75" i="48"/>
  <c r="E72" i="48" s="1"/>
  <c r="B75" i="48"/>
  <c r="C73" i="48" s="1"/>
  <c r="K64" i="48"/>
  <c r="J64" i="48"/>
  <c r="I77" i="48"/>
  <c r="G77" i="48"/>
  <c r="E77" i="48"/>
  <c r="C77" i="48"/>
  <c r="J77" i="48"/>
  <c r="K77" i="48"/>
  <c r="B80" i="48"/>
  <c r="D80" i="48" s="1"/>
  <c r="H80" i="48" s="1"/>
  <c r="K83" i="48"/>
  <c r="J83" i="48"/>
  <c r="K84" i="48"/>
  <c r="J84" i="48"/>
  <c r="K85" i="48"/>
  <c r="J85" i="48"/>
  <c r="K86" i="48"/>
  <c r="J86" i="48"/>
  <c r="K87" i="48"/>
  <c r="J87" i="48"/>
  <c r="K88" i="48"/>
  <c r="J88" i="48"/>
  <c r="K89" i="48"/>
  <c r="J89" i="48"/>
  <c r="K90" i="48"/>
  <c r="J90" i="48"/>
  <c r="H92" i="48"/>
  <c r="I89" i="48" s="1"/>
  <c r="F92" i="48"/>
  <c r="G90" i="48" s="1"/>
  <c r="D92" i="48"/>
  <c r="E89" i="48" s="1"/>
  <c r="B92" i="48"/>
  <c r="C90" i="48" s="1"/>
  <c r="K82" i="48"/>
  <c r="J82"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H113" i="48"/>
  <c r="I107" i="48" s="1"/>
  <c r="F113" i="48"/>
  <c r="G111" i="48" s="1"/>
  <c r="D113" i="48"/>
  <c r="E110" i="48" s="1"/>
  <c r="B113" i="48"/>
  <c r="C111" i="48" s="1"/>
  <c r="K95" i="48"/>
  <c r="J95" i="48"/>
  <c r="I115" i="48"/>
  <c r="G115" i="48"/>
  <c r="E115" i="48"/>
  <c r="C115" i="48"/>
  <c r="K115" i="48"/>
  <c r="J115" i="48"/>
  <c r="B118" i="48"/>
  <c r="D118" i="48" s="1"/>
  <c r="H118" i="48" s="1"/>
  <c r="K121" i="48"/>
  <c r="J121" i="48"/>
  <c r="H123" i="48"/>
  <c r="I123" i="48" s="1"/>
  <c r="F123" i="48"/>
  <c r="G121" i="48" s="1"/>
  <c r="D123" i="48"/>
  <c r="B123" i="48"/>
  <c r="C121" i="48" s="1"/>
  <c r="K120" i="48"/>
  <c r="J120" i="48"/>
  <c r="K127" i="48"/>
  <c r="J127" i="48"/>
  <c r="K128" i="48"/>
  <c r="J128" i="48"/>
  <c r="K129" i="48"/>
  <c r="J129" i="48"/>
  <c r="K130" i="48"/>
  <c r="J130" i="48"/>
  <c r="K131" i="48"/>
  <c r="J131" i="48"/>
  <c r="K132" i="48"/>
  <c r="J132" i="48"/>
  <c r="K133" i="48"/>
  <c r="J133" i="48"/>
  <c r="K134" i="48"/>
  <c r="J134" i="48"/>
  <c r="H136" i="48"/>
  <c r="I133" i="48" s="1"/>
  <c r="F136" i="48"/>
  <c r="G134" i="48" s="1"/>
  <c r="D136" i="48"/>
  <c r="E133" i="48" s="1"/>
  <c r="B136" i="48"/>
  <c r="C134" i="48" s="1"/>
  <c r="K126" i="48"/>
  <c r="J126" i="48"/>
  <c r="I138" i="48"/>
  <c r="G138" i="48"/>
  <c r="E138" i="48"/>
  <c r="C138" i="48"/>
  <c r="K138" i="48"/>
  <c r="J138" i="48"/>
  <c r="B141" i="48"/>
  <c r="F141" i="48" s="1"/>
  <c r="H145" i="48"/>
  <c r="F145" i="48"/>
  <c r="G145" i="48" s="1"/>
  <c r="D145" i="48"/>
  <c r="B145" i="48"/>
  <c r="C145" i="48" s="1"/>
  <c r="K143" i="48"/>
  <c r="J143" i="48"/>
  <c r="K149" i="48"/>
  <c r="J149" i="48"/>
  <c r="K150" i="48"/>
  <c r="J150" i="48"/>
  <c r="K151" i="48"/>
  <c r="J151" i="48"/>
  <c r="K152" i="48"/>
  <c r="J152" i="48"/>
  <c r="K153" i="48"/>
  <c r="J153" i="48"/>
  <c r="K154" i="48"/>
  <c r="J154" i="48"/>
  <c r="K155" i="48"/>
  <c r="J155" i="48"/>
  <c r="K156" i="48"/>
  <c r="J156" i="48"/>
  <c r="K157" i="48"/>
  <c r="J157" i="48"/>
  <c r="K158" i="48"/>
  <c r="J158" i="48"/>
  <c r="K159" i="48"/>
  <c r="J159" i="48"/>
  <c r="H161" i="48"/>
  <c r="I158" i="48" s="1"/>
  <c r="F161" i="48"/>
  <c r="G159" i="48" s="1"/>
  <c r="D161" i="48"/>
  <c r="E157" i="48" s="1"/>
  <c r="B161" i="48"/>
  <c r="C159" i="48" s="1"/>
  <c r="K148" i="48"/>
  <c r="J148" i="48"/>
  <c r="I163" i="48"/>
  <c r="G163" i="48"/>
  <c r="E163" i="48"/>
  <c r="C163" i="48"/>
  <c r="K163" i="48"/>
  <c r="J163" i="48"/>
  <c r="B166" i="48"/>
  <c r="F166" i="48" s="1"/>
  <c r="K169" i="48"/>
  <c r="J169" i="48"/>
  <c r="K170" i="48"/>
  <c r="J170" i="48"/>
  <c r="K171" i="48"/>
  <c r="J171" i="48"/>
  <c r="K172" i="48"/>
  <c r="J172" i="48"/>
  <c r="K173" i="48"/>
  <c r="J173" i="48"/>
  <c r="K174" i="48"/>
  <c r="J174" i="48"/>
  <c r="K175" i="48"/>
  <c r="J175" i="48"/>
  <c r="K176" i="48"/>
  <c r="J176" i="48"/>
  <c r="H178" i="48"/>
  <c r="I175" i="48" s="1"/>
  <c r="F178" i="48"/>
  <c r="G176" i="48" s="1"/>
  <c r="D178" i="48"/>
  <c r="E175" i="48" s="1"/>
  <c r="B178" i="48"/>
  <c r="C176" i="48" s="1"/>
  <c r="K168" i="48"/>
  <c r="J168" i="48"/>
  <c r="K182" i="48"/>
  <c r="J182" i="48"/>
  <c r="K183" i="48"/>
  <c r="J183" i="48"/>
  <c r="K184" i="48"/>
  <c r="J184" i="48"/>
  <c r="K185" i="48"/>
  <c r="J185" i="48"/>
  <c r="K186" i="48"/>
  <c r="J186" i="48"/>
  <c r="H188" i="48"/>
  <c r="I185" i="48" s="1"/>
  <c r="F188" i="48"/>
  <c r="G186" i="48" s="1"/>
  <c r="D188" i="48"/>
  <c r="E185" i="48" s="1"/>
  <c r="B188" i="48"/>
  <c r="C186" i="48" s="1"/>
  <c r="K181" i="48"/>
  <c r="J181" i="48"/>
  <c r="I190" i="48"/>
  <c r="G190" i="48"/>
  <c r="E190" i="48"/>
  <c r="C190" i="48"/>
  <c r="J190" i="48"/>
  <c r="K190" i="48"/>
  <c r="B193" i="48"/>
  <c r="D193" i="48" s="1"/>
  <c r="H193" i="48" s="1"/>
  <c r="K196" i="48"/>
  <c r="J196" i="48"/>
  <c r="K197" i="48"/>
  <c r="J197" i="48"/>
  <c r="K198" i="48"/>
  <c r="J198" i="48"/>
  <c r="K199" i="48"/>
  <c r="J199" i="48"/>
  <c r="K200" i="48"/>
  <c r="J200" i="48"/>
  <c r="K201" i="48"/>
  <c r="J201" i="48"/>
  <c r="K202" i="48"/>
  <c r="J202" i="48"/>
  <c r="K203" i="48"/>
  <c r="J203" i="48"/>
  <c r="H205" i="48"/>
  <c r="I202" i="48" s="1"/>
  <c r="F205" i="48"/>
  <c r="G203" i="48" s="1"/>
  <c r="D205" i="48"/>
  <c r="E199" i="48" s="1"/>
  <c r="B205" i="48"/>
  <c r="C203" i="48" s="1"/>
  <c r="K195" i="48"/>
  <c r="J195"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H228" i="48"/>
  <c r="I226" i="48" s="1"/>
  <c r="F228" i="48"/>
  <c r="G226" i="48" s="1"/>
  <c r="D228" i="48"/>
  <c r="E226" i="48" s="1"/>
  <c r="B228" i="48"/>
  <c r="C226" i="48" s="1"/>
  <c r="K208" i="48"/>
  <c r="J208" i="48"/>
  <c r="K232" i="48"/>
  <c r="J232" i="48"/>
  <c r="K233" i="48"/>
  <c r="J233" i="48"/>
  <c r="K234" i="48"/>
  <c r="J234" i="48"/>
  <c r="K235" i="48"/>
  <c r="J235" i="48"/>
  <c r="K236" i="48"/>
  <c r="J236" i="48"/>
  <c r="K237" i="48"/>
  <c r="J237" i="48"/>
  <c r="K238" i="48"/>
  <c r="J238" i="48"/>
  <c r="K239" i="48"/>
  <c r="J239" i="48"/>
  <c r="K240" i="48"/>
  <c r="J240" i="48"/>
  <c r="K241" i="48"/>
  <c r="J241" i="48"/>
  <c r="K242" i="48"/>
  <c r="J242" i="48"/>
  <c r="H244" i="48"/>
  <c r="I241" i="48" s="1"/>
  <c r="F244" i="48"/>
  <c r="G242" i="48" s="1"/>
  <c r="D244" i="48"/>
  <c r="E240" i="48" s="1"/>
  <c r="B244" i="48"/>
  <c r="C242" i="48" s="1"/>
  <c r="K231" i="48"/>
  <c r="J231" i="48"/>
  <c r="I246" i="48"/>
  <c r="G246" i="48"/>
  <c r="E246" i="48"/>
  <c r="C246" i="48"/>
  <c r="J246" i="48"/>
  <c r="K246" i="48"/>
  <c r="I250" i="48"/>
  <c r="G250" i="48"/>
  <c r="E250" i="48"/>
  <c r="C250" i="48"/>
  <c r="H248" i="48"/>
  <c r="I248" i="48" s="1"/>
  <c r="F248" i="48"/>
  <c r="G248" i="48" s="1"/>
  <c r="D248" i="48"/>
  <c r="E248" i="48" s="1"/>
  <c r="B248" i="48"/>
  <c r="C248" i="48" s="1"/>
  <c r="K250" i="48"/>
  <c r="J250" i="48"/>
  <c r="K252" i="48"/>
  <c r="J252" i="48"/>
  <c r="I252" i="48"/>
  <c r="G252" i="48"/>
  <c r="E252" i="48"/>
  <c r="C252" i="48"/>
  <c r="K79" i="54"/>
  <c r="J79" i="54"/>
  <c r="K64" i="53"/>
  <c r="J64"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D13" i="46"/>
  <c r="H13" i="46" s="1"/>
  <c r="J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J46" i="26"/>
  <c r="I46" i="26"/>
  <c r="H46" i="26"/>
  <c r="G46" i="26"/>
  <c r="H47" i="26"/>
  <c r="J47" i="26" s="1"/>
  <c r="G47" i="26"/>
  <c r="I47" i="26" s="1"/>
  <c r="H48" i="26"/>
  <c r="J48" i="26" s="1"/>
  <c r="G48" i="26"/>
  <c r="I48" i="26" s="1"/>
  <c r="H49" i="26"/>
  <c r="J49" i="26" s="1"/>
  <c r="G49" i="26"/>
  <c r="I49" i="26" s="1"/>
  <c r="I50" i="26"/>
  <c r="H50" i="26"/>
  <c r="J50" i="26" s="1"/>
  <c r="G50" i="26"/>
  <c r="H51" i="26"/>
  <c r="J51" i="26" s="1"/>
  <c r="G51" i="26"/>
  <c r="I51" i="26" s="1"/>
  <c r="H52" i="26"/>
  <c r="J52" i="26" s="1"/>
  <c r="G52" i="26"/>
  <c r="I52" i="26" s="1"/>
  <c r="H53" i="26"/>
  <c r="J53" i="26" s="1"/>
  <c r="G53" i="26"/>
  <c r="I53" i="26" s="1"/>
  <c r="H54" i="26"/>
  <c r="J54" i="26" s="1"/>
  <c r="G54" i="26"/>
  <c r="I54" i="26" s="1"/>
  <c r="J55" i="26"/>
  <c r="I55" i="26"/>
  <c r="H55" i="26"/>
  <c r="G55" i="26"/>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I65" i="26"/>
  <c r="H65" i="26"/>
  <c r="J65" i="26" s="1"/>
  <c r="G65" i="26"/>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J73" i="26"/>
  <c r="I73" i="26"/>
  <c r="H73" i="26"/>
  <c r="G73" i="26"/>
  <c r="H74" i="26"/>
  <c r="J74" i="26" s="1"/>
  <c r="G74" i="26"/>
  <c r="I74" i="26" s="1"/>
  <c r="H75" i="26"/>
  <c r="J75" i="26" s="1"/>
  <c r="G75" i="26"/>
  <c r="I75" i="26" s="1"/>
  <c r="H76" i="26"/>
  <c r="J76" i="26" s="1"/>
  <c r="G76" i="26"/>
  <c r="I76"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97" i="55" l="1"/>
  <c r="J20" i="54"/>
  <c r="C7" i="56"/>
  <c r="G7" i="56"/>
  <c r="D5" i="56"/>
  <c r="H5" i="56" s="1"/>
  <c r="E7" i="56"/>
  <c r="I7" i="56"/>
  <c r="E8" i="56"/>
  <c r="I8" i="56"/>
  <c r="C8" i="56"/>
  <c r="G8" i="56"/>
  <c r="C9" i="56"/>
  <c r="G9" i="56"/>
  <c r="E9" i="56"/>
  <c r="I9" i="56"/>
  <c r="C10" i="56"/>
  <c r="G10" i="56"/>
  <c r="E10" i="56"/>
  <c r="I10" i="56"/>
  <c r="C11" i="56"/>
  <c r="G11" i="56"/>
  <c r="E11" i="56"/>
  <c r="I11" i="56"/>
  <c r="E12" i="56"/>
  <c r="I12" i="56"/>
  <c r="C12" i="56"/>
  <c r="G12" i="56"/>
  <c r="E13" i="56"/>
  <c r="I13" i="56"/>
  <c r="C13" i="56"/>
  <c r="G13" i="56"/>
  <c r="E14" i="56"/>
  <c r="I14" i="56"/>
  <c r="C14" i="56"/>
  <c r="G14" i="56"/>
  <c r="E15" i="56"/>
  <c r="I15" i="56"/>
  <c r="C15" i="56"/>
  <c r="G15" i="56"/>
  <c r="C16" i="56"/>
  <c r="G16" i="56"/>
  <c r="E16" i="56"/>
  <c r="I16" i="56"/>
  <c r="C17" i="56"/>
  <c r="G17" i="56"/>
  <c r="E17" i="56"/>
  <c r="I17" i="56"/>
  <c r="E18" i="56"/>
  <c r="I18" i="56"/>
  <c r="C18" i="56"/>
  <c r="G18" i="56"/>
  <c r="E19" i="56"/>
  <c r="I19" i="56"/>
  <c r="C19" i="56"/>
  <c r="G19" i="56"/>
  <c r="E20" i="56"/>
  <c r="I20" i="56"/>
  <c r="C20" i="56"/>
  <c r="G20" i="56"/>
  <c r="E21" i="56"/>
  <c r="I21" i="56"/>
  <c r="C21" i="56"/>
  <c r="G21" i="56"/>
  <c r="E22" i="56"/>
  <c r="I22" i="56"/>
  <c r="C22" i="56"/>
  <c r="G22" i="56"/>
  <c r="E23" i="56"/>
  <c r="I23" i="56"/>
  <c r="C23" i="56"/>
  <c r="G23" i="56"/>
  <c r="E24" i="56"/>
  <c r="I24" i="56"/>
  <c r="C24" i="56"/>
  <c r="G24" i="56"/>
  <c r="E25" i="56"/>
  <c r="I25" i="56"/>
  <c r="C25" i="56"/>
  <c r="G25" i="56"/>
  <c r="C26" i="56"/>
  <c r="G26" i="56"/>
  <c r="E26" i="56"/>
  <c r="I26" i="56"/>
  <c r="E27" i="56"/>
  <c r="I27" i="56"/>
  <c r="C27" i="56"/>
  <c r="G27" i="56"/>
  <c r="E28" i="56"/>
  <c r="I28" i="56"/>
  <c r="C28" i="56"/>
  <c r="G28" i="56"/>
  <c r="C29" i="56"/>
  <c r="G29" i="56"/>
  <c r="E29" i="56"/>
  <c r="I29" i="56"/>
  <c r="C30" i="56"/>
  <c r="G30" i="56"/>
  <c r="K33" i="56"/>
  <c r="J33" i="56"/>
  <c r="E31" i="56"/>
  <c r="I31" i="56"/>
  <c r="C7" i="57"/>
  <c r="G7" i="57"/>
  <c r="D5" i="57"/>
  <c r="H5" i="57" s="1"/>
  <c r="E7" i="57"/>
  <c r="I7" i="57"/>
  <c r="C8" i="57"/>
  <c r="G8" i="57"/>
  <c r="E8" i="57"/>
  <c r="I8" i="57"/>
  <c r="E9" i="57"/>
  <c r="I9" i="57"/>
  <c r="C9" i="57"/>
  <c r="G9" i="57"/>
  <c r="E10" i="57"/>
  <c r="I10" i="57"/>
  <c r="C10" i="57"/>
  <c r="G10" i="57"/>
  <c r="E11" i="57"/>
  <c r="I11" i="57"/>
  <c r="C11" i="57"/>
  <c r="G11" i="57"/>
  <c r="E12" i="57"/>
  <c r="I12" i="57"/>
  <c r="C12" i="57"/>
  <c r="G12" i="57"/>
  <c r="E13" i="57"/>
  <c r="I13" i="57"/>
  <c r="C13" i="57"/>
  <c r="G13" i="57"/>
  <c r="E14" i="57"/>
  <c r="I14" i="57"/>
  <c r="C14" i="57"/>
  <c r="G14" i="57"/>
  <c r="C15" i="57"/>
  <c r="G15" i="57"/>
  <c r="E15" i="57"/>
  <c r="I15" i="57"/>
  <c r="C16" i="57"/>
  <c r="G16" i="57"/>
  <c r="E16" i="57"/>
  <c r="I16" i="57"/>
  <c r="C17" i="57"/>
  <c r="G17" i="57"/>
  <c r="E17" i="57"/>
  <c r="I17" i="57"/>
  <c r="E18" i="57"/>
  <c r="I18" i="57"/>
  <c r="C18" i="57"/>
  <c r="G18" i="57"/>
  <c r="E19" i="57"/>
  <c r="I19" i="57"/>
  <c r="C19" i="57"/>
  <c r="G19" i="57"/>
  <c r="E20" i="57"/>
  <c r="I20" i="57"/>
  <c r="C20" i="57"/>
  <c r="G20" i="57"/>
  <c r="E21" i="57"/>
  <c r="I21" i="57"/>
  <c r="C21" i="57"/>
  <c r="G21" i="57"/>
  <c r="C22" i="57"/>
  <c r="G22" i="57"/>
  <c r="I22" i="57"/>
  <c r="J26" i="57"/>
  <c r="E23" i="57"/>
  <c r="C23" i="57"/>
  <c r="G23" i="57"/>
  <c r="K26" i="57"/>
  <c r="E24" i="57"/>
  <c r="I24" i="57"/>
  <c r="C7" i="58"/>
  <c r="G7" i="58"/>
  <c r="D5" i="58"/>
  <c r="H5" i="58" s="1"/>
  <c r="E7" i="58"/>
  <c r="I7" i="58"/>
  <c r="E8" i="58"/>
  <c r="I8" i="58"/>
  <c r="C8" i="58"/>
  <c r="G8" i="58"/>
  <c r="C9" i="58"/>
  <c r="G9" i="58"/>
  <c r="E9" i="58"/>
  <c r="I9" i="58"/>
  <c r="E10" i="58"/>
  <c r="I10" i="58"/>
  <c r="C10" i="58"/>
  <c r="G10" i="58"/>
  <c r="E11" i="58"/>
  <c r="I11" i="58"/>
  <c r="C11" i="58"/>
  <c r="G11" i="58"/>
  <c r="E12" i="58"/>
  <c r="I12" i="58"/>
  <c r="C12" i="58"/>
  <c r="G12" i="58"/>
  <c r="E13" i="58"/>
  <c r="I13" i="58"/>
  <c r="C13" i="58"/>
  <c r="G13" i="58"/>
  <c r="E14" i="58"/>
  <c r="I14" i="58"/>
  <c r="C14" i="58"/>
  <c r="G14" i="58"/>
  <c r="E15" i="58"/>
  <c r="I15" i="58"/>
  <c r="C15" i="58"/>
  <c r="G15" i="58"/>
  <c r="E16" i="58"/>
  <c r="I16" i="58"/>
  <c r="C16" i="58"/>
  <c r="G16" i="58"/>
  <c r="E17" i="58"/>
  <c r="I17" i="58"/>
  <c r="C17" i="58"/>
  <c r="G17" i="58"/>
  <c r="E18" i="58"/>
  <c r="I18" i="58"/>
  <c r="C18" i="58"/>
  <c r="G18" i="58"/>
  <c r="C19" i="58"/>
  <c r="G19" i="58"/>
  <c r="E19" i="58"/>
  <c r="I19" i="58"/>
  <c r="E20" i="58"/>
  <c r="I20" i="58"/>
  <c r="C20" i="58"/>
  <c r="G2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C29" i="58"/>
  <c r="G29" i="58"/>
  <c r="E29" i="58"/>
  <c r="I29" i="58"/>
  <c r="E30" i="58"/>
  <c r="I30" i="58"/>
  <c r="C30" i="58"/>
  <c r="G30" i="58"/>
  <c r="C31" i="58"/>
  <c r="G31" i="58"/>
  <c r="E31" i="58"/>
  <c r="I31" i="58"/>
  <c r="E32" i="58"/>
  <c r="I32" i="58"/>
  <c r="C32" i="58"/>
  <c r="G32" i="58"/>
  <c r="E33" i="58"/>
  <c r="I33" i="58"/>
  <c r="C33" i="58"/>
  <c r="G33" i="58"/>
  <c r="E34" i="58"/>
  <c r="I34" i="58"/>
  <c r="C34" i="58"/>
  <c r="G34" i="58"/>
  <c r="E35" i="58"/>
  <c r="I35" i="58"/>
  <c r="C35" i="58"/>
  <c r="G35" i="58"/>
  <c r="E36" i="58"/>
  <c r="I36" i="58"/>
  <c r="C36" i="58"/>
  <c r="G36" i="58"/>
  <c r="C37" i="58"/>
  <c r="G37" i="58"/>
  <c r="E37" i="58"/>
  <c r="I37" i="58"/>
  <c r="E38" i="58"/>
  <c r="I38" i="58"/>
  <c r="C38" i="58"/>
  <c r="G38" i="58"/>
  <c r="E39" i="58"/>
  <c r="I39" i="58"/>
  <c r="C39" i="58"/>
  <c r="G39" i="58"/>
  <c r="E40" i="58"/>
  <c r="I40" i="58"/>
  <c r="C40" i="58"/>
  <c r="G40" i="58"/>
  <c r="E41" i="58"/>
  <c r="I41" i="58"/>
  <c r="C41" i="58"/>
  <c r="G41" i="58"/>
  <c r="E42" i="58"/>
  <c r="I42" i="58"/>
  <c r="C42" i="58"/>
  <c r="G42" i="58"/>
  <c r="C43" i="58"/>
  <c r="G43" i="58"/>
  <c r="E43" i="58"/>
  <c r="I43" i="58"/>
  <c r="C44" i="58"/>
  <c r="G44" i="58"/>
  <c r="K47" i="58"/>
  <c r="J47" i="58"/>
  <c r="E45" i="58"/>
  <c r="I45" i="58"/>
  <c r="C7" i="50"/>
  <c r="G7" i="50"/>
  <c r="D5" i="50"/>
  <c r="H5" i="50" s="1"/>
  <c r="E7" i="50"/>
  <c r="I7" i="50"/>
  <c r="C8" i="50"/>
  <c r="G8" i="50"/>
  <c r="E8" i="50"/>
  <c r="I8" i="50"/>
  <c r="E9" i="50"/>
  <c r="I9" i="50"/>
  <c r="C9" i="50"/>
  <c r="G9" i="50"/>
  <c r="E10" i="50"/>
  <c r="I10" i="50"/>
  <c r="C10" i="50"/>
  <c r="G10" i="50"/>
  <c r="E11" i="50"/>
  <c r="I11" i="50"/>
  <c r="C11" i="50"/>
  <c r="G11" i="50"/>
  <c r="E12" i="50"/>
  <c r="I12" i="50"/>
  <c r="C12" i="50"/>
  <c r="G12" i="50"/>
  <c r="C13" i="50"/>
  <c r="G13" i="50"/>
  <c r="E13" i="50"/>
  <c r="I13" i="50"/>
  <c r="E14" i="50"/>
  <c r="I14" i="50"/>
  <c r="C14" i="50"/>
  <c r="G14" i="50"/>
  <c r="E15" i="50"/>
  <c r="I15" i="50"/>
  <c r="C15" i="50"/>
  <c r="G15" i="50"/>
  <c r="C16" i="50"/>
  <c r="G16" i="50"/>
  <c r="E16" i="50"/>
  <c r="I16" i="50"/>
  <c r="E17" i="50"/>
  <c r="I17" i="50"/>
  <c r="C17" i="50"/>
  <c r="G17" i="50"/>
  <c r="E18" i="50"/>
  <c r="I18" i="50"/>
  <c r="C18" i="50"/>
  <c r="G18" i="50"/>
  <c r="E19" i="50"/>
  <c r="I19" i="50"/>
  <c r="C19" i="50"/>
  <c r="G19" i="50"/>
  <c r="E20" i="50"/>
  <c r="I20" i="50"/>
  <c r="C20" i="50"/>
  <c r="G20" i="50"/>
  <c r="E21" i="50"/>
  <c r="I21" i="50"/>
  <c r="C21" i="50"/>
  <c r="G21" i="50"/>
  <c r="E22" i="50"/>
  <c r="I22" i="50"/>
  <c r="C22" i="50"/>
  <c r="G22" i="50"/>
  <c r="E23" i="50"/>
  <c r="I23" i="50"/>
  <c r="C23" i="50"/>
  <c r="G23" i="50"/>
  <c r="C24" i="50"/>
  <c r="G24" i="50"/>
  <c r="E24" i="50"/>
  <c r="I24" i="50"/>
  <c r="C25" i="50"/>
  <c r="G25" i="50"/>
  <c r="E25" i="50"/>
  <c r="I25" i="50"/>
  <c r="E26" i="50"/>
  <c r="I26" i="50"/>
  <c r="C26" i="50"/>
  <c r="G26" i="50"/>
  <c r="E27" i="50"/>
  <c r="I27" i="50"/>
  <c r="C27" i="50"/>
  <c r="G27" i="50"/>
  <c r="C28" i="50"/>
  <c r="G28" i="50"/>
  <c r="E28" i="50"/>
  <c r="I28" i="50"/>
  <c r="C29" i="50"/>
  <c r="G29" i="50"/>
  <c r="E29" i="50"/>
  <c r="I29" i="50"/>
  <c r="E30" i="50"/>
  <c r="I30" i="50"/>
  <c r="C30" i="50"/>
  <c r="G30" i="50"/>
  <c r="C31" i="50"/>
  <c r="G31" i="50"/>
  <c r="E31" i="50"/>
  <c r="I31" i="50"/>
  <c r="E32" i="50"/>
  <c r="I32" i="50"/>
  <c r="C32" i="50"/>
  <c r="G32" i="50"/>
  <c r="C33" i="50"/>
  <c r="G33" i="50"/>
  <c r="E33" i="50"/>
  <c r="I33" i="50"/>
  <c r="C34" i="50"/>
  <c r="G34" i="50"/>
  <c r="E34" i="50"/>
  <c r="I34" i="50"/>
  <c r="E35" i="50"/>
  <c r="I35" i="50"/>
  <c r="C35" i="50"/>
  <c r="G35" i="50"/>
  <c r="E36" i="50"/>
  <c r="I36" i="50"/>
  <c r="C36" i="50"/>
  <c r="G36" i="50"/>
  <c r="E37" i="50"/>
  <c r="I37" i="50"/>
  <c r="C37" i="50"/>
  <c r="G37" i="50"/>
  <c r="E38" i="50"/>
  <c r="I38" i="50"/>
  <c r="C38" i="50"/>
  <c r="G38" i="50"/>
  <c r="C39" i="50"/>
  <c r="G39" i="50"/>
  <c r="E39" i="50"/>
  <c r="I39" i="50"/>
  <c r="E40" i="50"/>
  <c r="I40" i="50"/>
  <c r="C40" i="50"/>
  <c r="G40" i="50"/>
  <c r="C41" i="50"/>
  <c r="G41" i="50"/>
  <c r="E41" i="50"/>
  <c r="I41" i="50"/>
  <c r="E42" i="50"/>
  <c r="I42" i="50"/>
  <c r="C42" i="50"/>
  <c r="G42" i="50"/>
  <c r="E43" i="50"/>
  <c r="I43" i="50"/>
  <c r="C43" i="50"/>
  <c r="G43" i="50"/>
  <c r="C44" i="50"/>
  <c r="G44" i="50"/>
  <c r="E44" i="50"/>
  <c r="I44" i="50"/>
  <c r="C45" i="50"/>
  <c r="G45" i="50"/>
  <c r="E45" i="50"/>
  <c r="I45" i="50"/>
  <c r="C46" i="50"/>
  <c r="G46" i="50"/>
  <c r="E46" i="50"/>
  <c r="I46" i="50"/>
  <c r="C47" i="50"/>
  <c r="G47" i="50"/>
  <c r="E47" i="50"/>
  <c r="I47" i="50"/>
  <c r="E48" i="50"/>
  <c r="I48" i="50"/>
  <c r="C48" i="50"/>
  <c r="G48" i="50"/>
  <c r="E49" i="50"/>
  <c r="I49" i="50"/>
  <c r="C49" i="50"/>
  <c r="G49" i="50"/>
  <c r="C50" i="50"/>
  <c r="G50" i="50"/>
  <c r="J53" i="50"/>
  <c r="K53" i="50"/>
  <c r="E51" i="50"/>
  <c r="I51" i="50"/>
  <c r="E44" i="53"/>
  <c r="I44" i="53"/>
  <c r="E62" i="53"/>
  <c r="I62" i="53"/>
  <c r="E26" i="53"/>
  <c r="I26" i="53"/>
  <c r="E41" i="53"/>
  <c r="I41" i="53"/>
  <c r="E7" i="53"/>
  <c r="I7" i="53"/>
  <c r="E23" i="53"/>
  <c r="I23" i="53"/>
  <c r="C44" i="53"/>
  <c r="G44" i="53"/>
  <c r="C62" i="53"/>
  <c r="G62" i="53"/>
  <c r="C26" i="53"/>
  <c r="G26" i="53"/>
  <c r="C41" i="53"/>
  <c r="G41" i="53"/>
  <c r="C7" i="53"/>
  <c r="G7" i="53"/>
  <c r="C23" i="53"/>
  <c r="G23" i="53"/>
  <c r="F5" i="53"/>
  <c r="C8" i="53"/>
  <c r="G8" i="53"/>
  <c r="E8" i="53"/>
  <c r="I8" i="53"/>
  <c r="C9" i="53"/>
  <c r="G9" i="53"/>
  <c r="E9" i="53"/>
  <c r="I9" i="53"/>
  <c r="E10" i="53"/>
  <c r="I10" i="53"/>
  <c r="C10" i="53"/>
  <c r="G10" i="53"/>
  <c r="E11" i="53"/>
  <c r="I11" i="53"/>
  <c r="C11" i="53"/>
  <c r="G11" i="53"/>
  <c r="C12" i="53"/>
  <c r="G12" i="53"/>
  <c r="E12" i="53"/>
  <c r="I12" i="53"/>
  <c r="C13" i="53"/>
  <c r="G13" i="53"/>
  <c r="E13" i="53"/>
  <c r="I13" i="53"/>
  <c r="E14" i="53"/>
  <c r="I14" i="53"/>
  <c r="C14" i="53"/>
  <c r="G14" i="53"/>
  <c r="E15" i="53"/>
  <c r="I15" i="53"/>
  <c r="C15" i="53"/>
  <c r="G15" i="53"/>
  <c r="E16" i="53"/>
  <c r="I16" i="53"/>
  <c r="C16" i="53"/>
  <c r="G16" i="53"/>
  <c r="E17" i="53"/>
  <c r="I17" i="53"/>
  <c r="C17" i="53"/>
  <c r="G17" i="53"/>
  <c r="C18" i="53"/>
  <c r="G18" i="53"/>
  <c r="E18" i="53"/>
  <c r="I18" i="53"/>
  <c r="E19" i="53"/>
  <c r="I19" i="53"/>
  <c r="C19" i="53"/>
  <c r="G19" i="53"/>
  <c r="C20" i="53"/>
  <c r="G20" i="53"/>
  <c r="K23" i="53"/>
  <c r="J23" i="53"/>
  <c r="E21" i="53"/>
  <c r="I21" i="53"/>
  <c r="E27" i="53"/>
  <c r="I27" i="53"/>
  <c r="C27" i="53"/>
  <c r="G27" i="53"/>
  <c r="C28" i="53"/>
  <c r="G28" i="53"/>
  <c r="E28" i="53"/>
  <c r="I28" i="53"/>
  <c r="E29" i="53"/>
  <c r="I29" i="53"/>
  <c r="C29" i="53"/>
  <c r="G29" i="53"/>
  <c r="E30" i="53"/>
  <c r="I30" i="53"/>
  <c r="C30" i="53"/>
  <c r="G30" i="53"/>
  <c r="E31" i="53"/>
  <c r="I31" i="53"/>
  <c r="C31" i="53"/>
  <c r="G31" i="53"/>
  <c r="C32" i="53"/>
  <c r="G32" i="53"/>
  <c r="E32" i="53"/>
  <c r="I32" i="53"/>
  <c r="E33" i="53"/>
  <c r="I33" i="53"/>
  <c r="C33" i="53"/>
  <c r="G33" i="53"/>
  <c r="E34" i="53"/>
  <c r="I34" i="53"/>
  <c r="C34" i="53"/>
  <c r="G34" i="53"/>
  <c r="E35" i="53"/>
  <c r="I35" i="53"/>
  <c r="C35" i="53"/>
  <c r="G35" i="53"/>
  <c r="E36" i="53"/>
  <c r="I36" i="53"/>
  <c r="C36" i="53"/>
  <c r="G36" i="53"/>
  <c r="C37" i="53"/>
  <c r="G37" i="53"/>
  <c r="I37" i="53"/>
  <c r="C38" i="53"/>
  <c r="G38" i="53"/>
  <c r="J41" i="53"/>
  <c r="E38" i="53"/>
  <c r="K41" i="53"/>
  <c r="E39" i="53"/>
  <c r="I39" i="53"/>
  <c r="C45" i="53"/>
  <c r="G45" i="53"/>
  <c r="E45" i="53"/>
  <c r="I45" i="53"/>
  <c r="C46" i="53"/>
  <c r="G46" i="53"/>
  <c r="E46" i="53"/>
  <c r="I46" i="53"/>
  <c r="E47" i="53"/>
  <c r="I47" i="53"/>
  <c r="C47" i="53"/>
  <c r="G47" i="53"/>
  <c r="C48" i="53"/>
  <c r="G48" i="53"/>
  <c r="E48" i="53"/>
  <c r="I48" i="53"/>
  <c r="C49" i="53"/>
  <c r="G49" i="53"/>
  <c r="E49" i="53"/>
  <c r="I49" i="53"/>
  <c r="C50" i="53"/>
  <c r="G50" i="53"/>
  <c r="E50" i="53"/>
  <c r="I50" i="53"/>
  <c r="C51" i="53"/>
  <c r="G51" i="53"/>
  <c r="E51" i="53"/>
  <c r="I51" i="53"/>
  <c r="E52" i="53"/>
  <c r="I52" i="53"/>
  <c r="C52" i="53"/>
  <c r="G52" i="53"/>
  <c r="E53" i="53"/>
  <c r="I53" i="53"/>
  <c r="C53" i="53"/>
  <c r="G53" i="53"/>
  <c r="E54" i="53"/>
  <c r="I54" i="53"/>
  <c r="C54" i="53"/>
  <c r="G54" i="53"/>
  <c r="C55" i="53"/>
  <c r="G55" i="53"/>
  <c r="E55" i="53"/>
  <c r="I55" i="53"/>
  <c r="C56" i="53"/>
  <c r="G56" i="53"/>
  <c r="E56" i="53"/>
  <c r="I56" i="53"/>
  <c r="E57" i="53"/>
  <c r="I57" i="53"/>
  <c r="C57" i="53"/>
  <c r="G57" i="53"/>
  <c r="E58" i="53"/>
  <c r="I58" i="53"/>
  <c r="C58" i="53"/>
  <c r="G58" i="53"/>
  <c r="C59" i="53"/>
  <c r="G59" i="53"/>
  <c r="J62" i="53"/>
  <c r="K62" i="53"/>
  <c r="E60" i="53"/>
  <c r="I60" i="53"/>
  <c r="E57" i="54"/>
  <c r="I57" i="54"/>
  <c r="E77" i="54"/>
  <c r="I77" i="54"/>
  <c r="E45" i="54"/>
  <c r="I45" i="54"/>
  <c r="E54" i="54"/>
  <c r="I54" i="54"/>
  <c r="E30" i="54"/>
  <c r="I30" i="54"/>
  <c r="E42" i="54"/>
  <c r="I42" i="54"/>
  <c r="E23" i="54"/>
  <c r="I23" i="54"/>
  <c r="E27" i="54"/>
  <c r="I27" i="54"/>
  <c r="E18" i="54"/>
  <c r="I18" i="54"/>
  <c r="E20" i="54"/>
  <c r="I20" i="54"/>
  <c r="E7" i="54"/>
  <c r="I7" i="54"/>
  <c r="E15" i="54"/>
  <c r="I15" i="54"/>
  <c r="C57" i="54"/>
  <c r="G57" i="54"/>
  <c r="C77" i="54"/>
  <c r="G77" i="54"/>
  <c r="C45" i="54"/>
  <c r="G45" i="54"/>
  <c r="C54" i="54"/>
  <c r="G54" i="54"/>
  <c r="C30" i="54"/>
  <c r="G30" i="54"/>
  <c r="C42" i="54"/>
  <c r="G42" i="54"/>
  <c r="C23" i="54"/>
  <c r="G23" i="54"/>
  <c r="C27" i="54"/>
  <c r="G27" i="54"/>
  <c r="C18" i="54"/>
  <c r="G18" i="54"/>
  <c r="C7" i="54"/>
  <c r="G7" i="54"/>
  <c r="C15" i="54"/>
  <c r="G15" i="54"/>
  <c r="F5" i="54"/>
  <c r="E8" i="54"/>
  <c r="I8" i="54"/>
  <c r="C8" i="54"/>
  <c r="G8" i="54"/>
  <c r="E9" i="54"/>
  <c r="I9" i="54"/>
  <c r="C9" i="54"/>
  <c r="G9" i="54"/>
  <c r="E10" i="54"/>
  <c r="I10" i="54"/>
  <c r="C10" i="54"/>
  <c r="G10" i="54"/>
  <c r="I11" i="54"/>
  <c r="C11" i="54"/>
  <c r="G11" i="54"/>
  <c r="J15" i="54"/>
  <c r="E12" i="54"/>
  <c r="C12" i="54"/>
  <c r="G12" i="54"/>
  <c r="K15" i="54"/>
  <c r="E13" i="54"/>
  <c r="I13" i="54"/>
  <c r="C24" i="54"/>
  <c r="G24" i="54"/>
  <c r="J27" i="54"/>
  <c r="K27" i="54"/>
  <c r="E25" i="54"/>
  <c r="I25" i="54"/>
  <c r="C31" i="54"/>
  <c r="G31" i="54"/>
  <c r="E31" i="54"/>
  <c r="I31" i="54"/>
  <c r="C32" i="54"/>
  <c r="G32" i="54"/>
  <c r="E32" i="54"/>
  <c r="I32" i="54"/>
  <c r="E33" i="54"/>
  <c r="I33" i="54"/>
  <c r="C33" i="54"/>
  <c r="G33" i="54"/>
  <c r="E34" i="54"/>
  <c r="I34" i="54"/>
  <c r="C34" i="54"/>
  <c r="G34" i="54"/>
  <c r="E35" i="54"/>
  <c r="I35" i="54"/>
  <c r="C35" i="54"/>
  <c r="G35" i="54"/>
  <c r="E36" i="54"/>
  <c r="I36" i="54"/>
  <c r="C36" i="54"/>
  <c r="G36" i="54"/>
  <c r="E37" i="54"/>
  <c r="I37" i="54"/>
  <c r="C37" i="54"/>
  <c r="G37" i="54"/>
  <c r="C38" i="54"/>
  <c r="G38" i="54"/>
  <c r="I38" i="54"/>
  <c r="J42" i="54"/>
  <c r="E39" i="54"/>
  <c r="C39" i="54"/>
  <c r="G39" i="54"/>
  <c r="K42" i="54"/>
  <c r="E40" i="54"/>
  <c r="I40" i="54"/>
  <c r="E46" i="54"/>
  <c r="I46" i="54"/>
  <c r="C46" i="54"/>
  <c r="G46" i="54"/>
  <c r="E47" i="54"/>
  <c r="I47" i="54"/>
  <c r="C47" i="54"/>
  <c r="G47" i="54"/>
  <c r="E48" i="54"/>
  <c r="I48" i="54"/>
  <c r="C48" i="54"/>
  <c r="G48" i="54"/>
  <c r="I49" i="54"/>
  <c r="C49" i="54"/>
  <c r="G49" i="54"/>
  <c r="J54" i="54"/>
  <c r="E50" i="54"/>
  <c r="I50" i="54"/>
  <c r="C50" i="54"/>
  <c r="G50" i="54"/>
  <c r="E51" i="54"/>
  <c r="C51" i="54"/>
  <c r="G51" i="54"/>
  <c r="K54" i="54"/>
  <c r="E52" i="54"/>
  <c r="I52" i="54"/>
  <c r="E58" i="54"/>
  <c r="I58" i="54"/>
  <c r="C58" i="54"/>
  <c r="G58" i="54"/>
  <c r="E59" i="54"/>
  <c r="I59" i="54"/>
  <c r="C59" i="54"/>
  <c r="G59" i="54"/>
  <c r="E60" i="54"/>
  <c r="I60" i="54"/>
  <c r="C60" i="54"/>
  <c r="G60" i="54"/>
  <c r="C61" i="54"/>
  <c r="G61" i="54"/>
  <c r="E61" i="54"/>
  <c r="I61" i="54"/>
  <c r="C62" i="54"/>
  <c r="G62" i="54"/>
  <c r="E62" i="54"/>
  <c r="I62" i="54"/>
  <c r="E63" i="54"/>
  <c r="I63" i="54"/>
  <c r="C63" i="54"/>
  <c r="G63" i="54"/>
  <c r="E64" i="54"/>
  <c r="I64" i="54"/>
  <c r="C64" i="54"/>
  <c r="G64" i="54"/>
  <c r="C65" i="54"/>
  <c r="G65" i="54"/>
  <c r="E65" i="54"/>
  <c r="I65" i="54"/>
  <c r="E66" i="54"/>
  <c r="I66" i="54"/>
  <c r="C66" i="54"/>
  <c r="G66" i="54"/>
  <c r="E67" i="54"/>
  <c r="I67" i="54"/>
  <c r="C67" i="54"/>
  <c r="G67" i="54"/>
  <c r="E68" i="54"/>
  <c r="I68" i="54"/>
  <c r="C68" i="54"/>
  <c r="G68" i="54"/>
  <c r="E69" i="54"/>
  <c r="I69" i="54"/>
  <c r="C69" i="54"/>
  <c r="G69" i="54"/>
  <c r="E70" i="54"/>
  <c r="I70" i="54"/>
  <c r="C70" i="54"/>
  <c r="G70" i="54"/>
  <c r="E71" i="54"/>
  <c r="I71" i="54"/>
  <c r="C71" i="54"/>
  <c r="G71" i="54"/>
  <c r="C72" i="54"/>
  <c r="G72" i="54"/>
  <c r="E72" i="54"/>
  <c r="I72" i="54"/>
  <c r="C73" i="54"/>
  <c r="G73" i="54"/>
  <c r="E73" i="54"/>
  <c r="I73" i="54"/>
  <c r="C74" i="54"/>
  <c r="G74" i="54"/>
  <c r="J77" i="54"/>
  <c r="K77" i="54"/>
  <c r="E75" i="54"/>
  <c r="I75" i="54"/>
  <c r="K197" i="55"/>
  <c r="C181" i="55"/>
  <c r="G181" i="55"/>
  <c r="C193" i="55"/>
  <c r="G193" i="55"/>
  <c r="C175" i="55"/>
  <c r="G175" i="55"/>
  <c r="C178" i="55"/>
  <c r="G178" i="55"/>
  <c r="C147" i="55"/>
  <c r="G147" i="55"/>
  <c r="C168" i="55"/>
  <c r="G168" i="55"/>
  <c r="C120" i="55"/>
  <c r="G120" i="55"/>
  <c r="C144" i="55"/>
  <c r="G144" i="55"/>
  <c r="E93" i="55"/>
  <c r="I93" i="55"/>
  <c r="E113" i="55"/>
  <c r="I113" i="55"/>
  <c r="E69" i="55"/>
  <c r="I69" i="55"/>
  <c r="E90" i="55"/>
  <c r="I90" i="55"/>
  <c r="C51" i="55"/>
  <c r="G51" i="55"/>
  <c r="C62" i="55"/>
  <c r="G62" i="55"/>
  <c r="C25" i="55"/>
  <c r="G25" i="55"/>
  <c r="C48" i="55"/>
  <c r="G48" i="55"/>
  <c r="E7" i="55"/>
  <c r="I7" i="55"/>
  <c r="E18" i="55"/>
  <c r="I18" i="55"/>
  <c r="E181" i="55"/>
  <c r="I181" i="55"/>
  <c r="E193" i="55"/>
  <c r="I193" i="55"/>
  <c r="E175" i="55"/>
  <c r="I175" i="55"/>
  <c r="E147" i="55"/>
  <c r="I147" i="55"/>
  <c r="E168" i="55"/>
  <c r="I168" i="55"/>
  <c r="E120" i="55"/>
  <c r="I120" i="55"/>
  <c r="E144" i="55"/>
  <c r="I144" i="55"/>
  <c r="C93" i="55"/>
  <c r="G93" i="55"/>
  <c r="C113" i="55"/>
  <c r="G113" i="55"/>
  <c r="C69" i="55"/>
  <c r="G69" i="55"/>
  <c r="C90" i="55"/>
  <c r="G90" i="55"/>
  <c r="E51" i="55"/>
  <c r="I51" i="55"/>
  <c r="E62" i="55"/>
  <c r="I62" i="55"/>
  <c r="E25" i="55"/>
  <c r="I25" i="55"/>
  <c r="E48" i="55"/>
  <c r="I48" i="55"/>
  <c r="C7" i="55"/>
  <c r="G7" i="55"/>
  <c r="C18" i="55"/>
  <c r="G18" i="55"/>
  <c r="F5" i="55"/>
  <c r="E8" i="55"/>
  <c r="I8" i="55"/>
  <c r="C8" i="55"/>
  <c r="G8" i="55"/>
  <c r="C9" i="55"/>
  <c r="G9" i="55"/>
  <c r="E9" i="55"/>
  <c r="I9" i="55"/>
  <c r="E10" i="55"/>
  <c r="I10" i="55"/>
  <c r="C10" i="55"/>
  <c r="G10" i="55"/>
  <c r="C11" i="55"/>
  <c r="G11" i="55"/>
  <c r="E11" i="55"/>
  <c r="I11" i="55"/>
  <c r="C12" i="55"/>
  <c r="G12" i="55"/>
  <c r="E12" i="55"/>
  <c r="I12" i="55"/>
  <c r="C13" i="55"/>
  <c r="G13" i="55"/>
  <c r="E13" i="55"/>
  <c r="I13" i="55"/>
  <c r="E14" i="55"/>
  <c r="I14" i="55"/>
  <c r="C14" i="55"/>
  <c r="G14" i="55"/>
  <c r="C15" i="55"/>
  <c r="G15" i="55"/>
  <c r="K18" i="55"/>
  <c r="J18" i="55"/>
  <c r="E16" i="55"/>
  <c r="I16" i="55"/>
  <c r="F23" i="55"/>
  <c r="E26" i="55"/>
  <c r="I26" i="55"/>
  <c r="C26" i="55"/>
  <c r="G26" i="55"/>
  <c r="C27" i="55"/>
  <c r="G27" i="55"/>
  <c r="E27" i="55"/>
  <c r="I27" i="55"/>
  <c r="C28" i="55"/>
  <c r="G28" i="55"/>
  <c r="E28" i="55"/>
  <c r="I28" i="55"/>
  <c r="C29" i="55"/>
  <c r="G29" i="55"/>
  <c r="E29" i="55"/>
  <c r="I29" i="55"/>
  <c r="E30" i="55"/>
  <c r="I30" i="55"/>
  <c r="C30" i="55"/>
  <c r="G30" i="55"/>
  <c r="E31" i="55"/>
  <c r="I31" i="55"/>
  <c r="C31" i="55"/>
  <c r="G31" i="55"/>
  <c r="C32" i="55"/>
  <c r="G32" i="55"/>
  <c r="E32" i="55"/>
  <c r="I32" i="55"/>
  <c r="C33" i="55"/>
  <c r="G33" i="55"/>
  <c r="E33" i="55"/>
  <c r="I33" i="55"/>
  <c r="C34" i="55"/>
  <c r="G34" i="55"/>
  <c r="E34" i="55"/>
  <c r="I34" i="55"/>
  <c r="C35" i="55"/>
  <c r="G35" i="55"/>
  <c r="E35" i="55"/>
  <c r="I35" i="55"/>
  <c r="E36" i="55"/>
  <c r="I36" i="55"/>
  <c r="C36" i="55"/>
  <c r="G36" i="55"/>
  <c r="E37" i="55"/>
  <c r="I37" i="55"/>
  <c r="C37" i="55"/>
  <c r="G37" i="55"/>
  <c r="C38" i="55"/>
  <c r="G38" i="55"/>
  <c r="E38" i="55"/>
  <c r="I38" i="55"/>
  <c r="C39" i="55"/>
  <c r="G39" i="55"/>
  <c r="E39" i="55"/>
  <c r="I39" i="55"/>
  <c r="E40" i="55"/>
  <c r="I40" i="55"/>
  <c r="C40" i="55"/>
  <c r="G40" i="55"/>
  <c r="E41" i="55"/>
  <c r="I41" i="55"/>
  <c r="C41" i="55"/>
  <c r="G41" i="55"/>
  <c r="E42" i="55"/>
  <c r="I42" i="55"/>
  <c r="C42" i="55"/>
  <c r="G42" i="55"/>
  <c r="E43" i="55"/>
  <c r="I43" i="55"/>
  <c r="C43" i="55"/>
  <c r="G43" i="55"/>
  <c r="C44" i="55"/>
  <c r="G44" i="55"/>
  <c r="E44" i="55"/>
  <c r="I44" i="55"/>
  <c r="C45" i="55"/>
  <c r="G45" i="55"/>
  <c r="J48" i="55"/>
  <c r="K48" i="55"/>
  <c r="E46" i="55"/>
  <c r="I46" i="55"/>
  <c r="C52" i="55"/>
  <c r="G52" i="55"/>
  <c r="E52" i="55"/>
  <c r="I52" i="55"/>
  <c r="E53" i="55"/>
  <c r="I53" i="55"/>
  <c r="C53" i="55"/>
  <c r="G53" i="55"/>
  <c r="C54" i="55"/>
  <c r="G54" i="55"/>
  <c r="E54" i="55"/>
  <c r="I54" i="55"/>
  <c r="E55" i="55"/>
  <c r="I55" i="55"/>
  <c r="C55" i="55"/>
  <c r="G55" i="55"/>
  <c r="E56" i="55"/>
  <c r="I56" i="55"/>
  <c r="C56" i="55"/>
  <c r="G56" i="55"/>
  <c r="E57" i="55"/>
  <c r="I57" i="55"/>
  <c r="C57" i="55"/>
  <c r="G57" i="55"/>
  <c r="I58" i="55"/>
  <c r="C58" i="55"/>
  <c r="G58" i="55"/>
  <c r="C59" i="55"/>
  <c r="G59" i="55"/>
  <c r="J62" i="55"/>
  <c r="E59" i="55"/>
  <c r="K62" i="55"/>
  <c r="E60" i="55"/>
  <c r="I60" i="55"/>
  <c r="F67" i="55"/>
  <c r="C70" i="55"/>
  <c r="G70" i="55"/>
  <c r="E70" i="55"/>
  <c r="I70" i="55"/>
  <c r="C71" i="55"/>
  <c r="G71" i="55"/>
  <c r="E71" i="55"/>
  <c r="I71" i="55"/>
  <c r="I72" i="55"/>
  <c r="C72" i="55"/>
  <c r="G72" i="55"/>
  <c r="E72" i="55"/>
  <c r="E73" i="55"/>
  <c r="I73" i="55"/>
  <c r="C73" i="55"/>
  <c r="G73" i="55"/>
  <c r="C74" i="55"/>
  <c r="G74" i="55"/>
  <c r="E74" i="55"/>
  <c r="I74" i="55"/>
  <c r="E75" i="55"/>
  <c r="I75" i="55"/>
  <c r="C75" i="55"/>
  <c r="G75" i="55"/>
  <c r="E76" i="55"/>
  <c r="I76" i="55"/>
  <c r="C76" i="55"/>
  <c r="G76" i="55"/>
  <c r="C77" i="55"/>
  <c r="G77" i="55"/>
  <c r="E77" i="55"/>
  <c r="I77" i="55"/>
  <c r="E78" i="55"/>
  <c r="I78" i="55"/>
  <c r="C78" i="55"/>
  <c r="G78" i="55"/>
  <c r="E79" i="55"/>
  <c r="I79" i="55"/>
  <c r="C79" i="55"/>
  <c r="G79" i="55"/>
  <c r="E80" i="55"/>
  <c r="I80" i="55"/>
  <c r="C80" i="55"/>
  <c r="G80" i="55"/>
  <c r="C81" i="55"/>
  <c r="G81" i="55"/>
  <c r="E81" i="55"/>
  <c r="I81" i="55"/>
  <c r="C82" i="55"/>
  <c r="G82" i="55"/>
  <c r="E82" i="55"/>
  <c r="I82" i="55"/>
  <c r="C83" i="55"/>
  <c r="G83" i="55"/>
  <c r="E83" i="55"/>
  <c r="I83" i="55"/>
  <c r="E84" i="55"/>
  <c r="I84" i="55"/>
  <c r="C84" i="55"/>
  <c r="G84" i="55"/>
  <c r="C85" i="55"/>
  <c r="G85" i="55"/>
  <c r="E85" i="55"/>
  <c r="I85" i="55"/>
  <c r="E86" i="55"/>
  <c r="I86" i="55"/>
  <c r="C86" i="55"/>
  <c r="G86" i="55"/>
  <c r="C87" i="55"/>
  <c r="G87" i="55"/>
  <c r="J90" i="55"/>
  <c r="K90" i="55"/>
  <c r="E88" i="55"/>
  <c r="I88" i="55"/>
  <c r="C94" i="55"/>
  <c r="G94" i="55"/>
  <c r="E94" i="55"/>
  <c r="I94" i="55"/>
  <c r="C95" i="55"/>
  <c r="G95" i="55"/>
  <c r="E95" i="55"/>
  <c r="I95" i="55"/>
  <c r="C96" i="55"/>
  <c r="G96" i="55"/>
  <c r="E96" i="55"/>
  <c r="I96" i="55"/>
  <c r="C97" i="55"/>
  <c r="G97" i="55"/>
  <c r="E97" i="55"/>
  <c r="I97" i="55"/>
  <c r="C98" i="55"/>
  <c r="G98" i="55"/>
  <c r="E98" i="55"/>
  <c r="I98" i="55"/>
  <c r="C99" i="55"/>
  <c r="G99" i="55"/>
  <c r="E99" i="55"/>
  <c r="I99" i="55"/>
  <c r="E100" i="55"/>
  <c r="I100" i="55"/>
  <c r="C100" i="55"/>
  <c r="G100" i="55"/>
  <c r="C101" i="55"/>
  <c r="G101" i="55"/>
  <c r="E101" i="55"/>
  <c r="I101" i="55"/>
  <c r="C102" i="55"/>
  <c r="G102" i="55"/>
  <c r="E102" i="55"/>
  <c r="I102" i="55"/>
  <c r="E103" i="55"/>
  <c r="I103" i="55"/>
  <c r="C103" i="55"/>
  <c r="G103" i="55"/>
  <c r="E104" i="55"/>
  <c r="I104" i="55"/>
  <c r="C104" i="55"/>
  <c r="G104" i="55"/>
  <c r="C105" i="55"/>
  <c r="G105" i="55"/>
  <c r="E105" i="55"/>
  <c r="I105" i="55"/>
  <c r="C106" i="55"/>
  <c r="G106" i="55"/>
  <c r="E106" i="55"/>
  <c r="I106" i="55"/>
  <c r="C107" i="55"/>
  <c r="G107" i="55"/>
  <c r="E107" i="55"/>
  <c r="I107" i="55"/>
  <c r="E108" i="55"/>
  <c r="I108" i="55"/>
  <c r="C108" i="55"/>
  <c r="G108" i="55"/>
  <c r="C109" i="55"/>
  <c r="G109" i="55"/>
  <c r="E109" i="55"/>
  <c r="I109" i="55"/>
  <c r="C110" i="55"/>
  <c r="G110" i="55"/>
  <c r="J113" i="55"/>
  <c r="K113" i="55"/>
  <c r="E111" i="55"/>
  <c r="I111" i="55"/>
  <c r="F118" i="55"/>
  <c r="C121" i="55"/>
  <c r="G121" i="55"/>
  <c r="E121" i="55"/>
  <c r="I121" i="55"/>
  <c r="C122" i="55"/>
  <c r="G122" i="55"/>
  <c r="E122" i="55"/>
  <c r="I122" i="55"/>
  <c r="C123" i="55"/>
  <c r="G123" i="55"/>
  <c r="E123" i="55"/>
  <c r="I123" i="55"/>
  <c r="C124" i="55"/>
  <c r="G124" i="55"/>
  <c r="E124" i="55"/>
  <c r="I124" i="55"/>
  <c r="E125" i="55"/>
  <c r="I125" i="55"/>
  <c r="C125" i="55"/>
  <c r="G125" i="55"/>
  <c r="E126" i="55"/>
  <c r="I126" i="55"/>
  <c r="C126" i="55"/>
  <c r="G126" i="55"/>
  <c r="E127" i="55"/>
  <c r="I127" i="55"/>
  <c r="C127" i="55"/>
  <c r="G127" i="55"/>
  <c r="E128" i="55"/>
  <c r="I128" i="55"/>
  <c r="C128" i="55"/>
  <c r="G128" i="55"/>
  <c r="C129" i="55"/>
  <c r="G129" i="55"/>
  <c r="E129" i="55"/>
  <c r="I129" i="55"/>
  <c r="C130" i="55"/>
  <c r="G130" i="55"/>
  <c r="E130" i="55"/>
  <c r="I130" i="55"/>
  <c r="C131" i="55"/>
  <c r="G131" i="55"/>
  <c r="E131" i="55"/>
  <c r="I131" i="55"/>
  <c r="E132" i="55"/>
  <c r="I132" i="55"/>
  <c r="C132" i="55"/>
  <c r="G132" i="55"/>
  <c r="C133" i="55"/>
  <c r="G133" i="55"/>
  <c r="E133" i="55"/>
  <c r="I133" i="55"/>
  <c r="C134" i="55"/>
  <c r="G134" i="55"/>
  <c r="E134" i="55"/>
  <c r="I134" i="55"/>
  <c r="C135" i="55"/>
  <c r="G135" i="55"/>
  <c r="E135" i="55"/>
  <c r="I135" i="55"/>
  <c r="C136" i="55"/>
  <c r="G136" i="55"/>
  <c r="E136" i="55"/>
  <c r="I136" i="55"/>
  <c r="E137" i="55"/>
  <c r="I137" i="55"/>
  <c r="C137" i="55"/>
  <c r="G137" i="55"/>
  <c r="E138" i="55"/>
  <c r="I138" i="55"/>
  <c r="C138" i="55"/>
  <c r="G138" i="55"/>
  <c r="E139" i="55"/>
  <c r="I139" i="55"/>
  <c r="C139" i="55"/>
  <c r="G139" i="55"/>
  <c r="C140" i="55"/>
  <c r="G140" i="55"/>
  <c r="E140" i="55"/>
  <c r="I140" i="55"/>
  <c r="C141" i="55"/>
  <c r="G141" i="55"/>
  <c r="J144" i="55"/>
  <c r="K144" i="55"/>
  <c r="E142" i="55"/>
  <c r="I142" i="55"/>
  <c r="E148" i="55"/>
  <c r="I148" i="55"/>
  <c r="C148" i="55"/>
  <c r="G148" i="55"/>
  <c r="C149" i="55"/>
  <c r="G149" i="55"/>
  <c r="E149" i="55"/>
  <c r="I149" i="55"/>
  <c r="C150" i="55"/>
  <c r="G150" i="55"/>
  <c r="E150" i="55"/>
  <c r="I150" i="55"/>
  <c r="C151" i="55"/>
  <c r="G151" i="55"/>
  <c r="E151" i="55"/>
  <c r="I151" i="55"/>
  <c r="C152" i="55"/>
  <c r="G152" i="55"/>
  <c r="E152" i="55"/>
  <c r="I152" i="55"/>
  <c r="E153" i="55"/>
  <c r="I153" i="55"/>
  <c r="C153" i="55"/>
  <c r="G153" i="55"/>
  <c r="E154" i="55"/>
  <c r="I154" i="55"/>
  <c r="C154" i="55"/>
  <c r="G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E163" i="55"/>
  <c r="I163" i="55"/>
  <c r="C163" i="55"/>
  <c r="G163" i="55"/>
  <c r="E164" i="55"/>
  <c r="I164" i="55"/>
  <c r="C164" i="55"/>
  <c r="G164" i="55"/>
  <c r="C165" i="55"/>
  <c r="G165" i="55"/>
  <c r="E165" i="55"/>
  <c r="I165" i="55"/>
  <c r="J168" i="55"/>
  <c r="K168" i="55"/>
  <c r="K178" i="55"/>
  <c r="J178" i="55"/>
  <c r="E176" i="55"/>
  <c r="I176" i="55"/>
  <c r="C182" i="55"/>
  <c r="G182" i="55"/>
  <c r="E182" i="55"/>
  <c r="I182" i="55"/>
  <c r="E183" i="55"/>
  <c r="I183" i="55"/>
  <c r="C183" i="55"/>
  <c r="G183" i="55"/>
  <c r="E184" i="55"/>
  <c r="I184" i="55"/>
  <c r="C184" i="55"/>
  <c r="G184" i="55"/>
  <c r="C185" i="55"/>
  <c r="G185" i="55"/>
  <c r="E185" i="55"/>
  <c r="I185" i="55"/>
  <c r="C186" i="55"/>
  <c r="G186" i="55"/>
  <c r="E186" i="55"/>
  <c r="I186" i="55"/>
  <c r="C187" i="55"/>
  <c r="G187" i="55"/>
  <c r="E187" i="55"/>
  <c r="I187" i="55"/>
  <c r="C188" i="55"/>
  <c r="G188" i="55"/>
  <c r="E188" i="55"/>
  <c r="I188" i="55"/>
  <c r="C189" i="55"/>
  <c r="G189" i="55"/>
  <c r="E189" i="55"/>
  <c r="C190" i="55"/>
  <c r="G190" i="55"/>
  <c r="K193" i="55"/>
  <c r="E190" i="55"/>
  <c r="I190" i="55"/>
  <c r="J193" i="55"/>
  <c r="I191" i="55"/>
  <c r="C231" i="48"/>
  <c r="G231" i="48"/>
  <c r="C244" i="48"/>
  <c r="G244" i="48"/>
  <c r="C208" i="48"/>
  <c r="G208" i="48"/>
  <c r="C228" i="48"/>
  <c r="G228" i="48"/>
  <c r="C195" i="48"/>
  <c r="G195" i="48"/>
  <c r="C205" i="48"/>
  <c r="G205" i="48"/>
  <c r="E181" i="48"/>
  <c r="I181" i="48"/>
  <c r="E188" i="48"/>
  <c r="I188" i="48"/>
  <c r="E168" i="48"/>
  <c r="I168" i="48"/>
  <c r="E178" i="48"/>
  <c r="I178" i="48"/>
  <c r="D166" i="48"/>
  <c r="H166" i="48" s="1"/>
  <c r="E148" i="48"/>
  <c r="I148" i="48"/>
  <c r="E161" i="48"/>
  <c r="I161" i="48"/>
  <c r="J145" i="48"/>
  <c r="K145" i="48"/>
  <c r="E143" i="48"/>
  <c r="I143" i="48"/>
  <c r="E145" i="48"/>
  <c r="I145" i="48"/>
  <c r="D141" i="48"/>
  <c r="H141" i="48" s="1"/>
  <c r="E126" i="48"/>
  <c r="I126" i="48"/>
  <c r="E136" i="48"/>
  <c r="I136" i="48"/>
  <c r="J123" i="48"/>
  <c r="E120" i="48"/>
  <c r="I120" i="48"/>
  <c r="E123" i="48"/>
  <c r="C95" i="48"/>
  <c r="G95" i="48"/>
  <c r="C113" i="48"/>
  <c r="G113" i="48"/>
  <c r="C82" i="48"/>
  <c r="G82" i="48"/>
  <c r="C92" i="48"/>
  <c r="G92" i="48"/>
  <c r="E64" i="48"/>
  <c r="I64" i="48"/>
  <c r="E75" i="48"/>
  <c r="I75" i="48"/>
  <c r="E44" i="48"/>
  <c r="I44" i="48"/>
  <c r="E61" i="48"/>
  <c r="I61" i="48"/>
  <c r="D42" i="48"/>
  <c r="H42" i="48" s="1"/>
  <c r="E33" i="48"/>
  <c r="I33" i="48"/>
  <c r="I37" i="48"/>
  <c r="E18" i="48"/>
  <c r="I18" i="48"/>
  <c r="E30" i="48"/>
  <c r="I30" i="48"/>
  <c r="D16" i="48"/>
  <c r="H16" i="48" s="1"/>
  <c r="E7" i="48"/>
  <c r="I7" i="48"/>
  <c r="E231" i="48"/>
  <c r="I231" i="48"/>
  <c r="E244" i="48"/>
  <c r="I244" i="48"/>
  <c r="E208" i="48"/>
  <c r="I208" i="48"/>
  <c r="E228" i="48"/>
  <c r="I228" i="48"/>
  <c r="E195" i="48"/>
  <c r="I195" i="48"/>
  <c r="E205" i="48"/>
  <c r="I205" i="48"/>
  <c r="C181" i="48"/>
  <c r="G181" i="48"/>
  <c r="C188" i="48"/>
  <c r="G188" i="48"/>
  <c r="C168" i="48"/>
  <c r="G168" i="48"/>
  <c r="C178" i="48"/>
  <c r="G178" i="48"/>
  <c r="C148" i="48"/>
  <c r="G148" i="48"/>
  <c r="C161" i="48"/>
  <c r="G161" i="48"/>
  <c r="C143" i="48"/>
  <c r="G143" i="48"/>
  <c r="C126" i="48"/>
  <c r="G126" i="48"/>
  <c r="C136" i="48"/>
  <c r="G136" i="48"/>
  <c r="C120" i="48"/>
  <c r="G120" i="48"/>
  <c r="C123" i="48"/>
  <c r="G123" i="48"/>
  <c r="E95" i="48"/>
  <c r="I95" i="48"/>
  <c r="E113" i="48"/>
  <c r="I113" i="48"/>
  <c r="E82" i="48"/>
  <c r="I82" i="48"/>
  <c r="E92" i="48"/>
  <c r="I92" i="48"/>
  <c r="C64" i="48"/>
  <c r="G64" i="48"/>
  <c r="C75" i="48"/>
  <c r="G75" i="48"/>
  <c r="C44" i="48"/>
  <c r="G44" i="48"/>
  <c r="C61" i="48"/>
  <c r="G61" i="48"/>
  <c r="C33" i="48"/>
  <c r="G33" i="48"/>
  <c r="C37" i="48"/>
  <c r="G37" i="48"/>
  <c r="C18" i="48"/>
  <c r="G18" i="48"/>
  <c r="C30" i="48"/>
  <c r="G30" i="48"/>
  <c r="C7" i="48"/>
  <c r="G7" i="48"/>
  <c r="C11" i="48"/>
  <c r="G11" i="48"/>
  <c r="F5" i="48"/>
  <c r="C8" i="48"/>
  <c r="G8" i="48"/>
  <c r="J11" i="48"/>
  <c r="K11" i="48"/>
  <c r="E8" i="48"/>
  <c r="I8" i="48"/>
  <c r="E9" i="48"/>
  <c r="I9" i="48"/>
  <c r="E19" i="48"/>
  <c r="I19" i="48"/>
  <c r="C19" i="48"/>
  <c r="G19" i="48"/>
  <c r="C20" i="48"/>
  <c r="G20" i="48"/>
  <c r="E20" i="48"/>
  <c r="I20" i="48"/>
  <c r="E21" i="48"/>
  <c r="I21" i="48"/>
  <c r="C21" i="48"/>
  <c r="G21" i="48"/>
  <c r="I22" i="48"/>
  <c r="C22" i="48"/>
  <c r="G22" i="48"/>
  <c r="E22" i="48"/>
  <c r="E23" i="48"/>
  <c r="I23" i="48"/>
  <c r="C23" i="48"/>
  <c r="G23" i="48"/>
  <c r="C24" i="48"/>
  <c r="G24" i="48"/>
  <c r="E24" i="48"/>
  <c r="I24" i="48"/>
  <c r="E25" i="48"/>
  <c r="I25" i="48"/>
  <c r="C25" i="48"/>
  <c r="G25" i="48"/>
  <c r="C26" i="48"/>
  <c r="G26" i="48"/>
  <c r="E26" i="48"/>
  <c r="I26" i="48"/>
  <c r="C27" i="48"/>
  <c r="G27" i="48"/>
  <c r="K30" i="48"/>
  <c r="J30" i="48"/>
  <c r="E28" i="48"/>
  <c r="I28" i="48"/>
  <c r="C34" i="48"/>
  <c r="G34" i="48"/>
  <c r="J37" i="48"/>
  <c r="E34" i="48"/>
  <c r="K37" i="48"/>
  <c r="E35" i="48"/>
  <c r="I35" i="48"/>
  <c r="E45" i="48"/>
  <c r="I45" i="48"/>
  <c r="C45" i="48"/>
  <c r="G45" i="48"/>
  <c r="E46" i="48"/>
  <c r="I46" i="48"/>
  <c r="C46" i="48"/>
  <c r="G46" i="48"/>
  <c r="C47" i="48"/>
  <c r="G47" i="48"/>
  <c r="E47" i="48"/>
  <c r="I47" i="48"/>
  <c r="E48" i="48"/>
  <c r="I48" i="48"/>
  <c r="C48" i="48"/>
  <c r="G48" i="48"/>
  <c r="E49" i="48"/>
  <c r="I49" i="48"/>
  <c r="C49" i="48"/>
  <c r="G49" i="48"/>
  <c r="E50" i="48"/>
  <c r="I50" i="48"/>
  <c r="C50" i="48"/>
  <c r="G50" i="48"/>
  <c r="E51" i="48"/>
  <c r="I51" i="48"/>
  <c r="C51" i="48"/>
  <c r="G51" i="48"/>
  <c r="E52" i="48"/>
  <c r="I52" i="48"/>
  <c r="C52" i="48"/>
  <c r="G52" i="48"/>
  <c r="E53" i="48"/>
  <c r="I53" i="48"/>
  <c r="C53" i="48"/>
  <c r="G53" i="48"/>
  <c r="E54" i="48"/>
  <c r="I54" i="48"/>
  <c r="C54" i="48"/>
  <c r="G54" i="48"/>
  <c r="C55" i="48"/>
  <c r="G55" i="48"/>
  <c r="E55" i="48"/>
  <c r="I55" i="48"/>
  <c r="E56" i="48"/>
  <c r="I56" i="48"/>
  <c r="C56" i="48"/>
  <c r="G56" i="48"/>
  <c r="C57" i="48"/>
  <c r="G57" i="48"/>
  <c r="E57" i="48"/>
  <c r="I57" i="48"/>
  <c r="C58" i="48"/>
  <c r="G58" i="48"/>
  <c r="K61" i="48"/>
  <c r="J61" i="48"/>
  <c r="E59" i="48"/>
  <c r="I59" i="48"/>
  <c r="C65" i="48"/>
  <c r="G65" i="48"/>
  <c r="E65" i="48"/>
  <c r="I65" i="48"/>
  <c r="E66" i="48"/>
  <c r="I66" i="48"/>
  <c r="C66" i="48"/>
  <c r="G66" i="48"/>
  <c r="E67" i="48"/>
  <c r="I67" i="48"/>
  <c r="C67" i="48"/>
  <c r="G67" i="48"/>
  <c r="C68" i="48"/>
  <c r="G68" i="48"/>
  <c r="E68" i="48"/>
  <c r="I68" i="48"/>
  <c r="C69" i="48"/>
  <c r="G69" i="48"/>
  <c r="E69" i="48"/>
  <c r="I69" i="48"/>
  <c r="E70" i="48"/>
  <c r="I70" i="48"/>
  <c r="C70" i="48"/>
  <c r="G70" i="48"/>
  <c r="E71" i="48"/>
  <c r="I71" i="48"/>
  <c r="C71" i="48"/>
  <c r="G71" i="48"/>
  <c r="C72" i="48"/>
  <c r="G72" i="48"/>
  <c r="K75" i="48"/>
  <c r="J75" i="48"/>
  <c r="E73" i="48"/>
  <c r="I73" i="48"/>
  <c r="F80" i="48"/>
  <c r="C83" i="48"/>
  <c r="G83" i="48"/>
  <c r="E83" i="48"/>
  <c r="I83" i="48"/>
  <c r="C84" i="48"/>
  <c r="G84" i="48"/>
  <c r="E84" i="48"/>
  <c r="I84" i="48"/>
  <c r="C85" i="48"/>
  <c r="G85" i="48"/>
  <c r="E85" i="48"/>
  <c r="I85" i="48"/>
  <c r="C86" i="48"/>
  <c r="G86" i="48"/>
  <c r="E86" i="48"/>
  <c r="I86" i="48"/>
  <c r="E87" i="48"/>
  <c r="I87" i="48"/>
  <c r="C87" i="48"/>
  <c r="G87" i="48"/>
  <c r="E88" i="48"/>
  <c r="I88" i="48"/>
  <c r="C88" i="48"/>
  <c r="G88" i="48"/>
  <c r="C89" i="48"/>
  <c r="G89" i="48"/>
  <c r="K92" i="48"/>
  <c r="J92" i="48"/>
  <c r="E90" i="48"/>
  <c r="I90" i="48"/>
  <c r="E96" i="48"/>
  <c r="I96" i="48"/>
  <c r="C96" i="48"/>
  <c r="G96" i="48"/>
  <c r="E97" i="48"/>
  <c r="I97" i="48"/>
  <c r="C97" i="48"/>
  <c r="G97" i="48"/>
  <c r="E98" i="48"/>
  <c r="I98" i="48"/>
  <c r="C98" i="48"/>
  <c r="G98" i="48"/>
  <c r="C99" i="48"/>
  <c r="G99" i="48"/>
  <c r="E99" i="48"/>
  <c r="I99" i="48"/>
  <c r="E100" i="48"/>
  <c r="I100" i="48"/>
  <c r="C100" i="48"/>
  <c r="G100" i="48"/>
  <c r="C101" i="48"/>
  <c r="G101" i="48"/>
  <c r="E101" i="48"/>
  <c r="I101" i="48"/>
  <c r="C102" i="48"/>
  <c r="G102" i="48"/>
  <c r="E102" i="48"/>
  <c r="I102" i="48"/>
  <c r="E103" i="48"/>
  <c r="I103" i="48"/>
  <c r="C103" i="48"/>
  <c r="G103" i="48"/>
  <c r="C104" i="48"/>
  <c r="G104" i="48"/>
  <c r="E104" i="48"/>
  <c r="I104" i="48"/>
  <c r="C105" i="48"/>
  <c r="G105" i="48"/>
  <c r="E105" i="48"/>
  <c r="I105" i="48"/>
  <c r="E106" i="48"/>
  <c r="I106" i="48"/>
  <c r="C106" i="48"/>
  <c r="G106" i="48"/>
  <c r="E107" i="48"/>
  <c r="C107" i="48"/>
  <c r="G107" i="48"/>
  <c r="K113" i="48"/>
  <c r="E108" i="48"/>
  <c r="I108" i="48"/>
  <c r="C108" i="48"/>
  <c r="G108" i="48"/>
  <c r="E109" i="48"/>
  <c r="I109" i="48"/>
  <c r="C109" i="48"/>
  <c r="G109" i="48"/>
  <c r="I110" i="48"/>
  <c r="C110" i="48"/>
  <c r="G110" i="48"/>
  <c r="J113" i="48"/>
  <c r="E111" i="48"/>
  <c r="I111" i="48"/>
  <c r="F118" i="48"/>
  <c r="K123" i="48"/>
  <c r="E121" i="48"/>
  <c r="I121" i="48"/>
  <c r="E127" i="48"/>
  <c r="I127" i="48"/>
  <c r="C127" i="48"/>
  <c r="G127" i="48"/>
  <c r="E128" i="48"/>
  <c r="I128" i="48"/>
  <c r="C128" i="48"/>
  <c r="G128" i="48"/>
  <c r="E129" i="48"/>
  <c r="I129" i="48"/>
  <c r="C129" i="48"/>
  <c r="G129" i="48"/>
  <c r="C130" i="48"/>
  <c r="G130" i="48"/>
  <c r="E130" i="48"/>
  <c r="I130" i="48"/>
  <c r="C131" i="48"/>
  <c r="G131" i="48"/>
  <c r="E131" i="48"/>
  <c r="I131" i="48"/>
  <c r="C132" i="48"/>
  <c r="G132" i="48"/>
  <c r="E132" i="48"/>
  <c r="I132" i="48"/>
  <c r="C133" i="48"/>
  <c r="G133" i="48"/>
  <c r="K136" i="48"/>
  <c r="J136" i="48"/>
  <c r="I134" i="48"/>
  <c r="E134" i="48"/>
  <c r="E149" i="48"/>
  <c r="I149" i="48"/>
  <c r="C149" i="48"/>
  <c r="G149" i="48"/>
  <c r="E150" i="48"/>
  <c r="I150" i="48"/>
  <c r="C150" i="48"/>
  <c r="G150" i="48"/>
  <c r="C151" i="48"/>
  <c r="G151" i="48"/>
  <c r="E151" i="48"/>
  <c r="I151" i="48"/>
  <c r="E152" i="48"/>
  <c r="I152" i="48"/>
  <c r="C152" i="48"/>
  <c r="G152" i="48"/>
  <c r="E153" i="48"/>
  <c r="I153" i="48"/>
  <c r="C153" i="48"/>
  <c r="G153" i="48"/>
  <c r="E154" i="48"/>
  <c r="I154" i="48"/>
  <c r="C154" i="48"/>
  <c r="G154" i="48"/>
  <c r="C155" i="48"/>
  <c r="G155" i="48"/>
  <c r="E155" i="48"/>
  <c r="I155" i="48"/>
  <c r="E156" i="48"/>
  <c r="I156" i="48"/>
  <c r="C156" i="48"/>
  <c r="G156" i="48"/>
  <c r="I157" i="48"/>
  <c r="C157" i="48"/>
  <c r="G157" i="48"/>
  <c r="J161" i="48"/>
  <c r="E158" i="48"/>
  <c r="C158" i="48"/>
  <c r="G158" i="48"/>
  <c r="K161" i="48"/>
  <c r="E159" i="48"/>
  <c r="I159" i="48"/>
  <c r="C169" i="48"/>
  <c r="G169" i="48"/>
  <c r="E169" i="48"/>
  <c r="I169" i="48"/>
  <c r="E170" i="48"/>
  <c r="I170" i="48"/>
  <c r="C170" i="48"/>
  <c r="G170" i="48"/>
  <c r="C171" i="48"/>
  <c r="G171" i="48"/>
  <c r="E171" i="48"/>
  <c r="I171" i="48"/>
  <c r="C172" i="48"/>
  <c r="G172" i="48"/>
  <c r="E172" i="48"/>
  <c r="I172" i="48"/>
  <c r="C173" i="48"/>
  <c r="G173" i="48"/>
  <c r="E173" i="48"/>
  <c r="I173" i="48"/>
  <c r="E174" i="48"/>
  <c r="I174" i="48"/>
  <c r="C174" i="48"/>
  <c r="G174" i="48"/>
  <c r="C175" i="48"/>
  <c r="G175" i="48"/>
  <c r="K178" i="48"/>
  <c r="J178" i="48"/>
  <c r="E176" i="48"/>
  <c r="I176" i="48"/>
  <c r="E182" i="48"/>
  <c r="I182" i="48"/>
  <c r="C182" i="48"/>
  <c r="G182" i="48"/>
  <c r="E183" i="48"/>
  <c r="I183" i="48"/>
  <c r="C183" i="48"/>
  <c r="G183" i="48"/>
  <c r="C184" i="48"/>
  <c r="G184" i="48"/>
  <c r="E184" i="48"/>
  <c r="I184" i="48"/>
  <c r="C185" i="48"/>
  <c r="G185" i="48"/>
  <c r="J188" i="48"/>
  <c r="K188" i="48"/>
  <c r="E186" i="48"/>
  <c r="I186" i="48"/>
  <c r="F193" i="48"/>
  <c r="C196" i="48"/>
  <c r="G196" i="48"/>
  <c r="E196" i="48"/>
  <c r="I196" i="48"/>
  <c r="I197" i="48"/>
  <c r="C197" i="48"/>
  <c r="G197" i="48"/>
  <c r="E197" i="48"/>
  <c r="E198" i="48"/>
  <c r="I198" i="48"/>
  <c r="C198" i="48"/>
  <c r="G198" i="48"/>
  <c r="I199" i="48"/>
  <c r="C199" i="48"/>
  <c r="G199" i="48"/>
  <c r="J205" i="48"/>
  <c r="E200" i="48"/>
  <c r="I200" i="48"/>
  <c r="C200" i="48"/>
  <c r="G200" i="48"/>
  <c r="C201" i="48"/>
  <c r="G201" i="48"/>
  <c r="E201" i="48"/>
  <c r="I201" i="48"/>
  <c r="E202" i="48"/>
  <c r="C202" i="48"/>
  <c r="G202" i="48"/>
  <c r="K205" i="48"/>
  <c r="E203" i="48"/>
  <c r="I203" i="48"/>
  <c r="C209" i="48"/>
  <c r="G209" i="48"/>
  <c r="E209" i="48"/>
  <c r="I209" i="48"/>
  <c r="C210" i="48"/>
  <c r="G210" i="48"/>
  <c r="E210" i="48"/>
  <c r="I210" i="48"/>
  <c r="E211" i="48"/>
  <c r="I211" i="48"/>
  <c r="C211" i="48"/>
  <c r="G211" i="48"/>
  <c r="I212" i="48"/>
  <c r="C212" i="48"/>
  <c r="G212" i="48"/>
  <c r="E212" i="48"/>
  <c r="E213" i="48"/>
  <c r="I213" i="48"/>
  <c r="C213" i="48"/>
  <c r="G213" i="48"/>
  <c r="C214" i="48"/>
  <c r="G214" i="48"/>
  <c r="E214" i="48"/>
  <c r="I214" i="48"/>
  <c r="E215" i="48"/>
  <c r="I215" i="48"/>
  <c r="C215" i="48"/>
  <c r="G215" i="48"/>
  <c r="E216" i="48"/>
  <c r="I216" i="48"/>
  <c r="C216" i="48"/>
  <c r="G216" i="48"/>
  <c r="E217" i="48"/>
  <c r="I217" i="48"/>
  <c r="C217" i="48"/>
  <c r="G217" i="48"/>
  <c r="C218" i="48"/>
  <c r="G218" i="48"/>
  <c r="E218" i="48"/>
  <c r="I218" i="48"/>
  <c r="E219" i="48"/>
  <c r="I219" i="48"/>
  <c r="C219" i="48"/>
  <c r="G219" i="48"/>
  <c r="E220" i="48"/>
  <c r="I220" i="48"/>
  <c r="C220" i="48"/>
  <c r="G220" i="48"/>
  <c r="I221" i="48"/>
  <c r="C221" i="48"/>
  <c r="G221" i="48"/>
  <c r="E221" i="48"/>
  <c r="E222" i="48"/>
  <c r="I222" i="48"/>
  <c r="C222" i="48"/>
  <c r="G222" i="48"/>
  <c r="E223" i="48"/>
  <c r="I223" i="48"/>
  <c r="C223" i="48"/>
  <c r="G223" i="48"/>
  <c r="E224" i="48"/>
  <c r="I224" i="48"/>
  <c r="C224" i="48"/>
  <c r="G224" i="48"/>
  <c r="I225" i="48"/>
  <c r="E225" i="48"/>
  <c r="C225" i="48"/>
  <c r="G225" i="48"/>
  <c r="J228" i="48"/>
  <c r="K228" i="48"/>
  <c r="C232" i="48"/>
  <c r="G232" i="48"/>
  <c r="E232" i="48"/>
  <c r="I232" i="48"/>
  <c r="E233" i="48"/>
  <c r="I233" i="48"/>
  <c r="C233" i="48"/>
  <c r="G233" i="48"/>
  <c r="E234" i="48"/>
  <c r="I234" i="48"/>
  <c r="C234" i="48"/>
  <c r="G234" i="48"/>
  <c r="E235" i="48"/>
  <c r="I235" i="48"/>
  <c r="C235" i="48"/>
  <c r="G235" i="48"/>
  <c r="C236" i="48"/>
  <c r="G236" i="48"/>
  <c r="E236" i="48"/>
  <c r="I236" i="48"/>
  <c r="E237" i="48"/>
  <c r="I237" i="48"/>
  <c r="C237" i="48"/>
  <c r="G237" i="48"/>
  <c r="E238" i="48"/>
  <c r="I238" i="48"/>
  <c r="C238" i="48"/>
  <c r="G238" i="48"/>
  <c r="C239" i="48"/>
  <c r="G239" i="48"/>
  <c r="E239" i="48"/>
  <c r="I239" i="48"/>
  <c r="I240" i="48"/>
  <c r="C240" i="48"/>
  <c r="G240" i="48"/>
  <c r="C241" i="48"/>
  <c r="G241" i="48"/>
  <c r="J244" i="48"/>
  <c r="E241" i="48"/>
  <c r="K244" i="48"/>
  <c r="E242" i="48"/>
  <c r="I242"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48" i="48"/>
  <c r="J248" i="48"/>
  <c r="C11" i="44"/>
  <c r="C45" i="44"/>
  <c r="D11" i="44"/>
  <c r="D45" i="44"/>
  <c r="E11" i="44"/>
  <c r="E45" i="44"/>
  <c r="B11" i="44"/>
  <c r="B45" i="44"/>
  <c r="E11" i="45"/>
  <c r="D11" i="45"/>
  <c r="C11" i="45"/>
  <c r="B11" i="45"/>
  <c r="E600" i="49"/>
  <c r="D600" i="49"/>
  <c r="C600" i="49"/>
  <c r="B600" i="49"/>
  <c r="B5" i="49"/>
  <c r="C5" i="49" s="1"/>
  <c r="E5" i="49" s="1"/>
  <c r="B5" i="47"/>
  <c r="C5" i="47" s="1"/>
  <c r="E5" i="47" s="1"/>
  <c r="D5" i="47"/>
  <c r="E78" i="26"/>
  <c r="C78" i="26"/>
  <c r="H6" i="26"/>
  <c r="H78" i="26" s="1"/>
  <c r="G6" i="26"/>
  <c r="G78" i="26" s="1"/>
  <c r="D78" i="26"/>
  <c r="B78"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8" i="33" s="1"/>
  <c r="G6" i="33"/>
  <c r="G78" i="33" s="1"/>
  <c r="E78" i="33"/>
  <c r="D78" i="33"/>
  <c r="C78" i="33"/>
  <c r="B78" i="33"/>
  <c r="C5" i="44" l="1"/>
  <c r="E5" i="44" s="1"/>
  <c r="D46" i="44"/>
  <c r="G600" i="49"/>
  <c r="I600" i="49" s="1"/>
  <c r="H600" i="49"/>
  <c r="J600" i="49" s="1"/>
  <c r="D5" i="49"/>
  <c r="H11" i="44"/>
  <c r="G45" i="44"/>
  <c r="H45" i="44"/>
  <c r="J45" i="44" s="1"/>
  <c r="B46" i="44"/>
  <c r="E46" i="44"/>
  <c r="I45" i="44"/>
  <c r="C46" i="44"/>
  <c r="H28" i="47"/>
  <c r="J28" i="47" s="1"/>
  <c r="G28" i="47"/>
  <c r="I28" i="47" s="1"/>
  <c r="H39" i="47"/>
  <c r="J39" i="47" s="1"/>
  <c r="G39" i="47"/>
  <c r="I39" i="47" s="1"/>
  <c r="H33" i="46"/>
  <c r="J33" i="46" s="1"/>
  <c r="G33" i="46"/>
  <c r="I33" i="46" s="1"/>
  <c r="D5" i="46"/>
  <c r="D5" i="33"/>
  <c r="I78" i="26"/>
  <c r="J78" i="26"/>
  <c r="I6" i="26"/>
  <c r="J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H51" i="45" s="1"/>
  <c r="E52" i="45"/>
  <c r="H52" i="45" s="1"/>
  <c r="E53" i="45"/>
  <c r="H53" i="45" s="1"/>
  <c r="E54" i="45"/>
  <c r="H54" i="45" s="1"/>
  <c r="E55" i="45"/>
  <c r="H55" i="45" s="1"/>
  <c r="E56" i="45"/>
  <c r="H56" i="45" s="1"/>
  <c r="E57" i="45"/>
  <c r="H57" i="45" s="1"/>
  <c r="E58" i="45"/>
  <c r="H58" i="45" s="1"/>
  <c r="E59" i="45"/>
  <c r="H59" i="45" s="1"/>
  <c r="E60" i="45"/>
  <c r="H60" i="45" s="1"/>
  <c r="E61" i="45"/>
  <c r="H61" i="45" s="1"/>
  <c r="E62" i="45"/>
  <c r="H62" i="45" s="1"/>
  <c r="E63" i="45"/>
  <c r="H63" i="45" s="1"/>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H42" i="45" s="1"/>
  <c r="G34" i="45"/>
  <c r="I34" i="45" s="1"/>
  <c r="H34" i="45"/>
  <c r="J34" i="45" s="1"/>
  <c r="H11" i="45"/>
  <c r="J11" i="45" s="1"/>
  <c r="G11" i="45"/>
  <c r="I11" i="45" s="1"/>
  <c r="J15" i="51"/>
  <c r="J24" i="51"/>
  <c r="K24" i="51"/>
  <c r="K15" i="51"/>
  <c r="D13" i="51"/>
  <c r="F13" i="51" s="1"/>
  <c r="G11" i="44"/>
  <c r="C6" i="45"/>
  <c r="B38" i="45"/>
  <c r="I11" i="44"/>
  <c r="G46" i="44" l="1"/>
  <c r="H46" i="44"/>
  <c r="J46" i="44" s="1"/>
  <c r="I46" i="44"/>
  <c r="G42" i="45"/>
  <c r="G40" i="45"/>
  <c r="G65" i="45"/>
  <c r="G63" i="45"/>
  <c r="G61" i="45"/>
  <c r="G59" i="45"/>
  <c r="G57" i="45"/>
  <c r="G55" i="45"/>
  <c r="G53" i="45"/>
  <c r="G51" i="45"/>
  <c r="G49" i="45"/>
  <c r="G47" i="45"/>
  <c r="E43" i="45"/>
  <c r="C43" i="45"/>
  <c r="H41" i="45"/>
  <c r="D43" i="45"/>
  <c r="H39" i="45"/>
  <c r="G41" i="45"/>
  <c r="G39" i="45"/>
  <c r="B43" i="45"/>
  <c r="G43" i="45" s="1"/>
  <c r="C66" i="45"/>
  <c r="G64" i="45"/>
  <c r="G62" i="45"/>
  <c r="G60" i="45"/>
  <c r="G58" i="45"/>
  <c r="G56" i="45"/>
  <c r="G54" i="45"/>
  <c r="G52" i="45"/>
  <c r="G50" i="45"/>
  <c r="G48" i="45"/>
  <c r="G46" i="45"/>
  <c r="B66" i="45"/>
  <c r="E66" i="45"/>
  <c r="H64" i="45"/>
  <c r="D66" i="45"/>
  <c r="H46" i="45"/>
  <c r="C38" i="45"/>
  <c r="E6" i="45"/>
  <c r="E38" i="45" s="1"/>
  <c r="H66" i="45" l="1"/>
  <c r="G66" i="45"/>
  <c r="H43" i="45"/>
</calcChain>
</file>

<file path=xl/sharedStrings.xml><?xml version="1.0" encoding="utf-8"?>
<sst xmlns="http://schemas.openxmlformats.org/spreadsheetml/2006/main" count="1961" uniqueCount="707">
  <si>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</si>
  <si>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</si>
  <si>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</si>
  <si>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</si>
  <si>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</si>
  <si>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</si>
  <si>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</si>
  <si>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</si>
  <si>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</si>
  <si>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</si>
  <si>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</si>
  <si>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</si>
  <si>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</si>
  <si>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</si>
  <si>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</si>
  <si>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</si>
  <si>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</si>
  <si>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</si>
  <si>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</si>
  <si>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</si>
  <si>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</si>
  <si>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</si>
  <si>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</si>
  <si>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</si>
  <si>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</si>
  <si>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</si>
  <si>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</si>
  <si>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</si>
  <si>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</si>
  <si>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</si>
  <si>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</si>
  <si>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</si>
  <si>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</si>
  <si>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</si>
  <si>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</si>
  <si>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</si>
  <si>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</si>
  <si>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</si>
  <si>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</si>
  <si>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</si>
  <si>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</si>
  <si>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</si>
  <si>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</si>
  <si>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</si>
  <si>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</si>
  <si>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</si>
  <si>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</si>
  <si>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</si>
  <si>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</si>
  <si>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</si>
  <si>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</si>
  <si>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</si>
  <si>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</si>
  <si>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</si>
  <si>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</si>
  <si>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</si>
  <si>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</si>
  <si>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</si>
  <si>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</si>
  <si>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</si>
  <si>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</si>
  <si>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</si>
  <si>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</si>
  <si>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</si>
  <si>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</si>
  <si>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</si>
  <si>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</si>
  <si>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</si>
  <si>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</si>
  <si>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</si>
  <si>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</si>
  <si>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</si>
  <si>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</si>
  <si>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</si>
  <si>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</si>
  <si>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</si>
  <si>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</si>
  <si>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</si>
  <si>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</si>
  <si>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</si>
  <si>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</si>
  <si>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</si>
  <si>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</si>
  <si>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</si>
  <si>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</si>
  <si>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</si>
  <si>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</si>
  <si>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</si>
  <si>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</si>
  <si>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</si>
  <si>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</si>
  <si>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</si>
  <si>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</si>
  <si>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</si>
  <si>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</si>
  <si>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</si>
  <si>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</si>
  <si>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</si>
  <si>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</si>
  <si>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</si>
  <si>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</si>
  <si>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</si>
  <si>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</si>
  <si>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SEPTEMBER 2022</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</si>
  <si>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</si>
  <si>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</si>
  <si>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</si>
  <si>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</si>
  <si>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</si>
  <si>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</si>
  <si>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</si>
  <si>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</si>
  <si>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</si>
  <si>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</si>
  <si>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</si>
  <si>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</si>
  <si>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</si>
  <si>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</si>
  <si>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</si>
  <si>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</si>
  <si>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</si>
  <si>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</si>
  <si>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</si>
  <si>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</si>
  <si>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</si>
  <si>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</si>
  <si>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</si>
  <si>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</si>
  <si>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</si>
  <si>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</si>
  <si>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</si>
  <si>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</si>
  <si>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</si>
  <si>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</si>
  <si>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</si>
  <si>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</si>
  <si>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</si>
  <si>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</si>
  <si>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</si>
  <si>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</si>
  <si>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</si>
  <si>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</si>
  <si>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</si>
  <si>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</si>
  <si>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</si>
  <si>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</si>
  <si>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</si>
  <si>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</si>
  <si>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</si>
  <si>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</si>
  <si>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</si>
  <si>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</si>
  <si>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</si>
  <si>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</si>
  <si>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</si>
  <si>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</si>
  <si>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</si>
  <si>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</si>
  <si>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</si>
  <si>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</si>
  <si>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</si>
  <si>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</si>
  <si>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</si>
  <si>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</si>
  <si>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</si>
  <si>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</si>
  <si>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</si>
  <si>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</si>
  <si>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</si>
  <si>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</si>
  <si>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</si>
  <si>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</si>
  <si>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</si>
  <si>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</si>
  <si>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</si>
  <si>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</si>
  <si>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</si>
  <si>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</si>
  <si>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</si>
  <si>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</si>
  <si>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</si>
  <si>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</si>
  <si>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</si>
  <si>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</si>
  <si>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</si>
  <si>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</si>
  <si>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</si>
  <si>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</si>
  <si>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</si>
  <si>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</si>
  <si>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</si>
  <si>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</si>
  <si>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</si>
  <si>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</si>
  <si>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</si>
  <si>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</si>
  <si>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</si>
  <si>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</si>
  <si>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</si>
  <si>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</si>
  <si>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</si>
  <si>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</si>
  <si>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</si>
  <si>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</si>
  <si>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</si>
  <si>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</si>
  <si>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</si>
  <si>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</si>
  <si>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</si>
  <si>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</si>
  <si>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</si>
  <si>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</si>
  <si>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</si>
  <si>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</si>
  <si>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</si>
  <si>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</si>
  <si>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</si>
  <si>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</si>
  <si>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</si>
  <si>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</si>
  <si>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</si>
  <si>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</si>
  <si>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</si>
  <si>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</si>
  <si>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</si>
  <si>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</si>
  <si>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</si>
  <si>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</si>
  <si>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</si>
  <si>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</si>
  <si>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</si>
  <si>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</si>
  <si>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</si>
  <si>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</si>
  <si>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</si>
  <si>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</si>
  <si>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</si>
  <si>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</si>
  <si>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</si>
  <si>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</si>
  <si>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</si>
  <si>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</si>
  <si>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</si>
  <si>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</si>
  <si>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</si>
  <si>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</si>
  <si>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</si>
  <si>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</si>
  <si>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</si>
  <si>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</si>
  <si>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</si>
  <si>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</si>
  <si>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</si>
  <si>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</si>
  <si>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</si>
  <si>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</si>
  <si>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</si>
  <si>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</si>
  <si>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</si>
  <si>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</si>
  <si>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</si>
  <si>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</si>
  <si>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</si>
  <si>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</si>
  <si>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</si>
  <si>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</si>
  <si>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</si>
  <si>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</si>
  <si>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</si>
  <si>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</si>
  <si>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</si>
  <si>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</si>
  <si>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</si>
  <si>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</si>
  <si>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</si>
  <si>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</si>
  <si>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</si>
  <si>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</si>
  <si>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</si>
  <si>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</si>
  <si>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</si>
  <si>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</si>
  <si>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</si>
  <si>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</si>
  <si>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</si>
  <si>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</si>
  <si>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</si>
  <si>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</si>
  <si>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Maserati Quattroporte</t>
  </si>
  <si>
    <t>Mercedes-AMG GT 4D</t>
  </si>
  <si>
    <t>Mercedes-Benz EQS</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</si>
  <si>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</si>
  <si>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</si>
  <si>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</si>
  <si>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</si>
  <si>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</si>
  <si>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</si>
  <si>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</si>
  <si>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</si>
  <si>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</si>
  <si>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</si>
  <si>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</si>
  <si>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</si>
  <si>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</si>
  <si>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</si>
  <si>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</si>
  <si>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</si>
  <si>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</si>
  <si>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</si>
  <si>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</si>
  <si>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</si>
  <si>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</si>
  <si>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</si>
  <si>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</si>
  <si>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</si>
  <si>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</si>
  <si>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</si>
  <si>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</si>
  <si>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</si>
  <si>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</si>
  <si>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</si>
  <si>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</si>
  <si>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</si>
  <si>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</si>
  <si>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</si>
  <si>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</si>
  <si>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</si>
  <si>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</si>
  <si>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</si>
  <si>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</si>
  <si>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</si>
  <si>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</si>
  <si>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Morgan Classics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</si>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</sst>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104</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105</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106</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107</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108</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109</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110</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111</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706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1"/>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123</v>
      </c>
      <c r="B6" s="61" t="s">
        <v>12</v>
      </c>
      <c r="C6" s="62" t="s">
        <v>13</v>
      </c>
      <c r="D6" s="61" t="s">
        <v>12</v>
      </c>
      <c r="E6" s="63" t="s">
        <v>13</v>
      </c>
      <c r="F6" s="62" t="s">
        <v>12</v>
      </c>
      <c r="G6" s="62" t="s">
        <v>13</v>
      </c>
      <c r="H6" s="61" t="s">
        <v>12</v>
      </c>
      <c r="I6" s="63" t="s">
        <v>13</v>
      </c>
      <c r="J6" s="61"/>
      <c r="K6" s="63"/>
    </row>
    <row r="7" spans="1:11" x14ac:dyDescent="0.25">
      <c r="A7" s="7" t="s">
        <v>348</v>
      </c>
      <c r="B7" s="65">
        <v>45</v>
      </c>
      <c r="C7" s="34">
        <f>IF(B18=0, "-", B7/B18)</f>
        <v>4.3352601156069363E-2</v>
      </c>
      <c r="D7" s="65">
        <v>57</v>
      </c>
      <c r="E7" s="9">
        <f>IF(D18=0, "-", D7/D18)</f>
        <v>6.2844542447629548E-2</v>
      </c>
      <c r="F7" s="81">
        <v>314</v>
      </c>
      <c r="G7" s="34">
        <f>IF(F18=0, "-", F7/F18)</f>
        <v>3.8456827924066135E-2</v>
      </c>
      <c r="H7" s="65">
        <v>464</v>
      </c>
      <c r="I7" s="9">
        <f>IF(H18=0, "-", H7/H18)</f>
        <v>4.8795877589651912E-2</v>
      </c>
      <c r="J7" s="8">
        <f t="shared" ref="J7:J16" si="0">IF(D7=0, "-", IF((B7-D7)/D7&lt;10, (B7-D7)/D7, "&gt;999%"))</f>
        <v>-0.21052631578947367</v>
      </c>
      <c r="K7" s="9">
        <f t="shared" ref="K7:K16" si="1">IF(H7=0, "-", IF((F7-H7)/H7&lt;10, (F7-H7)/H7, "&gt;999%"))</f>
        <v>-0.32327586206896552</v>
      </c>
    </row>
    <row r="8" spans="1:11" x14ac:dyDescent="0.25">
      <c r="A8" s="7" t="s">
        <v>349</v>
      </c>
      <c r="B8" s="65">
        <v>150</v>
      </c>
      <c r="C8" s="34">
        <f>IF(B18=0, "-", B8/B18)</f>
        <v>0.14450867052023122</v>
      </c>
      <c r="D8" s="65">
        <v>124</v>
      </c>
      <c r="E8" s="9">
        <f>IF(D18=0, "-", D8/D18)</f>
        <v>0.13671444321940462</v>
      </c>
      <c r="F8" s="81">
        <v>1326</v>
      </c>
      <c r="G8" s="34">
        <f>IF(F18=0, "-", F8/F18)</f>
        <v>0.16240048989589712</v>
      </c>
      <c r="H8" s="65">
        <v>1223</v>
      </c>
      <c r="I8" s="9">
        <f>IF(H18=0, "-", H8/H18)</f>
        <v>0.12861499631927648</v>
      </c>
      <c r="J8" s="8">
        <f t="shared" si="0"/>
        <v>0.20967741935483872</v>
      </c>
      <c r="K8" s="9">
        <f t="shared" si="1"/>
        <v>8.4219133278822564E-2</v>
      </c>
    </row>
    <row r="9" spans="1:11" x14ac:dyDescent="0.25">
      <c r="A9" s="7" t="s">
        <v>350</v>
      </c>
      <c r="B9" s="65">
        <v>191</v>
      </c>
      <c r="C9" s="34">
        <f>IF(B18=0, "-", B9/B18)</f>
        <v>0.18400770712909442</v>
      </c>
      <c r="D9" s="65">
        <v>158</v>
      </c>
      <c r="E9" s="9">
        <f>IF(D18=0, "-", D9/D18)</f>
        <v>0.17420066152149946</v>
      </c>
      <c r="F9" s="81">
        <v>1326</v>
      </c>
      <c r="G9" s="34">
        <f>IF(F18=0, "-", F9/F18)</f>
        <v>0.16240048989589712</v>
      </c>
      <c r="H9" s="65">
        <v>1257</v>
      </c>
      <c r="I9" s="9">
        <f>IF(H18=0, "-", H9/H18)</f>
        <v>0.13219055631506993</v>
      </c>
      <c r="J9" s="8">
        <f t="shared" si="0"/>
        <v>0.20886075949367089</v>
      </c>
      <c r="K9" s="9">
        <f t="shared" si="1"/>
        <v>5.4892601431980909E-2</v>
      </c>
    </row>
    <row r="10" spans="1:11" x14ac:dyDescent="0.25">
      <c r="A10" s="7" t="s">
        <v>351</v>
      </c>
      <c r="B10" s="65">
        <v>327</v>
      </c>
      <c r="C10" s="34">
        <f>IF(B18=0, "-", B10/B18)</f>
        <v>0.31502890173410403</v>
      </c>
      <c r="D10" s="65">
        <v>138</v>
      </c>
      <c r="E10" s="9">
        <f>IF(D18=0, "-", D10/D18)</f>
        <v>0.15214994487320838</v>
      </c>
      <c r="F10" s="81">
        <v>1695</v>
      </c>
      <c r="G10" s="34">
        <f>IF(F18=0, "-", F10/F18)</f>
        <v>0.20759338640538885</v>
      </c>
      <c r="H10" s="65">
        <v>2534</v>
      </c>
      <c r="I10" s="9">
        <f>IF(H18=0, "-", H10/H18)</f>
        <v>0.26648438321590073</v>
      </c>
      <c r="J10" s="8">
        <f t="shared" si="0"/>
        <v>1.3695652173913044</v>
      </c>
      <c r="K10" s="9">
        <f t="shared" si="1"/>
        <v>-0.33109707971586427</v>
      </c>
    </row>
    <row r="11" spans="1:11" x14ac:dyDescent="0.25">
      <c r="A11" s="7" t="s">
        <v>352</v>
      </c>
      <c r="B11" s="65">
        <v>9</v>
      </c>
      <c r="C11" s="34">
        <f>IF(B18=0, "-", B11/B18)</f>
        <v>8.670520231213872E-3</v>
      </c>
      <c r="D11" s="65">
        <v>38</v>
      </c>
      <c r="E11" s="9">
        <f>IF(D18=0, "-", D11/D18)</f>
        <v>4.1896361631753032E-2</v>
      </c>
      <c r="F11" s="81">
        <v>176</v>
      </c>
      <c r="G11" s="34">
        <f>IF(F18=0, "-", F11/F18)</f>
        <v>2.1555419473361911E-2</v>
      </c>
      <c r="H11" s="65">
        <v>307</v>
      </c>
      <c r="I11" s="9">
        <f>IF(H18=0, "-", H11/H18)</f>
        <v>3.2285203491429174E-2</v>
      </c>
      <c r="J11" s="8">
        <f t="shared" si="0"/>
        <v>-0.76315789473684215</v>
      </c>
      <c r="K11" s="9">
        <f t="shared" si="1"/>
        <v>-0.42671009771986973</v>
      </c>
    </row>
    <row r="12" spans="1:11" x14ac:dyDescent="0.25">
      <c r="A12" s="7" t="s">
        <v>353</v>
      </c>
      <c r="B12" s="65">
        <v>8</v>
      </c>
      <c r="C12" s="34">
        <f>IF(B18=0, "-", B12/B18)</f>
        <v>7.7071290944123313E-3</v>
      </c>
      <c r="D12" s="65">
        <v>6</v>
      </c>
      <c r="E12" s="9">
        <f>IF(D18=0, "-", D12/D18)</f>
        <v>6.615214994487321E-3</v>
      </c>
      <c r="F12" s="81">
        <v>209</v>
      </c>
      <c r="G12" s="34">
        <f>IF(F18=0, "-", F12/F18)</f>
        <v>2.5597060624617269E-2</v>
      </c>
      <c r="H12" s="65">
        <v>78</v>
      </c>
      <c r="I12" s="9">
        <f>IF(H18=0, "-", H12/H18)</f>
        <v>8.2027552844673463E-3</v>
      </c>
      <c r="J12" s="8">
        <f t="shared" si="0"/>
        <v>0.33333333333333331</v>
      </c>
      <c r="K12" s="9">
        <f t="shared" si="1"/>
        <v>1.6794871794871795</v>
      </c>
    </row>
    <row r="13" spans="1:11" x14ac:dyDescent="0.25">
      <c r="A13" s="7" t="s">
        <v>354</v>
      </c>
      <c r="B13" s="65">
        <v>23</v>
      </c>
      <c r="C13" s="34">
        <f>IF(B18=0, "-", B13/B18)</f>
        <v>2.2157996146435453E-2</v>
      </c>
      <c r="D13" s="65">
        <v>37</v>
      </c>
      <c r="E13" s="9">
        <f>IF(D18=0, "-", D13/D18)</f>
        <v>4.0793825799338476E-2</v>
      </c>
      <c r="F13" s="81">
        <v>288</v>
      </c>
      <c r="G13" s="34">
        <f>IF(F18=0, "-", F13/F18)</f>
        <v>3.5272504592774034E-2</v>
      </c>
      <c r="H13" s="65">
        <v>377</v>
      </c>
      <c r="I13" s="9">
        <f>IF(H18=0, "-", H13/H18)</f>
        <v>3.9646650541592172E-2</v>
      </c>
      <c r="J13" s="8">
        <f t="shared" si="0"/>
        <v>-0.3783783783783784</v>
      </c>
      <c r="K13" s="9">
        <f t="shared" si="1"/>
        <v>-0.23607427055702918</v>
      </c>
    </row>
    <row r="14" spans="1:11" x14ac:dyDescent="0.25">
      <c r="A14" s="7" t="s">
        <v>355</v>
      </c>
      <c r="B14" s="65">
        <v>120</v>
      </c>
      <c r="C14" s="34">
        <f>IF(B18=0, "-", B14/B18)</f>
        <v>0.11560693641618497</v>
      </c>
      <c r="D14" s="65">
        <v>61</v>
      </c>
      <c r="E14" s="9">
        <f>IF(D18=0, "-", D14/D18)</f>
        <v>6.7254685777287757E-2</v>
      </c>
      <c r="F14" s="81">
        <v>746</v>
      </c>
      <c r="G14" s="34">
        <f>IF(F18=0, "-", F14/F18)</f>
        <v>9.1365584813227194E-2</v>
      </c>
      <c r="H14" s="65">
        <v>884</v>
      </c>
      <c r="I14" s="9">
        <f>IF(H18=0, "-", H14/H18)</f>
        <v>9.2964559890629933E-2</v>
      </c>
      <c r="J14" s="8">
        <f t="shared" si="0"/>
        <v>0.96721311475409832</v>
      </c>
      <c r="K14" s="9">
        <f t="shared" si="1"/>
        <v>-0.15610859728506787</v>
      </c>
    </row>
    <row r="15" spans="1:11" x14ac:dyDescent="0.25">
      <c r="A15" s="7" t="s">
        <v>356</v>
      </c>
      <c r="B15" s="65">
        <v>66</v>
      </c>
      <c r="C15" s="34">
        <f>IF(B18=0, "-", B15/B18)</f>
        <v>6.358381502890173E-2</v>
      </c>
      <c r="D15" s="65">
        <v>192</v>
      </c>
      <c r="E15" s="9">
        <f>IF(D18=0, "-", D15/D18)</f>
        <v>0.21168687982359427</v>
      </c>
      <c r="F15" s="81">
        <v>1338</v>
      </c>
      <c r="G15" s="34">
        <f>IF(F18=0, "-", F15/F18)</f>
        <v>0.16387017758726272</v>
      </c>
      <c r="H15" s="65">
        <v>1417</v>
      </c>
      <c r="I15" s="9">
        <f>IF(H18=0, "-", H15/H18)</f>
        <v>0.14901672100115679</v>
      </c>
      <c r="J15" s="8">
        <f t="shared" si="0"/>
        <v>-0.65625</v>
      </c>
      <c r="K15" s="9">
        <f t="shared" si="1"/>
        <v>-5.5751587861679608E-2</v>
      </c>
    </row>
    <row r="16" spans="1:11" x14ac:dyDescent="0.25">
      <c r="A16" s="7" t="s">
        <v>357</v>
      </c>
      <c r="B16" s="65">
        <v>99</v>
      </c>
      <c r="C16" s="34">
        <f>IF(B18=0, "-", B16/B18)</f>
        <v>9.5375722543352595E-2</v>
      </c>
      <c r="D16" s="65">
        <v>96</v>
      </c>
      <c r="E16" s="9">
        <f>IF(D18=0, "-", D16/D18)</f>
        <v>0.10584343991179714</v>
      </c>
      <c r="F16" s="81">
        <v>747</v>
      </c>
      <c r="G16" s="34">
        <f>IF(F18=0, "-", F16/F18)</f>
        <v>9.1488058787507653E-2</v>
      </c>
      <c r="H16" s="65">
        <v>968</v>
      </c>
      <c r="I16" s="9">
        <f>IF(H18=0, "-", H16/H18)</f>
        <v>0.10179829635082553</v>
      </c>
      <c r="J16" s="8">
        <f t="shared" si="0"/>
        <v>3.125E-2</v>
      </c>
      <c r="K16" s="9">
        <f t="shared" si="1"/>
        <v>-0.22830578512396693</v>
      </c>
    </row>
    <row r="17" spans="1:11" x14ac:dyDescent="0.25">
      <c r="A17" s="2"/>
      <c r="B17" s="68"/>
      <c r="C17" s="33"/>
      <c r="D17" s="68"/>
      <c r="E17" s="6"/>
      <c r="F17" s="82"/>
      <c r="G17" s="33"/>
      <c r="H17" s="68"/>
      <c r="I17" s="6"/>
      <c r="J17" s="5"/>
      <c r="K17" s="6"/>
    </row>
    <row r="18" spans="1:11" s="43" customFormat="1" x14ac:dyDescent="0.25">
      <c r="A18" s="162" t="s">
        <v>619</v>
      </c>
      <c r="B18" s="71">
        <f>SUM(B7:B17)</f>
        <v>1038</v>
      </c>
      <c r="C18" s="40">
        <f>B18/20634</f>
        <v>5.0305321314335565E-2</v>
      </c>
      <c r="D18" s="71">
        <f>SUM(D7:D17)</f>
        <v>907</v>
      </c>
      <c r="E18" s="41">
        <f>D18/20062</f>
        <v>4.5209849466653372E-2</v>
      </c>
      <c r="F18" s="77">
        <f>SUM(F7:F17)</f>
        <v>8165</v>
      </c>
      <c r="G18" s="42">
        <f>F18/175916</f>
        <v>4.6414197685258875E-2</v>
      </c>
      <c r="H18" s="71">
        <f>SUM(H7:H17)</f>
        <v>9509</v>
      </c>
      <c r="I18" s="41">
        <f>H18/181157</f>
        <v>5.2490381271493788E-2</v>
      </c>
      <c r="J18" s="37">
        <f>IF(D18=0, "-", IF((B18-D18)/D18&lt;10, (B18-D18)/D18, "&gt;999%"))</f>
        <v>0.1444321940463065</v>
      </c>
      <c r="K18" s="38">
        <f>IF(H18=0, "-", IF((F18-H18)/H18&lt;10, (F18-H18)/H18, "&gt;999%"))</f>
        <v>-0.14133978336312966</v>
      </c>
    </row>
    <row r="19" spans="1:11" x14ac:dyDescent="0.25">
      <c r="B19" s="83"/>
      <c r="D19" s="83"/>
      <c r="F19" s="83"/>
      <c r="H19" s="83"/>
    </row>
    <row r="20" spans="1:11" s="43" customFormat="1" x14ac:dyDescent="0.25">
      <c r="A20" s="162" t="s">
        <v>619</v>
      </c>
      <c r="B20" s="71">
        <v>1038</v>
      </c>
      <c r="C20" s="40">
        <f>B20/20634</f>
        <v>5.0305321314335565E-2</v>
      </c>
      <c r="D20" s="71">
        <v>907</v>
      </c>
      <c r="E20" s="41">
        <f>D20/20062</f>
        <v>4.5209849466653372E-2</v>
      </c>
      <c r="F20" s="77">
        <v>8165</v>
      </c>
      <c r="G20" s="42">
        <f>F20/175916</f>
        <v>4.6414197685258875E-2</v>
      </c>
      <c r="H20" s="71">
        <v>9509</v>
      </c>
      <c r="I20" s="41">
        <f>H20/181157</f>
        <v>5.2490381271493788E-2</v>
      </c>
      <c r="J20" s="37">
        <f>IF(D20=0, "-", IF((B20-D20)/D20&lt;10, (B20-D20)/D20, "&gt;999%"))</f>
        <v>0.1444321940463065</v>
      </c>
      <c r="K20" s="38">
        <f>IF(H20=0, "-", IF((F20-H20)/H20&lt;10, (F20-H20)/H20, "&gt;999%"))</f>
        <v>-0.14133978336312966</v>
      </c>
    </row>
    <row r="21" spans="1:11" x14ac:dyDescent="0.25">
      <c r="B21" s="83"/>
      <c r="D21" s="83"/>
      <c r="F21" s="83"/>
      <c r="H21" s="83"/>
    </row>
    <row r="22" spans="1:11" ht="15.6" x14ac:dyDescent="0.3">
      <c r="A22" s="164" t="s">
        <v>124</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154</v>
      </c>
      <c r="B24" s="61" t="s">
        <v>12</v>
      </c>
      <c r="C24" s="62" t="s">
        <v>13</v>
      </c>
      <c r="D24" s="61" t="s">
        <v>12</v>
      </c>
      <c r="E24" s="63" t="s">
        <v>13</v>
      </c>
      <c r="F24" s="62" t="s">
        <v>12</v>
      </c>
      <c r="G24" s="62" t="s">
        <v>13</v>
      </c>
      <c r="H24" s="61" t="s">
        <v>12</v>
      </c>
      <c r="I24" s="63" t="s">
        <v>13</v>
      </c>
      <c r="J24" s="61"/>
      <c r="K24" s="63"/>
    </row>
    <row r="25" spans="1:11" x14ac:dyDescent="0.25">
      <c r="A25" s="7" t="s">
        <v>358</v>
      </c>
      <c r="B25" s="65">
        <v>2</v>
      </c>
      <c r="C25" s="34">
        <f>IF(B48=0, "-", B25/B48)</f>
        <v>8.6730268863833475E-4</v>
      </c>
      <c r="D25" s="65">
        <v>0</v>
      </c>
      <c r="E25" s="9">
        <f>IF(D48=0, "-", D25/D48)</f>
        <v>0</v>
      </c>
      <c r="F25" s="81">
        <v>12</v>
      </c>
      <c r="G25" s="34">
        <f>IF(F48=0, "-", F25/F48)</f>
        <v>5.9796691249750845E-4</v>
      </c>
      <c r="H25" s="65">
        <v>0</v>
      </c>
      <c r="I25" s="9">
        <f>IF(H48=0, "-", H25/H48)</f>
        <v>0</v>
      </c>
      <c r="J25" s="8" t="str">
        <f t="shared" ref="J25:J46" si="2">IF(D25=0, "-", IF((B25-D25)/D25&lt;10, (B25-D25)/D25, "&gt;999%"))</f>
        <v>-</v>
      </c>
      <c r="K25" s="9" t="str">
        <f t="shared" ref="K25:K46" si="3">IF(H25=0, "-", IF((F25-H25)/H25&lt;10, (F25-H25)/H25, "&gt;999%"))</f>
        <v>-</v>
      </c>
    </row>
    <row r="26" spans="1:11" x14ac:dyDescent="0.25">
      <c r="A26" s="7" t="s">
        <v>359</v>
      </c>
      <c r="B26" s="65">
        <v>0</v>
      </c>
      <c r="C26" s="34">
        <f>IF(B48=0, "-", B26/B48)</f>
        <v>0</v>
      </c>
      <c r="D26" s="65">
        <v>1</v>
      </c>
      <c r="E26" s="9">
        <f>IF(D48=0, "-", D26/D48)</f>
        <v>4.0128410914927769E-4</v>
      </c>
      <c r="F26" s="81">
        <v>2</v>
      </c>
      <c r="G26" s="34">
        <f>IF(F48=0, "-", F26/F48)</f>
        <v>9.9661152082918084E-5</v>
      </c>
      <c r="H26" s="65">
        <v>587</v>
      </c>
      <c r="I26" s="9">
        <f>IF(H48=0, "-", H26/H48)</f>
        <v>2.5949339109676849E-2</v>
      </c>
      <c r="J26" s="8">
        <f t="shared" si="2"/>
        <v>-1</v>
      </c>
      <c r="K26" s="9">
        <f t="shared" si="3"/>
        <v>-0.99659284497444633</v>
      </c>
    </row>
    <row r="27" spans="1:11" x14ac:dyDescent="0.25">
      <c r="A27" s="7" t="s">
        <v>360</v>
      </c>
      <c r="B27" s="65">
        <v>250</v>
      </c>
      <c r="C27" s="34">
        <f>IF(B48=0, "-", B27/B48)</f>
        <v>0.10841283607979185</v>
      </c>
      <c r="D27" s="65">
        <v>226</v>
      </c>
      <c r="E27" s="9">
        <f>IF(D48=0, "-", D27/D48)</f>
        <v>9.0690208667736763E-2</v>
      </c>
      <c r="F27" s="81">
        <v>1733</v>
      </c>
      <c r="G27" s="34">
        <f>IF(F48=0, "-", F27/F48)</f>
        <v>8.6356388279848512E-2</v>
      </c>
      <c r="H27" s="65">
        <v>842</v>
      </c>
      <c r="I27" s="9">
        <f>IF(H48=0, "-", H27/H48)</f>
        <v>3.7222050307236638E-2</v>
      </c>
      <c r="J27" s="8">
        <f t="shared" si="2"/>
        <v>0.10619469026548672</v>
      </c>
      <c r="K27" s="9">
        <f t="shared" si="3"/>
        <v>1.0581947743467934</v>
      </c>
    </row>
    <row r="28" spans="1:11" x14ac:dyDescent="0.25">
      <c r="A28" s="7" t="s">
        <v>361</v>
      </c>
      <c r="B28" s="65">
        <v>65</v>
      </c>
      <c r="C28" s="34">
        <f>IF(B48=0, "-", B28/B48)</f>
        <v>2.8187337380745879E-2</v>
      </c>
      <c r="D28" s="65">
        <v>73</v>
      </c>
      <c r="E28" s="9">
        <f>IF(D48=0, "-", D28/D48)</f>
        <v>2.9293739967897272E-2</v>
      </c>
      <c r="F28" s="81">
        <v>607</v>
      </c>
      <c r="G28" s="34">
        <f>IF(F48=0, "-", F28/F48)</f>
        <v>3.0247159657165637E-2</v>
      </c>
      <c r="H28" s="65">
        <v>854</v>
      </c>
      <c r="I28" s="9">
        <f>IF(H48=0, "-", H28/H48)</f>
        <v>3.7752530834180627E-2</v>
      </c>
      <c r="J28" s="8">
        <f t="shared" si="2"/>
        <v>-0.1095890410958904</v>
      </c>
      <c r="K28" s="9">
        <f t="shared" si="3"/>
        <v>-0.28922716627634659</v>
      </c>
    </row>
    <row r="29" spans="1:11" x14ac:dyDescent="0.25">
      <c r="A29" s="7" t="s">
        <v>362</v>
      </c>
      <c r="B29" s="65">
        <v>309</v>
      </c>
      <c r="C29" s="34">
        <f>IF(B48=0, "-", B29/B48)</f>
        <v>0.13399826539462273</v>
      </c>
      <c r="D29" s="65">
        <v>202</v>
      </c>
      <c r="E29" s="9">
        <f>IF(D48=0, "-", D29/D48)</f>
        <v>8.1059390048154087E-2</v>
      </c>
      <c r="F29" s="81">
        <v>2157</v>
      </c>
      <c r="G29" s="34">
        <f>IF(F48=0, "-", F29/F48)</f>
        <v>0.10748455252142715</v>
      </c>
      <c r="H29" s="65">
        <v>2893</v>
      </c>
      <c r="I29" s="9">
        <f>IF(H48=0, "-", H29/H48)</f>
        <v>0.12789001370408029</v>
      </c>
      <c r="J29" s="8">
        <f t="shared" si="2"/>
        <v>0.52970297029702973</v>
      </c>
      <c r="K29" s="9">
        <f t="shared" si="3"/>
        <v>-0.25440718976840648</v>
      </c>
    </row>
    <row r="30" spans="1:11" x14ac:dyDescent="0.25">
      <c r="A30" s="7" t="s">
        <v>363</v>
      </c>
      <c r="B30" s="65">
        <v>46</v>
      </c>
      <c r="C30" s="34">
        <f>IF(B48=0, "-", B30/B48)</f>
        <v>1.9947961838681701E-2</v>
      </c>
      <c r="D30" s="65">
        <v>80</v>
      </c>
      <c r="E30" s="9">
        <f>IF(D48=0, "-", D30/D48)</f>
        <v>3.2102728731942212E-2</v>
      </c>
      <c r="F30" s="81">
        <v>327</v>
      </c>
      <c r="G30" s="34">
        <f>IF(F48=0, "-", F30/F48)</f>
        <v>1.6294598365557106E-2</v>
      </c>
      <c r="H30" s="65">
        <v>253</v>
      </c>
      <c r="I30" s="9">
        <f>IF(H48=0, "-", H30/H48)</f>
        <v>1.1184297776402457E-2</v>
      </c>
      <c r="J30" s="8">
        <f t="shared" si="2"/>
        <v>-0.42499999999999999</v>
      </c>
      <c r="K30" s="9">
        <f t="shared" si="3"/>
        <v>0.29249011857707508</v>
      </c>
    </row>
    <row r="31" spans="1:11" x14ac:dyDescent="0.25">
      <c r="A31" s="7" t="s">
        <v>364</v>
      </c>
      <c r="B31" s="65">
        <v>26</v>
      </c>
      <c r="C31" s="34">
        <f>IF(B48=0, "-", B31/B48)</f>
        <v>1.1274934952298352E-2</v>
      </c>
      <c r="D31" s="65">
        <v>21</v>
      </c>
      <c r="E31" s="9">
        <f>IF(D48=0, "-", D31/D48)</f>
        <v>8.4269662921348312E-3</v>
      </c>
      <c r="F31" s="81">
        <v>125</v>
      </c>
      <c r="G31" s="34">
        <f>IF(F48=0, "-", F31/F48)</f>
        <v>6.2288220051823799E-3</v>
      </c>
      <c r="H31" s="65">
        <v>71</v>
      </c>
      <c r="I31" s="9">
        <f>IF(H48=0, "-", H31/H48)</f>
        <v>3.1386764510852746E-3</v>
      </c>
      <c r="J31" s="8">
        <f t="shared" si="2"/>
        <v>0.23809523809523808</v>
      </c>
      <c r="K31" s="9">
        <f t="shared" si="3"/>
        <v>0.76056338028169013</v>
      </c>
    </row>
    <row r="32" spans="1:11" x14ac:dyDescent="0.25">
      <c r="A32" s="7" t="s">
        <v>365</v>
      </c>
      <c r="B32" s="65">
        <v>188</v>
      </c>
      <c r="C32" s="34">
        <f>IF(B48=0, "-", B32/B48)</f>
        <v>8.1526452732003471E-2</v>
      </c>
      <c r="D32" s="65">
        <v>93</v>
      </c>
      <c r="E32" s="9">
        <f>IF(D48=0, "-", D32/D48)</f>
        <v>3.7319422150882825E-2</v>
      </c>
      <c r="F32" s="81">
        <v>1431</v>
      </c>
      <c r="G32" s="34">
        <f>IF(F48=0, "-", F32/F48)</f>
        <v>7.1307554315327884E-2</v>
      </c>
      <c r="H32" s="65">
        <v>1370</v>
      </c>
      <c r="I32" s="9">
        <f>IF(H48=0, "-", H32/H48)</f>
        <v>6.0563193492772206E-2</v>
      </c>
      <c r="J32" s="8">
        <f t="shared" si="2"/>
        <v>1.021505376344086</v>
      </c>
      <c r="K32" s="9">
        <f t="shared" si="3"/>
        <v>4.4525547445255477E-2</v>
      </c>
    </row>
    <row r="33" spans="1:11" x14ac:dyDescent="0.25">
      <c r="A33" s="7" t="s">
        <v>366</v>
      </c>
      <c r="B33" s="65">
        <v>202</v>
      </c>
      <c r="C33" s="34">
        <f>IF(B48=0, "-", B33/B48)</f>
        <v>8.7597571552471817E-2</v>
      </c>
      <c r="D33" s="65">
        <v>305</v>
      </c>
      <c r="E33" s="9">
        <f>IF(D48=0, "-", D33/D48)</f>
        <v>0.1223916532905297</v>
      </c>
      <c r="F33" s="81">
        <v>2640</v>
      </c>
      <c r="G33" s="34">
        <f>IF(F48=0, "-", F33/F48)</f>
        <v>0.13155272074945187</v>
      </c>
      <c r="H33" s="65">
        <v>2502</v>
      </c>
      <c r="I33" s="9">
        <f>IF(H48=0, "-", H33/H48)</f>
        <v>0.11060518986782193</v>
      </c>
      <c r="J33" s="8">
        <f t="shared" si="2"/>
        <v>-0.3377049180327869</v>
      </c>
      <c r="K33" s="9">
        <f t="shared" si="3"/>
        <v>5.5155875299760189E-2</v>
      </c>
    </row>
    <row r="34" spans="1:11" x14ac:dyDescent="0.25">
      <c r="A34" s="7" t="s">
        <v>367</v>
      </c>
      <c r="B34" s="65">
        <v>18</v>
      </c>
      <c r="C34" s="34">
        <f>IF(B48=0, "-", B34/B48)</f>
        <v>7.8057241977450131E-3</v>
      </c>
      <c r="D34" s="65">
        <v>30</v>
      </c>
      <c r="E34" s="9">
        <f>IF(D48=0, "-", D34/D48)</f>
        <v>1.2038523274478331E-2</v>
      </c>
      <c r="F34" s="81">
        <v>153</v>
      </c>
      <c r="G34" s="34">
        <f>IF(F48=0, "-", F34/F48)</f>
        <v>7.624078134343233E-3</v>
      </c>
      <c r="H34" s="65">
        <v>189</v>
      </c>
      <c r="I34" s="9">
        <f>IF(H48=0, "-", H34/H48)</f>
        <v>8.3550682993678432E-3</v>
      </c>
      <c r="J34" s="8">
        <f t="shared" si="2"/>
        <v>-0.4</v>
      </c>
      <c r="K34" s="9">
        <f t="shared" si="3"/>
        <v>-0.19047619047619047</v>
      </c>
    </row>
    <row r="35" spans="1:11" x14ac:dyDescent="0.25">
      <c r="A35" s="7" t="s">
        <v>368</v>
      </c>
      <c r="B35" s="65">
        <v>280</v>
      </c>
      <c r="C35" s="34">
        <f>IF(B48=0, "-", B35/B48)</f>
        <v>0.12142237640936687</v>
      </c>
      <c r="D35" s="65">
        <v>358</v>
      </c>
      <c r="E35" s="9">
        <f>IF(D48=0, "-", D35/D48)</f>
        <v>0.14365971107544143</v>
      </c>
      <c r="F35" s="81">
        <v>3543</v>
      </c>
      <c r="G35" s="34">
        <f>IF(F48=0, "-", F35/F48)</f>
        <v>0.17654973091488937</v>
      </c>
      <c r="H35" s="65">
        <v>3675</v>
      </c>
      <c r="I35" s="9">
        <f>IF(H48=0, "-", H35/H48)</f>
        <v>0.16245966137659698</v>
      </c>
      <c r="J35" s="8">
        <f t="shared" si="2"/>
        <v>-0.21787709497206703</v>
      </c>
      <c r="K35" s="9">
        <f t="shared" si="3"/>
        <v>-3.5918367346938776E-2</v>
      </c>
    </row>
    <row r="36" spans="1:11" x14ac:dyDescent="0.25">
      <c r="A36" s="7" t="s">
        <v>369</v>
      </c>
      <c r="B36" s="65">
        <v>336</v>
      </c>
      <c r="C36" s="34">
        <f>IF(B48=0, "-", B36/B48)</f>
        <v>0.14570685169124023</v>
      </c>
      <c r="D36" s="65">
        <v>420</v>
      </c>
      <c r="E36" s="9">
        <f>IF(D48=0, "-", D36/D48)</f>
        <v>0.16853932584269662</v>
      </c>
      <c r="F36" s="81">
        <v>2250</v>
      </c>
      <c r="G36" s="34">
        <f>IF(F48=0, "-", F36/F48)</f>
        <v>0.11211879609328283</v>
      </c>
      <c r="H36" s="65">
        <v>2590</v>
      </c>
      <c r="I36" s="9">
        <f>IF(H48=0, "-", H36/H48)</f>
        <v>0.11449538039874453</v>
      </c>
      <c r="J36" s="8">
        <f t="shared" si="2"/>
        <v>-0.2</v>
      </c>
      <c r="K36" s="9">
        <f t="shared" si="3"/>
        <v>-0.13127413127413126</v>
      </c>
    </row>
    <row r="37" spans="1:11" x14ac:dyDescent="0.25">
      <c r="A37" s="7" t="s">
        <v>370</v>
      </c>
      <c r="B37" s="65">
        <v>81</v>
      </c>
      <c r="C37" s="34">
        <f>IF(B48=0, "-", B37/B48)</f>
        <v>3.512575888985256E-2</v>
      </c>
      <c r="D37" s="65">
        <v>151</v>
      </c>
      <c r="E37" s="9">
        <f>IF(D48=0, "-", D37/D48)</f>
        <v>6.0593900481540931E-2</v>
      </c>
      <c r="F37" s="81">
        <v>1191</v>
      </c>
      <c r="G37" s="34">
        <f>IF(F48=0, "-", F37/F48)</f>
        <v>5.9348216065377712E-2</v>
      </c>
      <c r="H37" s="65">
        <v>1137</v>
      </c>
      <c r="I37" s="9">
        <f>IF(H48=0, "-", H37/H48)</f>
        <v>5.0263029927943063E-2</v>
      </c>
      <c r="J37" s="8">
        <f t="shared" si="2"/>
        <v>-0.46357615894039733</v>
      </c>
      <c r="K37" s="9">
        <f t="shared" si="3"/>
        <v>4.7493403693931395E-2</v>
      </c>
    </row>
    <row r="38" spans="1:11" x14ac:dyDescent="0.25">
      <c r="A38" s="7" t="s">
        <v>371</v>
      </c>
      <c r="B38" s="65">
        <v>0</v>
      </c>
      <c r="C38" s="34">
        <f>IF(B48=0, "-", B38/B48)</f>
        <v>0</v>
      </c>
      <c r="D38" s="65">
        <v>18</v>
      </c>
      <c r="E38" s="9">
        <f>IF(D48=0, "-", D38/D48)</f>
        <v>7.2231139646869984E-3</v>
      </c>
      <c r="F38" s="81">
        <v>2</v>
      </c>
      <c r="G38" s="34">
        <f>IF(F48=0, "-", F38/F48)</f>
        <v>9.9661152082918084E-5</v>
      </c>
      <c r="H38" s="65">
        <v>1112</v>
      </c>
      <c r="I38" s="9">
        <f>IF(H48=0, "-", H38/H48)</f>
        <v>4.9157862163476417E-2</v>
      </c>
      <c r="J38" s="8">
        <f t="shared" si="2"/>
        <v>-1</v>
      </c>
      <c r="K38" s="9">
        <f t="shared" si="3"/>
        <v>-0.99820143884892087</v>
      </c>
    </row>
    <row r="39" spans="1:11" x14ac:dyDescent="0.25">
      <c r="A39" s="7" t="s">
        <v>372</v>
      </c>
      <c r="B39" s="65">
        <v>4</v>
      </c>
      <c r="C39" s="34">
        <f>IF(B48=0, "-", B39/B48)</f>
        <v>1.7346053772766695E-3</v>
      </c>
      <c r="D39" s="65">
        <v>10</v>
      </c>
      <c r="E39" s="9">
        <f>IF(D48=0, "-", D39/D48)</f>
        <v>4.0128410914927765E-3</v>
      </c>
      <c r="F39" s="81">
        <v>48</v>
      </c>
      <c r="G39" s="34">
        <f>IF(F48=0, "-", F39/F48)</f>
        <v>2.3918676499900338E-3</v>
      </c>
      <c r="H39" s="65">
        <v>50</v>
      </c>
      <c r="I39" s="9">
        <f>IF(H48=0, "-", H39/H48)</f>
        <v>2.210335528933292E-3</v>
      </c>
      <c r="J39" s="8">
        <f t="shared" si="2"/>
        <v>-0.6</v>
      </c>
      <c r="K39" s="9">
        <f t="shared" si="3"/>
        <v>-0.04</v>
      </c>
    </row>
    <row r="40" spans="1:11" x14ac:dyDescent="0.25">
      <c r="A40" s="7" t="s">
        <v>373</v>
      </c>
      <c r="B40" s="65">
        <v>23</v>
      </c>
      <c r="C40" s="34">
        <f>IF(B48=0, "-", B40/B48)</f>
        <v>9.9739809193408503E-3</v>
      </c>
      <c r="D40" s="65">
        <v>19</v>
      </c>
      <c r="E40" s="9">
        <f>IF(D48=0, "-", D40/D48)</f>
        <v>7.6243980738362757E-3</v>
      </c>
      <c r="F40" s="81">
        <v>256</v>
      </c>
      <c r="G40" s="34">
        <f>IF(F48=0, "-", F40/F48)</f>
        <v>1.2756627466613515E-2</v>
      </c>
      <c r="H40" s="65">
        <v>33</v>
      </c>
      <c r="I40" s="9">
        <f>IF(H48=0, "-", H40/H48)</f>
        <v>1.4588214490959728E-3</v>
      </c>
      <c r="J40" s="8">
        <f t="shared" si="2"/>
        <v>0.21052631578947367</v>
      </c>
      <c r="K40" s="9">
        <f t="shared" si="3"/>
        <v>6.7575757575757578</v>
      </c>
    </row>
    <row r="41" spans="1:11" x14ac:dyDescent="0.25">
      <c r="A41" s="7" t="s">
        <v>374</v>
      </c>
      <c r="B41" s="65">
        <v>19</v>
      </c>
      <c r="C41" s="34">
        <f>IF(B48=0, "-", B41/B48)</f>
        <v>8.2393755420641802E-3</v>
      </c>
      <c r="D41" s="65">
        <v>45</v>
      </c>
      <c r="E41" s="9">
        <f>IF(D48=0, "-", D41/D48)</f>
        <v>1.8057784911717497E-2</v>
      </c>
      <c r="F41" s="81">
        <v>183</v>
      </c>
      <c r="G41" s="34">
        <f>IF(F48=0, "-", F41/F48)</f>
        <v>9.1189954155870036E-3</v>
      </c>
      <c r="H41" s="65">
        <v>318</v>
      </c>
      <c r="I41" s="9">
        <f>IF(H48=0, "-", H41/H48)</f>
        <v>1.4057733964015738E-2</v>
      </c>
      <c r="J41" s="8">
        <f t="shared" si="2"/>
        <v>-0.57777777777777772</v>
      </c>
      <c r="K41" s="9">
        <f t="shared" si="3"/>
        <v>-0.42452830188679247</v>
      </c>
    </row>
    <row r="42" spans="1:11" x14ac:dyDescent="0.25">
      <c r="A42" s="7" t="s">
        <v>375</v>
      </c>
      <c r="B42" s="65">
        <v>171</v>
      </c>
      <c r="C42" s="34">
        <f>IF(B48=0, "-", B42/B48)</f>
        <v>7.415437987857762E-2</v>
      </c>
      <c r="D42" s="65">
        <v>139</v>
      </c>
      <c r="E42" s="9">
        <f>IF(D48=0, "-", D42/D48)</f>
        <v>5.57784911717496E-2</v>
      </c>
      <c r="F42" s="81">
        <v>1253</v>
      </c>
      <c r="G42" s="34">
        <f>IF(F48=0, "-", F42/F48)</f>
        <v>6.2437711779948175E-2</v>
      </c>
      <c r="H42" s="65">
        <v>1452</v>
      </c>
      <c r="I42" s="9">
        <f>IF(H48=0, "-", H42/H48)</f>
        <v>6.4188143760222804E-2</v>
      </c>
      <c r="J42" s="8">
        <f t="shared" si="2"/>
        <v>0.23021582733812951</v>
      </c>
      <c r="K42" s="9">
        <f t="shared" si="3"/>
        <v>-0.13705234159779614</v>
      </c>
    </row>
    <row r="43" spans="1:11" x14ac:dyDescent="0.25">
      <c r="A43" s="7" t="s">
        <v>376</v>
      </c>
      <c r="B43" s="65">
        <v>15</v>
      </c>
      <c r="C43" s="34">
        <f>IF(B48=0, "-", B43/B48)</f>
        <v>6.5047701647875109E-3</v>
      </c>
      <c r="D43" s="65">
        <v>7</v>
      </c>
      <c r="E43" s="9">
        <f>IF(D48=0, "-", D43/D48)</f>
        <v>2.8089887640449437E-3</v>
      </c>
      <c r="F43" s="81">
        <v>30</v>
      </c>
      <c r="G43" s="34">
        <f>IF(F48=0, "-", F43/F48)</f>
        <v>1.4949172812437712E-3</v>
      </c>
      <c r="H43" s="65">
        <v>33</v>
      </c>
      <c r="I43" s="9">
        <f>IF(H48=0, "-", H43/H48)</f>
        <v>1.4588214490959728E-3</v>
      </c>
      <c r="J43" s="8">
        <f t="shared" si="2"/>
        <v>1.1428571428571428</v>
      </c>
      <c r="K43" s="9">
        <f t="shared" si="3"/>
        <v>-9.0909090909090912E-2</v>
      </c>
    </row>
    <row r="44" spans="1:11" x14ac:dyDescent="0.25">
      <c r="A44" s="7" t="s">
        <v>377</v>
      </c>
      <c r="B44" s="65">
        <v>72</v>
      </c>
      <c r="C44" s="34">
        <f>IF(B48=0, "-", B44/B48)</f>
        <v>3.1222896790980052E-2</v>
      </c>
      <c r="D44" s="65">
        <v>83</v>
      </c>
      <c r="E44" s="9">
        <f>IF(D48=0, "-", D44/D48)</f>
        <v>3.330658105939005E-2</v>
      </c>
      <c r="F44" s="81">
        <v>348</v>
      </c>
      <c r="G44" s="34">
        <f>IF(F48=0, "-", F44/F48)</f>
        <v>1.7341040462427744E-2</v>
      </c>
      <c r="H44" s="65">
        <v>638</v>
      </c>
      <c r="I44" s="9">
        <f>IF(H48=0, "-", H44/H48)</f>
        <v>2.8203881349188806E-2</v>
      </c>
      <c r="J44" s="8">
        <f t="shared" si="2"/>
        <v>-0.13253012048192772</v>
      </c>
      <c r="K44" s="9">
        <f t="shared" si="3"/>
        <v>-0.45454545454545453</v>
      </c>
    </row>
    <row r="45" spans="1:11" x14ac:dyDescent="0.25">
      <c r="A45" s="7" t="s">
        <v>378</v>
      </c>
      <c r="B45" s="65">
        <v>116</v>
      </c>
      <c r="C45" s="34">
        <f>IF(B48=0, "-", B45/B48)</f>
        <v>5.0303555941023419E-2</v>
      </c>
      <c r="D45" s="65">
        <v>109</v>
      </c>
      <c r="E45" s="9">
        <f>IF(D48=0, "-", D45/D48)</f>
        <v>4.3739967897271269E-2</v>
      </c>
      <c r="F45" s="81">
        <v>1392</v>
      </c>
      <c r="G45" s="34">
        <f>IF(F48=0, "-", F45/F48)</f>
        <v>6.9364161849710976E-2</v>
      </c>
      <c r="H45" s="65">
        <v>1254</v>
      </c>
      <c r="I45" s="9">
        <f>IF(H48=0, "-", H45/H48)</f>
        <v>5.5435215065646963E-2</v>
      </c>
      <c r="J45" s="8">
        <f t="shared" si="2"/>
        <v>6.4220183486238536E-2</v>
      </c>
      <c r="K45" s="9">
        <f t="shared" si="3"/>
        <v>0.11004784688995216</v>
      </c>
    </row>
    <row r="46" spans="1:11" x14ac:dyDescent="0.25">
      <c r="A46" s="7" t="s">
        <v>379</v>
      </c>
      <c r="B46" s="65">
        <v>83</v>
      </c>
      <c r="C46" s="34">
        <f>IF(B48=0, "-", B46/B48)</f>
        <v>3.5993061578490894E-2</v>
      </c>
      <c r="D46" s="65">
        <v>102</v>
      </c>
      <c r="E46" s="9">
        <f>IF(D48=0, "-", D46/D48)</f>
        <v>4.0930979133226325E-2</v>
      </c>
      <c r="F46" s="81">
        <v>385</v>
      </c>
      <c r="G46" s="34">
        <f>IF(F48=0, "-", F46/F48)</f>
        <v>1.9184771775961729E-2</v>
      </c>
      <c r="H46" s="65">
        <v>768</v>
      </c>
      <c r="I46" s="9">
        <f>IF(H48=0, "-", H46/H48)</f>
        <v>3.3950753724415368E-2</v>
      </c>
      <c r="J46" s="8">
        <f t="shared" si="2"/>
        <v>-0.18627450980392157</v>
      </c>
      <c r="K46" s="9">
        <f t="shared" si="3"/>
        <v>-0.49869791666666669</v>
      </c>
    </row>
    <row r="47" spans="1:11" x14ac:dyDescent="0.25">
      <c r="A47" s="2"/>
      <c r="B47" s="68"/>
      <c r="C47" s="33"/>
      <c r="D47" s="68"/>
      <c r="E47" s="6"/>
      <c r="F47" s="82"/>
      <c r="G47" s="33"/>
      <c r="H47" s="68"/>
      <c r="I47" s="6"/>
      <c r="J47" s="5"/>
      <c r="K47" s="6"/>
    </row>
    <row r="48" spans="1:11" s="43" customFormat="1" x14ac:dyDescent="0.25">
      <c r="A48" s="162" t="s">
        <v>618</v>
      </c>
      <c r="B48" s="71">
        <f>SUM(B25:B47)</f>
        <v>2306</v>
      </c>
      <c r="C48" s="40">
        <f>B48/20634</f>
        <v>0.11175729378695357</v>
      </c>
      <c r="D48" s="71">
        <f>SUM(D25:D47)</f>
        <v>2492</v>
      </c>
      <c r="E48" s="41">
        <f>D48/20062</f>
        <v>0.12421493370551291</v>
      </c>
      <c r="F48" s="77">
        <f>SUM(F25:F47)</f>
        <v>20068</v>
      </c>
      <c r="G48" s="42">
        <f>F48/175916</f>
        <v>0.11407717319629823</v>
      </c>
      <c r="H48" s="71">
        <f>SUM(H25:H47)</f>
        <v>22621</v>
      </c>
      <c r="I48" s="41">
        <f>H48/181157</f>
        <v>0.12486958825769913</v>
      </c>
      <c r="J48" s="37">
        <f>IF(D48=0, "-", IF((B48-D48)/D48&lt;10, (B48-D48)/D48, "&gt;999%"))</f>
        <v>-7.463884430176565E-2</v>
      </c>
      <c r="K48" s="38">
        <f>IF(H48=0, "-", IF((F48-H48)/H48&lt;10, (F48-H48)/H48, "&gt;999%"))</f>
        <v>-0.1128597321073339</v>
      </c>
    </row>
    <row r="49" spans="1:11" x14ac:dyDescent="0.25">
      <c r="B49" s="83"/>
      <c r="D49" s="83"/>
      <c r="F49" s="83"/>
      <c r="H49" s="83"/>
    </row>
    <row r="50" spans="1:11" x14ac:dyDescent="0.25">
      <c r="A50" s="163" t="s">
        <v>155</v>
      </c>
      <c r="B50" s="61" t="s">
        <v>12</v>
      </c>
      <c r="C50" s="62" t="s">
        <v>13</v>
      </c>
      <c r="D50" s="61" t="s">
        <v>12</v>
      </c>
      <c r="E50" s="63" t="s">
        <v>13</v>
      </c>
      <c r="F50" s="62" t="s">
        <v>12</v>
      </c>
      <c r="G50" s="62" t="s">
        <v>13</v>
      </c>
      <c r="H50" s="61" t="s">
        <v>12</v>
      </c>
      <c r="I50" s="63" t="s">
        <v>13</v>
      </c>
      <c r="J50" s="61"/>
      <c r="K50" s="63"/>
    </row>
    <row r="51" spans="1:11" x14ac:dyDescent="0.25">
      <c r="A51" s="7" t="s">
        <v>380</v>
      </c>
      <c r="B51" s="65">
        <v>18</v>
      </c>
      <c r="C51" s="34">
        <f>IF(B62=0, "-", B51/B62)</f>
        <v>4.8517520215633422E-2</v>
      </c>
      <c r="D51" s="65">
        <v>21</v>
      </c>
      <c r="E51" s="9">
        <f>IF(D62=0, "-", D51/D62)</f>
        <v>6.0869565217391307E-2</v>
      </c>
      <c r="F51" s="81">
        <v>115</v>
      </c>
      <c r="G51" s="34">
        <f>IF(F62=0, "-", F51/F62)</f>
        <v>4.2388499815702176E-2</v>
      </c>
      <c r="H51" s="65">
        <v>233</v>
      </c>
      <c r="I51" s="9">
        <f>IF(H62=0, "-", H51/H62)</f>
        <v>7.6293385723641124E-2</v>
      </c>
      <c r="J51" s="8">
        <f t="shared" ref="J51:J60" si="4">IF(D51=0, "-", IF((B51-D51)/D51&lt;10, (B51-D51)/D51, "&gt;999%"))</f>
        <v>-0.14285714285714285</v>
      </c>
      <c r="K51" s="9">
        <f t="shared" ref="K51:K60" si="5">IF(H51=0, "-", IF((F51-H51)/H51&lt;10, (F51-H51)/H51, "&gt;999%"))</f>
        <v>-0.50643776824034337</v>
      </c>
    </row>
    <row r="52" spans="1:11" x14ac:dyDescent="0.25">
      <c r="A52" s="7" t="s">
        <v>381</v>
      </c>
      <c r="B52" s="65">
        <v>129</v>
      </c>
      <c r="C52" s="34">
        <f>IF(B62=0, "-", B52/B62)</f>
        <v>0.34770889487870621</v>
      </c>
      <c r="D52" s="65">
        <v>138</v>
      </c>
      <c r="E52" s="9">
        <f>IF(D62=0, "-", D52/D62)</f>
        <v>0.4</v>
      </c>
      <c r="F52" s="81">
        <v>638</v>
      </c>
      <c r="G52" s="34">
        <f>IF(F62=0, "-", F52/F62)</f>
        <v>0.23516402506450423</v>
      </c>
      <c r="H52" s="65">
        <v>859</v>
      </c>
      <c r="I52" s="9">
        <f>IF(H62=0, "-", H52/H62)</f>
        <v>0.28127046496398167</v>
      </c>
      <c r="J52" s="8">
        <f t="shared" si="4"/>
        <v>-6.5217391304347824E-2</v>
      </c>
      <c r="K52" s="9">
        <f t="shared" si="5"/>
        <v>-0.2572759022118743</v>
      </c>
    </row>
    <row r="53" spans="1:11" x14ac:dyDescent="0.25">
      <c r="A53" s="7" t="s">
        <v>382</v>
      </c>
      <c r="B53" s="65">
        <v>18</v>
      </c>
      <c r="C53" s="34">
        <f>IF(B62=0, "-", B53/B62)</f>
        <v>4.8517520215633422E-2</v>
      </c>
      <c r="D53" s="65">
        <v>11</v>
      </c>
      <c r="E53" s="9">
        <f>IF(D62=0, "-", D53/D62)</f>
        <v>3.1884057971014491E-2</v>
      </c>
      <c r="F53" s="81">
        <v>339</v>
      </c>
      <c r="G53" s="34">
        <f>IF(F62=0, "-", F53/F62)</f>
        <v>0.12495392554367858</v>
      </c>
      <c r="H53" s="65">
        <v>358</v>
      </c>
      <c r="I53" s="9">
        <f>IF(H62=0, "-", H53/H62)</f>
        <v>0.11722331368696791</v>
      </c>
      <c r="J53" s="8">
        <f t="shared" si="4"/>
        <v>0.63636363636363635</v>
      </c>
      <c r="K53" s="9">
        <f t="shared" si="5"/>
        <v>-5.3072625698324022E-2</v>
      </c>
    </row>
    <row r="54" spans="1:11" x14ac:dyDescent="0.25">
      <c r="A54" s="7" t="s">
        <v>383</v>
      </c>
      <c r="B54" s="65">
        <v>6</v>
      </c>
      <c r="C54" s="34">
        <f>IF(B62=0, "-", B54/B62)</f>
        <v>1.6172506738544475E-2</v>
      </c>
      <c r="D54" s="65">
        <v>4</v>
      </c>
      <c r="E54" s="9">
        <f>IF(D62=0, "-", D54/D62)</f>
        <v>1.1594202898550725E-2</v>
      </c>
      <c r="F54" s="81">
        <v>54</v>
      </c>
      <c r="G54" s="34">
        <f>IF(F62=0, "-", F54/F62)</f>
        <v>1.9904165130851456E-2</v>
      </c>
      <c r="H54" s="65">
        <v>64</v>
      </c>
      <c r="I54" s="9">
        <f>IF(H62=0, "-", H54/H62)</f>
        <v>2.0956123117223315E-2</v>
      </c>
      <c r="J54" s="8">
        <f t="shared" si="4"/>
        <v>0.5</v>
      </c>
      <c r="K54" s="9">
        <f t="shared" si="5"/>
        <v>-0.15625</v>
      </c>
    </row>
    <row r="55" spans="1:11" x14ac:dyDescent="0.25">
      <c r="A55" s="7" t="s">
        <v>384</v>
      </c>
      <c r="B55" s="65">
        <v>3</v>
      </c>
      <c r="C55" s="34">
        <f>IF(B62=0, "-", B55/B62)</f>
        <v>8.0862533692722376E-3</v>
      </c>
      <c r="D55" s="65">
        <v>10</v>
      </c>
      <c r="E55" s="9">
        <f>IF(D62=0, "-", D55/D62)</f>
        <v>2.8985507246376812E-2</v>
      </c>
      <c r="F55" s="81">
        <v>38</v>
      </c>
      <c r="G55" s="34">
        <f>IF(F62=0, "-", F55/F62)</f>
        <v>1.4006634721710284E-2</v>
      </c>
      <c r="H55" s="65">
        <v>106</v>
      </c>
      <c r="I55" s="9">
        <f>IF(H62=0, "-", H55/H62)</f>
        <v>3.4708578912901113E-2</v>
      </c>
      <c r="J55" s="8">
        <f t="shared" si="4"/>
        <v>-0.7</v>
      </c>
      <c r="K55" s="9">
        <f t="shared" si="5"/>
        <v>-0.64150943396226412</v>
      </c>
    </row>
    <row r="56" spans="1:11" x14ac:dyDescent="0.25">
      <c r="A56" s="7" t="s">
        <v>385</v>
      </c>
      <c r="B56" s="65">
        <v>23</v>
      </c>
      <c r="C56" s="34">
        <f>IF(B62=0, "-", B56/B62)</f>
        <v>6.1994609164420483E-2</v>
      </c>
      <c r="D56" s="65">
        <v>20</v>
      </c>
      <c r="E56" s="9">
        <f>IF(D62=0, "-", D56/D62)</f>
        <v>5.7971014492753624E-2</v>
      </c>
      <c r="F56" s="81">
        <v>168</v>
      </c>
      <c r="G56" s="34">
        <f>IF(F62=0, "-", F56/F62)</f>
        <v>6.1924069295982306E-2</v>
      </c>
      <c r="H56" s="65">
        <v>259</v>
      </c>
      <c r="I56" s="9">
        <f>IF(H62=0, "-", H56/H62)</f>
        <v>8.4806810740013103E-2</v>
      </c>
      <c r="J56" s="8">
        <f t="shared" si="4"/>
        <v>0.15</v>
      </c>
      <c r="K56" s="9">
        <f t="shared" si="5"/>
        <v>-0.35135135135135137</v>
      </c>
    </row>
    <row r="57" spans="1:11" x14ac:dyDescent="0.25">
      <c r="A57" s="7" t="s">
        <v>386</v>
      </c>
      <c r="B57" s="65">
        <v>17</v>
      </c>
      <c r="C57" s="34">
        <f>IF(B62=0, "-", B57/B62)</f>
        <v>4.5822102425876012E-2</v>
      </c>
      <c r="D57" s="65">
        <v>11</v>
      </c>
      <c r="E57" s="9">
        <f>IF(D62=0, "-", D57/D62)</f>
        <v>3.1884057971014491E-2</v>
      </c>
      <c r="F57" s="81">
        <v>114</v>
      </c>
      <c r="G57" s="34">
        <f>IF(F62=0, "-", F57/F62)</f>
        <v>4.201990416513085E-2</v>
      </c>
      <c r="H57" s="65">
        <v>54</v>
      </c>
      <c r="I57" s="9">
        <f>IF(H62=0, "-", H57/H62)</f>
        <v>1.768172888015717E-2</v>
      </c>
      <c r="J57" s="8">
        <f t="shared" si="4"/>
        <v>0.54545454545454541</v>
      </c>
      <c r="K57" s="9">
        <f t="shared" si="5"/>
        <v>1.1111111111111112</v>
      </c>
    </row>
    <row r="58" spans="1:11" x14ac:dyDescent="0.25">
      <c r="A58" s="7" t="s">
        <v>387</v>
      </c>
      <c r="B58" s="65">
        <v>31</v>
      </c>
      <c r="C58" s="34">
        <f>IF(B62=0, "-", B58/B62)</f>
        <v>8.3557951482479784E-2</v>
      </c>
      <c r="D58" s="65">
        <v>32</v>
      </c>
      <c r="E58" s="9">
        <f>IF(D62=0, "-", D58/D62)</f>
        <v>9.2753623188405798E-2</v>
      </c>
      <c r="F58" s="81">
        <v>449</v>
      </c>
      <c r="G58" s="34">
        <f>IF(F62=0, "-", F58/F62)</f>
        <v>0.16549944710652414</v>
      </c>
      <c r="H58" s="65">
        <v>334</v>
      </c>
      <c r="I58" s="9">
        <f>IF(H62=0, "-", H58/H62)</f>
        <v>0.10936476751800916</v>
      </c>
      <c r="J58" s="8">
        <f t="shared" si="4"/>
        <v>-3.125E-2</v>
      </c>
      <c r="K58" s="9">
        <f t="shared" si="5"/>
        <v>0.34431137724550898</v>
      </c>
    </row>
    <row r="59" spans="1:11" x14ac:dyDescent="0.25">
      <c r="A59" s="7" t="s">
        <v>388</v>
      </c>
      <c r="B59" s="65">
        <v>37</v>
      </c>
      <c r="C59" s="34">
        <f>IF(B62=0, "-", B59/B62)</f>
        <v>9.9730458221024262E-2</v>
      </c>
      <c r="D59" s="65">
        <v>19</v>
      </c>
      <c r="E59" s="9">
        <f>IF(D62=0, "-", D59/D62)</f>
        <v>5.5072463768115941E-2</v>
      </c>
      <c r="F59" s="81">
        <v>201</v>
      </c>
      <c r="G59" s="34">
        <f>IF(F62=0, "-", F59/F62)</f>
        <v>7.4087725764835979E-2</v>
      </c>
      <c r="H59" s="65">
        <v>267</v>
      </c>
      <c r="I59" s="9">
        <f>IF(H62=0, "-", H59/H62)</f>
        <v>8.7426326129666013E-2</v>
      </c>
      <c r="J59" s="8">
        <f t="shared" si="4"/>
        <v>0.94736842105263153</v>
      </c>
      <c r="K59" s="9">
        <f t="shared" si="5"/>
        <v>-0.24719101123595505</v>
      </c>
    </row>
    <row r="60" spans="1:11" x14ac:dyDescent="0.25">
      <c r="A60" s="7" t="s">
        <v>389</v>
      </c>
      <c r="B60" s="65">
        <v>89</v>
      </c>
      <c r="C60" s="34">
        <f>IF(B62=0, "-", B60/B62)</f>
        <v>0.23989218328840969</v>
      </c>
      <c r="D60" s="65">
        <v>79</v>
      </c>
      <c r="E60" s="9">
        <f>IF(D62=0, "-", D60/D62)</f>
        <v>0.22898550724637681</v>
      </c>
      <c r="F60" s="81">
        <v>597</v>
      </c>
      <c r="G60" s="34">
        <f>IF(F62=0, "-", F60/F62)</f>
        <v>0.22005160339107999</v>
      </c>
      <c r="H60" s="65">
        <v>520</v>
      </c>
      <c r="I60" s="9">
        <f>IF(H62=0, "-", H60/H62)</f>
        <v>0.17026850032743943</v>
      </c>
      <c r="J60" s="8">
        <f t="shared" si="4"/>
        <v>0.12658227848101267</v>
      </c>
      <c r="K60" s="9">
        <f t="shared" si="5"/>
        <v>0.14807692307692308</v>
      </c>
    </row>
    <row r="61" spans="1:11" x14ac:dyDescent="0.25">
      <c r="A61" s="2"/>
      <c r="B61" s="68"/>
      <c r="C61" s="33"/>
      <c r="D61" s="68"/>
      <c r="E61" s="6"/>
      <c r="F61" s="82"/>
      <c r="G61" s="33"/>
      <c r="H61" s="68"/>
      <c r="I61" s="6"/>
      <c r="J61" s="5"/>
      <c r="K61" s="6"/>
    </row>
    <row r="62" spans="1:11" s="43" customFormat="1" x14ac:dyDescent="0.25">
      <c r="A62" s="162" t="s">
        <v>617</v>
      </c>
      <c r="B62" s="71">
        <f>SUM(B51:B61)</f>
        <v>371</v>
      </c>
      <c r="C62" s="40">
        <f>B62/20634</f>
        <v>1.7980032955316468E-2</v>
      </c>
      <c r="D62" s="71">
        <f>SUM(D51:D61)</f>
        <v>345</v>
      </c>
      <c r="E62" s="41">
        <f>D62/20062</f>
        <v>1.7196690260193402E-2</v>
      </c>
      <c r="F62" s="77">
        <f>SUM(F51:F61)</f>
        <v>2713</v>
      </c>
      <c r="G62" s="42">
        <f>F62/175916</f>
        <v>1.5422133290888833E-2</v>
      </c>
      <c r="H62" s="71">
        <f>SUM(H51:H61)</f>
        <v>3054</v>
      </c>
      <c r="I62" s="41">
        <f>H62/181157</f>
        <v>1.6858305226957832E-2</v>
      </c>
      <c r="J62" s="37">
        <f>IF(D62=0, "-", IF((B62-D62)/D62&lt;10, (B62-D62)/D62, "&gt;999%"))</f>
        <v>7.5362318840579715E-2</v>
      </c>
      <c r="K62" s="38">
        <f>IF(H62=0, "-", IF((F62-H62)/H62&lt;10, (F62-H62)/H62, "&gt;999%"))</f>
        <v>-0.11165684348395546</v>
      </c>
    </row>
    <row r="63" spans="1:11" x14ac:dyDescent="0.25">
      <c r="B63" s="83"/>
      <c r="D63" s="83"/>
      <c r="F63" s="83"/>
      <c r="H63" s="83"/>
    </row>
    <row r="64" spans="1:11" s="43" customFormat="1" x14ac:dyDescent="0.25">
      <c r="A64" s="162" t="s">
        <v>616</v>
      </c>
      <c r="B64" s="71">
        <v>2677</v>
      </c>
      <c r="C64" s="40">
        <f>B64/20634</f>
        <v>0.12973732674227004</v>
      </c>
      <c r="D64" s="71">
        <v>2837</v>
      </c>
      <c r="E64" s="41">
        <f>D64/20062</f>
        <v>0.14141162396570631</v>
      </c>
      <c r="F64" s="77">
        <v>22781</v>
      </c>
      <c r="G64" s="42">
        <f>F64/175916</f>
        <v>0.12949930648718708</v>
      </c>
      <c r="H64" s="71">
        <v>25675</v>
      </c>
      <c r="I64" s="41">
        <f>H64/181157</f>
        <v>0.14172789348465695</v>
      </c>
      <c r="J64" s="37">
        <f>IF(D64=0, "-", IF((B64-D64)/D64&lt;10, (B64-D64)/D64, "&gt;999%"))</f>
        <v>-5.6397603101868171E-2</v>
      </c>
      <c r="K64" s="38">
        <f>IF(H64=0, "-", IF((F64-H64)/H64&lt;10, (F64-H64)/H64, "&gt;999%"))</f>
        <v>-0.11271665043816942</v>
      </c>
    </row>
    <row r="65" spans="1:11" x14ac:dyDescent="0.25">
      <c r="B65" s="83"/>
      <c r="D65" s="83"/>
      <c r="F65" s="83"/>
      <c r="H65" s="83"/>
    </row>
    <row r="66" spans="1:11" ht="15.6" x14ac:dyDescent="0.3">
      <c r="A66" s="164" t="s">
        <v>125</v>
      </c>
      <c r="B66" s="196" t="s">
        <v>1</v>
      </c>
      <c r="C66" s="200"/>
      <c r="D66" s="200"/>
      <c r="E66" s="197"/>
      <c r="F66" s="196" t="s">
        <v>14</v>
      </c>
      <c r="G66" s="200"/>
      <c r="H66" s="200"/>
      <c r="I66" s="197"/>
      <c r="J66" s="196" t="s">
        <v>15</v>
      </c>
      <c r="K66" s="197"/>
    </row>
    <row r="67" spans="1:11" x14ac:dyDescent="0.25">
      <c r="A67" s="22"/>
      <c r="B67" s="196">
        <f>VALUE(RIGHT($B$2, 4))</f>
        <v>2022</v>
      </c>
      <c r="C67" s="197"/>
      <c r="D67" s="196">
        <f>B67-1</f>
        <v>2021</v>
      </c>
      <c r="E67" s="204"/>
      <c r="F67" s="196">
        <f>B67</f>
        <v>2022</v>
      </c>
      <c r="G67" s="204"/>
      <c r="H67" s="196">
        <f>D67</f>
        <v>2021</v>
      </c>
      <c r="I67" s="204"/>
      <c r="J67" s="140" t="s">
        <v>4</v>
      </c>
      <c r="K67" s="141" t="s">
        <v>2</v>
      </c>
    </row>
    <row r="68" spans="1:11" x14ac:dyDescent="0.25">
      <c r="A68" s="163" t="s">
        <v>156</v>
      </c>
      <c r="B68" s="61" t="s">
        <v>12</v>
      </c>
      <c r="C68" s="62" t="s">
        <v>13</v>
      </c>
      <c r="D68" s="61" t="s">
        <v>12</v>
      </c>
      <c r="E68" s="63" t="s">
        <v>13</v>
      </c>
      <c r="F68" s="62" t="s">
        <v>12</v>
      </c>
      <c r="G68" s="62" t="s">
        <v>13</v>
      </c>
      <c r="H68" s="61" t="s">
        <v>12</v>
      </c>
      <c r="I68" s="63" t="s">
        <v>13</v>
      </c>
      <c r="J68" s="61"/>
      <c r="K68" s="63"/>
    </row>
    <row r="69" spans="1:11" x14ac:dyDescent="0.25">
      <c r="A69" s="7" t="s">
        <v>390</v>
      </c>
      <c r="B69" s="65">
        <v>0</v>
      </c>
      <c r="C69" s="34">
        <f>IF(B90=0, "-", B69/B90)</f>
        <v>0</v>
      </c>
      <c r="D69" s="65">
        <v>0</v>
      </c>
      <c r="E69" s="9">
        <f>IF(D90=0, "-", D69/D90)</f>
        <v>0</v>
      </c>
      <c r="F69" s="81">
        <v>4</v>
      </c>
      <c r="G69" s="34">
        <f>IF(F90=0, "-", F69/F90)</f>
        <v>1.4821951309889947E-4</v>
      </c>
      <c r="H69" s="65">
        <v>1</v>
      </c>
      <c r="I69" s="9">
        <f>IF(H90=0, "-", H69/H90)</f>
        <v>4.0638842605762588E-5</v>
      </c>
      <c r="J69" s="8" t="str">
        <f t="shared" ref="J69:J88" si="6">IF(D69=0, "-", IF((B69-D69)/D69&lt;10, (B69-D69)/D69, "&gt;999%"))</f>
        <v>-</v>
      </c>
      <c r="K69" s="9">
        <f t="shared" ref="K69:K88" si="7">IF(H69=0, "-", IF((F69-H69)/H69&lt;10, (F69-H69)/H69, "&gt;999%"))</f>
        <v>3</v>
      </c>
    </row>
    <row r="70" spans="1:11" x14ac:dyDescent="0.25">
      <c r="A70" s="7" t="s">
        <v>391</v>
      </c>
      <c r="B70" s="65">
        <v>33</v>
      </c>
      <c r="C70" s="34">
        <f>IF(B90=0, "-", B70/B90)</f>
        <v>1.0689990281827016E-2</v>
      </c>
      <c r="D70" s="65">
        <v>0</v>
      </c>
      <c r="E70" s="9">
        <f>IF(D90=0, "-", D70/D90)</f>
        <v>0</v>
      </c>
      <c r="F70" s="81">
        <v>43</v>
      </c>
      <c r="G70" s="34">
        <f>IF(F90=0, "-", F70/F90)</f>
        <v>1.5933597658131693E-3</v>
      </c>
      <c r="H70" s="65">
        <v>0</v>
      </c>
      <c r="I70" s="9">
        <f>IF(H90=0, "-", H70/H90)</f>
        <v>0</v>
      </c>
      <c r="J70" s="8" t="str">
        <f t="shared" si="6"/>
        <v>-</v>
      </c>
      <c r="K70" s="9" t="str">
        <f t="shared" si="7"/>
        <v>-</v>
      </c>
    </row>
    <row r="71" spans="1:11" x14ac:dyDescent="0.25">
      <c r="A71" s="7" t="s">
        <v>392</v>
      </c>
      <c r="B71" s="65">
        <v>37</v>
      </c>
      <c r="C71" s="34">
        <f>IF(B90=0, "-", B71/B90)</f>
        <v>1.198574667962423E-2</v>
      </c>
      <c r="D71" s="65">
        <v>0</v>
      </c>
      <c r="E71" s="9">
        <f>IF(D90=0, "-", D71/D90)</f>
        <v>0</v>
      </c>
      <c r="F71" s="81">
        <v>289</v>
      </c>
      <c r="G71" s="34">
        <f>IF(F90=0, "-", F71/F90)</f>
        <v>1.0708859821395487E-2</v>
      </c>
      <c r="H71" s="65">
        <v>255</v>
      </c>
      <c r="I71" s="9">
        <f>IF(H90=0, "-", H71/H90)</f>
        <v>1.036290486446946E-2</v>
      </c>
      <c r="J71" s="8" t="str">
        <f t="shared" si="6"/>
        <v>-</v>
      </c>
      <c r="K71" s="9">
        <f t="shared" si="7"/>
        <v>0.13333333333333333</v>
      </c>
    </row>
    <row r="72" spans="1:11" x14ac:dyDescent="0.25">
      <c r="A72" s="7" t="s">
        <v>393</v>
      </c>
      <c r="B72" s="65">
        <v>380</v>
      </c>
      <c r="C72" s="34">
        <f>IF(B90=0, "-", B72/B90)</f>
        <v>0.12309685779073534</v>
      </c>
      <c r="D72" s="65">
        <v>166</v>
      </c>
      <c r="E72" s="9">
        <f>IF(D90=0, "-", D72/D90)</f>
        <v>6.4641744548286598E-2</v>
      </c>
      <c r="F72" s="81">
        <v>1635</v>
      </c>
      <c r="G72" s="34">
        <f>IF(F90=0, "-", F72/F90)</f>
        <v>6.0584725979175157E-2</v>
      </c>
      <c r="H72" s="65">
        <v>740</v>
      </c>
      <c r="I72" s="9">
        <f>IF(H90=0, "-", H72/H90)</f>
        <v>3.0072743528264317E-2</v>
      </c>
      <c r="J72" s="8">
        <f t="shared" si="6"/>
        <v>1.2891566265060241</v>
      </c>
      <c r="K72" s="9">
        <f t="shared" si="7"/>
        <v>1.2094594594594594</v>
      </c>
    </row>
    <row r="73" spans="1:11" x14ac:dyDescent="0.25">
      <c r="A73" s="7" t="s">
        <v>394</v>
      </c>
      <c r="B73" s="65">
        <v>152</v>
      </c>
      <c r="C73" s="34">
        <f>IF(B90=0, "-", B73/B90)</f>
        <v>4.9238743116294136E-2</v>
      </c>
      <c r="D73" s="65">
        <v>117</v>
      </c>
      <c r="E73" s="9">
        <f>IF(D90=0, "-", D73/D90)</f>
        <v>4.55607476635514E-2</v>
      </c>
      <c r="F73" s="81">
        <v>996</v>
      </c>
      <c r="G73" s="34">
        <f>IF(F90=0, "-", F73/F90)</f>
        <v>3.6906658761625966E-2</v>
      </c>
      <c r="H73" s="65">
        <v>1050</v>
      </c>
      <c r="I73" s="9">
        <f>IF(H90=0, "-", H73/H90)</f>
        <v>4.2670784736050717E-2</v>
      </c>
      <c r="J73" s="8">
        <f t="shared" si="6"/>
        <v>0.29914529914529914</v>
      </c>
      <c r="K73" s="9">
        <f t="shared" si="7"/>
        <v>-5.1428571428571428E-2</v>
      </c>
    </row>
    <row r="74" spans="1:11" x14ac:dyDescent="0.25">
      <c r="A74" s="7" t="s">
        <v>395</v>
      </c>
      <c r="B74" s="65">
        <v>361</v>
      </c>
      <c r="C74" s="34">
        <f>IF(B90=0, "-", B74/B90)</f>
        <v>0.11694201490119857</v>
      </c>
      <c r="D74" s="65">
        <v>360</v>
      </c>
      <c r="E74" s="9">
        <f>IF(D90=0, "-", D74/D90)</f>
        <v>0.14018691588785046</v>
      </c>
      <c r="F74" s="81">
        <v>2855</v>
      </c>
      <c r="G74" s="34">
        <f>IF(F90=0, "-", F74/F90)</f>
        <v>0.1057916774743395</v>
      </c>
      <c r="H74" s="65">
        <v>2441</v>
      </c>
      <c r="I74" s="9">
        <f>IF(H90=0, "-", H74/H90)</f>
        <v>9.9199414800666477E-2</v>
      </c>
      <c r="J74" s="8">
        <f t="shared" si="6"/>
        <v>2.7777777777777779E-3</v>
      </c>
      <c r="K74" s="9">
        <f t="shared" si="7"/>
        <v>0.16960262187628022</v>
      </c>
    </row>
    <row r="75" spans="1:11" x14ac:dyDescent="0.25">
      <c r="A75" s="7" t="s">
        <v>396</v>
      </c>
      <c r="B75" s="65">
        <v>3</v>
      </c>
      <c r="C75" s="34">
        <f>IF(B90=0, "-", B75/B90)</f>
        <v>9.7181729834791054E-4</v>
      </c>
      <c r="D75" s="65">
        <v>6</v>
      </c>
      <c r="E75" s="9">
        <f>IF(D90=0, "-", D75/D90)</f>
        <v>2.3364485981308409E-3</v>
      </c>
      <c r="F75" s="81">
        <v>44</v>
      </c>
      <c r="G75" s="34">
        <f>IF(F90=0, "-", F75/F90)</f>
        <v>1.6304146440878941E-3</v>
      </c>
      <c r="H75" s="65">
        <v>77</v>
      </c>
      <c r="I75" s="9">
        <f>IF(H90=0, "-", H75/H90)</f>
        <v>3.1291908806437194E-3</v>
      </c>
      <c r="J75" s="8">
        <f t="shared" si="6"/>
        <v>-0.5</v>
      </c>
      <c r="K75" s="9">
        <f t="shared" si="7"/>
        <v>-0.42857142857142855</v>
      </c>
    </row>
    <row r="76" spans="1:11" x14ac:dyDescent="0.25">
      <c r="A76" s="7" t="s">
        <v>397</v>
      </c>
      <c r="B76" s="65">
        <v>324</v>
      </c>
      <c r="C76" s="34">
        <f>IF(B90=0, "-", B76/B90)</f>
        <v>0.10495626822157435</v>
      </c>
      <c r="D76" s="65">
        <v>157</v>
      </c>
      <c r="E76" s="9">
        <f>IF(D90=0, "-", D76/D90)</f>
        <v>6.1137071651090343E-2</v>
      </c>
      <c r="F76" s="81">
        <v>2634</v>
      </c>
      <c r="G76" s="34">
        <f>IF(F90=0, "-", F76/F90)</f>
        <v>9.7602549375625305E-2</v>
      </c>
      <c r="H76" s="65">
        <v>1045</v>
      </c>
      <c r="I76" s="9">
        <f>IF(H90=0, "-", H76/H90)</f>
        <v>4.2467590523021903E-2</v>
      </c>
      <c r="J76" s="8">
        <f t="shared" si="6"/>
        <v>1.0636942675159236</v>
      </c>
      <c r="K76" s="9">
        <f t="shared" si="7"/>
        <v>1.5205741626794258</v>
      </c>
    </row>
    <row r="77" spans="1:11" x14ac:dyDescent="0.25">
      <c r="A77" s="7" t="s">
        <v>398</v>
      </c>
      <c r="B77" s="65">
        <v>473</v>
      </c>
      <c r="C77" s="34">
        <f>IF(B90=0, "-", B77/B90)</f>
        <v>0.15322319403952056</v>
      </c>
      <c r="D77" s="65">
        <v>233</v>
      </c>
      <c r="E77" s="9">
        <f>IF(D90=0, "-", D77/D90)</f>
        <v>9.0732087227414326E-2</v>
      </c>
      <c r="F77" s="81">
        <v>4431</v>
      </c>
      <c r="G77" s="34">
        <f>IF(F90=0, "-", F77/F90)</f>
        <v>0.16419016563530589</v>
      </c>
      <c r="H77" s="65">
        <v>4675</v>
      </c>
      <c r="I77" s="9">
        <f>IF(H90=0, "-", H77/H90)</f>
        <v>0.18998658918194009</v>
      </c>
      <c r="J77" s="8">
        <f t="shared" si="6"/>
        <v>1.0300429184549356</v>
      </c>
      <c r="K77" s="9">
        <f t="shared" si="7"/>
        <v>-5.2192513368983957E-2</v>
      </c>
    </row>
    <row r="78" spans="1:11" x14ac:dyDescent="0.25">
      <c r="A78" s="7" t="s">
        <v>399</v>
      </c>
      <c r="B78" s="65">
        <v>191</v>
      </c>
      <c r="C78" s="34">
        <f>IF(B90=0, "-", B78/B90)</f>
        <v>6.1872367994816976E-2</v>
      </c>
      <c r="D78" s="65">
        <v>158</v>
      </c>
      <c r="E78" s="9">
        <f>IF(D90=0, "-", D78/D90)</f>
        <v>6.1526479750778816E-2</v>
      </c>
      <c r="F78" s="81">
        <v>1853</v>
      </c>
      <c r="G78" s="34">
        <f>IF(F90=0, "-", F78/F90)</f>
        <v>6.8662689443065181E-2</v>
      </c>
      <c r="H78" s="65">
        <v>1194</v>
      </c>
      <c r="I78" s="9">
        <f>IF(H90=0, "-", H78/H90)</f>
        <v>4.8522778071280533E-2</v>
      </c>
      <c r="J78" s="8">
        <f t="shared" si="6"/>
        <v>0.20886075949367089</v>
      </c>
      <c r="K78" s="9">
        <f t="shared" si="7"/>
        <v>0.55192629815745398</v>
      </c>
    </row>
    <row r="79" spans="1:11" x14ac:dyDescent="0.25">
      <c r="A79" s="7" t="s">
        <v>400</v>
      </c>
      <c r="B79" s="65">
        <v>397</v>
      </c>
      <c r="C79" s="34">
        <f>IF(B90=0, "-", B79/B90)</f>
        <v>0.1286038224813735</v>
      </c>
      <c r="D79" s="65">
        <v>292</v>
      </c>
      <c r="E79" s="9">
        <f>IF(D90=0, "-", D79/D90)</f>
        <v>0.11370716510903427</v>
      </c>
      <c r="F79" s="81">
        <v>3240</v>
      </c>
      <c r="G79" s="34">
        <f>IF(F90=0, "-", F79/F90)</f>
        <v>0.12005780561010856</v>
      </c>
      <c r="H79" s="65">
        <v>2684</v>
      </c>
      <c r="I79" s="9">
        <f>IF(H90=0, "-", H79/H90)</f>
        <v>0.10907465355386678</v>
      </c>
      <c r="J79" s="8">
        <f t="shared" si="6"/>
        <v>0.3595890410958904</v>
      </c>
      <c r="K79" s="9">
        <f t="shared" si="7"/>
        <v>0.20715350223546944</v>
      </c>
    </row>
    <row r="80" spans="1:11" x14ac:dyDescent="0.25">
      <c r="A80" s="7" t="s">
        <v>401</v>
      </c>
      <c r="B80" s="65">
        <v>89</v>
      </c>
      <c r="C80" s="34">
        <f>IF(B90=0, "-", B80/B90)</f>
        <v>2.8830579850988015E-2</v>
      </c>
      <c r="D80" s="65">
        <v>98</v>
      </c>
      <c r="E80" s="9">
        <f>IF(D90=0, "-", D80/D90)</f>
        <v>3.8161993769470402E-2</v>
      </c>
      <c r="F80" s="81">
        <v>1193</v>
      </c>
      <c r="G80" s="34">
        <f>IF(F90=0, "-", F80/F90)</f>
        <v>4.420646978174677E-2</v>
      </c>
      <c r="H80" s="65">
        <v>1533</v>
      </c>
      <c r="I80" s="9">
        <f>IF(H90=0, "-", H80/H90)</f>
        <v>6.2299345714634045E-2</v>
      </c>
      <c r="J80" s="8">
        <f t="shared" si="6"/>
        <v>-9.1836734693877556E-2</v>
      </c>
      <c r="K80" s="9">
        <f t="shared" si="7"/>
        <v>-0.2217873450750163</v>
      </c>
    </row>
    <row r="81" spans="1:11" x14ac:dyDescent="0.25">
      <c r="A81" s="7" t="s">
        <v>402</v>
      </c>
      <c r="B81" s="65">
        <v>15</v>
      </c>
      <c r="C81" s="34">
        <f>IF(B90=0, "-", B81/B90)</f>
        <v>4.859086491739553E-3</v>
      </c>
      <c r="D81" s="65">
        <v>12</v>
      </c>
      <c r="E81" s="9">
        <f>IF(D90=0, "-", D81/D90)</f>
        <v>4.6728971962616819E-3</v>
      </c>
      <c r="F81" s="81">
        <v>102</v>
      </c>
      <c r="G81" s="34">
        <f>IF(F90=0, "-", F81/F90)</f>
        <v>3.7795975840219363E-3</v>
      </c>
      <c r="H81" s="65">
        <v>98</v>
      </c>
      <c r="I81" s="9">
        <f>IF(H90=0, "-", H81/H90)</f>
        <v>3.9826065753647338E-3</v>
      </c>
      <c r="J81" s="8">
        <f t="shared" si="6"/>
        <v>0.25</v>
      </c>
      <c r="K81" s="9">
        <f t="shared" si="7"/>
        <v>4.0816326530612242E-2</v>
      </c>
    </row>
    <row r="82" spans="1:11" x14ac:dyDescent="0.25">
      <c r="A82" s="7" t="s">
        <v>403</v>
      </c>
      <c r="B82" s="65">
        <v>0</v>
      </c>
      <c r="C82" s="34">
        <f>IF(B90=0, "-", B82/B90)</f>
        <v>0</v>
      </c>
      <c r="D82" s="65">
        <v>1</v>
      </c>
      <c r="E82" s="9">
        <f>IF(D90=0, "-", D82/D90)</f>
        <v>3.8940809968847351E-4</v>
      </c>
      <c r="F82" s="81">
        <v>9</v>
      </c>
      <c r="G82" s="34">
        <f>IF(F90=0, "-", F82/F90)</f>
        <v>3.3349390447252381E-4</v>
      </c>
      <c r="H82" s="65">
        <v>12</v>
      </c>
      <c r="I82" s="9">
        <f>IF(H90=0, "-", H82/H90)</f>
        <v>4.8766611126915105E-4</v>
      </c>
      <c r="J82" s="8">
        <f t="shared" si="6"/>
        <v>-1</v>
      </c>
      <c r="K82" s="9">
        <f t="shared" si="7"/>
        <v>-0.25</v>
      </c>
    </row>
    <row r="83" spans="1:11" x14ac:dyDescent="0.25">
      <c r="A83" s="7" t="s">
        <v>404</v>
      </c>
      <c r="B83" s="65">
        <v>39</v>
      </c>
      <c r="C83" s="34">
        <f>IF(B90=0, "-", B83/B90)</f>
        <v>1.2633624878522837E-2</v>
      </c>
      <c r="D83" s="65">
        <v>28</v>
      </c>
      <c r="E83" s="9">
        <f>IF(D90=0, "-", D83/D90)</f>
        <v>1.0903426791277258E-2</v>
      </c>
      <c r="F83" s="81">
        <v>500</v>
      </c>
      <c r="G83" s="34">
        <f>IF(F90=0, "-", F83/F90)</f>
        <v>1.8527439137362434E-2</v>
      </c>
      <c r="H83" s="65">
        <v>226</v>
      </c>
      <c r="I83" s="9">
        <f>IF(H90=0, "-", H83/H90)</f>
        <v>9.1843784289023442E-3</v>
      </c>
      <c r="J83" s="8">
        <f t="shared" si="6"/>
        <v>0.39285714285714285</v>
      </c>
      <c r="K83" s="9">
        <f t="shared" si="7"/>
        <v>1.2123893805309736</v>
      </c>
    </row>
    <row r="84" spans="1:11" x14ac:dyDescent="0.25">
      <c r="A84" s="7" t="s">
        <v>405</v>
      </c>
      <c r="B84" s="65">
        <v>19</v>
      </c>
      <c r="C84" s="34">
        <f>IF(B90=0, "-", B84/B90)</f>
        <v>6.1548428895367669E-3</v>
      </c>
      <c r="D84" s="65">
        <v>28</v>
      </c>
      <c r="E84" s="9">
        <f>IF(D90=0, "-", D84/D90)</f>
        <v>1.0903426791277258E-2</v>
      </c>
      <c r="F84" s="81">
        <v>95</v>
      </c>
      <c r="G84" s="34">
        <f>IF(F90=0, "-", F84/F90)</f>
        <v>3.5202134360988622E-3</v>
      </c>
      <c r="H84" s="65">
        <v>233</v>
      </c>
      <c r="I84" s="9">
        <f>IF(H90=0, "-", H84/H90)</f>
        <v>9.4688503271426836E-3</v>
      </c>
      <c r="J84" s="8">
        <f t="shared" si="6"/>
        <v>-0.32142857142857145</v>
      </c>
      <c r="K84" s="9">
        <f t="shared" si="7"/>
        <v>-0.59227467811158796</v>
      </c>
    </row>
    <row r="85" spans="1:11" x14ac:dyDescent="0.25">
      <c r="A85" s="7" t="s">
        <v>406</v>
      </c>
      <c r="B85" s="65">
        <v>16</v>
      </c>
      <c r="C85" s="34">
        <f>IF(B90=0, "-", B85/B90)</f>
        <v>5.1830255911888565E-3</v>
      </c>
      <c r="D85" s="65">
        <v>9</v>
      </c>
      <c r="E85" s="9">
        <f>IF(D90=0, "-", D85/D90)</f>
        <v>3.5046728971962616E-3</v>
      </c>
      <c r="F85" s="81">
        <v>162</v>
      </c>
      <c r="G85" s="34">
        <f>IF(F90=0, "-", F85/F90)</f>
        <v>6.0028902805054282E-3</v>
      </c>
      <c r="H85" s="65">
        <v>92</v>
      </c>
      <c r="I85" s="9">
        <f>IF(H90=0, "-", H85/H90)</f>
        <v>3.7387735197301581E-3</v>
      </c>
      <c r="J85" s="8">
        <f t="shared" si="6"/>
        <v>0.77777777777777779</v>
      </c>
      <c r="K85" s="9">
        <f t="shared" si="7"/>
        <v>0.76086956521739135</v>
      </c>
    </row>
    <row r="86" spans="1:11" x14ac:dyDescent="0.25">
      <c r="A86" s="7" t="s">
        <v>407</v>
      </c>
      <c r="B86" s="65">
        <v>101</v>
      </c>
      <c r="C86" s="34">
        <f>IF(B90=0, "-", B86/B90)</f>
        <v>3.271784904437966E-2</v>
      </c>
      <c r="D86" s="65">
        <v>98</v>
      </c>
      <c r="E86" s="9">
        <f>IF(D90=0, "-", D86/D90)</f>
        <v>3.8161993769470402E-2</v>
      </c>
      <c r="F86" s="81">
        <v>1259</v>
      </c>
      <c r="G86" s="34">
        <f>IF(F90=0, "-", F86/F90)</f>
        <v>4.6652091747878606E-2</v>
      </c>
      <c r="H86" s="65">
        <v>1587</v>
      </c>
      <c r="I86" s="9">
        <f>IF(H90=0, "-", H86/H90)</f>
        <v>6.4493843215345223E-2</v>
      </c>
      <c r="J86" s="8">
        <f t="shared" si="6"/>
        <v>3.0612244897959183E-2</v>
      </c>
      <c r="K86" s="9">
        <f t="shared" si="7"/>
        <v>-0.20667926906112161</v>
      </c>
    </row>
    <row r="87" spans="1:11" x14ac:dyDescent="0.25">
      <c r="A87" s="7" t="s">
        <v>408</v>
      </c>
      <c r="B87" s="65">
        <v>368</v>
      </c>
      <c r="C87" s="34">
        <f>IF(B90=0, "-", B87/B90)</f>
        <v>0.11920958859734369</v>
      </c>
      <c r="D87" s="65">
        <v>677</v>
      </c>
      <c r="E87" s="9">
        <f>IF(D90=0, "-", D87/D90)</f>
        <v>0.26362928348909659</v>
      </c>
      <c r="F87" s="81">
        <v>5339</v>
      </c>
      <c r="G87" s="34">
        <f>IF(F90=0, "-", F87/F90)</f>
        <v>0.19783599510875607</v>
      </c>
      <c r="H87" s="65">
        <v>6223</v>
      </c>
      <c r="I87" s="9">
        <f>IF(H90=0, "-", H87/H90)</f>
        <v>0.25289551753566059</v>
      </c>
      <c r="J87" s="8">
        <f t="shared" si="6"/>
        <v>-0.45642540620384048</v>
      </c>
      <c r="K87" s="9">
        <f t="shared" si="7"/>
        <v>-0.14205367186244577</v>
      </c>
    </row>
    <row r="88" spans="1:11" x14ac:dyDescent="0.25">
      <c r="A88" s="7" t="s">
        <v>409</v>
      </c>
      <c r="B88" s="65">
        <v>89</v>
      </c>
      <c r="C88" s="34">
        <f>IF(B90=0, "-", B88/B90)</f>
        <v>2.8830579850988015E-2</v>
      </c>
      <c r="D88" s="65">
        <v>128</v>
      </c>
      <c r="E88" s="9">
        <f>IF(D90=0, "-", D88/D90)</f>
        <v>4.9844236760124609E-2</v>
      </c>
      <c r="F88" s="81">
        <v>304</v>
      </c>
      <c r="G88" s="34">
        <f>IF(F90=0, "-", F88/F90)</f>
        <v>1.126468299551636E-2</v>
      </c>
      <c r="H88" s="65">
        <v>441</v>
      </c>
      <c r="I88" s="9">
        <f>IF(H90=0, "-", H88/H90)</f>
        <v>1.7921729589141303E-2</v>
      </c>
      <c r="J88" s="8">
        <f t="shared" si="6"/>
        <v>-0.3046875</v>
      </c>
      <c r="K88" s="9">
        <f t="shared" si="7"/>
        <v>-0.31065759637188206</v>
      </c>
    </row>
    <row r="89" spans="1:11" x14ac:dyDescent="0.25">
      <c r="A89" s="2"/>
      <c r="B89" s="68"/>
      <c r="C89" s="33"/>
      <c r="D89" s="68"/>
      <c r="E89" s="6"/>
      <c r="F89" s="82"/>
      <c r="G89" s="33"/>
      <c r="H89" s="68"/>
      <c r="I89" s="6"/>
      <c r="J89" s="5"/>
      <c r="K89" s="6"/>
    </row>
    <row r="90" spans="1:11" s="43" customFormat="1" x14ac:dyDescent="0.25">
      <c r="A90" s="162" t="s">
        <v>615</v>
      </c>
      <c r="B90" s="71">
        <f>SUM(B69:B89)</f>
        <v>3087</v>
      </c>
      <c r="C90" s="40">
        <f>B90/20634</f>
        <v>0.14960744402442572</v>
      </c>
      <c r="D90" s="71">
        <f>SUM(D69:D89)</f>
        <v>2568</v>
      </c>
      <c r="E90" s="41">
        <f>D90/20062</f>
        <v>0.12800319011065697</v>
      </c>
      <c r="F90" s="77">
        <f>SUM(F69:F89)</f>
        <v>26987</v>
      </c>
      <c r="G90" s="42">
        <f>F90/175916</f>
        <v>0.15340844493963027</v>
      </c>
      <c r="H90" s="71">
        <f>SUM(H69:H89)</f>
        <v>24607</v>
      </c>
      <c r="I90" s="41">
        <f>H90/181157</f>
        <v>0.13583245472159508</v>
      </c>
      <c r="J90" s="37">
        <f>IF(D90=0, "-", IF((B90-D90)/D90&lt;10, (B90-D90)/D90, "&gt;999%"))</f>
        <v>0.20210280373831777</v>
      </c>
      <c r="K90" s="38">
        <f>IF(H90=0, "-", IF((F90-H90)/H90&lt;10, (F90-H90)/H90, "&gt;999%"))</f>
        <v>9.6720445401714955E-2</v>
      </c>
    </row>
    <row r="91" spans="1:11" x14ac:dyDescent="0.25">
      <c r="B91" s="83"/>
      <c r="D91" s="83"/>
      <c r="F91" s="83"/>
      <c r="H91" s="83"/>
    </row>
    <row r="92" spans="1:11" x14ac:dyDescent="0.25">
      <c r="A92" s="163" t="s">
        <v>157</v>
      </c>
      <c r="B92" s="61" t="s">
        <v>12</v>
      </c>
      <c r="C92" s="62" t="s">
        <v>13</v>
      </c>
      <c r="D92" s="61" t="s">
        <v>12</v>
      </c>
      <c r="E92" s="63" t="s">
        <v>13</v>
      </c>
      <c r="F92" s="62" t="s">
        <v>12</v>
      </c>
      <c r="G92" s="62" t="s">
        <v>13</v>
      </c>
      <c r="H92" s="61" t="s">
        <v>12</v>
      </c>
      <c r="I92" s="63" t="s">
        <v>13</v>
      </c>
      <c r="J92" s="61"/>
      <c r="K92" s="63"/>
    </row>
    <row r="93" spans="1:11" x14ac:dyDescent="0.25">
      <c r="A93" s="7" t="s">
        <v>410</v>
      </c>
      <c r="B93" s="65">
        <v>3</v>
      </c>
      <c r="C93" s="34">
        <f>IF(B113=0, "-", B93/B113)</f>
        <v>2.2813688212927757E-3</v>
      </c>
      <c r="D93" s="65">
        <v>3</v>
      </c>
      <c r="E93" s="9">
        <f>IF(D113=0, "-", D93/D113)</f>
        <v>7.575757575757576E-3</v>
      </c>
      <c r="F93" s="81">
        <v>22</v>
      </c>
      <c r="G93" s="34">
        <f>IF(F113=0, "-", F93/F113)</f>
        <v>4.6828437633035331E-3</v>
      </c>
      <c r="H93" s="65">
        <v>6</v>
      </c>
      <c r="I93" s="9">
        <f>IF(H113=0, "-", H93/H113)</f>
        <v>1.7554125219426564E-3</v>
      </c>
      <c r="J93" s="8">
        <f t="shared" ref="J93:J111" si="8">IF(D93=0, "-", IF((B93-D93)/D93&lt;10, (B93-D93)/D93, "&gt;999%"))</f>
        <v>0</v>
      </c>
      <c r="K93" s="9">
        <f t="shared" ref="K93:K111" si="9">IF(H93=0, "-", IF((F93-H93)/H93&lt;10, (F93-H93)/H93, "&gt;999%"))</f>
        <v>2.6666666666666665</v>
      </c>
    </row>
    <row r="94" spans="1:11" x14ac:dyDescent="0.25">
      <c r="A94" s="7" t="s">
        <v>411</v>
      </c>
      <c r="B94" s="65">
        <v>30</v>
      </c>
      <c r="C94" s="34">
        <f>IF(B113=0, "-", B94/B113)</f>
        <v>2.2813688212927757E-2</v>
      </c>
      <c r="D94" s="65">
        <v>51</v>
      </c>
      <c r="E94" s="9">
        <f>IF(D113=0, "-", D94/D113)</f>
        <v>0.12878787878787878</v>
      </c>
      <c r="F94" s="81">
        <v>326</v>
      </c>
      <c r="G94" s="34">
        <f>IF(F113=0, "-", F94/F113)</f>
        <v>6.9391230310770546E-2</v>
      </c>
      <c r="H94" s="65">
        <v>410</v>
      </c>
      <c r="I94" s="9">
        <f>IF(H113=0, "-", H94/H113)</f>
        <v>0.11995318899941486</v>
      </c>
      <c r="J94" s="8">
        <f t="shared" si="8"/>
        <v>-0.41176470588235292</v>
      </c>
      <c r="K94" s="9">
        <f t="shared" si="9"/>
        <v>-0.20487804878048779</v>
      </c>
    </row>
    <row r="95" spans="1:11" x14ac:dyDescent="0.25">
      <c r="A95" s="7" t="s">
        <v>412</v>
      </c>
      <c r="B95" s="65">
        <v>49</v>
      </c>
      <c r="C95" s="34">
        <f>IF(B113=0, "-", B95/B113)</f>
        <v>3.7262357414448666E-2</v>
      </c>
      <c r="D95" s="65">
        <v>57</v>
      </c>
      <c r="E95" s="9">
        <f>IF(D113=0, "-", D95/D113)</f>
        <v>0.14393939393939395</v>
      </c>
      <c r="F95" s="81">
        <v>514</v>
      </c>
      <c r="G95" s="34">
        <f>IF(F113=0, "-", F95/F113)</f>
        <v>0.10940825883354618</v>
      </c>
      <c r="H95" s="65">
        <v>482</v>
      </c>
      <c r="I95" s="9">
        <f>IF(H113=0, "-", H95/H113)</f>
        <v>0.14101813926272674</v>
      </c>
      <c r="J95" s="8">
        <f t="shared" si="8"/>
        <v>-0.14035087719298245</v>
      </c>
      <c r="K95" s="9">
        <f t="shared" si="9"/>
        <v>6.6390041493775934E-2</v>
      </c>
    </row>
    <row r="96" spans="1:11" x14ac:dyDescent="0.25">
      <c r="A96" s="7" t="s">
        <v>413</v>
      </c>
      <c r="B96" s="65">
        <v>10</v>
      </c>
      <c r="C96" s="34">
        <f>IF(B113=0, "-", B96/B113)</f>
        <v>7.6045627376425855E-3</v>
      </c>
      <c r="D96" s="65">
        <v>14</v>
      </c>
      <c r="E96" s="9">
        <f>IF(D113=0, "-", D96/D113)</f>
        <v>3.5353535353535352E-2</v>
      </c>
      <c r="F96" s="81">
        <v>117</v>
      </c>
      <c r="G96" s="34">
        <f>IF(F113=0, "-", F96/F113)</f>
        <v>2.4904214559386972E-2</v>
      </c>
      <c r="H96" s="65">
        <v>142</v>
      </c>
      <c r="I96" s="9">
        <f>IF(H113=0, "-", H96/H113)</f>
        <v>4.1544763019309539E-2</v>
      </c>
      <c r="J96" s="8">
        <f t="shared" si="8"/>
        <v>-0.2857142857142857</v>
      </c>
      <c r="K96" s="9">
        <f t="shared" si="9"/>
        <v>-0.176056338028169</v>
      </c>
    </row>
    <row r="97" spans="1:11" x14ac:dyDescent="0.25">
      <c r="A97" s="7" t="s">
        <v>414</v>
      </c>
      <c r="B97" s="65">
        <v>4</v>
      </c>
      <c r="C97" s="34">
        <f>IF(B113=0, "-", B97/B113)</f>
        <v>3.041825095057034E-3</v>
      </c>
      <c r="D97" s="65">
        <v>0</v>
      </c>
      <c r="E97" s="9">
        <f>IF(D113=0, "-", D97/D113)</f>
        <v>0</v>
      </c>
      <c r="F97" s="81">
        <v>6</v>
      </c>
      <c r="G97" s="34">
        <f>IF(F113=0, "-", F97/F113)</f>
        <v>1.277139208173691E-3</v>
      </c>
      <c r="H97" s="65">
        <v>0</v>
      </c>
      <c r="I97" s="9">
        <f>IF(H113=0, "-", H97/H113)</f>
        <v>0</v>
      </c>
      <c r="J97" s="8" t="str">
        <f t="shared" si="8"/>
        <v>-</v>
      </c>
      <c r="K97" s="9" t="str">
        <f t="shared" si="9"/>
        <v>-</v>
      </c>
    </row>
    <row r="98" spans="1:11" x14ac:dyDescent="0.25">
      <c r="A98" s="7" t="s">
        <v>415</v>
      </c>
      <c r="B98" s="65">
        <v>15</v>
      </c>
      <c r="C98" s="34">
        <f>IF(B113=0, "-", B98/B113)</f>
        <v>1.1406844106463879E-2</v>
      </c>
      <c r="D98" s="65">
        <v>0</v>
      </c>
      <c r="E98" s="9">
        <f>IF(D113=0, "-", D98/D113)</f>
        <v>0</v>
      </c>
      <c r="F98" s="81">
        <v>16</v>
      </c>
      <c r="G98" s="34">
        <f>IF(F113=0, "-", F98/F113)</f>
        <v>3.4057045551298426E-3</v>
      </c>
      <c r="H98" s="65">
        <v>0</v>
      </c>
      <c r="I98" s="9">
        <f>IF(H113=0, "-", H98/H113)</f>
        <v>0</v>
      </c>
      <c r="J98" s="8" t="str">
        <f t="shared" si="8"/>
        <v>-</v>
      </c>
      <c r="K98" s="9" t="str">
        <f t="shared" si="9"/>
        <v>-</v>
      </c>
    </row>
    <row r="99" spans="1:11" x14ac:dyDescent="0.25">
      <c r="A99" s="7" t="s">
        <v>416</v>
      </c>
      <c r="B99" s="65">
        <v>7</v>
      </c>
      <c r="C99" s="34">
        <f>IF(B113=0, "-", B99/B113)</f>
        <v>5.3231939163498098E-3</v>
      </c>
      <c r="D99" s="65">
        <v>4</v>
      </c>
      <c r="E99" s="9">
        <f>IF(D113=0, "-", D99/D113)</f>
        <v>1.0101010101010102E-2</v>
      </c>
      <c r="F99" s="81">
        <v>87</v>
      </c>
      <c r="G99" s="34">
        <f>IF(F113=0, "-", F99/F113)</f>
        <v>1.8518518518518517E-2</v>
      </c>
      <c r="H99" s="65">
        <v>18</v>
      </c>
      <c r="I99" s="9">
        <f>IF(H113=0, "-", H99/H113)</f>
        <v>5.2662375658279695E-3</v>
      </c>
      <c r="J99" s="8">
        <f t="shared" si="8"/>
        <v>0.75</v>
      </c>
      <c r="K99" s="9">
        <f t="shared" si="9"/>
        <v>3.8333333333333335</v>
      </c>
    </row>
    <row r="100" spans="1:11" x14ac:dyDescent="0.25">
      <c r="A100" s="7" t="s">
        <v>417</v>
      </c>
      <c r="B100" s="65">
        <v>34</v>
      </c>
      <c r="C100" s="34">
        <f>IF(B113=0, "-", B100/B113)</f>
        <v>2.5855513307984791E-2</v>
      </c>
      <c r="D100" s="65">
        <v>0</v>
      </c>
      <c r="E100" s="9">
        <f>IF(D113=0, "-", D100/D113)</f>
        <v>0</v>
      </c>
      <c r="F100" s="81">
        <v>106</v>
      </c>
      <c r="G100" s="34">
        <f>IF(F113=0, "-", F100/F113)</f>
        <v>2.2562792677735206E-2</v>
      </c>
      <c r="H100" s="65">
        <v>0</v>
      </c>
      <c r="I100" s="9">
        <f>IF(H113=0, "-", H100/H113)</f>
        <v>0</v>
      </c>
      <c r="J100" s="8" t="str">
        <f t="shared" si="8"/>
        <v>-</v>
      </c>
      <c r="K100" s="9" t="str">
        <f t="shared" si="9"/>
        <v>-</v>
      </c>
    </row>
    <row r="101" spans="1:11" x14ac:dyDescent="0.25">
      <c r="A101" s="7" t="s">
        <v>418</v>
      </c>
      <c r="B101" s="65">
        <v>5</v>
      </c>
      <c r="C101" s="34">
        <f>IF(B113=0, "-", B101/B113)</f>
        <v>3.8022813688212928E-3</v>
      </c>
      <c r="D101" s="65">
        <v>23</v>
      </c>
      <c r="E101" s="9">
        <f>IF(D113=0, "-", D101/D113)</f>
        <v>5.808080808080808E-2</v>
      </c>
      <c r="F101" s="81">
        <v>72</v>
      </c>
      <c r="G101" s="34">
        <f>IF(F113=0, "-", F101/F113)</f>
        <v>1.532567049808429E-2</v>
      </c>
      <c r="H101" s="65">
        <v>125</v>
      </c>
      <c r="I101" s="9">
        <f>IF(H113=0, "-", H101/H113)</f>
        <v>3.657109420713868E-2</v>
      </c>
      <c r="J101" s="8">
        <f t="shared" si="8"/>
        <v>-0.78260869565217395</v>
      </c>
      <c r="K101" s="9">
        <f t="shared" si="9"/>
        <v>-0.42399999999999999</v>
      </c>
    </row>
    <row r="102" spans="1:11" x14ac:dyDescent="0.25">
      <c r="A102" s="7" t="s">
        <v>419</v>
      </c>
      <c r="B102" s="65">
        <v>6</v>
      </c>
      <c r="C102" s="34">
        <f>IF(B113=0, "-", B102/B113)</f>
        <v>4.5627376425855515E-3</v>
      </c>
      <c r="D102" s="65">
        <v>23</v>
      </c>
      <c r="E102" s="9">
        <f>IF(D113=0, "-", D102/D113)</f>
        <v>5.808080808080808E-2</v>
      </c>
      <c r="F102" s="81">
        <v>104</v>
      </c>
      <c r="G102" s="34">
        <f>IF(F113=0, "-", F102/F113)</f>
        <v>2.2137079608343976E-2</v>
      </c>
      <c r="H102" s="65">
        <v>200</v>
      </c>
      <c r="I102" s="9">
        <f>IF(H113=0, "-", H102/H113)</f>
        <v>5.8513750731421885E-2</v>
      </c>
      <c r="J102" s="8">
        <f t="shared" si="8"/>
        <v>-0.73913043478260865</v>
      </c>
      <c r="K102" s="9">
        <f t="shared" si="9"/>
        <v>-0.48</v>
      </c>
    </row>
    <row r="103" spans="1:11" x14ac:dyDescent="0.25">
      <c r="A103" s="7" t="s">
        <v>420</v>
      </c>
      <c r="B103" s="65">
        <v>27</v>
      </c>
      <c r="C103" s="34">
        <f>IF(B113=0, "-", B103/B113)</f>
        <v>2.0532319391634982E-2</v>
      </c>
      <c r="D103" s="65">
        <v>56</v>
      </c>
      <c r="E103" s="9">
        <f>IF(D113=0, "-", D103/D113)</f>
        <v>0.14141414141414141</v>
      </c>
      <c r="F103" s="81">
        <v>421</v>
      </c>
      <c r="G103" s="34">
        <f>IF(F113=0, "-", F103/F113)</f>
        <v>8.9612601106853984E-2</v>
      </c>
      <c r="H103" s="65">
        <v>468</v>
      </c>
      <c r="I103" s="9">
        <f>IF(H113=0, "-", H103/H113)</f>
        <v>0.1369221767115272</v>
      </c>
      <c r="J103" s="8">
        <f t="shared" si="8"/>
        <v>-0.5178571428571429</v>
      </c>
      <c r="K103" s="9">
        <f t="shared" si="9"/>
        <v>-0.10042735042735043</v>
      </c>
    </row>
    <row r="104" spans="1:11" x14ac:dyDescent="0.25">
      <c r="A104" s="7" t="s">
        <v>421</v>
      </c>
      <c r="B104" s="65">
        <v>25</v>
      </c>
      <c r="C104" s="34">
        <f>IF(B113=0, "-", B104/B113)</f>
        <v>1.9011406844106463E-2</v>
      </c>
      <c r="D104" s="65">
        <v>0</v>
      </c>
      <c r="E104" s="9">
        <f>IF(D113=0, "-", D104/D113)</f>
        <v>0</v>
      </c>
      <c r="F104" s="81">
        <v>29</v>
      </c>
      <c r="G104" s="34">
        <f>IF(F113=0, "-", F104/F113)</f>
        <v>6.1728395061728392E-3</v>
      </c>
      <c r="H104" s="65">
        <v>0</v>
      </c>
      <c r="I104" s="9">
        <f>IF(H113=0, "-", H104/H113)</f>
        <v>0</v>
      </c>
      <c r="J104" s="8" t="str">
        <f t="shared" si="8"/>
        <v>-</v>
      </c>
      <c r="K104" s="9" t="str">
        <f t="shared" si="9"/>
        <v>-</v>
      </c>
    </row>
    <row r="105" spans="1:11" x14ac:dyDescent="0.25">
      <c r="A105" s="7" t="s">
        <v>422</v>
      </c>
      <c r="B105" s="65">
        <v>3</v>
      </c>
      <c r="C105" s="34">
        <f>IF(B113=0, "-", B105/B113)</f>
        <v>2.2813688212927757E-3</v>
      </c>
      <c r="D105" s="65">
        <v>2</v>
      </c>
      <c r="E105" s="9">
        <f>IF(D113=0, "-", D105/D113)</f>
        <v>5.0505050505050509E-3</v>
      </c>
      <c r="F105" s="81">
        <v>45</v>
      </c>
      <c r="G105" s="34">
        <f>IF(F113=0, "-", F105/F113)</f>
        <v>9.5785440613026813E-3</v>
      </c>
      <c r="H105" s="65">
        <v>27</v>
      </c>
      <c r="I105" s="9">
        <f>IF(H113=0, "-", H105/H113)</f>
        <v>7.8993563487419552E-3</v>
      </c>
      <c r="J105" s="8">
        <f t="shared" si="8"/>
        <v>0.5</v>
      </c>
      <c r="K105" s="9">
        <f t="shared" si="9"/>
        <v>0.66666666666666663</v>
      </c>
    </row>
    <row r="106" spans="1:11" x14ac:dyDescent="0.25">
      <c r="A106" s="7" t="s">
        <v>423</v>
      </c>
      <c r="B106" s="65">
        <v>24</v>
      </c>
      <c r="C106" s="34">
        <f>IF(B113=0, "-", B106/B113)</f>
        <v>1.8250950570342206E-2</v>
      </c>
      <c r="D106" s="65">
        <v>35</v>
      </c>
      <c r="E106" s="9">
        <f>IF(D113=0, "-", D106/D113)</f>
        <v>8.8383838383838384E-2</v>
      </c>
      <c r="F106" s="81">
        <v>182</v>
      </c>
      <c r="G106" s="34">
        <f>IF(F113=0, "-", F106/F113)</f>
        <v>3.8739889314601955E-2</v>
      </c>
      <c r="H106" s="65">
        <v>451</v>
      </c>
      <c r="I106" s="9">
        <f>IF(H113=0, "-", H106/H113)</f>
        <v>0.13194850789935636</v>
      </c>
      <c r="J106" s="8">
        <f t="shared" si="8"/>
        <v>-0.31428571428571428</v>
      </c>
      <c r="K106" s="9">
        <f t="shared" si="9"/>
        <v>-0.59645232815964522</v>
      </c>
    </row>
    <row r="107" spans="1:11" x14ac:dyDescent="0.25">
      <c r="A107" s="7" t="s">
        <v>424</v>
      </c>
      <c r="B107" s="65">
        <v>27</v>
      </c>
      <c r="C107" s="34">
        <f>IF(B113=0, "-", B107/B113)</f>
        <v>2.0532319391634982E-2</v>
      </c>
      <c r="D107" s="65">
        <v>10</v>
      </c>
      <c r="E107" s="9">
        <f>IF(D113=0, "-", D107/D113)</f>
        <v>2.5252525252525252E-2</v>
      </c>
      <c r="F107" s="81">
        <v>235</v>
      </c>
      <c r="G107" s="34">
        <f>IF(F113=0, "-", F107/F113)</f>
        <v>5.0021285653469562E-2</v>
      </c>
      <c r="H107" s="65">
        <v>101</v>
      </c>
      <c r="I107" s="9">
        <f>IF(H113=0, "-", H107/H113)</f>
        <v>2.9549444119368051E-2</v>
      </c>
      <c r="J107" s="8">
        <f t="shared" si="8"/>
        <v>1.7</v>
      </c>
      <c r="K107" s="9">
        <f t="shared" si="9"/>
        <v>1.3267326732673268</v>
      </c>
    </row>
    <row r="108" spans="1:11" x14ac:dyDescent="0.25">
      <c r="A108" s="7" t="s">
        <v>425</v>
      </c>
      <c r="B108" s="65">
        <v>40</v>
      </c>
      <c r="C108" s="34">
        <f>IF(B113=0, "-", B108/B113)</f>
        <v>3.0418250950570342E-2</v>
      </c>
      <c r="D108" s="65">
        <v>59</v>
      </c>
      <c r="E108" s="9">
        <f>IF(D113=0, "-", D108/D113)</f>
        <v>0.14898989898989898</v>
      </c>
      <c r="F108" s="81">
        <v>556</v>
      </c>
      <c r="G108" s="34">
        <f>IF(F113=0, "-", F108/F113)</f>
        <v>0.11834823329076202</v>
      </c>
      <c r="H108" s="65">
        <v>328</v>
      </c>
      <c r="I108" s="9">
        <f>IF(H113=0, "-", H108/H113)</f>
        <v>9.5962551199531884E-2</v>
      </c>
      <c r="J108" s="8">
        <f t="shared" si="8"/>
        <v>-0.32203389830508472</v>
      </c>
      <c r="K108" s="9">
        <f t="shared" si="9"/>
        <v>0.69512195121951215</v>
      </c>
    </row>
    <row r="109" spans="1:11" x14ac:dyDescent="0.25">
      <c r="A109" s="7" t="s">
        <v>426</v>
      </c>
      <c r="B109" s="65">
        <v>26</v>
      </c>
      <c r="C109" s="34">
        <f>IF(B113=0, "-", B109/B113)</f>
        <v>1.9771863117870721E-2</v>
      </c>
      <c r="D109" s="65">
        <v>22</v>
      </c>
      <c r="E109" s="9">
        <f>IF(D113=0, "-", D109/D113)</f>
        <v>5.5555555555555552E-2</v>
      </c>
      <c r="F109" s="81">
        <v>314</v>
      </c>
      <c r="G109" s="34">
        <f>IF(F113=0, "-", F109/F113)</f>
        <v>6.6836951894423152E-2</v>
      </c>
      <c r="H109" s="65">
        <v>277</v>
      </c>
      <c r="I109" s="9">
        <f>IF(H113=0, "-", H109/H113)</f>
        <v>8.1041544763019308E-2</v>
      </c>
      <c r="J109" s="8">
        <f t="shared" si="8"/>
        <v>0.18181818181818182</v>
      </c>
      <c r="K109" s="9">
        <f t="shared" si="9"/>
        <v>0.13357400722021662</v>
      </c>
    </row>
    <row r="110" spans="1:11" x14ac:dyDescent="0.25">
      <c r="A110" s="7" t="s">
        <v>427</v>
      </c>
      <c r="B110" s="65">
        <v>934</v>
      </c>
      <c r="C110" s="34">
        <f>IF(B113=0, "-", B110/B113)</f>
        <v>0.71026615969581752</v>
      </c>
      <c r="D110" s="65">
        <v>0</v>
      </c>
      <c r="E110" s="9">
        <f>IF(D113=0, "-", D110/D113)</f>
        <v>0</v>
      </c>
      <c r="F110" s="81">
        <v>1123</v>
      </c>
      <c r="G110" s="34">
        <f>IF(F113=0, "-", F110/F113)</f>
        <v>0.23903788846317581</v>
      </c>
      <c r="H110" s="65">
        <v>0</v>
      </c>
      <c r="I110" s="9">
        <f>IF(H113=0, "-", H110/H113)</f>
        <v>0</v>
      </c>
      <c r="J110" s="8" t="str">
        <f t="shared" si="8"/>
        <v>-</v>
      </c>
      <c r="K110" s="9" t="str">
        <f t="shared" si="9"/>
        <v>-</v>
      </c>
    </row>
    <row r="111" spans="1:11" x14ac:dyDescent="0.25">
      <c r="A111" s="7" t="s">
        <v>428</v>
      </c>
      <c r="B111" s="65">
        <v>46</v>
      </c>
      <c r="C111" s="34">
        <f>IF(B113=0, "-", B111/B113)</f>
        <v>3.4980988593155897E-2</v>
      </c>
      <c r="D111" s="65">
        <v>37</v>
      </c>
      <c r="E111" s="9">
        <f>IF(D113=0, "-", D111/D113)</f>
        <v>9.3434343434343439E-2</v>
      </c>
      <c r="F111" s="81">
        <v>423</v>
      </c>
      <c r="G111" s="34">
        <f>IF(F113=0, "-", F111/F113)</f>
        <v>9.0038314176245207E-2</v>
      </c>
      <c r="H111" s="65">
        <v>383</v>
      </c>
      <c r="I111" s="9">
        <f>IF(H113=0, "-", H111/H113)</f>
        <v>0.11205383265067291</v>
      </c>
      <c r="J111" s="8">
        <f t="shared" si="8"/>
        <v>0.24324324324324326</v>
      </c>
      <c r="K111" s="9">
        <f t="shared" si="9"/>
        <v>0.10443864229765012</v>
      </c>
    </row>
    <row r="112" spans="1:11" x14ac:dyDescent="0.25">
      <c r="A112" s="2"/>
      <c r="B112" s="68"/>
      <c r="C112" s="33"/>
      <c r="D112" s="68"/>
      <c r="E112" s="6"/>
      <c r="F112" s="82"/>
      <c r="G112" s="33"/>
      <c r="H112" s="68"/>
      <c r="I112" s="6"/>
      <c r="J112" s="5"/>
      <c r="K112" s="6"/>
    </row>
    <row r="113" spans="1:11" s="43" customFormat="1" x14ac:dyDescent="0.25">
      <c r="A113" s="162" t="s">
        <v>614</v>
      </c>
      <c r="B113" s="71">
        <f>SUM(B93:B112)</f>
        <v>1315</v>
      </c>
      <c r="C113" s="40">
        <f>B113/20634</f>
        <v>6.3729766404962682E-2</v>
      </c>
      <c r="D113" s="71">
        <f>SUM(D93:D112)</f>
        <v>396</v>
      </c>
      <c r="E113" s="41">
        <f>D113/20062</f>
        <v>1.9738809689961119E-2</v>
      </c>
      <c r="F113" s="77">
        <f>SUM(F93:F112)</f>
        <v>4698</v>
      </c>
      <c r="G113" s="42">
        <f>F113/175916</f>
        <v>2.6705927829191206E-2</v>
      </c>
      <c r="H113" s="71">
        <f>SUM(H93:H112)</f>
        <v>3418</v>
      </c>
      <c r="I113" s="41">
        <f>H113/181157</f>
        <v>1.8867612071297273E-2</v>
      </c>
      <c r="J113" s="37">
        <f>IF(D113=0, "-", IF((B113-D113)/D113&lt;10, (B113-D113)/D113, "&gt;999%"))</f>
        <v>2.3207070707070705</v>
      </c>
      <c r="K113" s="38">
        <f>IF(H113=0, "-", IF((F113-H113)/H113&lt;10, (F113-H113)/H113, "&gt;999%"))</f>
        <v>0.37448800468110005</v>
      </c>
    </row>
    <row r="114" spans="1:11" x14ac:dyDescent="0.25">
      <c r="B114" s="83"/>
      <c r="D114" s="83"/>
      <c r="F114" s="83"/>
      <c r="H114" s="83"/>
    </row>
    <row r="115" spans="1:11" s="43" customFormat="1" x14ac:dyDescent="0.25">
      <c r="A115" s="162" t="s">
        <v>613</v>
      </c>
      <c r="B115" s="71">
        <v>4402</v>
      </c>
      <c r="C115" s="40">
        <f>B115/20634</f>
        <v>0.21333721042938839</v>
      </c>
      <c r="D115" s="71">
        <v>2964</v>
      </c>
      <c r="E115" s="41">
        <f>D115/20062</f>
        <v>0.14774199980061808</v>
      </c>
      <c r="F115" s="77">
        <v>31685</v>
      </c>
      <c r="G115" s="42">
        <f>F115/175916</f>
        <v>0.18011437276882147</v>
      </c>
      <c r="H115" s="71">
        <v>28025</v>
      </c>
      <c r="I115" s="41">
        <f>H115/181157</f>
        <v>0.15470006679289236</v>
      </c>
      <c r="J115" s="37">
        <f>IF(D115=0, "-", IF((B115-D115)/D115&lt;10, (B115-D115)/D115, "&gt;999%"))</f>
        <v>0.4851551956815115</v>
      </c>
      <c r="K115" s="38">
        <f>IF(H115=0, "-", IF((F115-H115)/H115&lt;10, (F115-H115)/H115, "&gt;999%"))</f>
        <v>0.13059768064228366</v>
      </c>
    </row>
    <row r="116" spans="1:11" x14ac:dyDescent="0.25">
      <c r="B116" s="83"/>
      <c r="D116" s="83"/>
      <c r="F116" s="83"/>
      <c r="H116" s="83"/>
    </row>
    <row r="117" spans="1:11" ht="15.6" x14ac:dyDescent="0.3">
      <c r="A117" s="164" t="s">
        <v>126</v>
      </c>
      <c r="B117" s="196" t="s">
        <v>1</v>
      </c>
      <c r="C117" s="200"/>
      <c r="D117" s="200"/>
      <c r="E117" s="197"/>
      <c r="F117" s="196" t="s">
        <v>14</v>
      </c>
      <c r="G117" s="200"/>
      <c r="H117" s="200"/>
      <c r="I117" s="197"/>
      <c r="J117" s="196" t="s">
        <v>15</v>
      </c>
      <c r="K117" s="197"/>
    </row>
    <row r="118" spans="1:11" x14ac:dyDescent="0.25">
      <c r="A118" s="22"/>
      <c r="B118" s="196">
        <f>VALUE(RIGHT($B$2, 4))</f>
        <v>2022</v>
      </c>
      <c r="C118" s="197"/>
      <c r="D118" s="196">
        <f>B118-1</f>
        <v>2021</v>
      </c>
      <c r="E118" s="204"/>
      <c r="F118" s="196">
        <f>B118</f>
        <v>2022</v>
      </c>
      <c r="G118" s="204"/>
      <c r="H118" s="196">
        <f>D118</f>
        <v>2021</v>
      </c>
      <c r="I118" s="204"/>
      <c r="J118" s="140" t="s">
        <v>4</v>
      </c>
      <c r="K118" s="141" t="s">
        <v>2</v>
      </c>
    </row>
    <row r="119" spans="1:11" x14ac:dyDescent="0.25">
      <c r="A119" s="163" t="s">
        <v>158</v>
      </c>
      <c r="B119" s="61" t="s">
        <v>12</v>
      </c>
      <c r="C119" s="62" t="s">
        <v>13</v>
      </c>
      <c r="D119" s="61" t="s">
        <v>12</v>
      </c>
      <c r="E119" s="63" t="s">
        <v>13</v>
      </c>
      <c r="F119" s="62" t="s">
        <v>12</v>
      </c>
      <c r="G119" s="62" t="s">
        <v>13</v>
      </c>
      <c r="H119" s="61" t="s">
        <v>12</v>
      </c>
      <c r="I119" s="63" t="s">
        <v>13</v>
      </c>
      <c r="J119" s="61"/>
      <c r="K119" s="63"/>
    </row>
    <row r="120" spans="1:11" x14ac:dyDescent="0.25">
      <c r="A120" s="7" t="s">
        <v>429</v>
      </c>
      <c r="B120" s="65">
        <v>0</v>
      </c>
      <c r="C120" s="34">
        <f>IF(B144=0, "-", B120/B144)</f>
        <v>0</v>
      </c>
      <c r="D120" s="65">
        <v>0</v>
      </c>
      <c r="E120" s="9">
        <f>IF(D144=0, "-", D120/D144)</f>
        <v>0</v>
      </c>
      <c r="F120" s="81">
        <v>0</v>
      </c>
      <c r="G120" s="34">
        <f>IF(F144=0, "-", F120/F144)</f>
        <v>0</v>
      </c>
      <c r="H120" s="65">
        <v>2</v>
      </c>
      <c r="I120" s="9">
        <f>IF(H144=0, "-", H120/H144)</f>
        <v>1.0122482032594392E-4</v>
      </c>
      <c r="J120" s="8" t="str">
        <f t="shared" ref="J120:J142" si="10">IF(D120=0, "-", IF((B120-D120)/D120&lt;10, (B120-D120)/D120, "&gt;999%"))</f>
        <v>-</v>
      </c>
      <c r="K120" s="9">
        <f t="shared" ref="K120:K142" si="11">IF(H120=0, "-", IF((F120-H120)/H120&lt;10, (F120-H120)/H120, "&gt;999%"))</f>
        <v>-1</v>
      </c>
    </row>
    <row r="121" spans="1:11" x14ac:dyDescent="0.25">
      <c r="A121" s="7" t="s">
        <v>430</v>
      </c>
      <c r="B121" s="65">
        <v>170</v>
      </c>
      <c r="C121" s="34">
        <f>IF(B144=0, "-", B121/B144)</f>
        <v>8.5170340681362727E-2</v>
      </c>
      <c r="D121" s="65">
        <v>139</v>
      </c>
      <c r="E121" s="9">
        <f>IF(D144=0, "-", D121/D144)</f>
        <v>5.7796257796257799E-2</v>
      </c>
      <c r="F121" s="81">
        <v>1198</v>
      </c>
      <c r="G121" s="34">
        <f>IF(F144=0, "-", F121/F144)</f>
        <v>6.2017911684008907E-2</v>
      </c>
      <c r="H121" s="65">
        <v>1081</v>
      </c>
      <c r="I121" s="9">
        <f>IF(H144=0, "-", H121/H144)</f>
        <v>5.4712015386172687E-2</v>
      </c>
      <c r="J121" s="8">
        <f t="shared" si="10"/>
        <v>0.22302158273381295</v>
      </c>
      <c r="K121" s="9">
        <f t="shared" si="11"/>
        <v>0.10823311748381129</v>
      </c>
    </row>
    <row r="122" spans="1:11" x14ac:dyDescent="0.25">
      <c r="A122" s="7" t="s">
        <v>431</v>
      </c>
      <c r="B122" s="65">
        <v>0</v>
      </c>
      <c r="C122" s="34">
        <f>IF(B144=0, "-", B122/B144)</f>
        <v>0</v>
      </c>
      <c r="D122" s="65">
        <v>39</v>
      </c>
      <c r="E122" s="9">
        <f>IF(D144=0, "-", D122/D144)</f>
        <v>1.6216216216216217E-2</v>
      </c>
      <c r="F122" s="81">
        <v>4</v>
      </c>
      <c r="G122" s="34">
        <f>IF(F144=0, "-", F122/F144)</f>
        <v>2.0707149143241705E-4</v>
      </c>
      <c r="H122" s="65">
        <v>182</v>
      </c>
      <c r="I122" s="9">
        <f>IF(H144=0, "-", H122/H144)</f>
        <v>9.2114586496608968E-3</v>
      </c>
      <c r="J122" s="8">
        <f t="shared" si="10"/>
        <v>-1</v>
      </c>
      <c r="K122" s="9">
        <f t="shared" si="11"/>
        <v>-0.97802197802197799</v>
      </c>
    </row>
    <row r="123" spans="1:11" x14ac:dyDescent="0.25">
      <c r="A123" s="7" t="s">
        <v>432</v>
      </c>
      <c r="B123" s="65">
        <v>77</v>
      </c>
      <c r="C123" s="34">
        <f>IF(B144=0, "-", B123/B144)</f>
        <v>3.8577154308617231E-2</v>
      </c>
      <c r="D123" s="65">
        <v>91</v>
      </c>
      <c r="E123" s="9">
        <f>IF(D144=0, "-", D123/D144)</f>
        <v>3.783783783783784E-2</v>
      </c>
      <c r="F123" s="81">
        <v>638</v>
      </c>
      <c r="G123" s="34">
        <f>IF(F144=0, "-", F123/F144)</f>
        <v>3.3027902883470517E-2</v>
      </c>
      <c r="H123" s="65">
        <v>494</v>
      </c>
      <c r="I123" s="9">
        <f>IF(H144=0, "-", H123/H144)</f>
        <v>2.500253062050815E-2</v>
      </c>
      <c r="J123" s="8">
        <f t="shared" si="10"/>
        <v>-0.15384615384615385</v>
      </c>
      <c r="K123" s="9">
        <f t="shared" si="11"/>
        <v>0.291497975708502</v>
      </c>
    </row>
    <row r="124" spans="1:11" x14ac:dyDescent="0.25">
      <c r="A124" s="7" t="s">
        <v>433</v>
      </c>
      <c r="B124" s="65">
        <v>72</v>
      </c>
      <c r="C124" s="34">
        <f>IF(B144=0, "-", B124/B144)</f>
        <v>3.6072144288577156E-2</v>
      </c>
      <c r="D124" s="65">
        <v>40</v>
      </c>
      <c r="E124" s="9">
        <f>IF(D144=0, "-", D124/D144)</f>
        <v>1.6632016632016633E-2</v>
      </c>
      <c r="F124" s="81">
        <v>667</v>
      </c>
      <c r="G124" s="34">
        <f>IF(F144=0, "-", F124/F144)</f>
        <v>3.452917119635554E-2</v>
      </c>
      <c r="H124" s="65">
        <v>771</v>
      </c>
      <c r="I124" s="9">
        <f>IF(H144=0, "-", H124/H144)</f>
        <v>3.9022168235651383E-2</v>
      </c>
      <c r="J124" s="8">
        <f t="shared" si="10"/>
        <v>0.8</v>
      </c>
      <c r="K124" s="9">
        <f t="shared" si="11"/>
        <v>-0.13488975356679636</v>
      </c>
    </row>
    <row r="125" spans="1:11" x14ac:dyDescent="0.25">
      <c r="A125" s="7" t="s">
        <v>434</v>
      </c>
      <c r="B125" s="65">
        <v>233</v>
      </c>
      <c r="C125" s="34">
        <f>IF(B144=0, "-", B125/B144)</f>
        <v>0.11673346693386774</v>
      </c>
      <c r="D125" s="65">
        <v>387</v>
      </c>
      <c r="E125" s="9">
        <f>IF(D144=0, "-", D125/D144)</f>
        <v>0.16091476091476092</v>
      </c>
      <c r="F125" s="81">
        <v>2184</v>
      </c>
      <c r="G125" s="34">
        <f>IF(F144=0, "-", F125/F144)</f>
        <v>0.1130610343220997</v>
      </c>
      <c r="H125" s="65">
        <v>2576</v>
      </c>
      <c r="I125" s="9">
        <f>IF(H144=0, "-", H125/H144)</f>
        <v>0.13037756857981578</v>
      </c>
      <c r="J125" s="8">
        <f t="shared" si="10"/>
        <v>-0.3979328165374677</v>
      </c>
      <c r="K125" s="9">
        <f t="shared" si="11"/>
        <v>-0.15217391304347827</v>
      </c>
    </row>
    <row r="126" spans="1:11" x14ac:dyDescent="0.25">
      <c r="A126" s="7" t="s">
        <v>435</v>
      </c>
      <c r="B126" s="65">
        <v>35</v>
      </c>
      <c r="C126" s="34">
        <f>IF(B144=0, "-", B126/B144)</f>
        <v>1.7535070140280561E-2</v>
      </c>
      <c r="D126" s="65">
        <v>46</v>
      </c>
      <c r="E126" s="9">
        <f>IF(D144=0, "-", D126/D144)</f>
        <v>1.9126819126819128E-2</v>
      </c>
      <c r="F126" s="81">
        <v>307</v>
      </c>
      <c r="G126" s="34">
        <f>IF(F144=0, "-", F126/F144)</f>
        <v>1.5892736967438009E-2</v>
      </c>
      <c r="H126" s="65">
        <v>520</v>
      </c>
      <c r="I126" s="9">
        <f>IF(H144=0, "-", H126/H144)</f>
        <v>2.631845328474542E-2</v>
      </c>
      <c r="J126" s="8">
        <f t="shared" si="10"/>
        <v>-0.2391304347826087</v>
      </c>
      <c r="K126" s="9">
        <f t="shared" si="11"/>
        <v>-0.4096153846153846</v>
      </c>
    </row>
    <row r="127" spans="1:11" x14ac:dyDescent="0.25">
      <c r="A127" s="7" t="s">
        <v>436</v>
      </c>
      <c r="B127" s="65">
        <v>16</v>
      </c>
      <c r="C127" s="34">
        <f>IF(B144=0, "-", B127/B144)</f>
        <v>8.0160320641282558E-3</v>
      </c>
      <c r="D127" s="65">
        <v>17</v>
      </c>
      <c r="E127" s="9">
        <f>IF(D144=0, "-", D127/D144)</f>
        <v>7.068607068607069E-3</v>
      </c>
      <c r="F127" s="81">
        <v>252</v>
      </c>
      <c r="G127" s="34">
        <f>IF(F144=0, "-", F127/F144)</f>
        <v>1.3045503960242273E-2</v>
      </c>
      <c r="H127" s="65">
        <v>315</v>
      </c>
      <c r="I127" s="9">
        <f>IF(H144=0, "-", H127/H144)</f>
        <v>1.5942909201336168E-2</v>
      </c>
      <c r="J127" s="8">
        <f t="shared" si="10"/>
        <v>-5.8823529411764705E-2</v>
      </c>
      <c r="K127" s="9">
        <f t="shared" si="11"/>
        <v>-0.2</v>
      </c>
    </row>
    <row r="128" spans="1:11" x14ac:dyDescent="0.25">
      <c r="A128" s="7" t="s">
        <v>437</v>
      </c>
      <c r="B128" s="65">
        <v>144</v>
      </c>
      <c r="C128" s="34">
        <f>IF(B144=0, "-", B128/B144)</f>
        <v>7.2144288577154311E-2</v>
      </c>
      <c r="D128" s="65">
        <v>50</v>
      </c>
      <c r="E128" s="9">
        <f>IF(D144=0, "-", D128/D144)</f>
        <v>2.0790020790020791E-2</v>
      </c>
      <c r="F128" s="81">
        <v>769</v>
      </c>
      <c r="G128" s="34">
        <f>IF(F144=0, "-", F128/F144)</f>
        <v>3.9809494227882179E-2</v>
      </c>
      <c r="H128" s="65">
        <v>668</v>
      </c>
      <c r="I128" s="9">
        <f>IF(H144=0, "-", H128/H144)</f>
        <v>3.3809089988865268E-2</v>
      </c>
      <c r="J128" s="8">
        <f t="shared" si="10"/>
        <v>1.88</v>
      </c>
      <c r="K128" s="9">
        <f t="shared" si="11"/>
        <v>0.15119760479041916</v>
      </c>
    </row>
    <row r="129" spans="1:11" x14ac:dyDescent="0.25">
      <c r="A129" s="7" t="s">
        <v>438</v>
      </c>
      <c r="B129" s="65">
        <v>25</v>
      </c>
      <c r="C129" s="34">
        <f>IF(B144=0, "-", B129/B144)</f>
        <v>1.2525050100200401E-2</v>
      </c>
      <c r="D129" s="65">
        <v>34</v>
      </c>
      <c r="E129" s="9">
        <f>IF(D144=0, "-", D129/D144)</f>
        <v>1.4137214137214138E-2</v>
      </c>
      <c r="F129" s="81">
        <v>642</v>
      </c>
      <c r="G129" s="34">
        <f>IF(F144=0, "-", F129/F144)</f>
        <v>3.3234974374902936E-2</v>
      </c>
      <c r="H129" s="65">
        <v>293</v>
      </c>
      <c r="I129" s="9">
        <f>IF(H144=0, "-", H129/H144)</f>
        <v>1.4829436177750784E-2</v>
      </c>
      <c r="J129" s="8">
        <f t="shared" si="10"/>
        <v>-0.26470588235294118</v>
      </c>
      <c r="K129" s="9">
        <f t="shared" si="11"/>
        <v>1.1911262798634812</v>
      </c>
    </row>
    <row r="130" spans="1:11" x14ac:dyDescent="0.25">
      <c r="A130" s="7" t="s">
        <v>439</v>
      </c>
      <c r="B130" s="65">
        <v>114</v>
      </c>
      <c r="C130" s="34">
        <f>IF(B144=0, "-", B130/B144)</f>
        <v>5.7114228456913829E-2</v>
      </c>
      <c r="D130" s="65">
        <v>77</v>
      </c>
      <c r="E130" s="9">
        <f>IF(D144=0, "-", D130/D144)</f>
        <v>3.2016632016632018E-2</v>
      </c>
      <c r="F130" s="81">
        <v>912</v>
      </c>
      <c r="G130" s="34">
        <f>IF(F144=0, "-", F130/F144)</f>
        <v>4.7212300046591084E-2</v>
      </c>
      <c r="H130" s="65">
        <v>1095</v>
      </c>
      <c r="I130" s="9">
        <f>IF(H144=0, "-", H130/H144)</f>
        <v>5.5420589128454295E-2</v>
      </c>
      <c r="J130" s="8">
        <f t="shared" si="10"/>
        <v>0.48051948051948051</v>
      </c>
      <c r="K130" s="9">
        <f t="shared" si="11"/>
        <v>-0.16712328767123288</v>
      </c>
    </row>
    <row r="131" spans="1:11" x14ac:dyDescent="0.25">
      <c r="A131" s="7" t="s">
        <v>440</v>
      </c>
      <c r="B131" s="65">
        <v>81</v>
      </c>
      <c r="C131" s="34">
        <f>IF(B144=0, "-", B131/B144)</f>
        <v>4.0581162324649298E-2</v>
      </c>
      <c r="D131" s="65">
        <v>50</v>
      </c>
      <c r="E131" s="9">
        <f>IF(D144=0, "-", D131/D144)</f>
        <v>2.0790020790020791E-2</v>
      </c>
      <c r="F131" s="81">
        <v>782</v>
      </c>
      <c r="G131" s="34">
        <f>IF(F144=0, "-", F131/F144)</f>
        <v>4.0482476575037535E-2</v>
      </c>
      <c r="H131" s="65">
        <v>905</v>
      </c>
      <c r="I131" s="9">
        <f>IF(H144=0, "-", H131/H144)</f>
        <v>4.5804231197489623E-2</v>
      </c>
      <c r="J131" s="8">
        <f t="shared" si="10"/>
        <v>0.62</v>
      </c>
      <c r="K131" s="9">
        <f t="shared" si="11"/>
        <v>-0.13591160220994475</v>
      </c>
    </row>
    <row r="132" spans="1:11" x14ac:dyDescent="0.25">
      <c r="A132" s="7" t="s">
        <v>441</v>
      </c>
      <c r="B132" s="65">
        <v>0</v>
      </c>
      <c r="C132" s="34">
        <f>IF(B144=0, "-", B132/B144)</f>
        <v>0</v>
      </c>
      <c r="D132" s="65">
        <v>10</v>
      </c>
      <c r="E132" s="9">
        <f>IF(D144=0, "-", D132/D144)</f>
        <v>4.1580041580041582E-3</v>
      </c>
      <c r="F132" s="81">
        <v>2</v>
      </c>
      <c r="G132" s="34">
        <f>IF(F144=0, "-", F132/F144)</f>
        <v>1.0353574571620853E-4</v>
      </c>
      <c r="H132" s="65">
        <v>525</v>
      </c>
      <c r="I132" s="9">
        <f>IF(H144=0, "-", H132/H144)</f>
        <v>2.6571515335560278E-2</v>
      </c>
      <c r="J132" s="8">
        <f t="shared" si="10"/>
        <v>-1</v>
      </c>
      <c r="K132" s="9">
        <f t="shared" si="11"/>
        <v>-0.99619047619047618</v>
      </c>
    </row>
    <row r="133" spans="1:11" x14ac:dyDescent="0.25">
      <c r="A133" s="7" t="s">
        <v>442</v>
      </c>
      <c r="B133" s="65">
        <v>141</v>
      </c>
      <c r="C133" s="34">
        <f>IF(B144=0, "-", B133/B144)</f>
        <v>7.0641282565130262E-2</v>
      </c>
      <c r="D133" s="65">
        <v>137</v>
      </c>
      <c r="E133" s="9">
        <f>IF(D144=0, "-", D133/D144)</f>
        <v>5.6964656964656968E-2</v>
      </c>
      <c r="F133" s="81">
        <v>1796</v>
      </c>
      <c r="G133" s="34">
        <f>IF(F144=0, "-", F133/F144)</f>
        <v>9.2975099653155258E-2</v>
      </c>
      <c r="H133" s="65">
        <v>1413</v>
      </c>
      <c r="I133" s="9">
        <f>IF(H144=0, "-", H133/H144)</f>
        <v>7.1515335560279378E-2</v>
      </c>
      <c r="J133" s="8">
        <f t="shared" si="10"/>
        <v>2.9197080291970802E-2</v>
      </c>
      <c r="K133" s="9">
        <f t="shared" si="11"/>
        <v>0.27105449398443027</v>
      </c>
    </row>
    <row r="134" spans="1:11" x14ac:dyDescent="0.25">
      <c r="A134" s="7" t="s">
        <v>443</v>
      </c>
      <c r="B134" s="65">
        <v>0</v>
      </c>
      <c r="C134" s="34">
        <f>IF(B144=0, "-", B134/B144)</f>
        <v>0</v>
      </c>
      <c r="D134" s="65">
        <v>2</v>
      </c>
      <c r="E134" s="9">
        <f>IF(D144=0, "-", D134/D144)</f>
        <v>8.3160083160083165E-4</v>
      </c>
      <c r="F134" s="81">
        <v>0</v>
      </c>
      <c r="G134" s="34">
        <f>IF(F144=0, "-", F134/F144)</f>
        <v>0</v>
      </c>
      <c r="H134" s="65">
        <v>12</v>
      </c>
      <c r="I134" s="9">
        <f>IF(H144=0, "-", H134/H144)</f>
        <v>6.0734892195566357E-4</v>
      </c>
      <c r="J134" s="8">
        <f t="shared" si="10"/>
        <v>-1</v>
      </c>
      <c r="K134" s="9">
        <f t="shared" si="11"/>
        <v>-1</v>
      </c>
    </row>
    <row r="135" spans="1:11" x14ac:dyDescent="0.25">
      <c r="A135" s="7" t="s">
        <v>444</v>
      </c>
      <c r="B135" s="65">
        <v>19</v>
      </c>
      <c r="C135" s="34">
        <f>IF(B144=0, "-", B135/B144)</f>
        <v>9.5190380761523054E-3</v>
      </c>
      <c r="D135" s="65">
        <v>12</v>
      </c>
      <c r="E135" s="9">
        <f>IF(D144=0, "-", D135/D144)</f>
        <v>4.9896049896049899E-3</v>
      </c>
      <c r="F135" s="81">
        <v>170</v>
      </c>
      <c r="G135" s="34">
        <f>IF(F144=0, "-", F135/F144)</f>
        <v>8.800538385877724E-3</v>
      </c>
      <c r="H135" s="65">
        <v>218</v>
      </c>
      <c r="I135" s="9">
        <f>IF(H144=0, "-", H135/H144)</f>
        <v>1.1033505415527887E-2</v>
      </c>
      <c r="J135" s="8">
        <f t="shared" si="10"/>
        <v>0.58333333333333337</v>
      </c>
      <c r="K135" s="9">
        <f t="shared" si="11"/>
        <v>-0.22018348623853212</v>
      </c>
    </row>
    <row r="136" spans="1:11" x14ac:dyDescent="0.25">
      <c r="A136" s="7" t="s">
        <v>445</v>
      </c>
      <c r="B136" s="65">
        <v>30</v>
      </c>
      <c r="C136" s="34">
        <f>IF(B144=0, "-", B136/B144)</f>
        <v>1.503006012024048E-2</v>
      </c>
      <c r="D136" s="65">
        <v>12</v>
      </c>
      <c r="E136" s="9">
        <f>IF(D144=0, "-", D136/D144)</f>
        <v>4.9896049896049899E-3</v>
      </c>
      <c r="F136" s="81">
        <v>275</v>
      </c>
      <c r="G136" s="34">
        <f>IF(F144=0, "-", F136/F144)</f>
        <v>1.4236165035978672E-2</v>
      </c>
      <c r="H136" s="65">
        <v>156</v>
      </c>
      <c r="I136" s="9">
        <f>IF(H144=0, "-", H136/H144)</f>
        <v>7.895535985423625E-3</v>
      </c>
      <c r="J136" s="8">
        <f t="shared" si="10"/>
        <v>1.5</v>
      </c>
      <c r="K136" s="9">
        <f t="shared" si="11"/>
        <v>0.76282051282051277</v>
      </c>
    </row>
    <row r="137" spans="1:11" x14ac:dyDescent="0.25">
      <c r="A137" s="7" t="s">
        <v>446</v>
      </c>
      <c r="B137" s="65">
        <v>124</v>
      </c>
      <c r="C137" s="34">
        <f>IF(B144=0, "-", B137/B144)</f>
        <v>6.2124248496993988E-2</v>
      </c>
      <c r="D137" s="65">
        <v>197</v>
      </c>
      <c r="E137" s="9">
        <f>IF(D144=0, "-", D137/D144)</f>
        <v>8.1912681912681917E-2</v>
      </c>
      <c r="F137" s="81">
        <v>1231</v>
      </c>
      <c r="G137" s="34">
        <f>IF(F144=0, "-", F137/F144)</f>
        <v>6.3726251488326349E-2</v>
      </c>
      <c r="H137" s="65">
        <v>1270</v>
      </c>
      <c r="I137" s="9">
        <f>IF(H144=0, "-", H137/H144)</f>
        <v>6.4277760906974388E-2</v>
      </c>
      <c r="J137" s="8">
        <f t="shared" si="10"/>
        <v>-0.37055837563451777</v>
      </c>
      <c r="K137" s="9">
        <f t="shared" si="11"/>
        <v>-3.0708661417322834E-2</v>
      </c>
    </row>
    <row r="138" spans="1:11" x14ac:dyDescent="0.25">
      <c r="A138" s="7" t="s">
        <v>447</v>
      </c>
      <c r="B138" s="65">
        <v>78</v>
      </c>
      <c r="C138" s="34">
        <f>IF(B144=0, "-", B138/B144)</f>
        <v>3.9078156312625248E-2</v>
      </c>
      <c r="D138" s="65">
        <v>105</v>
      </c>
      <c r="E138" s="9">
        <f>IF(D144=0, "-", D138/D144)</f>
        <v>4.3659043659043661E-2</v>
      </c>
      <c r="F138" s="81">
        <v>895</v>
      </c>
      <c r="G138" s="34">
        <f>IF(F144=0, "-", F138/F144)</f>
        <v>4.6332246208003317E-2</v>
      </c>
      <c r="H138" s="65">
        <v>796</v>
      </c>
      <c r="I138" s="9">
        <f>IF(H144=0, "-", H138/H144)</f>
        <v>4.0287478489725678E-2</v>
      </c>
      <c r="J138" s="8">
        <f t="shared" si="10"/>
        <v>-0.25714285714285712</v>
      </c>
      <c r="K138" s="9">
        <f t="shared" si="11"/>
        <v>0.12437185929648241</v>
      </c>
    </row>
    <row r="139" spans="1:11" x14ac:dyDescent="0.25">
      <c r="A139" s="7" t="s">
        <v>448</v>
      </c>
      <c r="B139" s="65">
        <v>143</v>
      </c>
      <c r="C139" s="34">
        <f>IF(B144=0, "-", B139/B144)</f>
        <v>7.1643286573146295E-2</v>
      </c>
      <c r="D139" s="65">
        <v>279</v>
      </c>
      <c r="E139" s="9">
        <f>IF(D144=0, "-", D139/D144)</f>
        <v>0.11600831600831601</v>
      </c>
      <c r="F139" s="81">
        <v>1464</v>
      </c>
      <c r="G139" s="34">
        <f>IF(F144=0, "-", F139/F144)</f>
        <v>7.5788165864264637E-2</v>
      </c>
      <c r="H139" s="65">
        <v>970</v>
      </c>
      <c r="I139" s="9">
        <f>IF(H144=0, "-", H139/H144)</f>
        <v>4.9094037858082799E-2</v>
      </c>
      <c r="J139" s="8">
        <f t="shared" si="10"/>
        <v>-0.48745519713261648</v>
      </c>
      <c r="K139" s="9">
        <f t="shared" si="11"/>
        <v>0.50927835051546388</v>
      </c>
    </row>
    <row r="140" spans="1:11" x14ac:dyDescent="0.25">
      <c r="A140" s="7" t="s">
        <v>449</v>
      </c>
      <c r="B140" s="65">
        <v>388</v>
      </c>
      <c r="C140" s="34">
        <f>IF(B144=0, "-", B140/B144)</f>
        <v>0.19438877755511022</v>
      </c>
      <c r="D140" s="65">
        <v>649</v>
      </c>
      <c r="E140" s="9">
        <f>IF(D144=0, "-", D140/D144)</f>
        <v>0.26985446985446987</v>
      </c>
      <c r="F140" s="81">
        <v>4808</v>
      </c>
      <c r="G140" s="34">
        <f>IF(F144=0, "-", F140/F144)</f>
        <v>0.24889993270176528</v>
      </c>
      <c r="H140" s="65">
        <v>4991</v>
      </c>
      <c r="I140" s="9">
        <f>IF(H144=0, "-", H140/H144)</f>
        <v>0.25260653912339304</v>
      </c>
      <c r="J140" s="8">
        <f t="shared" si="10"/>
        <v>-0.40215716486902925</v>
      </c>
      <c r="K140" s="9">
        <f t="shared" si="11"/>
        <v>-3.6665998797836108E-2</v>
      </c>
    </row>
    <row r="141" spans="1:11" x14ac:dyDescent="0.25">
      <c r="A141" s="7" t="s">
        <v>450</v>
      </c>
      <c r="B141" s="65">
        <v>0</v>
      </c>
      <c r="C141" s="34">
        <f>IF(B144=0, "-", B141/B144)</f>
        <v>0</v>
      </c>
      <c r="D141" s="65">
        <v>1</v>
      </c>
      <c r="E141" s="9">
        <f>IF(D144=0, "-", D141/D144)</f>
        <v>4.1580041580041582E-4</v>
      </c>
      <c r="F141" s="81">
        <v>11</v>
      </c>
      <c r="G141" s="34">
        <f>IF(F144=0, "-", F141/F144)</f>
        <v>5.6944660143914689E-4</v>
      </c>
      <c r="H141" s="65">
        <v>12</v>
      </c>
      <c r="I141" s="9">
        <f>IF(H144=0, "-", H141/H144)</f>
        <v>6.0734892195566357E-4</v>
      </c>
      <c r="J141" s="8">
        <f t="shared" si="10"/>
        <v>-1</v>
      </c>
      <c r="K141" s="9">
        <f t="shared" si="11"/>
        <v>-8.3333333333333329E-2</v>
      </c>
    </row>
    <row r="142" spans="1:11" x14ac:dyDescent="0.25">
      <c r="A142" s="7" t="s">
        <v>451</v>
      </c>
      <c r="B142" s="65">
        <v>106</v>
      </c>
      <c r="C142" s="34">
        <f>IF(B144=0, "-", B142/B144)</f>
        <v>5.3106212424849697E-2</v>
      </c>
      <c r="D142" s="65">
        <v>31</v>
      </c>
      <c r="E142" s="9">
        <f>IF(D144=0, "-", D142/D144)</f>
        <v>1.2889812889812891E-2</v>
      </c>
      <c r="F142" s="81">
        <v>310</v>
      </c>
      <c r="G142" s="34">
        <f>IF(F144=0, "-", F142/F144)</f>
        <v>1.6048040586012322E-2</v>
      </c>
      <c r="H142" s="65">
        <v>493</v>
      </c>
      <c r="I142" s="9">
        <f>IF(H144=0, "-", H142/H144)</f>
        <v>2.4951918210345175E-2</v>
      </c>
      <c r="J142" s="8">
        <f t="shared" si="10"/>
        <v>2.4193548387096775</v>
      </c>
      <c r="K142" s="9">
        <f t="shared" si="11"/>
        <v>-0.3711967545638945</v>
      </c>
    </row>
    <row r="143" spans="1:11" x14ac:dyDescent="0.25">
      <c r="A143" s="2"/>
      <c r="B143" s="68"/>
      <c r="C143" s="33"/>
      <c r="D143" s="68"/>
      <c r="E143" s="6"/>
      <c r="F143" s="82"/>
      <c r="G143" s="33"/>
      <c r="H143" s="68"/>
      <c r="I143" s="6"/>
      <c r="J143" s="5"/>
      <c r="K143" s="6"/>
    </row>
    <row r="144" spans="1:11" s="43" customFormat="1" x14ac:dyDescent="0.25">
      <c r="A144" s="162" t="s">
        <v>612</v>
      </c>
      <c r="B144" s="71">
        <f>SUM(B120:B143)</f>
        <v>1996</v>
      </c>
      <c r="C144" s="40">
        <f>B144/20634</f>
        <v>9.6733546573616366E-2</v>
      </c>
      <c r="D144" s="71">
        <f>SUM(D120:D143)</f>
        <v>2405</v>
      </c>
      <c r="E144" s="41">
        <f>D144/20062</f>
        <v>0.11987837703120327</v>
      </c>
      <c r="F144" s="77">
        <f>SUM(F120:F143)</f>
        <v>19317</v>
      </c>
      <c r="G144" s="42">
        <f>F144/175916</f>
        <v>0.10980809022488006</v>
      </c>
      <c r="H144" s="71">
        <f>SUM(H120:H143)</f>
        <v>19758</v>
      </c>
      <c r="I144" s="41">
        <f>H144/181157</f>
        <v>0.10906561711664468</v>
      </c>
      <c r="J144" s="37">
        <f>IF(D144=0, "-", IF((B144-D144)/D144&lt;10, (B144-D144)/D144, "&gt;999%"))</f>
        <v>-0.17006237006237007</v>
      </c>
      <c r="K144" s="38">
        <f>IF(H144=0, "-", IF((F144-H144)/H144&lt;10, (F144-H144)/H144, "&gt;999%"))</f>
        <v>-2.2320072881870635E-2</v>
      </c>
    </row>
    <row r="145" spans="1:11" x14ac:dyDescent="0.25">
      <c r="B145" s="83"/>
      <c r="D145" s="83"/>
      <c r="F145" s="83"/>
      <c r="H145" s="83"/>
    </row>
    <row r="146" spans="1:11" x14ac:dyDescent="0.25">
      <c r="A146" s="163" t="s">
        <v>159</v>
      </c>
      <c r="B146" s="61" t="s">
        <v>12</v>
      </c>
      <c r="C146" s="62" t="s">
        <v>13</v>
      </c>
      <c r="D146" s="61" t="s">
        <v>12</v>
      </c>
      <c r="E146" s="63" t="s">
        <v>13</v>
      </c>
      <c r="F146" s="62" t="s">
        <v>12</v>
      </c>
      <c r="G146" s="62" t="s">
        <v>13</v>
      </c>
      <c r="H146" s="61" t="s">
        <v>12</v>
      </c>
      <c r="I146" s="63" t="s">
        <v>13</v>
      </c>
      <c r="J146" s="61"/>
      <c r="K146" s="63"/>
    </row>
    <row r="147" spans="1:11" x14ac:dyDescent="0.25">
      <c r="A147" s="7" t="s">
        <v>452</v>
      </c>
      <c r="B147" s="65">
        <v>1</v>
      </c>
      <c r="C147" s="34">
        <f>IF(B168=0, "-", B147/B168)</f>
        <v>4.3478260869565218E-3</v>
      </c>
      <c r="D147" s="65">
        <v>1</v>
      </c>
      <c r="E147" s="9">
        <f>IF(D168=0, "-", D147/D168)</f>
        <v>4.807692307692308E-3</v>
      </c>
      <c r="F147" s="81">
        <v>14</v>
      </c>
      <c r="G147" s="34">
        <f>IF(F168=0, "-", F147/F168)</f>
        <v>6.18921308576481E-3</v>
      </c>
      <c r="H147" s="65">
        <v>12</v>
      </c>
      <c r="I147" s="9">
        <f>IF(H168=0, "-", H147/H168)</f>
        <v>4.6547711404189293E-3</v>
      </c>
      <c r="J147" s="8">
        <f t="shared" ref="J147:J166" si="12">IF(D147=0, "-", IF((B147-D147)/D147&lt;10, (B147-D147)/D147, "&gt;999%"))</f>
        <v>0</v>
      </c>
      <c r="K147" s="9">
        <f t="shared" ref="K147:K166" si="13">IF(H147=0, "-", IF((F147-H147)/H147&lt;10, (F147-H147)/H147, "&gt;999%"))</f>
        <v>0.16666666666666666</v>
      </c>
    </row>
    <row r="148" spans="1:11" x14ac:dyDescent="0.25">
      <c r="A148" s="7" t="s">
        <v>453</v>
      </c>
      <c r="B148" s="65">
        <v>20</v>
      </c>
      <c r="C148" s="34">
        <f>IF(B168=0, "-", B148/B168)</f>
        <v>8.6956521739130432E-2</v>
      </c>
      <c r="D148" s="65">
        <v>25</v>
      </c>
      <c r="E148" s="9">
        <f>IF(D168=0, "-", D148/D168)</f>
        <v>0.1201923076923077</v>
      </c>
      <c r="F148" s="81">
        <v>116</v>
      </c>
      <c r="G148" s="34">
        <f>IF(F168=0, "-", F148/F168)</f>
        <v>5.128205128205128E-2</v>
      </c>
      <c r="H148" s="65">
        <v>177</v>
      </c>
      <c r="I148" s="9">
        <f>IF(H168=0, "-", H148/H168)</f>
        <v>6.8657874321179202E-2</v>
      </c>
      <c r="J148" s="8">
        <f t="shared" si="12"/>
        <v>-0.2</v>
      </c>
      <c r="K148" s="9">
        <f t="shared" si="13"/>
        <v>-0.34463276836158191</v>
      </c>
    </row>
    <row r="149" spans="1:11" x14ac:dyDescent="0.25">
      <c r="A149" s="7" t="s">
        <v>454</v>
      </c>
      <c r="B149" s="65">
        <v>11</v>
      </c>
      <c r="C149" s="34">
        <f>IF(B168=0, "-", B149/B168)</f>
        <v>4.7826086956521741E-2</v>
      </c>
      <c r="D149" s="65">
        <v>0</v>
      </c>
      <c r="E149" s="9">
        <f>IF(D168=0, "-", D149/D168)</f>
        <v>0</v>
      </c>
      <c r="F149" s="81">
        <v>68</v>
      </c>
      <c r="G149" s="34">
        <f>IF(F168=0, "-", F149/F168)</f>
        <v>3.0061892130857647E-2</v>
      </c>
      <c r="H149" s="65">
        <v>0</v>
      </c>
      <c r="I149" s="9">
        <f>IF(H168=0, "-", H149/H168)</f>
        <v>0</v>
      </c>
      <c r="J149" s="8" t="str">
        <f t="shared" si="12"/>
        <v>-</v>
      </c>
      <c r="K149" s="9" t="str">
        <f t="shared" si="13"/>
        <v>-</v>
      </c>
    </row>
    <row r="150" spans="1:11" x14ac:dyDescent="0.25">
      <c r="A150" s="7" t="s">
        <v>455</v>
      </c>
      <c r="B150" s="65">
        <v>35</v>
      </c>
      <c r="C150" s="34">
        <f>IF(B168=0, "-", B150/B168)</f>
        <v>0.15217391304347827</v>
      </c>
      <c r="D150" s="65">
        <v>7</v>
      </c>
      <c r="E150" s="9">
        <f>IF(D168=0, "-", D150/D168)</f>
        <v>3.3653846153846152E-2</v>
      </c>
      <c r="F150" s="81">
        <v>321</v>
      </c>
      <c r="G150" s="34">
        <f>IF(F168=0, "-", F150/F168)</f>
        <v>0.14190981432360741</v>
      </c>
      <c r="H150" s="65">
        <v>346</v>
      </c>
      <c r="I150" s="9">
        <f>IF(H168=0, "-", H150/H168)</f>
        <v>0.13421256788207914</v>
      </c>
      <c r="J150" s="8">
        <f t="shared" si="12"/>
        <v>4</v>
      </c>
      <c r="K150" s="9">
        <f t="shared" si="13"/>
        <v>-7.2254335260115612E-2</v>
      </c>
    </row>
    <row r="151" spans="1:11" x14ac:dyDescent="0.25">
      <c r="A151" s="7" t="s">
        <v>456</v>
      </c>
      <c r="B151" s="65">
        <v>6</v>
      </c>
      <c r="C151" s="34">
        <f>IF(B168=0, "-", B151/B168)</f>
        <v>2.6086956521739129E-2</v>
      </c>
      <c r="D151" s="65">
        <v>6</v>
      </c>
      <c r="E151" s="9">
        <f>IF(D168=0, "-", D151/D168)</f>
        <v>2.8846153846153848E-2</v>
      </c>
      <c r="F151" s="81">
        <v>84</v>
      </c>
      <c r="G151" s="34">
        <f>IF(F168=0, "-", F151/F168)</f>
        <v>3.7135278514588858E-2</v>
      </c>
      <c r="H151" s="65">
        <v>85</v>
      </c>
      <c r="I151" s="9">
        <f>IF(H168=0, "-", H151/H168)</f>
        <v>3.2971295577967415E-2</v>
      </c>
      <c r="J151" s="8">
        <f t="shared" si="12"/>
        <v>0</v>
      </c>
      <c r="K151" s="9">
        <f t="shared" si="13"/>
        <v>-1.1764705882352941E-2</v>
      </c>
    </row>
    <row r="152" spans="1:11" x14ac:dyDescent="0.25">
      <c r="A152" s="7" t="s">
        <v>457</v>
      </c>
      <c r="B152" s="65">
        <v>3</v>
      </c>
      <c r="C152" s="34">
        <f>IF(B168=0, "-", B152/B168)</f>
        <v>1.3043478260869565E-2</v>
      </c>
      <c r="D152" s="65">
        <v>1</v>
      </c>
      <c r="E152" s="9">
        <f>IF(D168=0, "-", D152/D168)</f>
        <v>4.807692307692308E-3</v>
      </c>
      <c r="F152" s="81">
        <v>26</v>
      </c>
      <c r="G152" s="34">
        <f>IF(F168=0, "-", F152/F168)</f>
        <v>1.1494252873563218E-2</v>
      </c>
      <c r="H152" s="65">
        <v>22</v>
      </c>
      <c r="I152" s="9">
        <f>IF(H168=0, "-", H152/H168)</f>
        <v>8.5337470907680367E-3</v>
      </c>
      <c r="J152" s="8">
        <f t="shared" si="12"/>
        <v>2</v>
      </c>
      <c r="K152" s="9">
        <f t="shared" si="13"/>
        <v>0.18181818181818182</v>
      </c>
    </row>
    <row r="153" spans="1:11" x14ac:dyDescent="0.25">
      <c r="A153" s="7" t="s">
        <v>458</v>
      </c>
      <c r="B153" s="65">
        <v>2</v>
      </c>
      <c r="C153" s="34">
        <f>IF(B168=0, "-", B153/B168)</f>
        <v>8.6956521739130436E-3</v>
      </c>
      <c r="D153" s="65">
        <v>8</v>
      </c>
      <c r="E153" s="9">
        <f>IF(D168=0, "-", D153/D168)</f>
        <v>3.8461538461538464E-2</v>
      </c>
      <c r="F153" s="81">
        <v>52</v>
      </c>
      <c r="G153" s="34">
        <f>IF(F168=0, "-", F153/F168)</f>
        <v>2.2988505747126436E-2</v>
      </c>
      <c r="H153" s="65">
        <v>62</v>
      </c>
      <c r="I153" s="9">
        <f>IF(H168=0, "-", H153/H168)</f>
        <v>2.404965089216447E-2</v>
      </c>
      <c r="J153" s="8">
        <f t="shared" si="12"/>
        <v>-0.75</v>
      </c>
      <c r="K153" s="9">
        <f t="shared" si="13"/>
        <v>-0.16129032258064516</v>
      </c>
    </row>
    <row r="154" spans="1:11" x14ac:dyDescent="0.25">
      <c r="A154" s="7" t="s">
        <v>459</v>
      </c>
      <c r="B154" s="65">
        <v>0</v>
      </c>
      <c r="C154" s="34">
        <f>IF(B168=0, "-", B154/B168)</f>
        <v>0</v>
      </c>
      <c r="D154" s="65">
        <v>2</v>
      </c>
      <c r="E154" s="9">
        <f>IF(D168=0, "-", D154/D168)</f>
        <v>9.6153846153846159E-3</v>
      </c>
      <c r="F154" s="81">
        <v>2</v>
      </c>
      <c r="G154" s="34">
        <f>IF(F168=0, "-", F154/F168)</f>
        <v>8.8417329796640137E-4</v>
      </c>
      <c r="H154" s="65">
        <v>12</v>
      </c>
      <c r="I154" s="9">
        <f>IF(H168=0, "-", H154/H168)</f>
        <v>4.6547711404189293E-3</v>
      </c>
      <c r="J154" s="8">
        <f t="shared" si="12"/>
        <v>-1</v>
      </c>
      <c r="K154" s="9">
        <f t="shared" si="13"/>
        <v>-0.83333333333333337</v>
      </c>
    </row>
    <row r="155" spans="1:11" x14ac:dyDescent="0.25">
      <c r="A155" s="7" t="s">
        <v>460</v>
      </c>
      <c r="B155" s="65">
        <v>12</v>
      </c>
      <c r="C155" s="34">
        <f>IF(B168=0, "-", B155/B168)</f>
        <v>5.2173913043478258E-2</v>
      </c>
      <c r="D155" s="65">
        <v>0</v>
      </c>
      <c r="E155" s="9">
        <f>IF(D168=0, "-", D155/D168)</f>
        <v>0</v>
      </c>
      <c r="F155" s="81">
        <v>93</v>
      </c>
      <c r="G155" s="34">
        <f>IF(F168=0, "-", F155/F168)</f>
        <v>4.1114058355437667E-2</v>
      </c>
      <c r="H155" s="65">
        <v>0</v>
      </c>
      <c r="I155" s="9">
        <f>IF(H168=0, "-", H155/H168)</f>
        <v>0</v>
      </c>
      <c r="J155" s="8" t="str">
        <f t="shared" si="12"/>
        <v>-</v>
      </c>
      <c r="K155" s="9" t="str">
        <f t="shared" si="13"/>
        <v>-</v>
      </c>
    </row>
    <row r="156" spans="1:11" x14ac:dyDescent="0.25">
      <c r="A156" s="7" t="s">
        <v>461</v>
      </c>
      <c r="B156" s="65">
        <v>7</v>
      </c>
      <c r="C156" s="34">
        <f>IF(B168=0, "-", B156/B168)</f>
        <v>3.0434782608695653E-2</v>
      </c>
      <c r="D156" s="65">
        <v>28</v>
      </c>
      <c r="E156" s="9">
        <f>IF(D168=0, "-", D156/D168)</f>
        <v>0.13461538461538461</v>
      </c>
      <c r="F156" s="81">
        <v>211</v>
      </c>
      <c r="G156" s="34">
        <f>IF(F168=0, "-", F156/F168)</f>
        <v>9.3280282935455344E-2</v>
      </c>
      <c r="H156" s="65">
        <v>335</v>
      </c>
      <c r="I156" s="9">
        <f>IF(H168=0, "-", H156/H168)</f>
        <v>0.12994569433669512</v>
      </c>
      <c r="J156" s="8">
        <f t="shared" si="12"/>
        <v>-0.75</v>
      </c>
      <c r="K156" s="9">
        <f t="shared" si="13"/>
        <v>-0.37014925373134328</v>
      </c>
    </row>
    <row r="157" spans="1:11" x14ac:dyDescent="0.25">
      <c r="A157" s="7" t="s">
        <v>462</v>
      </c>
      <c r="B157" s="65">
        <v>1</v>
      </c>
      <c r="C157" s="34">
        <f>IF(B168=0, "-", B157/B168)</f>
        <v>4.3478260869565218E-3</v>
      </c>
      <c r="D157" s="65">
        <v>1</v>
      </c>
      <c r="E157" s="9">
        <f>IF(D168=0, "-", D157/D168)</f>
        <v>4.807692307692308E-3</v>
      </c>
      <c r="F157" s="81">
        <v>124</v>
      </c>
      <c r="G157" s="34">
        <f>IF(F168=0, "-", F157/F168)</f>
        <v>5.4818744473916887E-2</v>
      </c>
      <c r="H157" s="65">
        <v>214</v>
      </c>
      <c r="I157" s="9">
        <f>IF(H168=0, "-", H157/H168)</f>
        <v>8.301008533747091E-2</v>
      </c>
      <c r="J157" s="8">
        <f t="shared" si="12"/>
        <v>0</v>
      </c>
      <c r="K157" s="9">
        <f t="shared" si="13"/>
        <v>-0.42056074766355139</v>
      </c>
    </row>
    <row r="158" spans="1:11" x14ac:dyDescent="0.25">
      <c r="A158" s="7" t="s">
        <v>463</v>
      </c>
      <c r="B158" s="65">
        <v>0</v>
      </c>
      <c r="C158" s="34">
        <f>IF(B168=0, "-", B158/B168)</f>
        <v>0</v>
      </c>
      <c r="D158" s="65">
        <v>8</v>
      </c>
      <c r="E158" s="9">
        <f>IF(D168=0, "-", D158/D168)</f>
        <v>3.8461538461538464E-2</v>
      </c>
      <c r="F158" s="81">
        <v>35</v>
      </c>
      <c r="G158" s="34">
        <f>IF(F168=0, "-", F158/F168)</f>
        <v>1.5473032714412025E-2</v>
      </c>
      <c r="H158" s="65">
        <v>88</v>
      </c>
      <c r="I158" s="9">
        <f>IF(H168=0, "-", H158/H168)</f>
        <v>3.4134988363072147E-2</v>
      </c>
      <c r="J158" s="8">
        <f t="shared" si="12"/>
        <v>-1</v>
      </c>
      <c r="K158" s="9">
        <f t="shared" si="13"/>
        <v>-0.60227272727272729</v>
      </c>
    </row>
    <row r="159" spans="1:11" x14ac:dyDescent="0.25">
      <c r="A159" s="7" t="s">
        <v>464</v>
      </c>
      <c r="B159" s="65">
        <v>17</v>
      </c>
      <c r="C159" s="34">
        <f>IF(B168=0, "-", B159/B168)</f>
        <v>7.3913043478260873E-2</v>
      </c>
      <c r="D159" s="65">
        <v>27</v>
      </c>
      <c r="E159" s="9">
        <f>IF(D168=0, "-", D159/D168)</f>
        <v>0.12980769230769232</v>
      </c>
      <c r="F159" s="81">
        <v>205</v>
      </c>
      <c r="G159" s="34">
        <f>IF(F168=0, "-", F159/F168)</f>
        <v>9.0627763041556147E-2</v>
      </c>
      <c r="H159" s="65">
        <v>259</v>
      </c>
      <c r="I159" s="9">
        <f>IF(H168=0, "-", H159/H168)</f>
        <v>0.1004654771140419</v>
      </c>
      <c r="J159" s="8">
        <f t="shared" si="12"/>
        <v>-0.37037037037037035</v>
      </c>
      <c r="K159" s="9">
        <f t="shared" si="13"/>
        <v>-0.20849420849420849</v>
      </c>
    </row>
    <row r="160" spans="1:11" x14ac:dyDescent="0.25">
      <c r="A160" s="7" t="s">
        <v>465</v>
      </c>
      <c r="B160" s="65">
        <v>8</v>
      </c>
      <c r="C160" s="34">
        <f>IF(B168=0, "-", B160/B168)</f>
        <v>3.4782608695652174E-2</v>
      </c>
      <c r="D160" s="65">
        <v>8</v>
      </c>
      <c r="E160" s="9">
        <f>IF(D168=0, "-", D160/D168)</f>
        <v>3.8461538461538464E-2</v>
      </c>
      <c r="F160" s="81">
        <v>68</v>
      </c>
      <c r="G160" s="34">
        <f>IF(F168=0, "-", F160/F168)</f>
        <v>3.0061892130857647E-2</v>
      </c>
      <c r="H160" s="65">
        <v>53</v>
      </c>
      <c r="I160" s="9">
        <f>IF(H168=0, "-", H160/H168)</f>
        <v>2.0558572536850273E-2</v>
      </c>
      <c r="J160" s="8">
        <f t="shared" si="12"/>
        <v>0</v>
      </c>
      <c r="K160" s="9">
        <f t="shared" si="13"/>
        <v>0.28301886792452829</v>
      </c>
    </row>
    <row r="161" spans="1:11" x14ac:dyDescent="0.25">
      <c r="A161" s="7" t="s">
        <v>466</v>
      </c>
      <c r="B161" s="65">
        <v>13</v>
      </c>
      <c r="C161" s="34">
        <f>IF(B168=0, "-", B161/B168)</f>
        <v>5.6521739130434782E-2</v>
      </c>
      <c r="D161" s="65">
        <v>13</v>
      </c>
      <c r="E161" s="9">
        <f>IF(D168=0, "-", D161/D168)</f>
        <v>6.25E-2</v>
      </c>
      <c r="F161" s="81">
        <v>77</v>
      </c>
      <c r="G161" s="34">
        <f>IF(F168=0, "-", F161/F168)</f>
        <v>3.4040671971706453E-2</v>
      </c>
      <c r="H161" s="65">
        <v>137</v>
      </c>
      <c r="I161" s="9">
        <f>IF(H168=0, "-", H161/H168)</f>
        <v>5.3141970519782776E-2</v>
      </c>
      <c r="J161" s="8">
        <f t="shared" si="12"/>
        <v>0</v>
      </c>
      <c r="K161" s="9">
        <f t="shared" si="13"/>
        <v>-0.43795620437956206</v>
      </c>
    </row>
    <row r="162" spans="1:11" x14ac:dyDescent="0.25">
      <c r="A162" s="7" t="s">
        <v>467</v>
      </c>
      <c r="B162" s="65">
        <v>31</v>
      </c>
      <c r="C162" s="34">
        <f>IF(B168=0, "-", B162/B168)</f>
        <v>0.13478260869565217</v>
      </c>
      <c r="D162" s="65">
        <v>46</v>
      </c>
      <c r="E162" s="9">
        <f>IF(D168=0, "-", D162/D168)</f>
        <v>0.22115384615384615</v>
      </c>
      <c r="F162" s="81">
        <v>353</v>
      </c>
      <c r="G162" s="34">
        <f>IF(F168=0, "-", F162/F168)</f>
        <v>0.15605658709106984</v>
      </c>
      <c r="H162" s="65">
        <v>410</v>
      </c>
      <c r="I162" s="9">
        <f>IF(H168=0, "-", H162/H168)</f>
        <v>0.15903801396431341</v>
      </c>
      <c r="J162" s="8">
        <f t="shared" si="12"/>
        <v>-0.32608695652173914</v>
      </c>
      <c r="K162" s="9">
        <f t="shared" si="13"/>
        <v>-0.13902439024390245</v>
      </c>
    </row>
    <row r="163" spans="1:11" x14ac:dyDescent="0.25">
      <c r="A163" s="7" t="s">
        <v>468</v>
      </c>
      <c r="B163" s="65">
        <v>7</v>
      </c>
      <c r="C163" s="34">
        <f>IF(B168=0, "-", B163/B168)</f>
        <v>3.0434782608695653E-2</v>
      </c>
      <c r="D163" s="65">
        <v>3</v>
      </c>
      <c r="E163" s="9">
        <f>IF(D168=0, "-", D163/D168)</f>
        <v>1.4423076923076924E-2</v>
      </c>
      <c r="F163" s="81">
        <v>78</v>
      </c>
      <c r="G163" s="34">
        <f>IF(F168=0, "-", F163/F168)</f>
        <v>3.4482758620689655E-2</v>
      </c>
      <c r="H163" s="65">
        <v>54</v>
      </c>
      <c r="I163" s="9">
        <f>IF(H168=0, "-", H163/H168)</f>
        <v>2.0946470131885182E-2</v>
      </c>
      <c r="J163" s="8">
        <f t="shared" si="12"/>
        <v>1.3333333333333333</v>
      </c>
      <c r="K163" s="9">
        <f t="shared" si="13"/>
        <v>0.44444444444444442</v>
      </c>
    </row>
    <row r="164" spans="1:11" x14ac:dyDescent="0.25">
      <c r="A164" s="7" t="s">
        <v>469</v>
      </c>
      <c r="B164" s="65">
        <v>8</v>
      </c>
      <c r="C164" s="34">
        <f>IF(B168=0, "-", B164/B168)</f>
        <v>3.4782608695652174E-2</v>
      </c>
      <c r="D164" s="65">
        <v>7</v>
      </c>
      <c r="E164" s="9">
        <f>IF(D168=0, "-", D164/D168)</f>
        <v>3.3653846153846152E-2</v>
      </c>
      <c r="F164" s="81">
        <v>88</v>
      </c>
      <c r="G164" s="34">
        <f>IF(F168=0, "-", F164/F168)</f>
        <v>3.8903625110521665E-2</v>
      </c>
      <c r="H164" s="65">
        <v>45</v>
      </c>
      <c r="I164" s="9">
        <f>IF(H168=0, "-", H164/H168)</f>
        <v>1.7455391776570985E-2</v>
      </c>
      <c r="J164" s="8">
        <f t="shared" si="12"/>
        <v>0.14285714285714285</v>
      </c>
      <c r="K164" s="9">
        <f t="shared" si="13"/>
        <v>0.9555555555555556</v>
      </c>
    </row>
    <row r="165" spans="1:11" x14ac:dyDescent="0.25">
      <c r="A165" s="7" t="s">
        <v>470</v>
      </c>
      <c r="B165" s="65">
        <v>24</v>
      </c>
      <c r="C165" s="34">
        <f>IF(B168=0, "-", B165/B168)</f>
        <v>0.10434782608695652</v>
      </c>
      <c r="D165" s="65">
        <v>15</v>
      </c>
      <c r="E165" s="9">
        <f>IF(D168=0, "-", D165/D168)</f>
        <v>7.2115384615384609E-2</v>
      </c>
      <c r="F165" s="81">
        <v>103</v>
      </c>
      <c r="G165" s="34">
        <f>IF(F168=0, "-", F165/F168)</f>
        <v>4.5534924845269671E-2</v>
      </c>
      <c r="H165" s="65">
        <v>158</v>
      </c>
      <c r="I165" s="9">
        <f>IF(H168=0, "-", H165/H168)</f>
        <v>6.1287820015515901E-2</v>
      </c>
      <c r="J165" s="8">
        <f t="shared" si="12"/>
        <v>0.6</v>
      </c>
      <c r="K165" s="9">
        <f t="shared" si="13"/>
        <v>-0.34810126582278483</v>
      </c>
    </row>
    <row r="166" spans="1:11" x14ac:dyDescent="0.25">
      <c r="A166" s="7" t="s">
        <v>471</v>
      </c>
      <c r="B166" s="65">
        <v>24</v>
      </c>
      <c r="C166" s="34">
        <f>IF(B168=0, "-", B166/B168)</f>
        <v>0.10434782608695652</v>
      </c>
      <c r="D166" s="65">
        <v>2</v>
      </c>
      <c r="E166" s="9">
        <f>IF(D168=0, "-", D166/D168)</f>
        <v>9.6153846153846159E-3</v>
      </c>
      <c r="F166" s="81">
        <v>144</v>
      </c>
      <c r="G166" s="34">
        <f>IF(F168=0, "-", F166/F168)</f>
        <v>6.3660477453580902E-2</v>
      </c>
      <c r="H166" s="65">
        <v>109</v>
      </c>
      <c r="I166" s="9">
        <f>IF(H168=0, "-", H166/H168)</f>
        <v>4.2280837858805279E-2</v>
      </c>
      <c r="J166" s="8" t="str">
        <f t="shared" si="12"/>
        <v>&gt;999%</v>
      </c>
      <c r="K166" s="9">
        <f t="shared" si="13"/>
        <v>0.32110091743119268</v>
      </c>
    </row>
    <row r="167" spans="1:11" x14ac:dyDescent="0.25">
      <c r="A167" s="2"/>
      <c r="B167" s="68"/>
      <c r="C167" s="33"/>
      <c r="D167" s="68"/>
      <c r="E167" s="6"/>
      <c r="F167" s="82"/>
      <c r="G167" s="33"/>
      <c r="H167" s="68"/>
      <c r="I167" s="6"/>
      <c r="J167" s="5"/>
      <c r="K167" s="6"/>
    </row>
    <row r="168" spans="1:11" s="43" customFormat="1" x14ac:dyDescent="0.25">
      <c r="A168" s="162" t="s">
        <v>611</v>
      </c>
      <c r="B168" s="71">
        <f>SUM(B147:B167)</f>
        <v>230</v>
      </c>
      <c r="C168" s="40">
        <f>B168/20634</f>
        <v>1.1146651158282447E-2</v>
      </c>
      <c r="D168" s="71">
        <f>SUM(D147:D167)</f>
        <v>208</v>
      </c>
      <c r="E168" s="41">
        <f>D168/20062</f>
        <v>1.0367859635131094E-2</v>
      </c>
      <c r="F168" s="77">
        <f>SUM(F147:F167)</f>
        <v>2262</v>
      </c>
      <c r="G168" s="42">
        <f>F168/175916</f>
        <v>1.2858409695536506E-2</v>
      </c>
      <c r="H168" s="71">
        <f>SUM(H147:H167)</f>
        <v>2578</v>
      </c>
      <c r="I168" s="41">
        <f>H168/181157</f>
        <v>1.423075012282164E-2</v>
      </c>
      <c r="J168" s="37">
        <f>IF(D168=0, "-", IF((B168-D168)/D168&lt;10, (B168-D168)/D168, "&gt;999%"))</f>
        <v>0.10576923076923077</v>
      </c>
      <c r="K168" s="38">
        <f>IF(H168=0, "-", IF((F168-H168)/H168&lt;10, (F168-H168)/H168, "&gt;999%"))</f>
        <v>-0.1225756400310318</v>
      </c>
    </row>
    <row r="169" spans="1:11" x14ac:dyDescent="0.25">
      <c r="B169" s="83"/>
      <c r="D169" s="83"/>
      <c r="F169" s="83"/>
      <c r="H169" s="83"/>
    </row>
    <row r="170" spans="1:11" s="43" customFormat="1" x14ac:dyDescent="0.25">
      <c r="A170" s="162" t="s">
        <v>610</v>
      </c>
      <c r="B170" s="71">
        <v>2226</v>
      </c>
      <c r="C170" s="40">
        <f>B170/20634</f>
        <v>0.1078801977318988</v>
      </c>
      <c r="D170" s="71">
        <v>2613</v>
      </c>
      <c r="E170" s="41">
        <f>D170/20062</f>
        <v>0.13024623666633436</v>
      </c>
      <c r="F170" s="77">
        <v>21579</v>
      </c>
      <c r="G170" s="42">
        <f>F170/175916</f>
        <v>0.12266649992041656</v>
      </c>
      <c r="H170" s="71">
        <v>22336</v>
      </c>
      <c r="I170" s="41">
        <f>H170/181157</f>
        <v>0.12329636723946633</v>
      </c>
      <c r="J170" s="37">
        <f>IF(D170=0, "-", IF((B170-D170)/D170&lt;10, (B170-D170)/D170, "&gt;999%"))</f>
        <v>-0.14810562571756603</v>
      </c>
      <c r="K170" s="38">
        <f>IF(H170=0, "-", IF((F170-H170)/H170&lt;10, (F170-H170)/H170, "&gt;999%"))</f>
        <v>-3.3891475644699139E-2</v>
      </c>
    </row>
    <row r="171" spans="1:11" x14ac:dyDescent="0.25">
      <c r="B171" s="83"/>
      <c r="D171" s="83"/>
      <c r="F171" s="83"/>
      <c r="H171" s="83"/>
    </row>
    <row r="172" spans="1:11" ht="15.6" x14ac:dyDescent="0.3">
      <c r="A172" s="164" t="s">
        <v>127</v>
      </c>
      <c r="B172" s="196" t="s">
        <v>1</v>
      </c>
      <c r="C172" s="200"/>
      <c r="D172" s="200"/>
      <c r="E172" s="197"/>
      <c r="F172" s="196" t="s">
        <v>14</v>
      </c>
      <c r="G172" s="200"/>
      <c r="H172" s="200"/>
      <c r="I172" s="197"/>
      <c r="J172" s="196" t="s">
        <v>15</v>
      </c>
      <c r="K172" s="197"/>
    </row>
    <row r="173" spans="1:11" x14ac:dyDescent="0.25">
      <c r="A173" s="22"/>
      <c r="B173" s="196">
        <f>VALUE(RIGHT($B$2, 4))</f>
        <v>2022</v>
      </c>
      <c r="C173" s="197"/>
      <c r="D173" s="196">
        <f>B173-1</f>
        <v>2021</v>
      </c>
      <c r="E173" s="204"/>
      <c r="F173" s="196">
        <f>B173</f>
        <v>2022</v>
      </c>
      <c r="G173" s="204"/>
      <c r="H173" s="196">
        <f>D173</f>
        <v>2021</v>
      </c>
      <c r="I173" s="204"/>
      <c r="J173" s="140" t="s">
        <v>4</v>
      </c>
      <c r="K173" s="141" t="s">
        <v>2</v>
      </c>
    </row>
    <row r="174" spans="1:11" x14ac:dyDescent="0.25">
      <c r="A174" s="163" t="s">
        <v>160</v>
      </c>
      <c r="B174" s="61" t="s">
        <v>12</v>
      </c>
      <c r="C174" s="62" t="s">
        <v>13</v>
      </c>
      <c r="D174" s="61" t="s">
        <v>12</v>
      </c>
      <c r="E174" s="63" t="s">
        <v>13</v>
      </c>
      <c r="F174" s="62" t="s">
        <v>12</v>
      </c>
      <c r="G174" s="62" t="s">
        <v>13</v>
      </c>
      <c r="H174" s="61" t="s">
        <v>12</v>
      </c>
      <c r="I174" s="63" t="s">
        <v>13</v>
      </c>
      <c r="J174" s="61"/>
      <c r="K174" s="63"/>
    </row>
    <row r="175" spans="1:11" x14ac:dyDescent="0.25">
      <c r="A175" s="7" t="s">
        <v>472</v>
      </c>
      <c r="B175" s="65">
        <v>101</v>
      </c>
      <c r="C175" s="34">
        <f>IF(B178=0, "-", B175/B178)</f>
        <v>0.41735537190082644</v>
      </c>
      <c r="D175" s="65">
        <v>146</v>
      </c>
      <c r="E175" s="9">
        <f>IF(D178=0, "-", D175/D178)</f>
        <v>0.77248677248677244</v>
      </c>
      <c r="F175" s="81">
        <v>1160</v>
      </c>
      <c r="G175" s="34">
        <f>IF(F178=0, "-", F175/F178)</f>
        <v>0.3668564199873498</v>
      </c>
      <c r="H175" s="65">
        <v>761</v>
      </c>
      <c r="I175" s="9">
        <f>IF(H178=0, "-", H175/H178)</f>
        <v>0.19684428349715469</v>
      </c>
      <c r="J175" s="8">
        <f>IF(D175=0, "-", IF((B175-D175)/D175&lt;10, (B175-D175)/D175, "&gt;999%"))</f>
        <v>-0.30821917808219179</v>
      </c>
      <c r="K175" s="9">
        <f>IF(H175=0, "-", IF((F175-H175)/H175&lt;10, (F175-H175)/H175, "&gt;999%"))</f>
        <v>0.52431011826544016</v>
      </c>
    </row>
    <row r="176" spans="1:11" x14ac:dyDescent="0.25">
      <c r="A176" s="7" t="s">
        <v>473</v>
      </c>
      <c r="B176" s="65">
        <v>141</v>
      </c>
      <c r="C176" s="34">
        <f>IF(B178=0, "-", B176/B178)</f>
        <v>0.5826446280991735</v>
      </c>
      <c r="D176" s="65">
        <v>43</v>
      </c>
      <c r="E176" s="9">
        <f>IF(D178=0, "-", D176/D178)</f>
        <v>0.2275132275132275</v>
      </c>
      <c r="F176" s="81">
        <v>2002</v>
      </c>
      <c r="G176" s="34">
        <f>IF(F178=0, "-", F176/F178)</f>
        <v>0.63314358001265025</v>
      </c>
      <c r="H176" s="65">
        <v>3105</v>
      </c>
      <c r="I176" s="9">
        <f>IF(H178=0, "-", H176/H178)</f>
        <v>0.80315571650284534</v>
      </c>
      <c r="J176" s="8">
        <f>IF(D176=0, "-", IF((B176-D176)/D176&lt;10, (B176-D176)/D176, "&gt;999%"))</f>
        <v>2.2790697674418605</v>
      </c>
      <c r="K176" s="9">
        <f>IF(H176=0, "-", IF((F176-H176)/H176&lt;10, (F176-H176)/H176, "&gt;999%"))</f>
        <v>-0.35523349436392915</v>
      </c>
    </row>
    <row r="177" spans="1:11" x14ac:dyDescent="0.25">
      <c r="A177" s="2"/>
      <c r="B177" s="68"/>
      <c r="C177" s="33"/>
      <c r="D177" s="68"/>
      <c r="E177" s="6"/>
      <c r="F177" s="82"/>
      <c r="G177" s="33"/>
      <c r="H177" s="68"/>
      <c r="I177" s="6"/>
      <c r="J177" s="5"/>
      <c r="K177" s="6"/>
    </row>
    <row r="178" spans="1:11" s="43" customFormat="1" x14ac:dyDescent="0.25">
      <c r="A178" s="162" t="s">
        <v>609</v>
      </c>
      <c r="B178" s="71">
        <f>SUM(B175:B177)</f>
        <v>242</v>
      </c>
      <c r="C178" s="40">
        <f>B178/20634</f>
        <v>1.1728215566540662E-2</v>
      </c>
      <c r="D178" s="71">
        <f>SUM(D175:D177)</f>
        <v>189</v>
      </c>
      <c r="E178" s="41">
        <f>D178/20062</f>
        <v>9.4207955338450802E-3</v>
      </c>
      <c r="F178" s="77">
        <f>SUM(F175:F177)</f>
        <v>3162</v>
      </c>
      <c r="G178" s="42">
        <f>F178/175916</f>
        <v>1.7974487823734054E-2</v>
      </c>
      <c r="H178" s="71">
        <f>SUM(H175:H177)</f>
        <v>3866</v>
      </c>
      <c r="I178" s="41">
        <f>H178/181157</f>
        <v>2.1340605110484277E-2</v>
      </c>
      <c r="J178" s="37">
        <f>IF(D178=0, "-", IF((B178-D178)/D178&lt;10, (B178-D178)/D178, "&gt;999%"))</f>
        <v>0.28042328042328041</v>
      </c>
      <c r="K178" s="38">
        <f>IF(H178=0, "-", IF((F178-H178)/H178&lt;10, (F178-H178)/H178, "&gt;999%"))</f>
        <v>-0.18210036213140196</v>
      </c>
    </row>
    <row r="179" spans="1:11" x14ac:dyDescent="0.25">
      <c r="B179" s="83"/>
      <c r="D179" s="83"/>
      <c r="F179" s="83"/>
      <c r="H179" s="83"/>
    </row>
    <row r="180" spans="1:11" x14ac:dyDescent="0.25">
      <c r="A180" s="163" t="s">
        <v>161</v>
      </c>
      <c r="B180" s="61" t="s">
        <v>12</v>
      </c>
      <c r="C180" s="62" t="s">
        <v>13</v>
      </c>
      <c r="D180" s="61" t="s">
        <v>12</v>
      </c>
      <c r="E180" s="63" t="s">
        <v>13</v>
      </c>
      <c r="F180" s="62" t="s">
        <v>12</v>
      </c>
      <c r="G180" s="62" t="s">
        <v>13</v>
      </c>
      <c r="H180" s="61" t="s">
        <v>12</v>
      </c>
      <c r="I180" s="63" t="s">
        <v>13</v>
      </c>
      <c r="J180" s="61"/>
      <c r="K180" s="63"/>
    </row>
    <row r="181" spans="1:11" x14ac:dyDescent="0.25">
      <c r="A181" s="7" t="s">
        <v>474</v>
      </c>
      <c r="B181" s="65">
        <v>1</v>
      </c>
      <c r="C181" s="34">
        <f>IF(B193=0, "-", B181/B193)</f>
        <v>2.4390243902439025E-2</v>
      </c>
      <c r="D181" s="65">
        <v>0</v>
      </c>
      <c r="E181" s="9">
        <f>IF(D193=0, "-", D181/D193)</f>
        <v>0</v>
      </c>
      <c r="F181" s="81">
        <v>7</v>
      </c>
      <c r="G181" s="34">
        <f>IF(F193=0, "-", F181/F193)</f>
        <v>1.5086206896551725E-2</v>
      </c>
      <c r="H181" s="65">
        <v>13</v>
      </c>
      <c r="I181" s="9">
        <f>IF(H193=0, "-", H181/H193)</f>
        <v>2.389705882352941E-2</v>
      </c>
      <c r="J181" s="8" t="str">
        <f t="shared" ref="J181:J191" si="14">IF(D181=0, "-", IF((B181-D181)/D181&lt;10, (B181-D181)/D181, "&gt;999%"))</f>
        <v>-</v>
      </c>
      <c r="K181" s="9">
        <f t="shared" ref="K181:K191" si="15">IF(H181=0, "-", IF((F181-H181)/H181&lt;10, (F181-H181)/H181, "&gt;999%"))</f>
        <v>-0.46153846153846156</v>
      </c>
    </row>
    <row r="182" spans="1:11" x14ac:dyDescent="0.25">
      <c r="A182" s="7" t="s">
        <v>475</v>
      </c>
      <c r="B182" s="65">
        <v>5</v>
      </c>
      <c r="C182" s="34">
        <f>IF(B193=0, "-", B182/B193)</f>
        <v>0.12195121951219512</v>
      </c>
      <c r="D182" s="65">
        <v>3</v>
      </c>
      <c r="E182" s="9">
        <f>IF(D193=0, "-", D182/D193)</f>
        <v>6.6666666666666666E-2</v>
      </c>
      <c r="F182" s="81">
        <v>56</v>
      </c>
      <c r="G182" s="34">
        <f>IF(F193=0, "-", F182/F193)</f>
        <v>0.1206896551724138</v>
      </c>
      <c r="H182" s="65">
        <v>48</v>
      </c>
      <c r="I182" s="9">
        <f>IF(H193=0, "-", H182/H193)</f>
        <v>8.8235294117647065E-2</v>
      </c>
      <c r="J182" s="8">
        <f t="shared" si="14"/>
        <v>0.66666666666666663</v>
      </c>
      <c r="K182" s="9">
        <f t="shared" si="15"/>
        <v>0.16666666666666666</v>
      </c>
    </row>
    <row r="183" spans="1:11" x14ac:dyDescent="0.25">
      <c r="A183" s="7" t="s">
        <v>476</v>
      </c>
      <c r="B183" s="65">
        <v>2</v>
      </c>
      <c r="C183" s="34">
        <f>IF(B193=0, "-", B183/B193)</f>
        <v>4.878048780487805E-2</v>
      </c>
      <c r="D183" s="65">
        <v>1</v>
      </c>
      <c r="E183" s="9">
        <f>IF(D193=0, "-", D183/D193)</f>
        <v>2.2222222222222223E-2</v>
      </c>
      <c r="F183" s="81">
        <v>16</v>
      </c>
      <c r="G183" s="34">
        <f>IF(F193=0, "-", F183/F193)</f>
        <v>3.4482758620689655E-2</v>
      </c>
      <c r="H183" s="65">
        <v>15</v>
      </c>
      <c r="I183" s="9">
        <f>IF(H193=0, "-", H183/H193)</f>
        <v>2.7573529411764705E-2</v>
      </c>
      <c r="J183" s="8">
        <f t="shared" si="14"/>
        <v>1</v>
      </c>
      <c r="K183" s="9">
        <f t="shared" si="15"/>
        <v>6.6666666666666666E-2</v>
      </c>
    </row>
    <row r="184" spans="1:11" x14ac:dyDescent="0.25">
      <c r="A184" s="7" t="s">
        <v>477</v>
      </c>
      <c r="B184" s="65">
        <v>7</v>
      </c>
      <c r="C184" s="34">
        <f>IF(B193=0, "-", B184/B193)</f>
        <v>0.17073170731707318</v>
      </c>
      <c r="D184" s="65">
        <v>6</v>
      </c>
      <c r="E184" s="9">
        <f>IF(D193=0, "-", D184/D193)</f>
        <v>0.13333333333333333</v>
      </c>
      <c r="F184" s="81">
        <v>118</v>
      </c>
      <c r="G184" s="34">
        <f>IF(F193=0, "-", F184/F193)</f>
        <v>0.25431034482758619</v>
      </c>
      <c r="H184" s="65">
        <v>67</v>
      </c>
      <c r="I184" s="9">
        <f>IF(H193=0, "-", H184/H193)</f>
        <v>0.12316176470588236</v>
      </c>
      <c r="J184" s="8">
        <f t="shared" si="14"/>
        <v>0.16666666666666666</v>
      </c>
      <c r="K184" s="9">
        <f t="shared" si="15"/>
        <v>0.76119402985074625</v>
      </c>
    </row>
    <row r="185" spans="1:11" x14ac:dyDescent="0.25">
      <c r="A185" s="7" t="s">
        <v>478</v>
      </c>
      <c r="B185" s="65">
        <v>0</v>
      </c>
      <c r="C185" s="34">
        <f>IF(B193=0, "-", B185/B193)</f>
        <v>0</v>
      </c>
      <c r="D185" s="65">
        <v>2</v>
      </c>
      <c r="E185" s="9">
        <f>IF(D193=0, "-", D185/D193)</f>
        <v>4.4444444444444446E-2</v>
      </c>
      <c r="F185" s="81">
        <v>15</v>
      </c>
      <c r="G185" s="34">
        <f>IF(F193=0, "-", F185/F193)</f>
        <v>3.2327586206896554E-2</v>
      </c>
      <c r="H185" s="65">
        <v>13</v>
      </c>
      <c r="I185" s="9">
        <f>IF(H193=0, "-", H185/H193)</f>
        <v>2.389705882352941E-2</v>
      </c>
      <c r="J185" s="8">
        <f t="shared" si="14"/>
        <v>-1</v>
      </c>
      <c r="K185" s="9">
        <f t="shared" si="15"/>
        <v>0.15384615384615385</v>
      </c>
    </row>
    <row r="186" spans="1:11" x14ac:dyDescent="0.25">
      <c r="A186" s="7" t="s">
        <v>479</v>
      </c>
      <c r="B186" s="65">
        <v>2</v>
      </c>
      <c r="C186" s="34">
        <f>IF(B193=0, "-", B186/B193)</f>
        <v>4.878048780487805E-2</v>
      </c>
      <c r="D186" s="65">
        <v>10</v>
      </c>
      <c r="E186" s="9">
        <f>IF(D193=0, "-", D186/D193)</f>
        <v>0.22222222222222221</v>
      </c>
      <c r="F186" s="81">
        <v>13</v>
      </c>
      <c r="G186" s="34">
        <f>IF(F193=0, "-", F186/F193)</f>
        <v>2.8017241379310345E-2</v>
      </c>
      <c r="H186" s="65">
        <v>89</v>
      </c>
      <c r="I186" s="9">
        <f>IF(H193=0, "-", H186/H193)</f>
        <v>0.16360294117647059</v>
      </c>
      <c r="J186" s="8">
        <f t="shared" si="14"/>
        <v>-0.8</v>
      </c>
      <c r="K186" s="9">
        <f t="shared" si="15"/>
        <v>-0.8539325842696629</v>
      </c>
    </row>
    <row r="187" spans="1:11" x14ac:dyDescent="0.25">
      <c r="A187" s="7" t="s">
        <v>480</v>
      </c>
      <c r="B187" s="65">
        <v>2</v>
      </c>
      <c r="C187" s="34">
        <f>IF(B193=0, "-", B187/B193)</f>
        <v>4.878048780487805E-2</v>
      </c>
      <c r="D187" s="65">
        <v>0</v>
      </c>
      <c r="E187" s="9">
        <f>IF(D193=0, "-", D187/D193)</f>
        <v>0</v>
      </c>
      <c r="F187" s="81">
        <v>9</v>
      </c>
      <c r="G187" s="34">
        <f>IF(F193=0, "-", F187/F193)</f>
        <v>1.9396551724137932E-2</v>
      </c>
      <c r="H187" s="65">
        <v>23</v>
      </c>
      <c r="I187" s="9">
        <f>IF(H193=0, "-", H187/H193)</f>
        <v>4.2279411764705885E-2</v>
      </c>
      <c r="J187" s="8" t="str">
        <f t="shared" si="14"/>
        <v>-</v>
      </c>
      <c r="K187" s="9">
        <f t="shared" si="15"/>
        <v>-0.60869565217391308</v>
      </c>
    </row>
    <row r="188" spans="1:11" x14ac:dyDescent="0.25">
      <c r="A188" s="7" t="s">
        <v>481</v>
      </c>
      <c r="B188" s="65">
        <v>1</v>
      </c>
      <c r="C188" s="34">
        <f>IF(B193=0, "-", B188/B193)</f>
        <v>2.4390243902439025E-2</v>
      </c>
      <c r="D188" s="65">
        <v>6</v>
      </c>
      <c r="E188" s="9">
        <f>IF(D193=0, "-", D188/D193)</f>
        <v>0.13333333333333333</v>
      </c>
      <c r="F188" s="81">
        <v>48</v>
      </c>
      <c r="G188" s="34">
        <f>IF(F193=0, "-", F188/F193)</f>
        <v>0.10344827586206896</v>
      </c>
      <c r="H188" s="65">
        <v>66</v>
      </c>
      <c r="I188" s="9">
        <f>IF(H193=0, "-", H188/H193)</f>
        <v>0.12132352941176471</v>
      </c>
      <c r="J188" s="8">
        <f t="shared" si="14"/>
        <v>-0.83333333333333337</v>
      </c>
      <c r="K188" s="9">
        <f t="shared" si="15"/>
        <v>-0.27272727272727271</v>
      </c>
    </row>
    <row r="189" spans="1:11" x14ac:dyDescent="0.25">
      <c r="A189" s="7" t="s">
        <v>482</v>
      </c>
      <c r="B189" s="65">
        <v>2</v>
      </c>
      <c r="C189" s="34">
        <f>IF(B193=0, "-", B189/B193)</f>
        <v>4.878048780487805E-2</v>
      </c>
      <c r="D189" s="65">
        <v>8</v>
      </c>
      <c r="E189" s="9">
        <f>IF(D193=0, "-", D189/D193)</f>
        <v>0.17777777777777778</v>
      </c>
      <c r="F189" s="81">
        <v>60</v>
      </c>
      <c r="G189" s="34">
        <f>IF(F193=0, "-", F189/F193)</f>
        <v>0.12931034482758622</v>
      </c>
      <c r="H189" s="65">
        <v>68</v>
      </c>
      <c r="I189" s="9">
        <f>IF(H193=0, "-", H189/H193)</f>
        <v>0.125</v>
      </c>
      <c r="J189" s="8">
        <f t="shared" si="14"/>
        <v>-0.75</v>
      </c>
      <c r="K189" s="9">
        <f t="shared" si="15"/>
        <v>-0.11764705882352941</v>
      </c>
    </row>
    <row r="190" spans="1:11" x14ac:dyDescent="0.25">
      <c r="A190" s="7" t="s">
        <v>483</v>
      </c>
      <c r="B190" s="65">
        <v>18</v>
      </c>
      <c r="C190" s="34">
        <f>IF(B193=0, "-", B190/B193)</f>
        <v>0.43902439024390244</v>
      </c>
      <c r="D190" s="65">
        <v>9</v>
      </c>
      <c r="E190" s="9">
        <f>IF(D193=0, "-", D190/D193)</f>
        <v>0.2</v>
      </c>
      <c r="F190" s="81">
        <v>115</v>
      </c>
      <c r="G190" s="34">
        <f>IF(F193=0, "-", F190/F193)</f>
        <v>0.24784482758620691</v>
      </c>
      <c r="H190" s="65">
        <v>139</v>
      </c>
      <c r="I190" s="9">
        <f>IF(H193=0, "-", H190/H193)</f>
        <v>0.25551470588235292</v>
      </c>
      <c r="J190" s="8">
        <f t="shared" si="14"/>
        <v>1</v>
      </c>
      <c r="K190" s="9">
        <f t="shared" si="15"/>
        <v>-0.17266187050359713</v>
      </c>
    </row>
    <row r="191" spans="1:11" x14ac:dyDescent="0.25">
      <c r="A191" s="7" t="s">
        <v>484</v>
      </c>
      <c r="B191" s="65">
        <v>1</v>
      </c>
      <c r="C191" s="34">
        <f>IF(B193=0, "-", B191/B193)</f>
        <v>2.4390243902439025E-2</v>
      </c>
      <c r="D191" s="65">
        <v>0</v>
      </c>
      <c r="E191" s="9">
        <f>IF(D193=0, "-", D191/D193)</f>
        <v>0</v>
      </c>
      <c r="F191" s="81">
        <v>7</v>
      </c>
      <c r="G191" s="34">
        <f>IF(F193=0, "-", F191/F193)</f>
        <v>1.5086206896551725E-2</v>
      </c>
      <c r="H191" s="65">
        <v>3</v>
      </c>
      <c r="I191" s="9">
        <f>IF(H193=0, "-", H191/H193)</f>
        <v>5.5147058823529415E-3</v>
      </c>
      <c r="J191" s="8" t="str">
        <f t="shared" si="14"/>
        <v>-</v>
      </c>
      <c r="K191" s="9">
        <f t="shared" si="15"/>
        <v>1.3333333333333333</v>
      </c>
    </row>
    <row r="192" spans="1:11" x14ac:dyDescent="0.25">
      <c r="A192" s="2"/>
      <c r="B192" s="68"/>
      <c r="C192" s="33"/>
      <c r="D192" s="68"/>
      <c r="E192" s="6"/>
      <c r="F192" s="82"/>
      <c r="G192" s="33"/>
      <c r="H192" s="68"/>
      <c r="I192" s="6"/>
      <c r="J192" s="5"/>
      <c r="K192" s="6"/>
    </row>
    <row r="193" spans="1:11" s="43" customFormat="1" x14ac:dyDescent="0.25">
      <c r="A193" s="162" t="s">
        <v>608</v>
      </c>
      <c r="B193" s="71">
        <f>SUM(B181:B192)</f>
        <v>41</v>
      </c>
      <c r="C193" s="40">
        <f>B193/20634</f>
        <v>1.9870117282155667E-3</v>
      </c>
      <c r="D193" s="71">
        <f>SUM(D181:D192)</f>
        <v>45</v>
      </c>
      <c r="E193" s="41">
        <f>D193/20062</f>
        <v>2.2430465556774002E-3</v>
      </c>
      <c r="F193" s="77">
        <f>SUM(F181:F192)</f>
        <v>464</v>
      </c>
      <c r="G193" s="42">
        <f>F193/175916</f>
        <v>2.637622501648514E-3</v>
      </c>
      <c r="H193" s="71">
        <f>SUM(H181:H192)</f>
        <v>544</v>
      </c>
      <c r="I193" s="41">
        <f>H193/181157</f>
        <v>3.0029201190127901E-3</v>
      </c>
      <c r="J193" s="37">
        <f>IF(D193=0, "-", IF((B193-D193)/D193&lt;10, (B193-D193)/D193, "&gt;999%"))</f>
        <v>-8.8888888888888892E-2</v>
      </c>
      <c r="K193" s="38">
        <f>IF(H193=0, "-", IF((F193-H193)/H193&lt;10, (F193-H193)/H193, "&gt;999%"))</f>
        <v>-0.14705882352941177</v>
      </c>
    </row>
    <row r="194" spans="1:11" x14ac:dyDescent="0.25">
      <c r="B194" s="83"/>
      <c r="D194" s="83"/>
      <c r="F194" s="83"/>
      <c r="H194" s="83"/>
    </row>
    <row r="195" spans="1:11" s="43" customFormat="1" x14ac:dyDescent="0.25">
      <c r="A195" s="162" t="s">
        <v>607</v>
      </c>
      <c r="B195" s="71">
        <v>283</v>
      </c>
      <c r="C195" s="40">
        <f>B195/20634</f>
        <v>1.3715227294756228E-2</v>
      </c>
      <c r="D195" s="71">
        <v>234</v>
      </c>
      <c r="E195" s="41">
        <f>D195/20062</f>
        <v>1.166384208952248E-2</v>
      </c>
      <c r="F195" s="77">
        <v>3626</v>
      </c>
      <c r="G195" s="42">
        <f>F195/175916</f>
        <v>2.0612110325382568E-2</v>
      </c>
      <c r="H195" s="71">
        <v>4410</v>
      </c>
      <c r="I195" s="41">
        <f>H195/181157</f>
        <v>2.4343525229497065E-2</v>
      </c>
      <c r="J195" s="37">
        <f>IF(D195=0, "-", IF((B195-D195)/D195&lt;10, (B195-D195)/D195, "&gt;999%"))</f>
        <v>0.20940170940170941</v>
      </c>
      <c r="K195" s="38">
        <f>IF(H195=0, "-", IF((F195-H195)/H195&lt;10, (F195-H195)/H195, "&gt;999%"))</f>
        <v>-0.17777777777777778</v>
      </c>
    </row>
    <row r="196" spans="1:11" x14ac:dyDescent="0.25">
      <c r="B196" s="83"/>
      <c r="D196" s="83"/>
      <c r="F196" s="83"/>
      <c r="H196" s="83"/>
    </row>
    <row r="197" spans="1:11" x14ac:dyDescent="0.25">
      <c r="A197" s="27" t="s">
        <v>605</v>
      </c>
      <c r="B197" s="71">
        <f>B201-B199</f>
        <v>8669</v>
      </c>
      <c r="C197" s="40">
        <f>B197/20634</f>
        <v>0.42013182126587184</v>
      </c>
      <c r="D197" s="71">
        <f>D201-D199</f>
        <v>8561</v>
      </c>
      <c r="E197" s="41">
        <f>D197/20062</f>
        <v>0.42672714584787158</v>
      </c>
      <c r="F197" s="77">
        <f>F201-F199</f>
        <v>77699</v>
      </c>
      <c r="G197" s="42">
        <f>F197/175916</f>
        <v>0.44168239386980152</v>
      </c>
      <c r="H197" s="71">
        <f>H201-H199</f>
        <v>80361</v>
      </c>
      <c r="I197" s="41">
        <f>H197/181157</f>
        <v>0.44359864647791697</v>
      </c>
      <c r="J197" s="37">
        <f>IF(D197=0, "-", IF((B197-D197)/D197&lt;10, (B197-D197)/D197, "&gt;999%"))</f>
        <v>1.2615348674220301E-2</v>
      </c>
      <c r="K197" s="38">
        <f>IF(H197=0, "-", IF((F197-H197)/H197&lt;10, (F197-H197)/H197, "&gt;999%"))</f>
        <v>-3.312552108609898E-2</v>
      </c>
    </row>
    <row r="198" spans="1:11" x14ac:dyDescent="0.25">
      <c r="A198" s="27"/>
      <c r="B198" s="71"/>
      <c r="C198" s="40"/>
      <c r="D198" s="71"/>
      <c r="E198" s="41"/>
      <c r="F198" s="77"/>
      <c r="G198" s="42"/>
      <c r="H198" s="71"/>
      <c r="I198" s="41"/>
      <c r="J198" s="37"/>
      <c r="K198" s="38"/>
    </row>
    <row r="199" spans="1:11" x14ac:dyDescent="0.25">
      <c r="A199" s="27" t="s">
        <v>606</v>
      </c>
      <c r="B199" s="71">
        <v>1957</v>
      </c>
      <c r="C199" s="40">
        <f>B199/20634</f>
        <v>9.4843462246777158E-2</v>
      </c>
      <c r="D199" s="71">
        <v>994</v>
      </c>
      <c r="E199" s="41">
        <f>D199/20062</f>
        <v>4.9546406140963013E-2</v>
      </c>
      <c r="F199" s="77">
        <v>10137</v>
      </c>
      <c r="G199" s="42">
        <f>F199/175916</f>
        <v>5.7624093317265056E-2</v>
      </c>
      <c r="H199" s="71">
        <v>9594</v>
      </c>
      <c r="I199" s="41">
        <f>H199/181157</f>
        <v>5.2959587540089538E-2</v>
      </c>
      <c r="J199" s="37">
        <f>IF(D199=0, "-", IF((B199-D199)/D199&lt;10, (B199-D199)/D199, "&gt;999%"))</f>
        <v>0.96881287726358145</v>
      </c>
      <c r="K199" s="38">
        <f>IF(H199=0, "-", IF((F199-H199)/H199&lt;10, (F199-H199)/H199, "&gt;999%"))</f>
        <v>5.6597873671044401E-2</v>
      </c>
    </row>
    <row r="200" spans="1:11" x14ac:dyDescent="0.25">
      <c r="A200" s="27"/>
      <c r="B200" s="71"/>
      <c r="C200" s="40"/>
      <c r="D200" s="71"/>
      <c r="E200" s="41"/>
      <c r="F200" s="77"/>
      <c r="G200" s="42"/>
      <c r="H200" s="71"/>
      <c r="I200" s="41"/>
      <c r="J200" s="37"/>
      <c r="K200" s="38"/>
    </row>
    <row r="201" spans="1:11" x14ac:dyDescent="0.25">
      <c r="A201" s="27" t="s">
        <v>604</v>
      </c>
      <c r="B201" s="71">
        <v>10626</v>
      </c>
      <c r="C201" s="40">
        <f>B201/20634</f>
        <v>0.51497528351264898</v>
      </c>
      <c r="D201" s="71">
        <v>9555</v>
      </c>
      <c r="E201" s="41">
        <f>D201/20062</f>
        <v>0.47627355198883459</v>
      </c>
      <c r="F201" s="77">
        <v>87836</v>
      </c>
      <c r="G201" s="42">
        <f>F201/175916</f>
        <v>0.49930648718706655</v>
      </c>
      <c r="H201" s="71">
        <v>89955</v>
      </c>
      <c r="I201" s="41">
        <f>H201/181157</f>
        <v>0.49655823401800647</v>
      </c>
      <c r="J201" s="37">
        <f>IF(D201=0, "-", IF((B201-D201)/D201&lt;10, (B201-D201)/D201, "&gt;999%"))</f>
        <v>0.11208791208791209</v>
      </c>
      <c r="K201" s="38">
        <f>IF(H201=0, "-", IF((F201-H201)/H201&lt;10, (F201-H201)/H201, "&gt;999%"))</f>
        <v>-2.3556222555722307E-2</v>
      </c>
    </row>
  </sheetData>
  <mergeCells count="37">
    <mergeCell ref="B1:K1"/>
    <mergeCell ref="B2:K2"/>
    <mergeCell ref="B172:E172"/>
    <mergeCell ref="F172:I172"/>
    <mergeCell ref="J172:K172"/>
    <mergeCell ref="B173:C173"/>
    <mergeCell ref="D173:E173"/>
    <mergeCell ref="F173:G173"/>
    <mergeCell ref="H173:I173"/>
    <mergeCell ref="B117:E117"/>
    <mergeCell ref="F117:I117"/>
    <mergeCell ref="J117:K117"/>
    <mergeCell ref="B118:C118"/>
    <mergeCell ref="D118:E118"/>
    <mergeCell ref="F118:G118"/>
    <mergeCell ref="H118:I118"/>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5" max="16383" man="1"/>
    <brk id="171" max="16383" man="1"/>
    <brk id="20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632</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IF(B47=0, "-", B7/B47)</f>
        <v>2.82326369282891E-4</v>
      </c>
      <c r="D7" s="65">
        <v>3</v>
      </c>
      <c r="E7" s="21">
        <f>IF(D47=0, "-", D7/D47)</f>
        <v>3.1397174254317112E-4</v>
      </c>
      <c r="F7" s="81">
        <v>22</v>
      </c>
      <c r="G7" s="39">
        <f>IF(F47=0, "-", F7/F47)</f>
        <v>2.5046677899722211E-4</v>
      </c>
      <c r="H7" s="65">
        <v>6</v>
      </c>
      <c r="I7" s="21">
        <f>IF(H47=0, "-", H7/H47)</f>
        <v>6.6700016675004173E-5</v>
      </c>
      <c r="J7" s="20">
        <f t="shared" ref="J7:J45" si="0">IF(D7=0, "-", IF((B7-D7)/D7&lt;10, (B7-D7)/D7, "&gt;999%"))</f>
        <v>0</v>
      </c>
      <c r="K7" s="21">
        <f t="shared" ref="K7:K45" si="1">IF(H7=0, "-", IF((F7-H7)/H7&lt;10, (F7-H7)/H7, "&gt;999%"))</f>
        <v>2.6666666666666665</v>
      </c>
    </row>
    <row r="8" spans="1:11" x14ac:dyDescent="0.25">
      <c r="A8" s="7" t="s">
        <v>33</v>
      </c>
      <c r="B8" s="65">
        <v>1</v>
      </c>
      <c r="C8" s="39">
        <f>IF(B47=0, "-", B8/B47)</f>
        <v>9.4108789760963672E-5</v>
      </c>
      <c r="D8" s="65">
        <v>0</v>
      </c>
      <c r="E8" s="21">
        <f>IF(D47=0, "-", D8/D47)</f>
        <v>0</v>
      </c>
      <c r="F8" s="81">
        <v>7</v>
      </c>
      <c r="G8" s="39">
        <f>IF(F47=0, "-", F8/F47)</f>
        <v>7.9693975135479753E-5</v>
      </c>
      <c r="H8" s="65">
        <v>13</v>
      </c>
      <c r="I8" s="21">
        <f>IF(H47=0, "-", H8/H47)</f>
        <v>1.4451670279584235E-4</v>
      </c>
      <c r="J8" s="20" t="str">
        <f t="shared" si="0"/>
        <v>-</v>
      </c>
      <c r="K8" s="21">
        <f t="shared" si="1"/>
        <v>-0.46153846153846156</v>
      </c>
    </row>
    <row r="9" spans="1:11" x14ac:dyDescent="0.25">
      <c r="A9" s="7" t="s">
        <v>34</v>
      </c>
      <c r="B9" s="65">
        <v>203</v>
      </c>
      <c r="C9" s="39">
        <f>IF(B47=0, "-", B9/B47)</f>
        <v>1.9104084321475624E-2</v>
      </c>
      <c r="D9" s="65">
        <v>239</v>
      </c>
      <c r="E9" s="21">
        <f>IF(D47=0, "-", D9/D47)</f>
        <v>2.5013082155939299E-2</v>
      </c>
      <c r="F9" s="81">
        <v>1265</v>
      </c>
      <c r="G9" s="39">
        <f>IF(F47=0, "-", F9/F47)</f>
        <v>1.4401839792340271E-2</v>
      </c>
      <c r="H9" s="65">
        <v>1739</v>
      </c>
      <c r="I9" s="21">
        <f>IF(H47=0, "-", H9/H47)</f>
        <v>1.9331888166305374E-2</v>
      </c>
      <c r="J9" s="20">
        <f t="shared" si="0"/>
        <v>-0.15062761506276151</v>
      </c>
      <c r="K9" s="21">
        <f t="shared" si="1"/>
        <v>-0.27257044278320874</v>
      </c>
    </row>
    <row r="10" spans="1:11" x14ac:dyDescent="0.25">
      <c r="A10" s="7" t="s">
        <v>35</v>
      </c>
      <c r="B10" s="65">
        <v>2</v>
      </c>
      <c r="C10" s="39">
        <f>IF(B47=0, "-", B10/B47)</f>
        <v>1.8821757952192734E-4</v>
      </c>
      <c r="D10" s="65">
        <v>1</v>
      </c>
      <c r="E10" s="21">
        <f>IF(D47=0, "-", D10/D47)</f>
        <v>1.0465724751439037E-4</v>
      </c>
      <c r="F10" s="81">
        <v>16</v>
      </c>
      <c r="G10" s="39">
        <f>IF(F47=0, "-", F10/F47)</f>
        <v>1.8215765745252516E-4</v>
      </c>
      <c r="H10" s="65">
        <v>15</v>
      </c>
      <c r="I10" s="21">
        <f>IF(H47=0, "-", H10/H47)</f>
        <v>1.6675004168751042E-4</v>
      </c>
      <c r="J10" s="20">
        <f t="shared" si="0"/>
        <v>1</v>
      </c>
      <c r="K10" s="21">
        <f t="shared" si="1"/>
        <v>6.6666666666666666E-2</v>
      </c>
    </row>
    <row r="11" spans="1:11" x14ac:dyDescent="0.25">
      <c r="A11" s="7" t="s">
        <v>36</v>
      </c>
      <c r="B11" s="65">
        <v>142</v>
      </c>
      <c r="C11" s="39">
        <f>IF(B47=0, "-", B11/B47)</f>
        <v>1.3363448146056842E-2</v>
      </c>
      <c r="D11" s="65">
        <v>105</v>
      </c>
      <c r="E11" s="21">
        <f>IF(D47=0, "-", D11/D47)</f>
        <v>1.098901098901099E-2</v>
      </c>
      <c r="F11" s="81">
        <v>1615</v>
      </c>
      <c r="G11" s="39">
        <f>IF(F47=0, "-", F11/F47)</f>
        <v>1.8386538549114258E-2</v>
      </c>
      <c r="H11" s="65">
        <v>1544</v>
      </c>
      <c r="I11" s="21">
        <f>IF(H47=0, "-", H11/H47)</f>
        <v>1.7164137624367741E-2</v>
      </c>
      <c r="J11" s="20">
        <f t="shared" si="0"/>
        <v>0.35238095238095241</v>
      </c>
      <c r="K11" s="21">
        <f t="shared" si="1"/>
        <v>4.598445595854922E-2</v>
      </c>
    </row>
    <row r="12" spans="1:11" x14ac:dyDescent="0.25">
      <c r="A12" s="7" t="s">
        <v>40</v>
      </c>
      <c r="B12" s="65">
        <v>2</v>
      </c>
      <c r="C12" s="39">
        <f>IF(B47=0, "-", B12/B47)</f>
        <v>1.8821757952192734E-4</v>
      </c>
      <c r="D12" s="65">
        <v>0</v>
      </c>
      <c r="E12" s="21">
        <f>IF(D47=0, "-", D12/D47)</f>
        <v>0</v>
      </c>
      <c r="F12" s="81">
        <v>16</v>
      </c>
      <c r="G12" s="39">
        <f>IF(F47=0, "-", F12/F47)</f>
        <v>1.8215765745252516E-4</v>
      </c>
      <c r="H12" s="65">
        <v>1</v>
      </c>
      <c r="I12" s="21">
        <f>IF(H47=0, "-", H12/H47)</f>
        <v>1.1116669445834028E-5</v>
      </c>
      <c r="J12" s="20" t="str">
        <f t="shared" si="0"/>
        <v>-</v>
      </c>
      <c r="K12" s="21" t="str">
        <f t="shared" si="1"/>
        <v>&gt;999%</v>
      </c>
    </row>
    <row r="13" spans="1:11" x14ac:dyDescent="0.25">
      <c r="A13" s="7" t="s">
        <v>41</v>
      </c>
      <c r="B13" s="65">
        <v>37</v>
      </c>
      <c r="C13" s="39">
        <f>IF(B47=0, "-", B13/B47)</f>
        <v>3.482025221155656E-3</v>
      </c>
      <c r="D13" s="65">
        <v>0</v>
      </c>
      <c r="E13" s="21">
        <f>IF(D47=0, "-", D13/D47)</f>
        <v>0</v>
      </c>
      <c r="F13" s="81">
        <v>49</v>
      </c>
      <c r="G13" s="39">
        <f>IF(F47=0, "-", F13/F47)</f>
        <v>5.5785782594835835E-4</v>
      </c>
      <c r="H13" s="65">
        <v>0</v>
      </c>
      <c r="I13" s="21">
        <f>IF(H47=0, "-", H13/H47)</f>
        <v>0</v>
      </c>
      <c r="J13" s="20" t="str">
        <f t="shared" si="0"/>
        <v>-</v>
      </c>
      <c r="K13" s="21" t="str">
        <f t="shared" si="1"/>
        <v>-</v>
      </c>
    </row>
    <row r="14" spans="1:11" x14ac:dyDescent="0.25">
      <c r="A14" s="7" t="s">
        <v>47</v>
      </c>
      <c r="B14" s="65">
        <v>252</v>
      </c>
      <c r="C14" s="39">
        <f>IF(B47=0, "-", B14/B47)</f>
        <v>2.3715415019762844E-2</v>
      </c>
      <c r="D14" s="65">
        <v>196</v>
      </c>
      <c r="E14" s="21">
        <f>IF(D47=0, "-", D14/D47)</f>
        <v>2.0512820512820513E-2</v>
      </c>
      <c r="F14" s="81">
        <v>1801</v>
      </c>
      <c r="G14" s="39">
        <f>IF(F47=0, "-", F14/F47)</f>
        <v>2.0504121316999864E-2</v>
      </c>
      <c r="H14" s="65">
        <v>1802</v>
      </c>
      <c r="I14" s="21">
        <f>IF(H47=0, "-", H14/H47)</f>
        <v>2.0032238341392918E-2</v>
      </c>
      <c r="J14" s="20">
        <f t="shared" si="0"/>
        <v>0.2857142857142857</v>
      </c>
      <c r="K14" s="21">
        <f t="shared" si="1"/>
        <v>-5.5493895671476139E-4</v>
      </c>
    </row>
    <row r="15" spans="1:11" x14ac:dyDescent="0.25">
      <c r="A15" s="7" t="s">
        <v>50</v>
      </c>
      <c r="B15" s="65">
        <v>25</v>
      </c>
      <c r="C15" s="39">
        <f>IF(B47=0, "-", B15/B47)</f>
        <v>2.352719744024092E-3</v>
      </c>
      <c r="D15" s="65">
        <v>5</v>
      </c>
      <c r="E15" s="21">
        <f>IF(D47=0, "-", D15/D47)</f>
        <v>5.2328623757195189E-4</v>
      </c>
      <c r="F15" s="81">
        <v>129</v>
      </c>
      <c r="G15" s="39">
        <f>IF(F47=0, "-", F15/F47)</f>
        <v>1.4686461132109841E-3</v>
      </c>
      <c r="H15" s="65">
        <v>40</v>
      </c>
      <c r="I15" s="21">
        <f>IF(H47=0, "-", H15/H47)</f>
        <v>4.4466677783336112E-4</v>
      </c>
      <c r="J15" s="20">
        <f t="shared" si="0"/>
        <v>4</v>
      </c>
      <c r="K15" s="21">
        <f t="shared" si="1"/>
        <v>2.2250000000000001</v>
      </c>
    </row>
    <row r="16" spans="1:11" x14ac:dyDescent="0.25">
      <c r="A16" s="7" t="s">
        <v>51</v>
      </c>
      <c r="B16" s="65">
        <v>630</v>
      </c>
      <c r="C16" s="39">
        <f>IF(B47=0, "-", B16/B47)</f>
        <v>5.9288537549407112E-2</v>
      </c>
      <c r="D16" s="65">
        <v>432</v>
      </c>
      <c r="E16" s="21">
        <f>IF(D47=0, "-", D16/D47)</f>
        <v>4.5211930926216642E-2</v>
      </c>
      <c r="F16" s="81">
        <v>3374</v>
      </c>
      <c r="G16" s="39">
        <f>IF(F47=0, "-", F16/F47)</f>
        <v>3.8412496015301244E-2</v>
      </c>
      <c r="H16" s="65">
        <v>2351</v>
      </c>
      <c r="I16" s="21">
        <f>IF(H47=0, "-", H16/H47)</f>
        <v>2.6135289867155801E-2</v>
      </c>
      <c r="J16" s="20">
        <f t="shared" si="0"/>
        <v>0.45833333333333331</v>
      </c>
      <c r="K16" s="21">
        <f t="shared" si="1"/>
        <v>0.43513398553806892</v>
      </c>
    </row>
    <row r="17" spans="1:11" x14ac:dyDescent="0.25">
      <c r="A17" s="7" t="s">
        <v>53</v>
      </c>
      <c r="B17" s="65">
        <v>217</v>
      </c>
      <c r="C17" s="39">
        <f>IF(B47=0, "-", B17/B47)</f>
        <v>2.0421607378129116E-2</v>
      </c>
      <c r="D17" s="65">
        <v>190</v>
      </c>
      <c r="E17" s="21">
        <f>IF(D47=0, "-", D17/D47)</f>
        <v>1.9884877027734171E-2</v>
      </c>
      <c r="F17" s="81">
        <v>1603</v>
      </c>
      <c r="G17" s="39">
        <f>IF(F47=0, "-", F17/F47)</f>
        <v>1.8249920306024865E-2</v>
      </c>
      <c r="H17" s="65">
        <v>1904</v>
      </c>
      <c r="I17" s="21">
        <f>IF(H47=0, "-", H17/H47)</f>
        <v>2.1166138624867988E-2</v>
      </c>
      <c r="J17" s="20">
        <f t="shared" si="0"/>
        <v>0.14210526315789473</v>
      </c>
      <c r="K17" s="21">
        <f t="shared" si="1"/>
        <v>-0.15808823529411764</v>
      </c>
    </row>
    <row r="18" spans="1:11" x14ac:dyDescent="0.25">
      <c r="A18" s="7" t="s">
        <v>54</v>
      </c>
      <c r="B18" s="65">
        <v>1003</v>
      </c>
      <c r="C18" s="39">
        <f>IF(B47=0, "-", B18/B47)</f>
        <v>9.4391116130246561E-2</v>
      </c>
      <c r="D18" s="65">
        <v>817</v>
      </c>
      <c r="E18" s="21">
        <f>IF(D47=0, "-", D18/D47)</f>
        <v>8.5504971219256931E-2</v>
      </c>
      <c r="F18" s="81">
        <v>7749</v>
      </c>
      <c r="G18" s="39">
        <f>IF(F47=0, "-", F18/F47)</f>
        <v>8.8221230474976098E-2</v>
      </c>
      <c r="H18" s="65">
        <v>7822</v>
      </c>
      <c r="I18" s="21">
        <f>IF(H47=0, "-", H18/H47)</f>
        <v>8.6954588405313768E-2</v>
      </c>
      <c r="J18" s="20">
        <f t="shared" si="0"/>
        <v>0.22766217870257038</v>
      </c>
      <c r="K18" s="21">
        <f t="shared" si="1"/>
        <v>-9.3326514957811305E-3</v>
      </c>
    </row>
    <row r="19" spans="1:11" x14ac:dyDescent="0.25">
      <c r="A19" s="7" t="s">
        <v>58</v>
      </c>
      <c r="B19" s="65">
        <v>233</v>
      </c>
      <c r="C19" s="39">
        <f>IF(B47=0, "-", B19/B47)</f>
        <v>2.1927348014304536E-2</v>
      </c>
      <c r="D19" s="65">
        <v>387</v>
      </c>
      <c r="E19" s="21">
        <f>IF(D47=0, "-", D19/D47)</f>
        <v>4.0502354788069073E-2</v>
      </c>
      <c r="F19" s="81">
        <v>2184</v>
      </c>
      <c r="G19" s="39">
        <f>IF(F47=0, "-", F19/F47)</f>
        <v>2.4864520242269685E-2</v>
      </c>
      <c r="H19" s="65">
        <v>2576</v>
      </c>
      <c r="I19" s="21">
        <f>IF(H47=0, "-", H19/H47)</f>
        <v>2.8636540492468457E-2</v>
      </c>
      <c r="J19" s="20">
        <f t="shared" si="0"/>
        <v>-0.3979328165374677</v>
      </c>
      <c r="K19" s="21">
        <f t="shared" si="1"/>
        <v>-0.15217391304347827</v>
      </c>
    </row>
    <row r="20" spans="1:11" x14ac:dyDescent="0.25">
      <c r="A20" s="7" t="s">
        <v>61</v>
      </c>
      <c r="B20" s="65">
        <v>5</v>
      </c>
      <c r="C20" s="39">
        <f>IF(B47=0, "-", B20/B47)</f>
        <v>4.7054394880481837E-4</v>
      </c>
      <c r="D20" s="65">
        <v>20</v>
      </c>
      <c r="E20" s="21">
        <f>IF(D47=0, "-", D20/D47)</f>
        <v>2.0931449502878076E-3</v>
      </c>
      <c r="F20" s="81">
        <v>92</v>
      </c>
      <c r="G20" s="39">
        <f>IF(F47=0, "-", F20/F47)</f>
        <v>1.0474065303520198E-3</v>
      </c>
      <c r="H20" s="65">
        <v>180</v>
      </c>
      <c r="I20" s="21">
        <f>IF(H47=0, "-", H20/H47)</f>
        <v>2.0010005002501249E-3</v>
      </c>
      <c r="J20" s="20">
        <f t="shared" si="0"/>
        <v>-0.75</v>
      </c>
      <c r="K20" s="21">
        <f t="shared" si="1"/>
        <v>-0.48888888888888887</v>
      </c>
    </row>
    <row r="21" spans="1:11" x14ac:dyDescent="0.25">
      <c r="A21" s="7" t="s">
        <v>62</v>
      </c>
      <c r="B21" s="65">
        <v>100</v>
      </c>
      <c r="C21" s="39">
        <f>IF(B47=0, "-", B21/B47)</f>
        <v>9.4108789760963679E-3</v>
      </c>
      <c r="D21" s="65">
        <v>149</v>
      </c>
      <c r="E21" s="21">
        <f>IF(D47=0, "-", D21/D47)</f>
        <v>1.5593929879644166E-2</v>
      </c>
      <c r="F21" s="81">
        <v>930</v>
      </c>
      <c r="G21" s="39">
        <f>IF(F47=0, "-", F21/F47)</f>
        <v>1.0587913839428024E-2</v>
      </c>
      <c r="H21" s="65">
        <v>1165</v>
      </c>
      <c r="I21" s="21">
        <f>IF(H47=0, "-", H21/H47)</f>
        <v>1.2950919904396643E-2</v>
      </c>
      <c r="J21" s="20">
        <f t="shared" si="0"/>
        <v>-0.32885906040268459</v>
      </c>
      <c r="K21" s="21">
        <f t="shared" si="1"/>
        <v>-0.20171673819742489</v>
      </c>
    </row>
    <row r="22" spans="1:11" x14ac:dyDescent="0.25">
      <c r="A22" s="7" t="s">
        <v>64</v>
      </c>
      <c r="B22" s="65">
        <v>885</v>
      </c>
      <c r="C22" s="39">
        <f>IF(B47=0, "-", B22/B47)</f>
        <v>8.3286278938452848E-2</v>
      </c>
      <c r="D22" s="65">
        <v>479</v>
      </c>
      <c r="E22" s="21">
        <f>IF(D47=0, "-", D22/D47)</f>
        <v>5.0130821559392989E-2</v>
      </c>
      <c r="F22" s="81">
        <v>6378</v>
      </c>
      <c r="G22" s="39">
        <f>IF(F47=0, "-", F22/F47)</f>
        <v>7.2612596202012838E-2</v>
      </c>
      <c r="H22" s="65">
        <v>4411</v>
      </c>
      <c r="I22" s="21">
        <f>IF(H47=0, "-", H22/H47)</f>
        <v>4.90356289255739E-2</v>
      </c>
      <c r="J22" s="20">
        <f t="shared" si="0"/>
        <v>0.8475991649269311</v>
      </c>
      <c r="K22" s="21">
        <f t="shared" si="1"/>
        <v>0.44593062797551575</v>
      </c>
    </row>
    <row r="23" spans="1:11" x14ac:dyDescent="0.25">
      <c r="A23" s="7" t="s">
        <v>65</v>
      </c>
      <c r="B23" s="65">
        <v>0</v>
      </c>
      <c r="C23" s="39">
        <f>IF(B47=0, "-", B23/B47)</f>
        <v>0</v>
      </c>
      <c r="D23" s="65">
        <v>2</v>
      </c>
      <c r="E23" s="21">
        <f>IF(D47=0, "-", D23/D47)</f>
        <v>2.0931449502878074E-4</v>
      </c>
      <c r="F23" s="81">
        <v>15</v>
      </c>
      <c r="G23" s="39">
        <f>IF(F47=0, "-", F23/F47)</f>
        <v>1.7077280386174233E-4</v>
      </c>
      <c r="H23" s="65">
        <v>13</v>
      </c>
      <c r="I23" s="21">
        <f>IF(H47=0, "-", H23/H47)</f>
        <v>1.4451670279584235E-4</v>
      </c>
      <c r="J23" s="20">
        <f t="shared" si="0"/>
        <v>-1</v>
      </c>
      <c r="K23" s="21">
        <f t="shared" si="1"/>
        <v>0.15384615384615385</v>
      </c>
    </row>
    <row r="24" spans="1:11" x14ac:dyDescent="0.25">
      <c r="A24" s="7" t="s">
        <v>66</v>
      </c>
      <c r="B24" s="65">
        <v>23</v>
      </c>
      <c r="C24" s="39">
        <f>IF(B47=0, "-", B24/B47)</f>
        <v>2.1645021645021645E-3</v>
      </c>
      <c r="D24" s="65">
        <v>93</v>
      </c>
      <c r="E24" s="21">
        <f>IF(D47=0, "-", D24/D47)</f>
        <v>9.7331240188383052E-3</v>
      </c>
      <c r="F24" s="81">
        <v>568</v>
      </c>
      <c r="G24" s="39">
        <f>IF(F47=0, "-", F24/F47)</f>
        <v>6.4665968395646433E-3</v>
      </c>
      <c r="H24" s="65">
        <v>1074</v>
      </c>
      <c r="I24" s="21">
        <f>IF(H47=0, "-", H24/H47)</f>
        <v>1.1939302984825746E-2</v>
      </c>
      <c r="J24" s="20">
        <f t="shared" si="0"/>
        <v>-0.75268817204301075</v>
      </c>
      <c r="K24" s="21">
        <f t="shared" si="1"/>
        <v>-0.47113594040968343</v>
      </c>
    </row>
    <row r="25" spans="1:11" x14ac:dyDescent="0.25">
      <c r="A25" s="7" t="s">
        <v>67</v>
      </c>
      <c r="B25" s="65">
        <v>25</v>
      </c>
      <c r="C25" s="39">
        <f>IF(B47=0, "-", B25/B47)</f>
        <v>2.352719744024092E-3</v>
      </c>
      <c r="D25" s="65">
        <v>34</v>
      </c>
      <c r="E25" s="21">
        <f>IF(D47=0, "-", D25/D47)</f>
        <v>3.5583464154892728E-3</v>
      </c>
      <c r="F25" s="81">
        <v>642</v>
      </c>
      <c r="G25" s="39">
        <f>IF(F47=0, "-", F25/F47)</f>
        <v>7.3090760052825724E-3</v>
      </c>
      <c r="H25" s="65">
        <v>293</v>
      </c>
      <c r="I25" s="21">
        <f>IF(H47=0, "-", H25/H47)</f>
        <v>3.2571841476293703E-3</v>
      </c>
      <c r="J25" s="20">
        <f t="shared" si="0"/>
        <v>-0.26470588235294118</v>
      </c>
      <c r="K25" s="21">
        <f t="shared" si="1"/>
        <v>1.1911262798634812</v>
      </c>
    </row>
    <row r="26" spans="1:11" x14ac:dyDescent="0.25">
      <c r="A26" s="7" t="s">
        <v>68</v>
      </c>
      <c r="B26" s="65">
        <v>68</v>
      </c>
      <c r="C26" s="39">
        <f>IF(B47=0, "-", B26/B47)</f>
        <v>6.39939770374553E-3</v>
      </c>
      <c r="D26" s="65">
        <v>109</v>
      </c>
      <c r="E26" s="21">
        <f>IF(D47=0, "-", D26/D47)</f>
        <v>1.1407639979068551E-2</v>
      </c>
      <c r="F26" s="81">
        <v>842</v>
      </c>
      <c r="G26" s="39">
        <f>IF(F47=0, "-", F26/F47)</f>
        <v>9.5860467234391358E-3</v>
      </c>
      <c r="H26" s="65">
        <v>1052</v>
      </c>
      <c r="I26" s="21">
        <f>IF(H47=0, "-", H26/H47)</f>
        <v>1.1694736257017398E-2</v>
      </c>
      <c r="J26" s="20">
        <f t="shared" si="0"/>
        <v>-0.37614678899082571</v>
      </c>
      <c r="K26" s="21">
        <f t="shared" si="1"/>
        <v>-0.19961977186311788</v>
      </c>
    </row>
    <row r="27" spans="1:11" x14ac:dyDescent="0.25">
      <c r="A27" s="7" t="s">
        <v>72</v>
      </c>
      <c r="B27" s="65">
        <v>8</v>
      </c>
      <c r="C27" s="39">
        <f>IF(B47=0, "-", B27/B47)</f>
        <v>7.5287031808770938E-4</v>
      </c>
      <c r="D27" s="65">
        <v>8</v>
      </c>
      <c r="E27" s="21">
        <f>IF(D47=0, "-", D27/D47)</f>
        <v>8.3725798011512296E-4</v>
      </c>
      <c r="F27" s="81">
        <v>68</v>
      </c>
      <c r="G27" s="39">
        <f>IF(F47=0, "-", F27/F47)</f>
        <v>7.7417004417323194E-4</v>
      </c>
      <c r="H27" s="65">
        <v>53</v>
      </c>
      <c r="I27" s="21">
        <f>IF(H47=0, "-", H27/H47)</f>
        <v>5.891834806292035E-4</v>
      </c>
      <c r="J27" s="20">
        <f t="shared" si="0"/>
        <v>0</v>
      </c>
      <c r="K27" s="21">
        <f t="shared" si="1"/>
        <v>0.28301886792452829</v>
      </c>
    </row>
    <row r="28" spans="1:11" x14ac:dyDescent="0.25">
      <c r="A28" s="7" t="s">
        <v>73</v>
      </c>
      <c r="B28" s="65">
        <v>1215</v>
      </c>
      <c r="C28" s="39">
        <f>IF(B47=0, "-", B28/B47)</f>
        <v>0.11434217955957086</v>
      </c>
      <c r="D28" s="65">
        <v>833</v>
      </c>
      <c r="E28" s="21">
        <f>IF(D47=0, "-", D28/D47)</f>
        <v>8.7179487179487175E-2</v>
      </c>
      <c r="F28" s="81">
        <v>10613</v>
      </c>
      <c r="G28" s="39">
        <f>IF(F47=0, "-", F28/F47)</f>
        <v>0.1208274511589781</v>
      </c>
      <c r="H28" s="65">
        <v>11900</v>
      </c>
      <c r="I28" s="21">
        <f>IF(H47=0, "-", H28/H47)</f>
        <v>0.13228836640542493</v>
      </c>
      <c r="J28" s="20">
        <f t="shared" si="0"/>
        <v>0.45858343337334934</v>
      </c>
      <c r="K28" s="21">
        <f t="shared" si="1"/>
        <v>-0.10815126050420168</v>
      </c>
    </row>
    <row r="29" spans="1:11" x14ac:dyDescent="0.25">
      <c r="A29" s="7" t="s">
        <v>75</v>
      </c>
      <c r="B29" s="65">
        <v>231</v>
      </c>
      <c r="C29" s="39">
        <f>IF(B47=0, "-", B29/B47)</f>
        <v>2.1739130434782608E-2</v>
      </c>
      <c r="D29" s="65">
        <v>225</v>
      </c>
      <c r="E29" s="21">
        <f>IF(D47=0, "-", D29/D47)</f>
        <v>2.3547880690737835E-2</v>
      </c>
      <c r="F29" s="81">
        <v>2215</v>
      </c>
      <c r="G29" s="39">
        <f>IF(F47=0, "-", F29/F47)</f>
        <v>2.521745070358395E-2</v>
      </c>
      <c r="H29" s="65">
        <v>2049</v>
      </c>
      <c r="I29" s="21">
        <f>IF(H47=0, "-", H29/H47)</f>
        <v>2.2778055694513924E-2</v>
      </c>
      <c r="J29" s="20">
        <f t="shared" si="0"/>
        <v>2.6666666666666668E-2</v>
      </c>
      <c r="K29" s="21">
        <f t="shared" si="1"/>
        <v>8.1015129331381164E-2</v>
      </c>
    </row>
    <row r="30" spans="1:11" x14ac:dyDescent="0.25">
      <c r="A30" s="7" t="s">
        <v>78</v>
      </c>
      <c r="B30" s="65">
        <v>471</v>
      </c>
      <c r="C30" s="39">
        <f>IF(B47=0, "-", B30/B47)</f>
        <v>4.4325239977413888E-2</v>
      </c>
      <c r="D30" s="65">
        <v>516</v>
      </c>
      <c r="E30" s="21">
        <f>IF(D47=0, "-", D30/D47)</f>
        <v>5.400313971742543E-2</v>
      </c>
      <c r="F30" s="81">
        <v>5396</v>
      </c>
      <c r="G30" s="39">
        <f>IF(F47=0, "-", F30/F47)</f>
        <v>6.1432669975864107E-2</v>
      </c>
      <c r="H30" s="65">
        <v>4869</v>
      </c>
      <c r="I30" s="21">
        <f>IF(H47=0, "-", H30/H47)</f>
        <v>5.4127063531765884E-2</v>
      </c>
      <c r="J30" s="20">
        <f t="shared" si="0"/>
        <v>-8.7209302325581398E-2</v>
      </c>
      <c r="K30" s="21">
        <f t="shared" si="1"/>
        <v>0.10823577736701581</v>
      </c>
    </row>
    <row r="31" spans="1:11" x14ac:dyDescent="0.25">
      <c r="A31" s="7" t="s">
        <v>79</v>
      </c>
      <c r="B31" s="65">
        <v>37</v>
      </c>
      <c r="C31" s="39">
        <f>IF(B47=0, "-", B31/B47)</f>
        <v>3.482025221155656E-3</v>
      </c>
      <c r="D31" s="65">
        <v>19</v>
      </c>
      <c r="E31" s="21">
        <f>IF(D47=0, "-", D31/D47)</f>
        <v>1.9884877027734169E-3</v>
      </c>
      <c r="F31" s="81">
        <v>201</v>
      </c>
      <c r="G31" s="39">
        <f>IF(F47=0, "-", F31/F47)</f>
        <v>2.2883555717473471E-3</v>
      </c>
      <c r="H31" s="65">
        <v>267</v>
      </c>
      <c r="I31" s="21">
        <f>IF(H47=0, "-", H31/H47)</f>
        <v>2.9681507420376853E-3</v>
      </c>
      <c r="J31" s="20">
        <f t="shared" si="0"/>
        <v>0.94736842105263153</v>
      </c>
      <c r="K31" s="21">
        <f t="shared" si="1"/>
        <v>-0.24719101123595505</v>
      </c>
    </row>
    <row r="32" spans="1:11" x14ac:dyDescent="0.25">
      <c r="A32" s="7" t="s">
        <v>80</v>
      </c>
      <c r="B32" s="65">
        <v>955</v>
      </c>
      <c r="C32" s="39">
        <f>IF(B47=0, "-", B32/B47)</f>
        <v>8.9873894221720305E-2</v>
      </c>
      <c r="D32" s="65">
        <v>1010</v>
      </c>
      <c r="E32" s="21">
        <f>IF(D47=0, "-", D32/D47)</f>
        <v>0.10570381998953428</v>
      </c>
      <c r="F32" s="81">
        <v>8479</v>
      </c>
      <c r="G32" s="39">
        <f>IF(F47=0, "-", F32/F47)</f>
        <v>9.653217359624755E-2</v>
      </c>
      <c r="H32" s="65">
        <v>8349</v>
      </c>
      <c r="I32" s="21">
        <f>IF(H47=0, "-", H32/H47)</f>
        <v>9.2813073203268301E-2</v>
      </c>
      <c r="J32" s="20">
        <f t="shared" si="0"/>
        <v>-5.4455445544554455E-2</v>
      </c>
      <c r="K32" s="21">
        <f t="shared" si="1"/>
        <v>1.5570727033177627E-2</v>
      </c>
    </row>
    <row r="33" spans="1:11" x14ac:dyDescent="0.25">
      <c r="A33" s="7" t="s">
        <v>82</v>
      </c>
      <c r="B33" s="65">
        <v>199</v>
      </c>
      <c r="C33" s="39">
        <f>IF(B47=0, "-", B33/B47)</f>
        <v>1.8727649162431772E-2</v>
      </c>
      <c r="D33" s="65">
        <v>302</v>
      </c>
      <c r="E33" s="21">
        <f>IF(D47=0, "-", D33/D47)</f>
        <v>3.1606488749345893E-2</v>
      </c>
      <c r="F33" s="81">
        <v>2531</v>
      </c>
      <c r="G33" s="39">
        <f>IF(F47=0, "-", F33/F47)</f>
        <v>2.8815064438271323E-2</v>
      </c>
      <c r="H33" s="65">
        <v>3725</v>
      </c>
      <c r="I33" s="21">
        <f>IF(H47=0, "-", H33/H47)</f>
        <v>4.1409593685731758E-2</v>
      </c>
      <c r="J33" s="20">
        <f t="shared" si="0"/>
        <v>-0.34105960264900664</v>
      </c>
      <c r="K33" s="21">
        <f t="shared" si="1"/>
        <v>-0.32053691275167784</v>
      </c>
    </row>
    <row r="34" spans="1:11" x14ac:dyDescent="0.25">
      <c r="A34" s="7" t="s">
        <v>83</v>
      </c>
      <c r="B34" s="65">
        <v>19</v>
      </c>
      <c r="C34" s="39">
        <f>IF(B47=0, "-", B34/B47)</f>
        <v>1.7880670054583098E-3</v>
      </c>
      <c r="D34" s="65">
        <v>23</v>
      </c>
      <c r="E34" s="21">
        <f>IF(D47=0, "-", D34/D47)</f>
        <v>2.4071166928309787E-3</v>
      </c>
      <c r="F34" s="81">
        <v>159</v>
      </c>
      <c r="G34" s="39">
        <f>IF(F47=0, "-", F34/F47)</f>
        <v>1.8101917209344689E-3</v>
      </c>
      <c r="H34" s="65">
        <v>160</v>
      </c>
      <c r="I34" s="21">
        <f>IF(H47=0, "-", H34/H47)</f>
        <v>1.7786671113334445E-3</v>
      </c>
      <c r="J34" s="20">
        <f t="shared" si="0"/>
        <v>-0.17391304347826086</v>
      </c>
      <c r="K34" s="21">
        <f t="shared" si="1"/>
        <v>-6.2500000000000003E-3</v>
      </c>
    </row>
    <row r="35" spans="1:11" x14ac:dyDescent="0.25">
      <c r="A35" s="7" t="s">
        <v>85</v>
      </c>
      <c r="B35" s="65">
        <v>41</v>
      </c>
      <c r="C35" s="39">
        <f>IF(B47=0, "-", B35/B47)</f>
        <v>3.8584603801995105E-3</v>
      </c>
      <c r="D35" s="65">
        <v>32</v>
      </c>
      <c r="E35" s="21">
        <f>IF(D47=0, "-", D35/D47)</f>
        <v>3.3490319204604918E-3</v>
      </c>
      <c r="F35" s="81">
        <v>480</v>
      </c>
      <c r="G35" s="39">
        <f>IF(F47=0, "-", F35/F47)</f>
        <v>5.4647297235757546E-3</v>
      </c>
      <c r="H35" s="65">
        <v>376</v>
      </c>
      <c r="I35" s="21">
        <f>IF(H47=0, "-", H35/H47)</f>
        <v>4.1798677116335944E-3</v>
      </c>
      <c r="J35" s="20">
        <f t="shared" si="0"/>
        <v>0.28125</v>
      </c>
      <c r="K35" s="21">
        <f t="shared" si="1"/>
        <v>0.27659574468085107</v>
      </c>
    </row>
    <row r="36" spans="1:11" x14ac:dyDescent="0.25">
      <c r="A36" s="7" t="s">
        <v>87</v>
      </c>
      <c r="B36" s="65">
        <v>70</v>
      </c>
      <c r="C36" s="39">
        <f>IF(B47=0, "-", B36/B47)</f>
        <v>6.587615283267457E-3</v>
      </c>
      <c r="D36" s="65">
        <v>53</v>
      </c>
      <c r="E36" s="21">
        <f>IF(D47=0, "-", D36/D47)</f>
        <v>5.5468341182626901E-3</v>
      </c>
      <c r="F36" s="81">
        <v>965</v>
      </c>
      <c r="G36" s="39">
        <f>IF(F47=0, "-", F36/F47)</f>
        <v>1.0986383715105423E-2</v>
      </c>
      <c r="H36" s="65">
        <v>337</v>
      </c>
      <c r="I36" s="21">
        <f>IF(H47=0, "-", H36/H47)</f>
        <v>3.7463176032460676E-3</v>
      </c>
      <c r="J36" s="20">
        <f t="shared" si="0"/>
        <v>0.32075471698113206</v>
      </c>
      <c r="K36" s="21">
        <f t="shared" si="1"/>
        <v>1.8635014836795252</v>
      </c>
    </row>
    <row r="37" spans="1:11" x14ac:dyDescent="0.25">
      <c r="A37" s="7" t="s">
        <v>88</v>
      </c>
      <c r="B37" s="65">
        <v>1</v>
      </c>
      <c r="C37" s="39">
        <f>IF(B47=0, "-", B37/B47)</f>
        <v>9.4108789760963672E-5</v>
      </c>
      <c r="D37" s="65">
        <v>0</v>
      </c>
      <c r="E37" s="21">
        <f>IF(D47=0, "-", D37/D47)</f>
        <v>0</v>
      </c>
      <c r="F37" s="81">
        <v>7</v>
      </c>
      <c r="G37" s="39">
        <f>IF(F47=0, "-", F37/F47)</f>
        <v>7.9693975135479753E-5</v>
      </c>
      <c r="H37" s="65">
        <v>3</v>
      </c>
      <c r="I37" s="21">
        <f>IF(H47=0, "-", H37/H47)</f>
        <v>3.3350008337502086E-5</v>
      </c>
      <c r="J37" s="20" t="str">
        <f t="shared" si="0"/>
        <v>-</v>
      </c>
      <c r="K37" s="21">
        <f t="shared" si="1"/>
        <v>1.3333333333333333</v>
      </c>
    </row>
    <row r="38" spans="1:11" x14ac:dyDescent="0.25">
      <c r="A38" s="7" t="s">
        <v>91</v>
      </c>
      <c r="B38" s="65">
        <v>57</v>
      </c>
      <c r="C38" s="39">
        <f>IF(B47=0, "-", B38/B47)</f>
        <v>5.3642010163749291E-3</v>
      </c>
      <c r="D38" s="65">
        <v>85</v>
      </c>
      <c r="E38" s="21">
        <f>IF(D47=0, "-", D38/D47)</f>
        <v>8.8958660387231814E-3</v>
      </c>
      <c r="F38" s="81">
        <v>448</v>
      </c>
      <c r="G38" s="39">
        <f>IF(F47=0, "-", F38/F47)</f>
        <v>5.1004144086707042E-3</v>
      </c>
      <c r="H38" s="65">
        <v>769</v>
      </c>
      <c r="I38" s="21">
        <f>IF(H47=0, "-", H38/H47)</f>
        <v>8.5487188038463682E-3</v>
      </c>
      <c r="J38" s="20">
        <f t="shared" si="0"/>
        <v>-0.32941176470588235</v>
      </c>
      <c r="K38" s="21">
        <f t="shared" si="1"/>
        <v>-0.4174252275682705</v>
      </c>
    </row>
    <row r="39" spans="1:11" x14ac:dyDescent="0.25">
      <c r="A39" s="7" t="s">
        <v>92</v>
      </c>
      <c r="B39" s="65">
        <v>46</v>
      </c>
      <c r="C39" s="39">
        <f>IF(B47=0, "-", B39/B47)</f>
        <v>4.329004329004329E-3</v>
      </c>
      <c r="D39" s="65">
        <v>21</v>
      </c>
      <c r="E39" s="21">
        <f>IF(D47=0, "-", D39/D47)</f>
        <v>2.1978021978021978E-3</v>
      </c>
      <c r="F39" s="81">
        <v>437</v>
      </c>
      <c r="G39" s="39">
        <f>IF(F47=0, "-", F39/F47)</f>
        <v>4.9751810191720931E-3</v>
      </c>
      <c r="H39" s="65">
        <v>248</v>
      </c>
      <c r="I39" s="21">
        <f>IF(H47=0, "-", H39/H47)</f>
        <v>2.756934022566839E-3</v>
      </c>
      <c r="J39" s="20">
        <f t="shared" si="0"/>
        <v>1.1904761904761905</v>
      </c>
      <c r="K39" s="21">
        <f t="shared" si="1"/>
        <v>0.76209677419354838</v>
      </c>
    </row>
    <row r="40" spans="1:11" x14ac:dyDescent="0.25">
      <c r="A40" s="7" t="s">
        <v>93</v>
      </c>
      <c r="B40" s="65">
        <v>396</v>
      </c>
      <c r="C40" s="39">
        <f>IF(B47=0, "-", B40/B47)</f>
        <v>3.7267080745341616E-2</v>
      </c>
      <c r="D40" s="65">
        <v>434</v>
      </c>
      <c r="E40" s="21">
        <f>IF(D47=0, "-", D40/D47)</f>
        <v>4.5421245421245419E-2</v>
      </c>
      <c r="F40" s="81">
        <v>3743</v>
      </c>
      <c r="G40" s="39">
        <f>IF(F47=0, "-", F40/F47)</f>
        <v>4.2613506990300108E-2</v>
      </c>
      <c r="H40" s="65">
        <v>4309</v>
      </c>
      <c r="I40" s="21">
        <f>IF(H47=0, "-", H40/H47)</f>
        <v>4.790172864209883E-2</v>
      </c>
      <c r="J40" s="20">
        <f t="shared" si="0"/>
        <v>-8.755760368663594E-2</v>
      </c>
      <c r="K40" s="21">
        <f t="shared" si="1"/>
        <v>-0.13135298213042471</v>
      </c>
    </row>
    <row r="41" spans="1:11" x14ac:dyDescent="0.25">
      <c r="A41" s="7" t="s">
        <v>94</v>
      </c>
      <c r="B41" s="65">
        <v>230</v>
      </c>
      <c r="C41" s="39">
        <f>IF(B47=0, "-", B41/B47)</f>
        <v>2.1645021645021644E-2</v>
      </c>
      <c r="D41" s="65">
        <v>188</v>
      </c>
      <c r="E41" s="21">
        <f>IF(D47=0, "-", D41/D47)</f>
        <v>1.9675562532705391E-2</v>
      </c>
      <c r="F41" s="81">
        <v>1412</v>
      </c>
      <c r="G41" s="39">
        <f>IF(F47=0, "-", F41/F47)</f>
        <v>1.6075413270185347E-2</v>
      </c>
      <c r="H41" s="65">
        <v>1932</v>
      </c>
      <c r="I41" s="21">
        <f>IF(H47=0, "-", H41/H47)</f>
        <v>2.1477405369351343E-2</v>
      </c>
      <c r="J41" s="20">
        <f t="shared" si="0"/>
        <v>0.22340425531914893</v>
      </c>
      <c r="K41" s="21">
        <f t="shared" si="1"/>
        <v>-0.2691511387163561</v>
      </c>
    </row>
    <row r="42" spans="1:11" x14ac:dyDescent="0.25">
      <c r="A42" s="7" t="s">
        <v>95</v>
      </c>
      <c r="B42" s="65">
        <v>934</v>
      </c>
      <c r="C42" s="39">
        <f>IF(B47=0, "-", B42/B47)</f>
        <v>8.7897609636740065E-2</v>
      </c>
      <c r="D42" s="65">
        <v>0</v>
      </c>
      <c r="E42" s="21">
        <f>IF(D47=0, "-", D42/D47)</f>
        <v>0</v>
      </c>
      <c r="F42" s="81">
        <v>1123</v>
      </c>
      <c r="G42" s="39">
        <f>IF(F47=0, "-", F42/F47)</f>
        <v>1.278519058244911E-2</v>
      </c>
      <c r="H42" s="65">
        <v>0</v>
      </c>
      <c r="I42" s="21">
        <f>IF(H47=0, "-", H42/H47)</f>
        <v>0</v>
      </c>
      <c r="J42" s="20" t="str">
        <f t="shared" si="0"/>
        <v>-</v>
      </c>
      <c r="K42" s="21" t="str">
        <f t="shared" si="1"/>
        <v>-</v>
      </c>
    </row>
    <row r="43" spans="1:11" x14ac:dyDescent="0.25">
      <c r="A43" s="7" t="s">
        <v>96</v>
      </c>
      <c r="B43" s="65">
        <v>1300</v>
      </c>
      <c r="C43" s="39">
        <f>IF(B47=0, "-", B43/B47)</f>
        <v>0.12234142668925278</v>
      </c>
      <c r="D43" s="65">
        <v>2054</v>
      </c>
      <c r="E43" s="21">
        <f>IF(D47=0, "-", D43/D47)</f>
        <v>0.21496598639455783</v>
      </c>
      <c r="F43" s="81">
        <v>17238</v>
      </c>
      <c r="G43" s="39">
        <f>IF(F47=0, "-", F43/F47)</f>
        <v>0.19625210619791431</v>
      </c>
      <c r="H43" s="65">
        <v>18756</v>
      </c>
      <c r="I43" s="21">
        <f>IF(H47=0, "-", H43/H47)</f>
        <v>0.20850425212606302</v>
      </c>
      <c r="J43" s="20">
        <f t="shared" si="0"/>
        <v>-0.36708860759493672</v>
      </c>
      <c r="K43" s="21">
        <f t="shared" si="1"/>
        <v>-8.093410108765195E-2</v>
      </c>
    </row>
    <row r="44" spans="1:11" x14ac:dyDescent="0.25">
      <c r="A44" s="7" t="s">
        <v>98</v>
      </c>
      <c r="B44" s="65">
        <v>401</v>
      </c>
      <c r="C44" s="39">
        <f>IF(B47=0, "-", B44/B47)</f>
        <v>3.7737624694146432E-2</v>
      </c>
      <c r="D44" s="65">
        <v>373</v>
      </c>
      <c r="E44" s="21">
        <f>IF(D47=0, "-", D44/D47)</f>
        <v>3.9037153322867606E-2</v>
      </c>
      <c r="F44" s="81">
        <v>1860</v>
      </c>
      <c r="G44" s="39">
        <f>IF(F47=0, "-", F44/F47)</f>
        <v>2.1175827678856049E-2</v>
      </c>
      <c r="H44" s="65">
        <v>2840</v>
      </c>
      <c r="I44" s="21">
        <f>IF(H47=0, "-", H44/H47)</f>
        <v>3.1571341226168642E-2</v>
      </c>
      <c r="J44" s="20">
        <f t="shared" si="0"/>
        <v>7.5067024128686322E-2</v>
      </c>
      <c r="K44" s="21">
        <f t="shared" si="1"/>
        <v>-0.34507042253521125</v>
      </c>
    </row>
    <row r="45" spans="1:11" x14ac:dyDescent="0.25">
      <c r="A45" s="7" t="s">
        <v>99</v>
      </c>
      <c r="B45" s="65">
        <v>159</v>
      </c>
      <c r="C45" s="39">
        <f>IF(B47=0, "-", B45/B47)</f>
        <v>1.4963297571993224E-2</v>
      </c>
      <c r="D45" s="65">
        <v>118</v>
      </c>
      <c r="E45" s="21">
        <f>IF(D47=0, "-", D45/D47)</f>
        <v>1.2349555206698063E-2</v>
      </c>
      <c r="F45" s="81">
        <v>1164</v>
      </c>
      <c r="G45" s="39">
        <f>IF(F47=0, "-", F45/F47)</f>
        <v>1.3251969579671206E-2</v>
      </c>
      <c r="H45" s="65">
        <v>1012</v>
      </c>
      <c r="I45" s="21">
        <f>IF(H47=0, "-", H45/H47)</f>
        <v>1.1250069479184036E-2</v>
      </c>
      <c r="J45" s="20">
        <f t="shared" si="0"/>
        <v>0.34745762711864409</v>
      </c>
      <c r="K45" s="21">
        <f t="shared" si="1"/>
        <v>0.15019762845849802</v>
      </c>
    </row>
    <row r="46" spans="1:11" x14ac:dyDescent="0.25">
      <c r="A46" s="2"/>
      <c r="B46" s="68"/>
      <c r="C46" s="33"/>
      <c r="D46" s="68"/>
      <c r="E46" s="6"/>
      <c r="F46" s="82"/>
      <c r="G46" s="33"/>
      <c r="H46" s="68"/>
      <c r="I46" s="6"/>
      <c r="J46" s="5"/>
      <c r="K46" s="6"/>
    </row>
    <row r="47" spans="1:11" s="43" customFormat="1" x14ac:dyDescent="0.25">
      <c r="A47" s="162" t="s">
        <v>604</v>
      </c>
      <c r="B47" s="71">
        <f>SUM(B7:B46)</f>
        <v>10626</v>
      </c>
      <c r="C47" s="40">
        <v>1</v>
      </c>
      <c r="D47" s="71">
        <f>SUM(D7:D46)</f>
        <v>9555</v>
      </c>
      <c r="E47" s="41">
        <v>1</v>
      </c>
      <c r="F47" s="77">
        <f>SUM(F7:F46)</f>
        <v>87836</v>
      </c>
      <c r="G47" s="42">
        <v>1</v>
      </c>
      <c r="H47" s="71">
        <f>SUM(H7:H46)</f>
        <v>89955</v>
      </c>
      <c r="I47" s="41">
        <v>1</v>
      </c>
      <c r="J47" s="37">
        <f>IF(D47=0, "-", (B47-D47)/D47)</f>
        <v>0.11208791208791209</v>
      </c>
      <c r="K47" s="38">
        <f>IF(H47=0, "-", (F47-H47)/H47)</f>
        <v>-2.3556222555722307E-2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130</v>
      </c>
      <c r="B6" s="61" t="s">
        <v>12</v>
      </c>
      <c r="C6" s="62" t="s">
        <v>13</v>
      </c>
      <c r="D6" s="61" t="s">
        <v>12</v>
      </c>
      <c r="E6" s="63" t="s">
        <v>13</v>
      </c>
      <c r="F6" s="62" t="s">
        <v>12</v>
      </c>
      <c r="G6" s="62" t="s">
        <v>13</v>
      </c>
      <c r="H6" s="61" t="s">
        <v>12</v>
      </c>
      <c r="I6" s="63" t="s">
        <v>13</v>
      </c>
      <c r="J6" s="61"/>
      <c r="K6" s="63"/>
    </row>
    <row r="7" spans="1:11" x14ac:dyDescent="0.25">
      <c r="A7" s="7" t="s">
        <v>485</v>
      </c>
      <c r="B7" s="65">
        <v>0</v>
      </c>
      <c r="C7" s="34">
        <f>IF(B15=0, "-", B7/B15)</f>
        <v>0</v>
      </c>
      <c r="D7" s="65">
        <v>7</v>
      </c>
      <c r="E7" s="9">
        <f>IF(D15=0, "-", D7/D15)</f>
        <v>9.7222222222222224E-2</v>
      </c>
      <c r="F7" s="81">
        <v>2</v>
      </c>
      <c r="G7" s="34">
        <f>IF(F15=0, "-", F7/F15)</f>
        <v>3.2362459546925568E-3</v>
      </c>
      <c r="H7" s="65">
        <v>43</v>
      </c>
      <c r="I7" s="9">
        <f>IF(H15=0, "-", H7/H15)</f>
        <v>8.0524344569288392E-2</v>
      </c>
      <c r="J7" s="8">
        <f t="shared" ref="J7:J13" si="0">IF(D7=0, "-", IF((B7-D7)/D7&lt;10, (B7-D7)/D7, "&gt;999%"))</f>
        <v>-1</v>
      </c>
      <c r="K7" s="9">
        <f t="shared" ref="K7:K13" si="1">IF(H7=0, "-", IF((F7-H7)/H7&lt;10, (F7-H7)/H7, "&gt;999%"))</f>
        <v>-0.95348837209302328</v>
      </c>
    </row>
    <row r="8" spans="1:11" x14ac:dyDescent="0.25">
      <c r="A8" s="7" t="s">
        <v>486</v>
      </c>
      <c r="B8" s="65">
        <v>0</v>
      </c>
      <c r="C8" s="34">
        <f>IF(B15=0, "-", B8/B15)</f>
        <v>0</v>
      </c>
      <c r="D8" s="65">
        <v>0</v>
      </c>
      <c r="E8" s="9">
        <f>IF(D15=0, "-", D8/D15)</f>
        <v>0</v>
      </c>
      <c r="F8" s="81">
        <v>4</v>
      </c>
      <c r="G8" s="34">
        <f>IF(F15=0, "-", F8/F15)</f>
        <v>6.4724919093851136E-3</v>
      </c>
      <c r="H8" s="65">
        <v>0</v>
      </c>
      <c r="I8" s="9">
        <f>IF(H15=0, "-", H8/H15)</f>
        <v>0</v>
      </c>
      <c r="J8" s="8" t="str">
        <f t="shared" si="0"/>
        <v>-</v>
      </c>
      <c r="K8" s="9" t="str">
        <f t="shared" si="1"/>
        <v>-</v>
      </c>
    </row>
    <row r="9" spans="1:11" x14ac:dyDescent="0.25">
      <c r="A9" s="7" t="s">
        <v>487</v>
      </c>
      <c r="B9" s="65">
        <v>3</v>
      </c>
      <c r="C9" s="34">
        <f>IF(B15=0, "-", B9/B15)</f>
        <v>4.8387096774193547E-2</v>
      </c>
      <c r="D9" s="65">
        <v>2</v>
      </c>
      <c r="E9" s="9">
        <f>IF(D15=0, "-", D9/D15)</f>
        <v>2.7777777777777776E-2</v>
      </c>
      <c r="F9" s="81">
        <v>39</v>
      </c>
      <c r="G9" s="34">
        <f>IF(F15=0, "-", F9/F15)</f>
        <v>6.3106796116504854E-2</v>
      </c>
      <c r="H9" s="65">
        <v>16</v>
      </c>
      <c r="I9" s="9">
        <f>IF(H15=0, "-", H9/H15)</f>
        <v>2.9962546816479401E-2</v>
      </c>
      <c r="J9" s="8">
        <f t="shared" si="0"/>
        <v>0.5</v>
      </c>
      <c r="K9" s="9">
        <f t="shared" si="1"/>
        <v>1.4375</v>
      </c>
    </row>
    <row r="10" spans="1:11" x14ac:dyDescent="0.25">
      <c r="A10" s="7" t="s">
        <v>488</v>
      </c>
      <c r="B10" s="65">
        <v>2</v>
      </c>
      <c r="C10" s="34">
        <f>IF(B15=0, "-", B10/B15)</f>
        <v>3.2258064516129031E-2</v>
      </c>
      <c r="D10" s="65">
        <v>1</v>
      </c>
      <c r="E10" s="9">
        <f>IF(D15=0, "-", D10/D15)</f>
        <v>1.3888888888888888E-2</v>
      </c>
      <c r="F10" s="81">
        <v>9</v>
      </c>
      <c r="G10" s="34">
        <f>IF(F15=0, "-", F10/F15)</f>
        <v>1.4563106796116505E-2</v>
      </c>
      <c r="H10" s="65">
        <v>13</v>
      </c>
      <c r="I10" s="9">
        <f>IF(H15=0, "-", H10/H15)</f>
        <v>2.4344569288389514E-2</v>
      </c>
      <c r="J10" s="8">
        <f t="shared" si="0"/>
        <v>1</v>
      </c>
      <c r="K10" s="9">
        <f t="shared" si="1"/>
        <v>-0.30769230769230771</v>
      </c>
    </row>
    <row r="11" spans="1:11" x14ac:dyDescent="0.25">
      <c r="A11" s="7" t="s">
        <v>489</v>
      </c>
      <c r="B11" s="65">
        <v>0</v>
      </c>
      <c r="C11" s="34">
        <f>IF(B15=0, "-", B11/B15)</f>
        <v>0</v>
      </c>
      <c r="D11" s="65">
        <v>5</v>
      </c>
      <c r="E11" s="9">
        <f>IF(D15=0, "-", D11/D15)</f>
        <v>6.9444444444444448E-2</v>
      </c>
      <c r="F11" s="81">
        <v>2</v>
      </c>
      <c r="G11" s="34">
        <f>IF(F15=0, "-", F11/F15)</f>
        <v>3.2362459546925568E-3</v>
      </c>
      <c r="H11" s="65">
        <v>19</v>
      </c>
      <c r="I11" s="9">
        <f>IF(H15=0, "-", H11/H15)</f>
        <v>3.5580524344569285E-2</v>
      </c>
      <c r="J11" s="8">
        <f t="shared" si="0"/>
        <v>-1</v>
      </c>
      <c r="K11" s="9">
        <f t="shared" si="1"/>
        <v>-0.89473684210526316</v>
      </c>
    </row>
    <row r="12" spans="1:11" x14ac:dyDescent="0.25">
      <c r="A12" s="7" t="s">
        <v>490</v>
      </c>
      <c r="B12" s="65">
        <v>56</v>
      </c>
      <c r="C12" s="34">
        <f>IF(B15=0, "-", B12/B15)</f>
        <v>0.90322580645161288</v>
      </c>
      <c r="D12" s="65">
        <v>57</v>
      </c>
      <c r="E12" s="9">
        <f>IF(D15=0, "-", D12/D15)</f>
        <v>0.79166666666666663</v>
      </c>
      <c r="F12" s="81">
        <v>547</v>
      </c>
      <c r="G12" s="34">
        <f>IF(F15=0, "-", F12/F15)</f>
        <v>0.88511326860841422</v>
      </c>
      <c r="H12" s="65">
        <v>437</v>
      </c>
      <c r="I12" s="9">
        <f>IF(H15=0, "-", H12/H15)</f>
        <v>0.81835205992509363</v>
      </c>
      <c r="J12" s="8">
        <f t="shared" si="0"/>
        <v>-1.7543859649122806E-2</v>
      </c>
      <c r="K12" s="9">
        <f t="shared" si="1"/>
        <v>0.25171624713958812</v>
      </c>
    </row>
    <row r="13" spans="1:11" x14ac:dyDescent="0.25">
      <c r="A13" s="7" t="s">
        <v>491</v>
      </c>
      <c r="B13" s="65">
        <v>1</v>
      </c>
      <c r="C13" s="34">
        <f>IF(B15=0, "-", B13/B15)</f>
        <v>1.6129032258064516E-2</v>
      </c>
      <c r="D13" s="65">
        <v>0</v>
      </c>
      <c r="E13" s="9">
        <f>IF(D15=0, "-", D13/D15)</f>
        <v>0</v>
      </c>
      <c r="F13" s="81">
        <v>15</v>
      </c>
      <c r="G13" s="34">
        <f>IF(F15=0, "-", F13/F15)</f>
        <v>2.4271844660194174E-2</v>
      </c>
      <c r="H13" s="65">
        <v>6</v>
      </c>
      <c r="I13" s="9">
        <f>IF(H15=0, "-", H13/H15)</f>
        <v>1.1235955056179775E-2</v>
      </c>
      <c r="J13" s="8" t="str">
        <f t="shared" si="0"/>
        <v>-</v>
      </c>
      <c r="K13" s="9">
        <f t="shared" si="1"/>
        <v>1.5</v>
      </c>
    </row>
    <row r="14" spans="1:11" x14ac:dyDescent="0.25">
      <c r="A14" s="2"/>
      <c r="B14" s="68"/>
      <c r="C14" s="33"/>
      <c r="D14" s="68"/>
      <c r="E14" s="6"/>
      <c r="F14" s="82"/>
      <c r="G14" s="33"/>
      <c r="H14" s="68"/>
      <c r="I14" s="6"/>
      <c r="J14" s="5"/>
      <c r="K14" s="6"/>
    </row>
    <row r="15" spans="1:11" s="43" customFormat="1" x14ac:dyDescent="0.25">
      <c r="A15" s="162" t="s">
        <v>626</v>
      </c>
      <c r="B15" s="71">
        <f>SUM(B7:B14)</f>
        <v>62</v>
      </c>
      <c r="C15" s="40">
        <f>B15/20634</f>
        <v>3.0047494426674419E-3</v>
      </c>
      <c r="D15" s="71">
        <f>SUM(D7:D14)</f>
        <v>72</v>
      </c>
      <c r="E15" s="41">
        <f>D15/20062</f>
        <v>3.58887448908384E-3</v>
      </c>
      <c r="F15" s="77">
        <f>SUM(F7:F14)</f>
        <v>618</v>
      </c>
      <c r="G15" s="42">
        <f>F15/175916</f>
        <v>3.51304031469565E-3</v>
      </c>
      <c r="H15" s="71">
        <f>SUM(H7:H14)</f>
        <v>534</v>
      </c>
      <c r="I15" s="41">
        <f>H15/181157</f>
        <v>2.9477193815309372E-3</v>
      </c>
      <c r="J15" s="37">
        <f>IF(D15=0, "-", IF((B15-D15)/D15&lt;10, (B15-D15)/D15, "&gt;999%"))</f>
        <v>-0.1388888888888889</v>
      </c>
      <c r="K15" s="38">
        <f>IF(H15=0, "-", IF((F15-H15)/H15&lt;10, (F15-H15)/H15, "&gt;999%"))</f>
        <v>0.15730337078651685</v>
      </c>
    </row>
    <row r="16" spans="1:11" x14ac:dyDescent="0.25">
      <c r="B16" s="83"/>
      <c r="D16" s="83"/>
      <c r="F16" s="83"/>
      <c r="H16" s="83"/>
    </row>
    <row r="17" spans="1:11" x14ac:dyDescent="0.25">
      <c r="A17" s="163" t="s">
        <v>131</v>
      </c>
      <c r="B17" s="61" t="s">
        <v>12</v>
      </c>
      <c r="C17" s="62" t="s">
        <v>13</v>
      </c>
      <c r="D17" s="61" t="s">
        <v>12</v>
      </c>
      <c r="E17" s="63" t="s">
        <v>13</v>
      </c>
      <c r="F17" s="62" t="s">
        <v>12</v>
      </c>
      <c r="G17" s="62" t="s">
        <v>13</v>
      </c>
      <c r="H17" s="61" t="s">
        <v>12</v>
      </c>
      <c r="I17" s="63" t="s">
        <v>13</v>
      </c>
      <c r="J17" s="61"/>
      <c r="K17" s="63"/>
    </row>
    <row r="18" spans="1:11" x14ac:dyDescent="0.25">
      <c r="A18" s="7" t="s">
        <v>492</v>
      </c>
      <c r="B18" s="65">
        <v>7</v>
      </c>
      <c r="C18" s="34">
        <f>IF(B20=0, "-", B18/B20)</f>
        <v>1</v>
      </c>
      <c r="D18" s="65">
        <v>4</v>
      </c>
      <c r="E18" s="9">
        <f>IF(D20=0, "-", D18/D20)</f>
        <v>1</v>
      </c>
      <c r="F18" s="81">
        <v>57</v>
      </c>
      <c r="G18" s="34">
        <f>IF(F20=0, "-", F18/F20)</f>
        <v>1</v>
      </c>
      <c r="H18" s="65">
        <v>38</v>
      </c>
      <c r="I18" s="9">
        <f>IF(H20=0, "-", H18/H20)</f>
        <v>1</v>
      </c>
      <c r="J18" s="8">
        <f>IF(D18=0, "-", IF((B18-D18)/D18&lt;10, (B18-D18)/D18, "&gt;999%"))</f>
        <v>0.75</v>
      </c>
      <c r="K18" s="9">
        <f>IF(H18=0, "-", IF((F18-H18)/H18&lt;10, (F18-H18)/H18, "&gt;999%"))</f>
        <v>0.5</v>
      </c>
    </row>
    <row r="19" spans="1:11" x14ac:dyDescent="0.25">
      <c r="A19" s="2"/>
      <c r="B19" s="68"/>
      <c r="C19" s="33"/>
      <c r="D19" s="68"/>
      <c r="E19" s="6"/>
      <c r="F19" s="82"/>
      <c r="G19" s="33"/>
      <c r="H19" s="68"/>
      <c r="I19" s="6"/>
      <c r="J19" s="5"/>
      <c r="K19" s="6"/>
    </row>
    <row r="20" spans="1:11" s="43" customFormat="1" x14ac:dyDescent="0.25">
      <c r="A20" s="162" t="s">
        <v>625</v>
      </c>
      <c r="B20" s="71">
        <f>SUM(B18:B19)</f>
        <v>7</v>
      </c>
      <c r="C20" s="40">
        <f>B20/20634</f>
        <v>3.3924590481729185E-4</v>
      </c>
      <c r="D20" s="71">
        <f>SUM(D18:D19)</f>
        <v>4</v>
      </c>
      <c r="E20" s="41">
        <f>D20/20062</f>
        <v>1.9938191606021333E-4</v>
      </c>
      <c r="F20" s="77">
        <f>SUM(F18:F19)</f>
        <v>57</v>
      </c>
      <c r="G20" s="42">
        <f>F20/175916</f>
        <v>3.2401828145251144E-4</v>
      </c>
      <c r="H20" s="71">
        <f>SUM(H18:H19)</f>
        <v>38</v>
      </c>
      <c r="I20" s="41">
        <f>H20/181157</f>
        <v>2.0976280243104048E-4</v>
      </c>
      <c r="J20" s="37">
        <f>IF(D20=0, "-", IF((B20-D20)/D20&lt;10, (B20-D20)/D20, "&gt;999%"))</f>
        <v>0.75</v>
      </c>
      <c r="K20" s="38">
        <f>IF(H20=0, "-", IF((F20-H20)/H20&lt;10, (F20-H20)/H20, "&gt;999%"))</f>
        <v>0.5</v>
      </c>
    </row>
    <row r="21" spans="1:11" x14ac:dyDescent="0.25">
      <c r="B21" s="83"/>
      <c r="D21" s="83"/>
      <c r="F21" s="83"/>
      <c r="H21" s="83"/>
    </row>
    <row r="22" spans="1:11" x14ac:dyDescent="0.25">
      <c r="A22" s="163" t="s">
        <v>132</v>
      </c>
      <c r="B22" s="61" t="s">
        <v>12</v>
      </c>
      <c r="C22" s="62" t="s">
        <v>13</v>
      </c>
      <c r="D22" s="61" t="s">
        <v>12</v>
      </c>
      <c r="E22" s="63" t="s">
        <v>13</v>
      </c>
      <c r="F22" s="62" t="s">
        <v>12</v>
      </c>
      <c r="G22" s="62" t="s">
        <v>13</v>
      </c>
      <c r="H22" s="61" t="s">
        <v>12</v>
      </c>
      <c r="I22" s="63" t="s">
        <v>13</v>
      </c>
      <c r="J22" s="61"/>
      <c r="K22" s="63"/>
    </row>
    <row r="23" spans="1:11" x14ac:dyDescent="0.25">
      <c r="A23" s="7" t="s">
        <v>493</v>
      </c>
      <c r="B23" s="65">
        <v>4</v>
      </c>
      <c r="C23" s="34">
        <f>IF(B27=0, "-", B23/B27)</f>
        <v>0.17391304347826086</v>
      </c>
      <c r="D23" s="65">
        <v>11</v>
      </c>
      <c r="E23" s="9">
        <f>IF(D27=0, "-", D23/D27)</f>
        <v>0.47826086956521741</v>
      </c>
      <c r="F23" s="81">
        <v>29</v>
      </c>
      <c r="G23" s="34">
        <f>IF(F27=0, "-", F23/F27)</f>
        <v>0.15508021390374332</v>
      </c>
      <c r="H23" s="65">
        <v>44</v>
      </c>
      <c r="I23" s="9">
        <f>IF(H27=0, "-", H23/H27)</f>
        <v>0.20183486238532111</v>
      </c>
      <c r="J23" s="8">
        <f>IF(D23=0, "-", IF((B23-D23)/D23&lt;10, (B23-D23)/D23, "&gt;999%"))</f>
        <v>-0.63636363636363635</v>
      </c>
      <c r="K23" s="9">
        <f>IF(H23=0, "-", IF((F23-H23)/H23&lt;10, (F23-H23)/H23, "&gt;999%"))</f>
        <v>-0.34090909090909088</v>
      </c>
    </row>
    <row r="24" spans="1:11" x14ac:dyDescent="0.25">
      <c r="A24" s="7" t="s">
        <v>494</v>
      </c>
      <c r="B24" s="65">
        <v>0</v>
      </c>
      <c r="C24" s="34">
        <f>IF(B27=0, "-", B24/B27)</f>
        <v>0</v>
      </c>
      <c r="D24" s="65">
        <v>2</v>
      </c>
      <c r="E24" s="9">
        <f>IF(D27=0, "-", D24/D27)</f>
        <v>8.6956521739130432E-2</v>
      </c>
      <c r="F24" s="81">
        <v>68</v>
      </c>
      <c r="G24" s="34">
        <f>IF(F27=0, "-", F24/F27)</f>
        <v>0.36363636363636365</v>
      </c>
      <c r="H24" s="65">
        <v>96</v>
      </c>
      <c r="I24" s="9">
        <f>IF(H27=0, "-", H24/H27)</f>
        <v>0.44036697247706424</v>
      </c>
      <c r="J24" s="8">
        <f>IF(D24=0, "-", IF((B24-D24)/D24&lt;10, (B24-D24)/D24, "&gt;999%"))</f>
        <v>-1</v>
      </c>
      <c r="K24" s="9">
        <f>IF(H24=0, "-", IF((F24-H24)/H24&lt;10, (F24-H24)/H24, "&gt;999%"))</f>
        <v>-0.29166666666666669</v>
      </c>
    </row>
    <row r="25" spans="1:11" x14ac:dyDescent="0.25">
      <c r="A25" s="7" t="s">
        <v>495</v>
      </c>
      <c r="B25" s="65">
        <v>19</v>
      </c>
      <c r="C25" s="34">
        <f>IF(B27=0, "-", B25/B27)</f>
        <v>0.82608695652173914</v>
      </c>
      <c r="D25" s="65">
        <v>10</v>
      </c>
      <c r="E25" s="9">
        <f>IF(D27=0, "-", D25/D27)</f>
        <v>0.43478260869565216</v>
      </c>
      <c r="F25" s="81">
        <v>90</v>
      </c>
      <c r="G25" s="34">
        <f>IF(F27=0, "-", F25/F27)</f>
        <v>0.48128342245989303</v>
      </c>
      <c r="H25" s="65">
        <v>78</v>
      </c>
      <c r="I25" s="9">
        <f>IF(H27=0, "-", H25/H27)</f>
        <v>0.3577981651376147</v>
      </c>
      <c r="J25" s="8">
        <f>IF(D25=0, "-", IF((B25-D25)/D25&lt;10, (B25-D25)/D25, "&gt;999%"))</f>
        <v>0.9</v>
      </c>
      <c r="K25" s="9">
        <f>IF(H25=0, "-", IF((F25-H25)/H25&lt;10, (F25-H25)/H25, "&gt;999%"))</f>
        <v>0.15384615384615385</v>
      </c>
    </row>
    <row r="26" spans="1:11" x14ac:dyDescent="0.25">
      <c r="A26" s="2"/>
      <c r="B26" s="68"/>
      <c r="C26" s="33"/>
      <c r="D26" s="68"/>
      <c r="E26" s="6"/>
      <c r="F26" s="82"/>
      <c r="G26" s="33"/>
      <c r="H26" s="68"/>
      <c r="I26" s="6"/>
      <c r="J26" s="5"/>
      <c r="K26" s="6"/>
    </row>
    <row r="27" spans="1:11" s="43" customFormat="1" x14ac:dyDescent="0.25">
      <c r="A27" s="162" t="s">
        <v>624</v>
      </c>
      <c r="B27" s="71">
        <f>SUM(B23:B26)</f>
        <v>23</v>
      </c>
      <c r="C27" s="40">
        <f>B27/20634</f>
        <v>1.1146651158282447E-3</v>
      </c>
      <c r="D27" s="71">
        <f>SUM(D23:D26)</f>
        <v>23</v>
      </c>
      <c r="E27" s="41">
        <f>D27/20062</f>
        <v>1.1464460173462266E-3</v>
      </c>
      <c r="F27" s="77">
        <f>SUM(F23:F26)</f>
        <v>187</v>
      </c>
      <c r="G27" s="42">
        <f>F27/175916</f>
        <v>1.0630073444143795E-3</v>
      </c>
      <c r="H27" s="71">
        <f>SUM(H23:H26)</f>
        <v>218</v>
      </c>
      <c r="I27" s="41">
        <f>H27/181157</f>
        <v>1.2033760771043901E-3</v>
      </c>
      <c r="J27" s="37">
        <f>IF(D27=0, "-", IF((B27-D27)/D27&lt;10, (B27-D27)/D27, "&gt;999%"))</f>
        <v>0</v>
      </c>
      <c r="K27" s="38">
        <f>IF(H27=0, "-", IF((F27-H27)/H27&lt;10, (F27-H27)/H27, "&gt;999%"))</f>
        <v>-0.14220183486238533</v>
      </c>
    </row>
    <row r="28" spans="1:11" x14ac:dyDescent="0.25">
      <c r="B28" s="83"/>
      <c r="D28" s="83"/>
      <c r="F28" s="83"/>
      <c r="H28" s="83"/>
    </row>
    <row r="29" spans="1:11" x14ac:dyDescent="0.25">
      <c r="A29" s="163" t="s">
        <v>133</v>
      </c>
      <c r="B29" s="61" t="s">
        <v>12</v>
      </c>
      <c r="C29" s="62" t="s">
        <v>13</v>
      </c>
      <c r="D29" s="61" t="s">
        <v>12</v>
      </c>
      <c r="E29" s="63" t="s">
        <v>13</v>
      </c>
      <c r="F29" s="62" t="s">
        <v>12</v>
      </c>
      <c r="G29" s="62" t="s">
        <v>13</v>
      </c>
      <c r="H29" s="61" t="s">
        <v>12</v>
      </c>
      <c r="I29" s="63" t="s">
        <v>13</v>
      </c>
      <c r="J29" s="61"/>
      <c r="K29" s="63"/>
    </row>
    <row r="30" spans="1:11" x14ac:dyDescent="0.25">
      <c r="A30" s="7" t="s">
        <v>496</v>
      </c>
      <c r="B30" s="65">
        <v>44</v>
      </c>
      <c r="C30" s="34">
        <f>IF(B42=0, "-", B30/B42)</f>
        <v>0.12941176470588237</v>
      </c>
      <c r="D30" s="65">
        <v>16</v>
      </c>
      <c r="E30" s="9">
        <f>IF(D42=0, "-", D30/D42)</f>
        <v>3.4782608695652174E-2</v>
      </c>
      <c r="F30" s="81">
        <v>133</v>
      </c>
      <c r="G30" s="34">
        <f>IF(F42=0, "-", F30/F42)</f>
        <v>4.05982905982906E-2</v>
      </c>
      <c r="H30" s="65">
        <v>283</v>
      </c>
      <c r="I30" s="9">
        <f>IF(H42=0, "-", H30/H42)</f>
        <v>8.0764840182648401E-2</v>
      </c>
      <c r="J30" s="8">
        <f t="shared" ref="J30:J40" si="2">IF(D30=0, "-", IF((B30-D30)/D30&lt;10, (B30-D30)/D30, "&gt;999%"))</f>
        <v>1.75</v>
      </c>
      <c r="K30" s="9">
        <f t="shared" ref="K30:K40" si="3">IF(H30=0, "-", IF((F30-H30)/H30&lt;10, (F30-H30)/H30, "&gt;999%"))</f>
        <v>-0.53003533568904593</v>
      </c>
    </row>
    <row r="31" spans="1:11" x14ac:dyDescent="0.25">
      <c r="A31" s="7" t="s">
        <v>497</v>
      </c>
      <c r="B31" s="65">
        <v>0</v>
      </c>
      <c r="C31" s="34">
        <f>IF(B42=0, "-", B31/B42)</f>
        <v>0</v>
      </c>
      <c r="D31" s="65">
        <v>11</v>
      </c>
      <c r="E31" s="9">
        <f>IF(D42=0, "-", D31/D42)</f>
        <v>2.391304347826087E-2</v>
      </c>
      <c r="F31" s="81">
        <v>0</v>
      </c>
      <c r="G31" s="34">
        <f>IF(F42=0, "-", F31/F42)</f>
        <v>0</v>
      </c>
      <c r="H31" s="65">
        <v>484</v>
      </c>
      <c r="I31" s="9">
        <f>IF(H42=0, "-", H31/H42)</f>
        <v>0.13812785388127855</v>
      </c>
      <c r="J31" s="8">
        <f t="shared" si="2"/>
        <v>-1</v>
      </c>
      <c r="K31" s="9">
        <f t="shared" si="3"/>
        <v>-1</v>
      </c>
    </row>
    <row r="32" spans="1:11" x14ac:dyDescent="0.25">
      <c r="A32" s="7" t="s">
        <v>498</v>
      </c>
      <c r="B32" s="65">
        <v>64</v>
      </c>
      <c r="C32" s="34">
        <f>IF(B42=0, "-", B32/B42)</f>
        <v>0.18823529411764706</v>
      </c>
      <c r="D32" s="65">
        <v>26</v>
      </c>
      <c r="E32" s="9">
        <f>IF(D42=0, "-", D32/D42)</f>
        <v>5.6521739130434782E-2</v>
      </c>
      <c r="F32" s="81">
        <v>608</v>
      </c>
      <c r="G32" s="34">
        <f>IF(F42=0, "-", F32/F42)</f>
        <v>0.1855921855921856</v>
      </c>
      <c r="H32" s="65">
        <v>27</v>
      </c>
      <c r="I32" s="9">
        <f>IF(H42=0, "-", H32/H42)</f>
        <v>7.7054794520547941E-3</v>
      </c>
      <c r="J32" s="8">
        <f t="shared" si="2"/>
        <v>1.4615384615384615</v>
      </c>
      <c r="K32" s="9" t="str">
        <f t="shared" si="3"/>
        <v>&gt;999%</v>
      </c>
    </row>
    <row r="33" spans="1:11" x14ac:dyDescent="0.25">
      <c r="A33" s="7" t="s">
        <v>499</v>
      </c>
      <c r="B33" s="65">
        <v>48</v>
      </c>
      <c r="C33" s="34">
        <f>IF(B42=0, "-", B33/B42)</f>
        <v>0.14117647058823529</v>
      </c>
      <c r="D33" s="65">
        <v>72</v>
      </c>
      <c r="E33" s="9">
        <f>IF(D42=0, "-", D33/D42)</f>
        <v>0.15652173913043479</v>
      </c>
      <c r="F33" s="81">
        <v>451</v>
      </c>
      <c r="G33" s="34">
        <f>IF(F42=0, "-", F33/F42)</f>
        <v>0.13766788766788768</v>
      </c>
      <c r="H33" s="65">
        <v>406</v>
      </c>
      <c r="I33" s="9">
        <f>IF(H42=0, "-", H33/H42)</f>
        <v>0.1158675799086758</v>
      </c>
      <c r="J33" s="8">
        <f t="shared" si="2"/>
        <v>-0.33333333333333331</v>
      </c>
      <c r="K33" s="9">
        <f t="shared" si="3"/>
        <v>0.11083743842364532</v>
      </c>
    </row>
    <row r="34" spans="1:11" x14ac:dyDescent="0.25">
      <c r="A34" s="7" t="s">
        <v>500</v>
      </c>
      <c r="B34" s="65">
        <v>20</v>
      </c>
      <c r="C34" s="34">
        <f>IF(B42=0, "-", B34/B42)</f>
        <v>5.8823529411764705E-2</v>
      </c>
      <c r="D34" s="65">
        <v>17</v>
      </c>
      <c r="E34" s="9">
        <f>IF(D42=0, "-", D34/D42)</f>
        <v>3.6956521739130437E-2</v>
      </c>
      <c r="F34" s="81">
        <v>109</v>
      </c>
      <c r="G34" s="34">
        <f>IF(F42=0, "-", F34/F42)</f>
        <v>3.3272283272283272E-2</v>
      </c>
      <c r="H34" s="65">
        <v>148</v>
      </c>
      <c r="I34" s="9">
        <f>IF(H42=0, "-", H34/H42)</f>
        <v>4.2237442922374427E-2</v>
      </c>
      <c r="J34" s="8">
        <f t="shared" si="2"/>
        <v>0.17647058823529413</v>
      </c>
      <c r="K34" s="9">
        <f t="shared" si="3"/>
        <v>-0.26351351351351349</v>
      </c>
    </row>
    <row r="35" spans="1:11" x14ac:dyDescent="0.25">
      <c r="A35" s="7" t="s">
        <v>501</v>
      </c>
      <c r="B35" s="65">
        <v>19</v>
      </c>
      <c r="C35" s="34">
        <f>IF(B42=0, "-", B35/B42)</f>
        <v>5.5882352941176473E-2</v>
      </c>
      <c r="D35" s="65">
        <v>17</v>
      </c>
      <c r="E35" s="9">
        <f>IF(D42=0, "-", D35/D42)</f>
        <v>3.6956521739130437E-2</v>
      </c>
      <c r="F35" s="81">
        <v>105</v>
      </c>
      <c r="G35" s="34">
        <f>IF(F42=0, "-", F35/F42)</f>
        <v>3.2051282051282048E-2</v>
      </c>
      <c r="H35" s="65">
        <v>129</v>
      </c>
      <c r="I35" s="9">
        <f>IF(H42=0, "-", H35/H42)</f>
        <v>3.6815068493150686E-2</v>
      </c>
      <c r="J35" s="8">
        <f t="shared" si="2"/>
        <v>0.11764705882352941</v>
      </c>
      <c r="K35" s="9">
        <f t="shared" si="3"/>
        <v>-0.18604651162790697</v>
      </c>
    </row>
    <row r="36" spans="1:11" x14ac:dyDescent="0.25">
      <c r="A36" s="7" t="s">
        <v>502</v>
      </c>
      <c r="B36" s="65">
        <v>34</v>
      </c>
      <c r="C36" s="34">
        <f>IF(B42=0, "-", B36/B42)</f>
        <v>0.1</v>
      </c>
      <c r="D36" s="65">
        <v>71</v>
      </c>
      <c r="E36" s="9">
        <f>IF(D42=0, "-", D36/D42)</f>
        <v>0.15434782608695652</v>
      </c>
      <c r="F36" s="81">
        <v>370</v>
      </c>
      <c r="G36" s="34">
        <f>IF(F42=0, "-", F36/F42)</f>
        <v>0.11294261294261294</v>
      </c>
      <c r="H36" s="65">
        <v>305</v>
      </c>
      <c r="I36" s="9">
        <f>IF(H42=0, "-", H36/H42)</f>
        <v>8.7043378995433796E-2</v>
      </c>
      <c r="J36" s="8">
        <f t="shared" si="2"/>
        <v>-0.52112676056338025</v>
      </c>
      <c r="K36" s="9">
        <f t="shared" si="3"/>
        <v>0.21311475409836064</v>
      </c>
    </row>
    <row r="37" spans="1:11" x14ac:dyDescent="0.25">
      <c r="A37" s="7" t="s">
        <v>503</v>
      </c>
      <c r="B37" s="65">
        <v>7</v>
      </c>
      <c r="C37" s="34">
        <f>IF(B42=0, "-", B37/B42)</f>
        <v>2.0588235294117647E-2</v>
      </c>
      <c r="D37" s="65">
        <v>5</v>
      </c>
      <c r="E37" s="9">
        <f>IF(D42=0, "-", D37/D42)</f>
        <v>1.0869565217391304E-2</v>
      </c>
      <c r="F37" s="81">
        <v>36</v>
      </c>
      <c r="G37" s="34">
        <f>IF(F42=0, "-", F37/F42)</f>
        <v>1.098901098901099E-2</v>
      </c>
      <c r="H37" s="65">
        <v>30</v>
      </c>
      <c r="I37" s="9">
        <f>IF(H42=0, "-", H37/H42)</f>
        <v>8.5616438356164379E-3</v>
      </c>
      <c r="J37" s="8">
        <f t="shared" si="2"/>
        <v>0.4</v>
      </c>
      <c r="K37" s="9">
        <f t="shared" si="3"/>
        <v>0.2</v>
      </c>
    </row>
    <row r="38" spans="1:11" x14ac:dyDescent="0.25">
      <c r="A38" s="7" t="s">
        <v>504</v>
      </c>
      <c r="B38" s="65">
        <v>36</v>
      </c>
      <c r="C38" s="34">
        <f>IF(B42=0, "-", B38/B42)</f>
        <v>0.10588235294117647</v>
      </c>
      <c r="D38" s="65">
        <v>28</v>
      </c>
      <c r="E38" s="9">
        <f>IF(D42=0, "-", D38/D42)</f>
        <v>6.0869565217391307E-2</v>
      </c>
      <c r="F38" s="81">
        <v>282</v>
      </c>
      <c r="G38" s="34">
        <f>IF(F42=0, "-", F38/F42)</f>
        <v>8.608058608058608E-2</v>
      </c>
      <c r="H38" s="65">
        <v>356</v>
      </c>
      <c r="I38" s="9">
        <f>IF(H42=0, "-", H38/H42)</f>
        <v>0.10159817351598173</v>
      </c>
      <c r="J38" s="8">
        <f t="shared" si="2"/>
        <v>0.2857142857142857</v>
      </c>
      <c r="K38" s="9">
        <f t="shared" si="3"/>
        <v>-0.20786516853932585</v>
      </c>
    </row>
    <row r="39" spans="1:11" x14ac:dyDescent="0.25">
      <c r="A39" s="7" t="s">
        <v>505</v>
      </c>
      <c r="B39" s="65">
        <v>47</v>
      </c>
      <c r="C39" s="34">
        <f>IF(B42=0, "-", B39/B42)</f>
        <v>0.13823529411764707</v>
      </c>
      <c r="D39" s="65">
        <v>178</v>
      </c>
      <c r="E39" s="9">
        <f>IF(D42=0, "-", D39/D42)</f>
        <v>0.38695652173913042</v>
      </c>
      <c r="F39" s="81">
        <v>1047</v>
      </c>
      <c r="G39" s="34">
        <f>IF(F42=0, "-", F39/F42)</f>
        <v>0.31959706959706957</v>
      </c>
      <c r="H39" s="65">
        <v>1140</v>
      </c>
      <c r="I39" s="9">
        <f>IF(H42=0, "-", H39/H42)</f>
        <v>0.32534246575342468</v>
      </c>
      <c r="J39" s="8">
        <f t="shared" si="2"/>
        <v>-0.7359550561797753</v>
      </c>
      <c r="K39" s="9">
        <f t="shared" si="3"/>
        <v>-8.1578947368421056E-2</v>
      </c>
    </row>
    <row r="40" spans="1:11" x14ac:dyDescent="0.25">
      <c r="A40" s="7" t="s">
        <v>506</v>
      </c>
      <c r="B40" s="65">
        <v>21</v>
      </c>
      <c r="C40" s="34">
        <f>IF(B42=0, "-", B40/B42)</f>
        <v>6.1764705882352944E-2</v>
      </c>
      <c r="D40" s="65">
        <v>19</v>
      </c>
      <c r="E40" s="9">
        <f>IF(D42=0, "-", D40/D42)</f>
        <v>4.1304347826086954E-2</v>
      </c>
      <c r="F40" s="81">
        <v>135</v>
      </c>
      <c r="G40" s="34">
        <f>IF(F42=0, "-", F40/F42)</f>
        <v>4.1208791208791208E-2</v>
      </c>
      <c r="H40" s="65">
        <v>196</v>
      </c>
      <c r="I40" s="9">
        <f>IF(H42=0, "-", H40/H42)</f>
        <v>5.5936073059360727E-2</v>
      </c>
      <c r="J40" s="8">
        <f t="shared" si="2"/>
        <v>0.10526315789473684</v>
      </c>
      <c r="K40" s="9">
        <f t="shared" si="3"/>
        <v>-0.31122448979591838</v>
      </c>
    </row>
    <row r="41" spans="1:11" x14ac:dyDescent="0.25">
      <c r="A41" s="2"/>
      <c r="B41" s="68"/>
      <c r="C41" s="33"/>
      <c r="D41" s="68"/>
      <c r="E41" s="6"/>
      <c r="F41" s="82"/>
      <c r="G41" s="33"/>
      <c r="H41" s="68"/>
      <c r="I41" s="6"/>
      <c r="J41" s="5"/>
      <c r="K41" s="6"/>
    </row>
    <row r="42" spans="1:11" s="43" customFormat="1" x14ac:dyDescent="0.25">
      <c r="A42" s="162" t="s">
        <v>623</v>
      </c>
      <c r="B42" s="71">
        <f>SUM(B30:B41)</f>
        <v>340</v>
      </c>
      <c r="C42" s="40">
        <f>B42/20634</f>
        <v>1.6477658233982746E-2</v>
      </c>
      <c r="D42" s="71">
        <f>SUM(D30:D41)</f>
        <v>460</v>
      </c>
      <c r="E42" s="41">
        <f>D42/20062</f>
        <v>2.2928920346924533E-2</v>
      </c>
      <c r="F42" s="77">
        <f>SUM(F30:F41)</f>
        <v>3276</v>
      </c>
      <c r="G42" s="42">
        <f>F42/175916</f>
        <v>1.8622524386639076E-2</v>
      </c>
      <c r="H42" s="71">
        <f>SUM(H30:H41)</f>
        <v>3504</v>
      </c>
      <c r="I42" s="41">
        <f>H42/181157</f>
        <v>1.9342338413641205E-2</v>
      </c>
      <c r="J42" s="37">
        <f>IF(D42=0, "-", IF((B42-D42)/D42&lt;10, (B42-D42)/D42, "&gt;999%"))</f>
        <v>-0.2608695652173913</v>
      </c>
      <c r="K42" s="38">
        <f>IF(H42=0, "-", IF((F42-H42)/H42&lt;10, (F42-H42)/H42, "&gt;999%"))</f>
        <v>-6.5068493150684928E-2</v>
      </c>
    </row>
    <row r="43" spans="1:11" x14ac:dyDescent="0.25">
      <c r="B43" s="83"/>
      <c r="D43" s="83"/>
      <c r="F43" s="83"/>
      <c r="H43" s="83"/>
    </row>
    <row r="44" spans="1:11" x14ac:dyDescent="0.25">
      <c r="A44" s="163" t="s">
        <v>134</v>
      </c>
      <c r="B44" s="61" t="s">
        <v>12</v>
      </c>
      <c r="C44" s="62" t="s">
        <v>13</v>
      </c>
      <c r="D44" s="61" t="s">
        <v>12</v>
      </c>
      <c r="E44" s="63" t="s">
        <v>13</v>
      </c>
      <c r="F44" s="62" t="s">
        <v>12</v>
      </c>
      <c r="G44" s="62" t="s">
        <v>13</v>
      </c>
      <c r="H44" s="61" t="s">
        <v>12</v>
      </c>
      <c r="I44" s="63" t="s">
        <v>13</v>
      </c>
      <c r="J44" s="61"/>
      <c r="K44" s="63"/>
    </row>
    <row r="45" spans="1:11" x14ac:dyDescent="0.25">
      <c r="A45" s="7" t="s">
        <v>507</v>
      </c>
      <c r="B45" s="65">
        <v>79</v>
      </c>
      <c r="C45" s="34">
        <f>IF(B54=0, "-", B45/B54)</f>
        <v>0.13057851239669421</v>
      </c>
      <c r="D45" s="65">
        <v>55</v>
      </c>
      <c r="E45" s="9">
        <f>IF(D54=0, "-", D45/D54)</f>
        <v>7.2655217965653898E-2</v>
      </c>
      <c r="F45" s="81">
        <v>574</v>
      </c>
      <c r="G45" s="34">
        <f>IF(F54=0, "-", F45/F54)</f>
        <v>8.6199128998348098E-2</v>
      </c>
      <c r="H45" s="65">
        <v>645</v>
      </c>
      <c r="I45" s="9">
        <f>IF(H54=0, "-", H45/H54)</f>
        <v>0.10664682539682539</v>
      </c>
      <c r="J45" s="8">
        <f t="shared" ref="J45:J52" si="4">IF(D45=0, "-", IF((B45-D45)/D45&lt;10, (B45-D45)/D45, "&gt;999%"))</f>
        <v>0.43636363636363634</v>
      </c>
      <c r="K45" s="9">
        <f t="shared" ref="K45:K52" si="5">IF(H45=0, "-", IF((F45-H45)/H45&lt;10, (F45-H45)/H45, "&gt;999%"))</f>
        <v>-0.11007751937984496</v>
      </c>
    </row>
    <row r="46" spans="1:11" x14ac:dyDescent="0.25">
      <c r="A46" s="7" t="s">
        <v>508</v>
      </c>
      <c r="B46" s="65">
        <v>0</v>
      </c>
      <c r="C46" s="34">
        <f>IF(B54=0, "-", B46/B54)</f>
        <v>0</v>
      </c>
      <c r="D46" s="65">
        <v>33</v>
      </c>
      <c r="E46" s="9">
        <f>IF(D54=0, "-", D46/D54)</f>
        <v>4.3593130779392336E-2</v>
      </c>
      <c r="F46" s="81">
        <v>1</v>
      </c>
      <c r="G46" s="34">
        <f>IF(F54=0, "-", F46/F54)</f>
        <v>1.501726986033939E-4</v>
      </c>
      <c r="H46" s="65">
        <v>238</v>
      </c>
      <c r="I46" s="9">
        <f>IF(H54=0, "-", H46/H54)</f>
        <v>3.9351851851851853E-2</v>
      </c>
      <c r="J46" s="8">
        <f t="shared" si="4"/>
        <v>-1</v>
      </c>
      <c r="K46" s="9">
        <f t="shared" si="5"/>
        <v>-0.99579831932773111</v>
      </c>
    </row>
    <row r="47" spans="1:11" x14ac:dyDescent="0.25">
      <c r="A47" s="7" t="s">
        <v>509</v>
      </c>
      <c r="B47" s="65">
        <v>0</v>
      </c>
      <c r="C47" s="34">
        <f>IF(B54=0, "-", B47/B54)</f>
        <v>0</v>
      </c>
      <c r="D47" s="65">
        <v>14</v>
      </c>
      <c r="E47" s="9">
        <f>IF(D54=0, "-", D47/D54)</f>
        <v>1.8494055482166448E-2</v>
      </c>
      <c r="F47" s="81">
        <v>56</v>
      </c>
      <c r="G47" s="34">
        <f>IF(F54=0, "-", F47/F54)</f>
        <v>8.4096711217900577E-3</v>
      </c>
      <c r="H47" s="65">
        <v>20</v>
      </c>
      <c r="I47" s="9">
        <f>IF(H54=0, "-", H47/H54)</f>
        <v>3.3068783068783067E-3</v>
      </c>
      <c r="J47" s="8">
        <f t="shared" si="4"/>
        <v>-1</v>
      </c>
      <c r="K47" s="9">
        <f t="shared" si="5"/>
        <v>1.8</v>
      </c>
    </row>
    <row r="48" spans="1:11" x14ac:dyDescent="0.25">
      <c r="A48" s="7" t="s">
        <v>510</v>
      </c>
      <c r="B48" s="65">
        <v>33</v>
      </c>
      <c r="C48" s="34">
        <f>IF(B54=0, "-", B48/B54)</f>
        <v>5.4545454545454543E-2</v>
      </c>
      <c r="D48" s="65">
        <v>105</v>
      </c>
      <c r="E48" s="9">
        <f>IF(D54=0, "-", D48/D54)</f>
        <v>0.13870541611624834</v>
      </c>
      <c r="F48" s="81">
        <v>948</v>
      </c>
      <c r="G48" s="34">
        <f>IF(F54=0, "-", F48/F54)</f>
        <v>0.14236371827601743</v>
      </c>
      <c r="H48" s="65">
        <v>1195</v>
      </c>
      <c r="I48" s="9">
        <f>IF(H54=0, "-", H48/H54)</f>
        <v>0.19758597883597884</v>
      </c>
      <c r="J48" s="8">
        <f t="shared" si="4"/>
        <v>-0.68571428571428572</v>
      </c>
      <c r="K48" s="9">
        <f t="shared" si="5"/>
        <v>-0.20669456066945607</v>
      </c>
    </row>
    <row r="49" spans="1:11" x14ac:dyDescent="0.25">
      <c r="A49" s="7" t="s">
        <v>511</v>
      </c>
      <c r="B49" s="65">
        <v>25</v>
      </c>
      <c r="C49" s="34">
        <f>IF(B54=0, "-", B49/B54)</f>
        <v>4.1322314049586778E-2</v>
      </c>
      <c r="D49" s="65">
        <v>77</v>
      </c>
      <c r="E49" s="9">
        <f>IF(D54=0, "-", D49/D54)</f>
        <v>0.10171730515191546</v>
      </c>
      <c r="F49" s="81">
        <v>605</v>
      </c>
      <c r="G49" s="34">
        <f>IF(F54=0, "-", F49/F54)</f>
        <v>9.0854482655053317E-2</v>
      </c>
      <c r="H49" s="65">
        <v>530</v>
      </c>
      <c r="I49" s="9">
        <f>IF(H54=0, "-", H49/H54)</f>
        <v>8.7632275132275131E-2</v>
      </c>
      <c r="J49" s="8">
        <f t="shared" si="4"/>
        <v>-0.67532467532467533</v>
      </c>
      <c r="K49" s="9">
        <f t="shared" si="5"/>
        <v>0.14150943396226415</v>
      </c>
    </row>
    <row r="50" spans="1:11" x14ac:dyDescent="0.25">
      <c r="A50" s="7" t="s">
        <v>512</v>
      </c>
      <c r="B50" s="65">
        <v>77</v>
      </c>
      <c r="C50" s="34">
        <f>IF(B54=0, "-", B50/B54)</f>
        <v>0.12727272727272726</v>
      </c>
      <c r="D50" s="65">
        <v>56</v>
      </c>
      <c r="E50" s="9">
        <f>IF(D54=0, "-", D50/D54)</f>
        <v>7.3976221928665792E-2</v>
      </c>
      <c r="F50" s="81">
        <v>666</v>
      </c>
      <c r="G50" s="34">
        <f>IF(F54=0, "-", F50/F54)</f>
        <v>0.10001501726986034</v>
      </c>
      <c r="H50" s="65">
        <v>489</v>
      </c>
      <c r="I50" s="9">
        <f>IF(H54=0, "-", H50/H54)</f>
        <v>8.0853174603174607E-2</v>
      </c>
      <c r="J50" s="8">
        <f t="shared" si="4"/>
        <v>0.375</v>
      </c>
      <c r="K50" s="9">
        <f t="shared" si="5"/>
        <v>0.3619631901840491</v>
      </c>
    </row>
    <row r="51" spans="1:11" x14ac:dyDescent="0.25">
      <c r="A51" s="7" t="s">
        <v>513</v>
      </c>
      <c r="B51" s="65">
        <v>22</v>
      </c>
      <c r="C51" s="34">
        <f>IF(B54=0, "-", B51/B54)</f>
        <v>3.6363636363636362E-2</v>
      </c>
      <c r="D51" s="65">
        <v>40</v>
      </c>
      <c r="E51" s="9">
        <f>IF(D54=0, "-", D51/D54)</f>
        <v>5.2840158520475564E-2</v>
      </c>
      <c r="F51" s="81">
        <v>333</v>
      </c>
      <c r="G51" s="34">
        <f>IF(F54=0, "-", F51/F54)</f>
        <v>5.000750863493017E-2</v>
      </c>
      <c r="H51" s="65">
        <v>341</v>
      </c>
      <c r="I51" s="9">
        <f>IF(H54=0, "-", H51/H54)</f>
        <v>5.6382275132275131E-2</v>
      </c>
      <c r="J51" s="8">
        <f t="shared" si="4"/>
        <v>-0.45</v>
      </c>
      <c r="K51" s="9">
        <f t="shared" si="5"/>
        <v>-2.3460410557184751E-2</v>
      </c>
    </row>
    <row r="52" spans="1:11" x14ac:dyDescent="0.25">
      <c r="A52" s="7" t="s">
        <v>514</v>
      </c>
      <c r="B52" s="65">
        <v>369</v>
      </c>
      <c r="C52" s="34">
        <f>IF(B54=0, "-", B52/B54)</f>
        <v>0.60991735537190084</v>
      </c>
      <c r="D52" s="65">
        <v>377</v>
      </c>
      <c r="E52" s="9">
        <f>IF(D54=0, "-", D52/D54)</f>
        <v>0.49801849405548215</v>
      </c>
      <c r="F52" s="81">
        <v>3476</v>
      </c>
      <c r="G52" s="34">
        <f>IF(F54=0, "-", F52/F54)</f>
        <v>0.52200030034539724</v>
      </c>
      <c r="H52" s="65">
        <v>2590</v>
      </c>
      <c r="I52" s="9">
        <f>IF(H54=0, "-", H52/H54)</f>
        <v>0.42824074074074076</v>
      </c>
      <c r="J52" s="8">
        <f t="shared" si="4"/>
        <v>-2.1220159151193633E-2</v>
      </c>
      <c r="K52" s="9">
        <f t="shared" si="5"/>
        <v>0.34208494208494211</v>
      </c>
    </row>
    <row r="53" spans="1:11" x14ac:dyDescent="0.25">
      <c r="A53" s="2"/>
      <c r="B53" s="68"/>
      <c r="C53" s="33"/>
      <c r="D53" s="68"/>
      <c r="E53" s="6"/>
      <c r="F53" s="82"/>
      <c r="G53" s="33"/>
      <c r="H53" s="68"/>
      <c r="I53" s="6"/>
      <c r="J53" s="5"/>
      <c r="K53" s="6"/>
    </row>
    <row r="54" spans="1:11" s="43" customFormat="1" x14ac:dyDescent="0.25">
      <c r="A54" s="162" t="s">
        <v>622</v>
      </c>
      <c r="B54" s="71">
        <f>SUM(B45:B53)</f>
        <v>605</v>
      </c>
      <c r="C54" s="40">
        <f>B54/20634</f>
        <v>2.9320538916351651E-2</v>
      </c>
      <c r="D54" s="71">
        <f>SUM(D45:D53)</f>
        <v>757</v>
      </c>
      <c r="E54" s="41">
        <f>D54/20062</f>
        <v>3.7733027614395377E-2</v>
      </c>
      <c r="F54" s="77">
        <f>SUM(F45:F53)</f>
        <v>6659</v>
      </c>
      <c r="G54" s="42">
        <f>F54/175916</f>
        <v>3.7853293617408308E-2</v>
      </c>
      <c r="H54" s="71">
        <f>SUM(H45:H53)</f>
        <v>6048</v>
      </c>
      <c r="I54" s="41">
        <f>H54/181157</f>
        <v>3.3385406029024546E-2</v>
      </c>
      <c r="J54" s="37">
        <f>IF(D54=0, "-", IF((B54-D54)/D54&lt;10, (B54-D54)/D54, "&gt;999%"))</f>
        <v>-0.20079260237780713</v>
      </c>
      <c r="K54" s="38">
        <f>IF(H54=0, "-", IF((F54-H54)/H54&lt;10, (F54-H54)/H54, "&gt;999%"))</f>
        <v>0.10102513227513228</v>
      </c>
    </row>
    <row r="55" spans="1:11" x14ac:dyDescent="0.25">
      <c r="B55" s="83"/>
      <c r="D55" s="83"/>
      <c r="F55" s="83"/>
      <c r="H55" s="83"/>
    </row>
    <row r="56" spans="1:11" x14ac:dyDescent="0.25">
      <c r="A56" s="163" t="s">
        <v>135</v>
      </c>
      <c r="B56" s="61" t="s">
        <v>12</v>
      </c>
      <c r="C56" s="62" t="s">
        <v>13</v>
      </c>
      <c r="D56" s="61" t="s">
        <v>12</v>
      </c>
      <c r="E56" s="63" t="s">
        <v>13</v>
      </c>
      <c r="F56" s="62" t="s">
        <v>12</v>
      </c>
      <c r="G56" s="62" t="s">
        <v>13</v>
      </c>
      <c r="H56" s="61" t="s">
        <v>12</v>
      </c>
      <c r="I56" s="63" t="s">
        <v>13</v>
      </c>
      <c r="J56" s="61"/>
      <c r="K56" s="63"/>
    </row>
    <row r="57" spans="1:11" x14ac:dyDescent="0.25">
      <c r="A57" s="7" t="s">
        <v>515</v>
      </c>
      <c r="B57" s="65">
        <v>63</v>
      </c>
      <c r="C57" s="34">
        <f>IF(B77=0, "-", B57/B77)</f>
        <v>1.4904187366926898E-2</v>
      </c>
      <c r="D57" s="65">
        <v>52</v>
      </c>
      <c r="E57" s="9">
        <f>IF(D77=0, "-", D57/D77)</f>
        <v>1.3447116627876907E-2</v>
      </c>
      <c r="F57" s="81">
        <v>290</v>
      </c>
      <c r="G57" s="34">
        <f>IF(F77=0, "-", F57/F77)</f>
        <v>7.7391118701964131E-3</v>
      </c>
      <c r="H57" s="65">
        <v>351</v>
      </c>
      <c r="I57" s="9">
        <f>IF(H77=0, "-", H57/H77)</f>
        <v>9.3236997290548802E-3</v>
      </c>
      <c r="J57" s="8">
        <f t="shared" ref="J57:J75" si="6">IF(D57=0, "-", IF((B57-D57)/D57&lt;10, (B57-D57)/D57, "&gt;999%"))</f>
        <v>0.21153846153846154</v>
      </c>
      <c r="K57" s="9">
        <f t="shared" ref="K57:K75" si="7">IF(H57=0, "-", IF((F57-H57)/H57&lt;10, (F57-H57)/H57, "&gt;999%"))</f>
        <v>-0.1737891737891738</v>
      </c>
    </row>
    <row r="58" spans="1:11" x14ac:dyDescent="0.25">
      <c r="A58" s="7" t="s">
        <v>516</v>
      </c>
      <c r="B58" s="65">
        <v>7</v>
      </c>
      <c r="C58" s="34">
        <f>IF(B77=0, "-", B58/B77)</f>
        <v>1.6560208185474332E-3</v>
      </c>
      <c r="D58" s="65">
        <v>0</v>
      </c>
      <c r="E58" s="9">
        <f>IF(D77=0, "-", D58/D77)</f>
        <v>0</v>
      </c>
      <c r="F58" s="81">
        <v>84</v>
      </c>
      <c r="G58" s="34">
        <f>IF(F77=0, "-", F58/F77)</f>
        <v>2.2416737830913747E-3</v>
      </c>
      <c r="H58" s="65">
        <v>0</v>
      </c>
      <c r="I58" s="9">
        <f>IF(H77=0, "-", H58/H77)</f>
        <v>0</v>
      </c>
      <c r="J58" s="8" t="str">
        <f t="shared" si="6"/>
        <v>-</v>
      </c>
      <c r="K58" s="9" t="str">
        <f t="shared" si="7"/>
        <v>-</v>
      </c>
    </row>
    <row r="59" spans="1:11" x14ac:dyDescent="0.25">
      <c r="A59" s="7" t="s">
        <v>517</v>
      </c>
      <c r="B59" s="65">
        <v>791</v>
      </c>
      <c r="C59" s="34">
        <f>IF(B77=0, "-", B59/B77)</f>
        <v>0.18713035249585994</v>
      </c>
      <c r="D59" s="65">
        <v>740</v>
      </c>
      <c r="E59" s="9">
        <f>IF(D77=0, "-", D59/D77)</f>
        <v>0.19136281355055598</v>
      </c>
      <c r="F59" s="81">
        <v>5666</v>
      </c>
      <c r="G59" s="34">
        <f>IF(F77=0, "-", F59/F77)</f>
        <v>0.15120623398804442</v>
      </c>
      <c r="H59" s="65">
        <v>6562</v>
      </c>
      <c r="I59" s="9">
        <f>IF(H77=0, "-", H59/H77)</f>
        <v>0.17430802741327101</v>
      </c>
      <c r="J59" s="8">
        <f t="shared" si="6"/>
        <v>6.8918918918918923E-2</v>
      </c>
      <c r="K59" s="9">
        <f t="shared" si="7"/>
        <v>-0.13654373666565073</v>
      </c>
    </row>
    <row r="60" spans="1:11" x14ac:dyDescent="0.25">
      <c r="A60" s="7" t="s">
        <v>518</v>
      </c>
      <c r="B60" s="65">
        <v>0</v>
      </c>
      <c r="C60" s="34">
        <f>IF(B77=0, "-", B60/B77)</f>
        <v>0</v>
      </c>
      <c r="D60" s="65">
        <v>31</v>
      </c>
      <c r="E60" s="9">
        <f>IF(D77=0, "-", D60/D77)</f>
        <v>8.0165502973881565E-3</v>
      </c>
      <c r="F60" s="81">
        <v>0</v>
      </c>
      <c r="G60" s="34">
        <f>IF(F77=0, "-", F60/F77)</f>
        <v>0</v>
      </c>
      <c r="H60" s="65">
        <v>130</v>
      </c>
      <c r="I60" s="9">
        <f>IF(H77=0, "-", H60/H77)</f>
        <v>3.4532221218721779E-3</v>
      </c>
      <c r="J60" s="8">
        <f t="shared" si="6"/>
        <v>-1</v>
      </c>
      <c r="K60" s="9">
        <f t="shared" si="7"/>
        <v>-1</v>
      </c>
    </row>
    <row r="61" spans="1:11" x14ac:dyDescent="0.25">
      <c r="A61" s="7" t="s">
        <v>519</v>
      </c>
      <c r="B61" s="65">
        <v>331</v>
      </c>
      <c r="C61" s="34">
        <f>IF(B77=0, "-", B61/B77)</f>
        <v>7.8306127277028625E-2</v>
      </c>
      <c r="D61" s="65">
        <v>255</v>
      </c>
      <c r="E61" s="9">
        <f>IF(D77=0, "-", D61/D77)</f>
        <v>6.5942591155934829E-2</v>
      </c>
      <c r="F61" s="81">
        <v>1918</v>
      </c>
      <c r="G61" s="34">
        <f>IF(F77=0, "-", F61/F77)</f>
        <v>5.1184884713919729E-2</v>
      </c>
      <c r="H61" s="65">
        <v>1788</v>
      </c>
      <c r="I61" s="9">
        <f>IF(H77=0, "-", H61/H77)</f>
        <v>4.7495085799288107E-2</v>
      </c>
      <c r="J61" s="8">
        <f t="shared" si="6"/>
        <v>0.29803921568627451</v>
      </c>
      <c r="K61" s="9">
        <f t="shared" si="7"/>
        <v>7.2706935123042507E-2</v>
      </c>
    </row>
    <row r="62" spans="1:11" x14ac:dyDescent="0.25">
      <c r="A62" s="7" t="s">
        <v>520</v>
      </c>
      <c r="B62" s="65">
        <v>427</v>
      </c>
      <c r="C62" s="34">
        <f>IF(B77=0, "-", B62/B77)</f>
        <v>0.10101726993139343</v>
      </c>
      <c r="D62" s="65">
        <v>408</v>
      </c>
      <c r="E62" s="9">
        <f>IF(D77=0, "-", D62/D77)</f>
        <v>0.10550814584949574</v>
      </c>
      <c r="F62" s="81">
        <v>4119</v>
      </c>
      <c r="G62" s="34">
        <f>IF(F77=0, "-", F62/F77)</f>
        <v>0.10992207514944492</v>
      </c>
      <c r="H62" s="65">
        <v>4313</v>
      </c>
      <c r="I62" s="9">
        <f>IF(H77=0, "-", H62/H77)</f>
        <v>0.11456728470488232</v>
      </c>
      <c r="J62" s="8">
        <f t="shared" si="6"/>
        <v>4.6568627450980393E-2</v>
      </c>
      <c r="K62" s="9">
        <f t="shared" si="7"/>
        <v>-4.4980292140041733E-2</v>
      </c>
    </row>
    <row r="63" spans="1:11" x14ac:dyDescent="0.25">
      <c r="A63" s="7" t="s">
        <v>521</v>
      </c>
      <c r="B63" s="65">
        <v>30</v>
      </c>
      <c r="C63" s="34">
        <f>IF(B77=0, "-", B63/B77)</f>
        <v>7.0972320794889989E-3</v>
      </c>
      <c r="D63" s="65">
        <v>45</v>
      </c>
      <c r="E63" s="9">
        <f>IF(D77=0, "-", D63/D77)</f>
        <v>1.1636927851047323E-2</v>
      </c>
      <c r="F63" s="81">
        <v>290</v>
      </c>
      <c r="G63" s="34">
        <f>IF(F77=0, "-", F63/F77)</f>
        <v>7.7391118701964131E-3</v>
      </c>
      <c r="H63" s="65">
        <v>215</v>
      </c>
      <c r="I63" s="9">
        <f>IF(H77=0, "-", H63/H77)</f>
        <v>5.7110981246347552E-3</v>
      </c>
      <c r="J63" s="8">
        <f t="shared" si="6"/>
        <v>-0.33333333333333331</v>
      </c>
      <c r="K63" s="9">
        <f t="shared" si="7"/>
        <v>0.34883720930232559</v>
      </c>
    </row>
    <row r="64" spans="1:11" x14ac:dyDescent="0.25">
      <c r="A64" s="7" t="s">
        <v>522</v>
      </c>
      <c r="B64" s="65">
        <v>202</v>
      </c>
      <c r="C64" s="34">
        <f>IF(B77=0, "-", B64/B77)</f>
        <v>4.7788029335225926E-2</v>
      </c>
      <c r="D64" s="65">
        <v>149</v>
      </c>
      <c r="E64" s="9">
        <f>IF(D77=0, "-", D64/D77)</f>
        <v>3.8531161106801139E-2</v>
      </c>
      <c r="F64" s="81">
        <v>929</v>
      </c>
      <c r="G64" s="34">
        <f>IF(F77=0, "-", F64/F77)</f>
        <v>2.4791844577284373E-2</v>
      </c>
      <c r="H64" s="65">
        <v>1438</v>
      </c>
      <c r="I64" s="9">
        <f>IF(H77=0, "-", H64/H77)</f>
        <v>3.819794931732455E-2</v>
      </c>
      <c r="J64" s="8">
        <f t="shared" si="6"/>
        <v>0.35570469798657717</v>
      </c>
      <c r="K64" s="9">
        <f t="shared" si="7"/>
        <v>-0.35396383866481224</v>
      </c>
    </row>
    <row r="65" spans="1:11" x14ac:dyDescent="0.25">
      <c r="A65" s="7" t="s">
        <v>523</v>
      </c>
      <c r="B65" s="65">
        <v>141</v>
      </c>
      <c r="C65" s="34">
        <f>IF(B77=0, "-", B65/B77)</f>
        <v>3.33569907735983E-2</v>
      </c>
      <c r="D65" s="65">
        <v>373</v>
      </c>
      <c r="E65" s="9">
        <f>IF(D77=0, "-", D65/D77)</f>
        <v>9.6457201965347808E-2</v>
      </c>
      <c r="F65" s="81">
        <v>2790</v>
      </c>
      <c r="G65" s="34">
        <f>IF(F77=0, "-", F65/F77)</f>
        <v>7.4455593509820672E-2</v>
      </c>
      <c r="H65" s="65">
        <v>3434</v>
      </c>
      <c r="I65" s="9">
        <f>IF(H77=0, "-", H65/H77)</f>
        <v>9.1218190511608135E-2</v>
      </c>
      <c r="J65" s="8">
        <f t="shared" si="6"/>
        <v>-0.62198391420911525</v>
      </c>
      <c r="K65" s="9">
        <f t="shared" si="7"/>
        <v>-0.18753640069889341</v>
      </c>
    </row>
    <row r="66" spans="1:11" x14ac:dyDescent="0.25">
      <c r="A66" s="7" t="s">
        <v>524</v>
      </c>
      <c r="B66" s="65">
        <v>0</v>
      </c>
      <c r="C66" s="34">
        <f>IF(B77=0, "-", B66/B77)</f>
        <v>0</v>
      </c>
      <c r="D66" s="65">
        <v>0</v>
      </c>
      <c r="E66" s="9">
        <f>IF(D77=0, "-", D66/D77)</f>
        <v>0</v>
      </c>
      <c r="F66" s="81">
        <v>0</v>
      </c>
      <c r="G66" s="34">
        <f>IF(F77=0, "-", F66/F77)</f>
        <v>0</v>
      </c>
      <c r="H66" s="65">
        <v>2</v>
      </c>
      <c r="I66" s="9">
        <f>IF(H77=0, "-", H66/H77)</f>
        <v>5.312649418264889E-5</v>
      </c>
      <c r="J66" s="8" t="str">
        <f t="shared" si="6"/>
        <v>-</v>
      </c>
      <c r="K66" s="9">
        <f t="shared" si="7"/>
        <v>-1</v>
      </c>
    </row>
    <row r="67" spans="1:11" x14ac:dyDescent="0.25">
      <c r="A67" s="7" t="s">
        <v>525</v>
      </c>
      <c r="B67" s="65">
        <v>514</v>
      </c>
      <c r="C67" s="34">
        <f>IF(B77=0, "-", B67/B77)</f>
        <v>0.12159924296191152</v>
      </c>
      <c r="D67" s="65">
        <v>92</v>
      </c>
      <c r="E67" s="9">
        <f>IF(D77=0, "-", D67/D77)</f>
        <v>2.3791052495474529E-2</v>
      </c>
      <c r="F67" s="81">
        <v>5172</v>
      </c>
      <c r="G67" s="34">
        <f>IF(F77=0, "-", F67/F77)</f>
        <v>0.13802305721605465</v>
      </c>
      <c r="H67" s="65">
        <v>3469</v>
      </c>
      <c r="I67" s="9">
        <f>IF(H77=0, "-", H67/H77)</f>
        <v>9.2147904159804492E-2</v>
      </c>
      <c r="J67" s="8">
        <f t="shared" si="6"/>
        <v>4.5869565217391308</v>
      </c>
      <c r="K67" s="9">
        <f t="shared" si="7"/>
        <v>0.49091957336408187</v>
      </c>
    </row>
    <row r="68" spans="1:11" x14ac:dyDescent="0.25">
      <c r="A68" s="7" t="s">
        <v>526</v>
      </c>
      <c r="B68" s="65">
        <v>160</v>
      </c>
      <c r="C68" s="34">
        <f>IF(B77=0, "-", B68/B77)</f>
        <v>3.7851904423941332E-2</v>
      </c>
      <c r="D68" s="65">
        <v>278</v>
      </c>
      <c r="E68" s="9">
        <f>IF(D77=0, "-", D68/D77)</f>
        <v>7.1890354279803462E-2</v>
      </c>
      <c r="F68" s="81">
        <v>1836</v>
      </c>
      <c r="G68" s="34">
        <f>IF(F77=0, "-", F68/F77)</f>
        <v>4.8996584116140052E-2</v>
      </c>
      <c r="H68" s="65">
        <v>2422</v>
      </c>
      <c r="I68" s="9">
        <f>IF(H77=0, "-", H68/H77)</f>
        <v>6.4336184455187809E-2</v>
      </c>
      <c r="J68" s="8">
        <f t="shared" si="6"/>
        <v>-0.42446043165467628</v>
      </c>
      <c r="K68" s="9">
        <f t="shared" si="7"/>
        <v>-0.24194880264244426</v>
      </c>
    </row>
    <row r="69" spans="1:11" x14ac:dyDescent="0.25">
      <c r="A69" s="7" t="s">
        <v>527</v>
      </c>
      <c r="B69" s="65">
        <v>129</v>
      </c>
      <c r="C69" s="34">
        <f>IF(B77=0, "-", B69/B77)</f>
        <v>3.0518097941802696E-2</v>
      </c>
      <c r="D69" s="65">
        <v>75</v>
      </c>
      <c r="E69" s="9">
        <f>IF(D77=0, "-", D69/D77)</f>
        <v>1.9394879751745538E-2</v>
      </c>
      <c r="F69" s="81">
        <v>917</v>
      </c>
      <c r="G69" s="34">
        <f>IF(F77=0, "-", F69/F77)</f>
        <v>2.4471605465414176E-2</v>
      </c>
      <c r="H69" s="65">
        <v>803</v>
      </c>
      <c r="I69" s="9">
        <f>IF(H77=0, "-", H69/H77)</f>
        <v>2.1330287414333529E-2</v>
      </c>
      <c r="J69" s="8">
        <f t="shared" si="6"/>
        <v>0.72</v>
      </c>
      <c r="K69" s="9">
        <f t="shared" si="7"/>
        <v>0.14196762141967623</v>
      </c>
    </row>
    <row r="70" spans="1:11" x14ac:dyDescent="0.25">
      <c r="A70" s="7" t="s">
        <v>528</v>
      </c>
      <c r="B70" s="65">
        <v>16</v>
      </c>
      <c r="C70" s="34">
        <f>IF(B77=0, "-", B70/B77)</f>
        <v>3.785190442394133E-3</v>
      </c>
      <c r="D70" s="65">
        <v>10</v>
      </c>
      <c r="E70" s="9">
        <f>IF(D77=0, "-", D70/D77)</f>
        <v>2.5859839668994052E-3</v>
      </c>
      <c r="F70" s="81">
        <v>152</v>
      </c>
      <c r="G70" s="34">
        <f>IF(F77=0, "-", F70/F77)</f>
        <v>4.0563620836891546E-3</v>
      </c>
      <c r="H70" s="65">
        <v>11</v>
      </c>
      <c r="I70" s="9">
        <f>IF(H77=0, "-", H70/H77)</f>
        <v>2.9219571800456886E-4</v>
      </c>
      <c r="J70" s="8">
        <f t="shared" si="6"/>
        <v>0.6</v>
      </c>
      <c r="K70" s="9" t="str">
        <f t="shared" si="7"/>
        <v>&gt;999%</v>
      </c>
    </row>
    <row r="71" spans="1:11" x14ac:dyDescent="0.25">
      <c r="A71" s="7" t="s">
        <v>529</v>
      </c>
      <c r="B71" s="65">
        <v>0</v>
      </c>
      <c r="C71" s="34">
        <f>IF(B77=0, "-", B71/B77)</f>
        <v>0</v>
      </c>
      <c r="D71" s="65">
        <v>0</v>
      </c>
      <c r="E71" s="9">
        <f>IF(D77=0, "-", D71/D77)</f>
        <v>0</v>
      </c>
      <c r="F71" s="81">
        <v>13</v>
      </c>
      <c r="G71" s="34">
        <f>IF(F77=0, "-", F71/F77)</f>
        <v>3.4692570452604611E-4</v>
      </c>
      <c r="H71" s="65">
        <v>0</v>
      </c>
      <c r="I71" s="9">
        <f>IF(H77=0, "-", H71/H77)</f>
        <v>0</v>
      </c>
      <c r="J71" s="8" t="str">
        <f t="shared" si="6"/>
        <v>-</v>
      </c>
      <c r="K71" s="9" t="str">
        <f t="shared" si="7"/>
        <v>-</v>
      </c>
    </row>
    <row r="72" spans="1:11" x14ac:dyDescent="0.25">
      <c r="A72" s="7" t="s">
        <v>530</v>
      </c>
      <c r="B72" s="65">
        <v>60</v>
      </c>
      <c r="C72" s="34">
        <f>IF(B77=0, "-", B72/B77)</f>
        <v>1.4194464158977998E-2</v>
      </c>
      <c r="D72" s="65">
        <v>48</v>
      </c>
      <c r="E72" s="9">
        <f>IF(D77=0, "-", D72/D77)</f>
        <v>1.2412723041117145E-2</v>
      </c>
      <c r="F72" s="81">
        <v>327</v>
      </c>
      <c r="G72" s="34">
        <f>IF(F77=0, "-", F72/F77)</f>
        <v>8.7265157984628521E-3</v>
      </c>
      <c r="H72" s="65">
        <v>420</v>
      </c>
      <c r="I72" s="9">
        <f>IF(H77=0, "-", H72/H77)</f>
        <v>1.1156563778356266E-2</v>
      </c>
      <c r="J72" s="8">
        <f t="shared" si="6"/>
        <v>0.25</v>
      </c>
      <c r="K72" s="9">
        <f t="shared" si="7"/>
        <v>-0.22142857142857142</v>
      </c>
    </row>
    <row r="73" spans="1:11" x14ac:dyDescent="0.25">
      <c r="A73" s="7" t="s">
        <v>531</v>
      </c>
      <c r="B73" s="65">
        <v>965</v>
      </c>
      <c r="C73" s="34">
        <f>IF(B77=0, "-", B73/B77)</f>
        <v>0.22829429855689615</v>
      </c>
      <c r="D73" s="65">
        <v>621</v>
      </c>
      <c r="E73" s="9">
        <f>IF(D77=0, "-", D73/D77)</f>
        <v>0.16058960434445307</v>
      </c>
      <c r="F73" s="81">
        <v>9509</v>
      </c>
      <c r="G73" s="34">
        <f>IF(F77=0, "-", F73/F77)</f>
        <v>0.25376280956447483</v>
      </c>
      <c r="H73" s="65">
        <v>8124</v>
      </c>
      <c r="I73" s="9">
        <f>IF(H77=0, "-", H73/H77)</f>
        <v>0.21579981936991977</v>
      </c>
      <c r="J73" s="8">
        <f t="shared" si="6"/>
        <v>0.55394524959742353</v>
      </c>
      <c r="K73" s="9">
        <f t="shared" si="7"/>
        <v>0.17048252092565239</v>
      </c>
    </row>
    <row r="74" spans="1:11" x14ac:dyDescent="0.25">
      <c r="A74" s="7" t="s">
        <v>532</v>
      </c>
      <c r="B74" s="65">
        <v>318</v>
      </c>
      <c r="C74" s="34">
        <f>IF(B77=0, "-", B74/B77)</f>
        <v>7.5230660042583386E-2</v>
      </c>
      <c r="D74" s="65">
        <v>389</v>
      </c>
      <c r="E74" s="9">
        <f>IF(D77=0, "-", D74/D77)</f>
        <v>0.10059477631238686</v>
      </c>
      <c r="F74" s="81">
        <v>2713</v>
      </c>
      <c r="G74" s="34">
        <f>IF(F77=0, "-", F74/F77)</f>
        <v>7.2400725875320246E-2</v>
      </c>
      <c r="H74" s="65">
        <v>2542</v>
      </c>
      <c r="I74" s="9">
        <f>IF(H77=0, "-", H74/H77)</f>
        <v>6.7523774106146739E-2</v>
      </c>
      <c r="J74" s="8">
        <f t="shared" si="6"/>
        <v>-0.18251928020565553</v>
      </c>
      <c r="K74" s="9">
        <f t="shared" si="7"/>
        <v>6.7269866247049573E-2</v>
      </c>
    </row>
    <row r="75" spans="1:11" x14ac:dyDescent="0.25">
      <c r="A75" s="7" t="s">
        <v>533</v>
      </c>
      <c r="B75" s="65">
        <v>73</v>
      </c>
      <c r="C75" s="34">
        <f>IF(B77=0, "-", B75/B77)</f>
        <v>1.726993139342323E-2</v>
      </c>
      <c r="D75" s="65">
        <v>301</v>
      </c>
      <c r="E75" s="9">
        <f>IF(D77=0, "-", D75/D77)</f>
        <v>7.7838117403672094E-2</v>
      </c>
      <c r="F75" s="81">
        <v>747</v>
      </c>
      <c r="G75" s="34">
        <f>IF(F77=0, "-", F75/F77)</f>
        <v>1.9934884713919725E-2</v>
      </c>
      <c r="H75" s="65">
        <v>1622</v>
      </c>
      <c r="I75" s="9">
        <f>IF(H77=0, "-", H75/H77)</f>
        <v>4.3085586782128246E-2</v>
      </c>
      <c r="J75" s="8">
        <f t="shared" si="6"/>
        <v>-0.75747508305647837</v>
      </c>
      <c r="K75" s="9">
        <f t="shared" si="7"/>
        <v>-0.53945745992601724</v>
      </c>
    </row>
    <row r="76" spans="1:11" x14ac:dyDescent="0.25">
      <c r="A76" s="2"/>
      <c r="B76" s="68"/>
      <c r="C76" s="33"/>
      <c r="D76" s="68"/>
      <c r="E76" s="6"/>
      <c r="F76" s="82"/>
      <c r="G76" s="33"/>
      <c r="H76" s="68"/>
      <c r="I76" s="6"/>
      <c r="J76" s="5"/>
      <c r="K76" s="6"/>
    </row>
    <row r="77" spans="1:11" s="43" customFormat="1" x14ac:dyDescent="0.25">
      <c r="A77" s="162" t="s">
        <v>621</v>
      </c>
      <c r="B77" s="71">
        <f>SUM(B57:B76)</f>
        <v>4227</v>
      </c>
      <c r="C77" s="40">
        <f>B77/20634</f>
        <v>0.2048560628089561</v>
      </c>
      <c r="D77" s="71">
        <f>SUM(D57:D76)</f>
        <v>3867</v>
      </c>
      <c r="E77" s="41">
        <f>D77/20062</f>
        <v>0.19275246735121124</v>
      </c>
      <c r="F77" s="77">
        <f>SUM(F57:F76)</f>
        <v>37472</v>
      </c>
      <c r="G77" s="42">
        <f>F77/175916</f>
        <v>0.21301075513313172</v>
      </c>
      <c r="H77" s="71">
        <f>SUM(H57:H76)</f>
        <v>37646</v>
      </c>
      <c r="I77" s="41">
        <f>H77/181157</f>
        <v>0.20780869632418289</v>
      </c>
      <c r="J77" s="37">
        <f>IF(D77=0, "-", IF((B77-D77)/D77&lt;10, (B77-D77)/D77, "&gt;999%"))</f>
        <v>9.3095422808378583E-2</v>
      </c>
      <c r="K77" s="38">
        <f>IF(H77=0, "-", IF((F77-H77)/H77&lt;10, (F77-H77)/H77, "&gt;999%"))</f>
        <v>-4.6220049938904533E-3</v>
      </c>
    </row>
    <row r="78" spans="1:11" x14ac:dyDescent="0.25">
      <c r="B78" s="83"/>
      <c r="D78" s="83"/>
      <c r="F78" s="83"/>
      <c r="H78" s="83"/>
    </row>
    <row r="79" spans="1:11" x14ac:dyDescent="0.25">
      <c r="A79" s="27" t="s">
        <v>620</v>
      </c>
      <c r="B79" s="71">
        <v>5264</v>
      </c>
      <c r="C79" s="40">
        <f>B79/20634</f>
        <v>0.25511292042260347</v>
      </c>
      <c r="D79" s="71">
        <v>5183</v>
      </c>
      <c r="E79" s="41">
        <f>D79/20062</f>
        <v>0.25834911773502145</v>
      </c>
      <c r="F79" s="77">
        <v>48269</v>
      </c>
      <c r="G79" s="42">
        <f>F79/175916</f>
        <v>0.27438663907774163</v>
      </c>
      <c r="H79" s="71">
        <v>47988</v>
      </c>
      <c r="I79" s="41">
        <f>H79/181157</f>
        <v>0.26489729902791503</v>
      </c>
      <c r="J79" s="37">
        <f>IF(D79=0, "-", IF((B79-D79)/D79&lt;10, (B79-D79)/D79, "&gt;999%"))</f>
        <v>1.56280146633224E-2</v>
      </c>
      <c r="K79" s="38">
        <f>IF(H79=0, "-", IF((F79-H79)/H79&lt;10, (F79-H79)/H79, "&gt;999%"))</f>
        <v>5.855630574310244E-3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633</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70</v>
      </c>
      <c r="C7" s="39">
        <f>IF(B26=0, "-", B7/B26)</f>
        <v>1.3297872340425532E-2</v>
      </c>
      <c r="D7" s="65">
        <v>52</v>
      </c>
      <c r="E7" s="21">
        <f>IF(D26=0, "-", D7/D26)</f>
        <v>1.0032799536947714E-2</v>
      </c>
      <c r="F7" s="81">
        <v>374</v>
      </c>
      <c r="G7" s="39">
        <f>IF(F26=0, "-", F7/F26)</f>
        <v>7.7482442147133769E-3</v>
      </c>
      <c r="H7" s="65">
        <v>351</v>
      </c>
      <c r="I7" s="21">
        <f>IF(H26=0, "-", H7/H26)</f>
        <v>7.3143285821455368E-3</v>
      </c>
      <c r="J7" s="20">
        <f t="shared" ref="J7:J24" si="0">IF(D7=0, "-", IF((B7-D7)/D7&lt;10, (B7-D7)/D7, "&gt;999%"))</f>
        <v>0.34615384615384615</v>
      </c>
      <c r="K7" s="21">
        <f t="shared" ref="K7:K24" si="1">IF(H7=0, "-", IF((F7-H7)/H7&lt;10, (F7-H7)/H7, "&gt;999%"))</f>
        <v>6.5527065527065526E-2</v>
      </c>
    </row>
    <row r="8" spans="1:11" x14ac:dyDescent="0.25">
      <c r="A8" s="7" t="s">
        <v>47</v>
      </c>
      <c r="B8" s="65">
        <v>914</v>
      </c>
      <c r="C8" s="39">
        <f>IF(B26=0, "-", B8/B26)</f>
        <v>0.17363221884498481</v>
      </c>
      <c r="D8" s="65">
        <v>818</v>
      </c>
      <c r="E8" s="21">
        <f>IF(D26=0, "-", D8/D26)</f>
        <v>0.15782365425429287</v>
      </c>
      <c r="F8" s="81">
        <v>6375</v>
      </c>
      <c r="G8" s="39">
        <f>IF(F26=0, "-", F8/F26)</f>
        <v>0.13207234456897801</v>
      </c>
      <c r="H8" s="65">
        <v>7533</v>
      </c>
      <c r="I8" s="21">
        <f>IF(H26=0, "-", H8/H26)</f>
        <v>0.15697674418604651</v>
      </c>
      <c r="J8" s="20">
        <f t="shared" si="0"/>
        <v>0.11735941320293398</v>
      </c>
      <c r="K8" s="21">
        <f t="shared" si="1"/>
        <v>-0.15372361608920748</v>
      </c>
    </row>
    <row r="9" spans="1:11" x14ac:dyDescent="0.25">
      <c r="A9" s="7" t="s">
        <v>51</v>
      </c>
      <c r="B9" s="65">
        <v>331</v>
      </c>
      <c r="C9" s="39">
        <f>IF(B26=0, "-", B9/B26)</f>
        <v>6.287993920972644E-2</v>
      </c>
      <c r="D9" s="65">
        <v>333</v>
      </c>
      <c r="E9" s="21">
        <f>IF(D26=0, "-", D9/D26)</f>
        <v>6.4248504726992089E-2</v>
      </c>
      <c r="F9" s="81">
        <v>1975</v>
      </c>
      <c r="G9" s="39">
        <f>IF(F26=0, "-", F9/F26)</f>
        <v>4.0916530278232409E-2</v>
      </c>
      <c r="H9" s="65">
        <v>2176</v>
      </c>
      <c r="I9" s="21">
        <f>IF(H26=0, "-", H9/H26)</f>
        <v>4.5344669500708513E-2</v>
      </c>
      <c r="J9" s="20">
        <f t="shared" si="0"/>
        <v>-6.006006006006006E-3</v>
      </c>
      <c r="K9" s="21">
        <f t="shared" si="1"/>
        <v>-9.237132352941177E-2</v>
      </c>
    </row>
    <row r="10" spans="1:11" x14ac:dyDescent="0.25">
      <c r="A10" s="7" t="s">
        <v>54</v>
      </c>
      <c r="B10" s="65">
        <v>64</v>
      </c>
      <c r="C10" s="39">
        <f>IF(B26=0, "-", B10/B26)</f>
        <v>1.2158054711246201E-2</v>
      </c>
      <c r="D10" s="65">
        <v>37</v>
      </c>
      <c r="E10" s="21">
        <f>IF(D26=0, "-", D10/D26)</f>
        <v>7.1387227474435655E-3</v>
      </c>
      <c r="F10" s="81">
        <v>608</v>
      </c>
      <c r="G10" s="39">
        <f>IF(F26=0, "-", F10/F26)</f>
        <v>1.2596076156539394E-2</v>
      </c>
      <c r="H10" s="65">
        <v>511</v>
      </c>
      <c r="I10" s="21">
        <f>IF(H26=0, "-", H10/H26)</f>
        <v>1.0648495457197633E-2</v>
      </c>
      <c r="J10" s="20">
        <f t="shared" si="0"/>
        <v>0.72972972972972971</v>
      </c>
      <c r="K10" s="21">
        <f t="shared" si="1"/>
        <v>0.18982387475538159</v>
      </c>
    </row>
    <row r="11" spans="1:11" x14ac:dyDescent="0.25">
      <c r="A11" s="7" t="s">
        <v>58</v>
      </c>
      <c r="B11" s="65">
        <v>460</v>
      </c>
      <c r="C11" s="39">
        <f>IF(B26=0, "-", B11/B26)</f>
        <v>8.7386018237082072E-2</v>
      </c>
      <c r="D11" s="65">
        <v>513</v>
      </c>
      <c r="E11" s="21">
        <f>IF(D26=0, "-", D11/D26)</f>
        <v>9.8977426201041871E-2</v>
      </c>
      <c r="F11" s="81">
        <v>5067</v>
      </c>
      <c r="G11" s="39">
        <f>IF(F26=0, "-", F11/F26)</f>
        <v>0.10497420704800182</v>
      </c>
      <c r="H11" s="65">
        <v>5508</v>
      </c>
      <c r="I11" s="21">
        <f>IF(H26=0, "-", H11/H26)</f>
        <v>0.11477869467366841</v>
      </c>
      <c r="J11" s="20">
        <f t="shared" si="0"/>
        <v>-0.10331384015594541</v>
      </c>
      <c r="K11" s="21">
        <f t="shared" si="1"/>
        <v>-8.0065359477124176E-2</v>
      </c>
    </row>
    <row r="12" spans="1:11" x14ac:dyDescent="0.25">
      <c r="A12" s="7" t="s">
        <v>59</v>
      </c>
      <c r="B12" s="65">
        <v>0</v>
      </c>
      <c r="C12" s="39">
        <f>IF(B26=0, "-", B12/B26)</f>
        <v>0</v>
      </c>
      <c r="D12" s="65">
        <v>0</v>
      </c>
      <c r="E12" s="21">
        <f>IF(D26=0, "-", D12/D26)</f>
        <v>0</v>
      </c>
      <c r="F12" s="81">
        <v>4</v>
      </c>
      <c r="G12" s="39">
        <f>IF(F26=0, "-", F12/F26)</f>
        <v>8.2868922082496017E-5</v>
      </c>
      <c r="H12" s="65">
        <v>0</v>
      </c>
      <c r="I12" s="21">
        <f>IF(H26=0, "-", H12/H26)</f>
        <v>0</v>
      </c>
      <c r="J12" s="20" t="str">
        <f t="shared" si="0"/>
        <v>-</v>
      </c>
      <c r="K12" s="21" t="str">
        <f t="shared" si="1"/>
        <v>-</v>
      </c>
    </row>
    <row r="13" spans="1:11" x14ac:dyDescent="0.25">
      <c r="A13" s="7" t="s">
        <v>62</v>
      </c>
      <c r="B13" s="65">
        <v>30</v>
      </c>
      <c r="C13" s="39">
        <f>IF(B26=0, "-", B13/B26)</f>
        <v>5.6990881458966565E-3</v>
      </c>
      <c r="D13" s="65">
        <v>45</v>
      </c>
      <c r="E13" s="21">
        <f>IF(D26=0, "-", D13/D26)</f>
        <v>8.6822303685124454E-3</v>
      </c>
      <c r="F13" s="81">
        <v>290</v>
      </c>
      <c r="G13" s="39">
        <f>IF(F26=0, "-", F13/F26)</f>
        <v>6.0079968509809609E-3</v>
      </c>
      <c r="H13" s="65">
        <v>215</v>
      </c>
      <c r="I13" s="21">
        <f>IF(H26=0, "-", H13/H26)</f>
        <v>4.4802867383512543E-3</v>
      </c>
      <c r="J13" s="20">
        <f t="shared" si="0"/>
        <v>-0.33333333333333331</v>
      </c>
      <c r="K13" s="21">
        <f t="shared" si="1"/>
        <v>0.34883720930232559</v>
      </c>
    </row>
    <row r="14" spans="1:11" x14ac:dyDescent="0.25">
      <c r="A14" s="7" t="s">
        <v>67</v>
      </c>
      <c r="B14" s="65">
        <v>273</v>
      </c>
      <c r="C14" s="39">
        <f>IF(B26=0, "-", B14/B26)</f>
        <v>5.1861702127659573E-2</v>
      </c>
      <c r="D14" s="65">
        <v>240</v>
      </c>
      <c r="E14" s="21">
        <f>IF(D26=0, "-", D14/D26)</f>
        <v>4.6305228632066368E-2</v>
      </c>
      <c r="F14" s="81">
        <v>1528</v>
      </c>
      <c r="G14" s="39">
        <f>IF(F26=0, "-", F14/F26)</f>
        <v>3.1655928235513477E-2</v>
      </c>
      <c r="H14" s="65">
        <v>2008</v>
      </c>
      <c r="I14" s="21">
        <f>IF(H26=0, "-", H14/H26)</f>
        <v>4.1843794281903809E-2</v>
      </c>
      <c r="J14" s="20">
        <f t="shared" si="0"/>
        <v>0.13750000000000001</v>
      </c>
      <c r="K14" s="21">
        <f t="shared" si="1"/>
        <v>-0.23904382470119523</v>
      </c>
    </row>
    <row r="15" spans="1:11" x14ac:dyDescent="0.25">
      <c r="A15" s="7" t="s">
        <v>73</v>
      </c>
      <c r="B15" s="65">
        <v>166</v>
      </c>
      <c r="C15" s="39">
        <f>IF(B26=0, "-", B15/B26)</f>
        <v>3.1534954407294834E-2</v>
      </c>
      <c r="D15" s="65">
        <v>450</v>
      </c>
      <c r="E15" s="21">
        <f>IF(D26=0, "-", D15/D26)</f>
        <v>8.6822303685124447E-2</v>
      </c>
      <c r="F15" s="81">
        <v>3395</v>
      </c>
      <c r="G15" s="39">
        <f>IF(F26=0, "-", F15/F26)</f>
        <v>7.0334997617518491E-2</v>
      </c>
      <c r="H15" s="65">
        <v>3964</v>
      </c>
      <c r="I15" s="21">
        <f>IF(H26=0, "-", H15/H26)</f>
        <v>8.2603984329415681E-2</v>
      </c>
      <c r="J15" s="20">
        <f t="shared" si="0"/>
        <v>-0.63111111111111107</v>
      </c>
      <c r="K15" s="21">
        <f t="shared" si="1"/>
        <v>-0.14354187689202824</v>
      </c>
    </row>
    <row r="16" spans="1:11" x14ac:dyDescent="0.25">
      <c r="A16" s="7" t="s">
        <v>77</v>
      </c>
      <c r="B16" s="65">
        <v>21</v>
      </c>
      <c r="C16" s="39">
        <f>IF(B26=0, "-", B16/B26)</f>
        <v>3.9893617021276593E-3</v>
      </c>
      <c r="D16" s="65">
        <v>18</v>
      </c>
      <c r="E16" s="21">
        <f>IF(D26=0, "-", D16/D26)</f>
        <v>3.472892147404978E-3</v>
      </c>
      <c r="F16" s="81">
        <v>114</v>
      </c>
      <c r="G16" s="39">
        <f>IF(F26=0, "-", F16/F26)</f>
        <v>2.3617642793511365E-3</v>
      </c>
      <c r="H16" s="65">
        <v>144</v>
      </c>
      <c r="I16" s="21">
        <f>IF(H26=0, "-", H16/H26)</f>
        <v>3.0007501875468868E-3</v>
      </c>
      <c r="J16" s="20">
        <f t="shared" si="0"/>
        <v>0.16666666666666666</v>
      </c>
      <c r="K16" s="21">
        <f t="shared" si="1"/>
        <v>-0.20833333333333334</v>
      </c>
    </row>
    <row r="17" spans="1:11" x14ac:dyDescent="0.25">
      <c r="A17" s="7" t="s">
        <v>80</v>
      </c>
      <c r="B17" s="65">
        <v>625</v>
      </c>
      <c r="C17" s="39">
        <f>IF(B26=0, "-", B17/B26)</f>
        <v>0.11873100303951367</v>
      </c>
      <c r="D17" s="65">
        <v>219</v>
      </c>
      <c r="E17" s="21">
        <f>IF(D26=0, "-", D17/D26)</f>
        <v>4.2253521126760563E-2</v>
      </c>
      <c r="F17" s="81">
        <v>6208</v>
      </c>
      <c r="G17" s="39">
        <f>IF(F26=0, "-", F17/F26)</f>
        <v>0.12861256707203381</v>
      </c>
      <c r="H17" s="65">
        <v>4263</v>
      </c>
      <c r="I17" s="21">
        <f>IF(H26=0, "-", H17/H26)</f>
        <v>8.8834708677169291E-2</v>
      </c>
      <c r="J17" s="20">
        <f t="shared" si="0"/>
        <v>1.8538812785388128</v>
      </c>
      <c r="K17" s="21">
        <f t="shared" si="1"/>
        <v>0.45625146610368283</v>
      </c>
    </row>
    <row r="18" spans="1:11" x14ac:dyDescent="0.25">
      <c r="A18" s="7" t="s">
        <v>82</v>
      </c>
      <c r="B18" s="65">
        <v>182</v>
      </c>
      <c r="C18" s="39">
        <f>IF(B26=0, "-", B18/B26)</f>
        <v>3.4574468085106384E-2</v>
      </c>
      <c r="D18" s="65">
        <v>318</v>
      </c>
      <c r="E18" s="21">
        <f>IF(D26=0, "-", D18/D26)</f>
        <v>6.1354427937487944E-2</v>
      </c>
      <c r="F18" s="81">
        <v>2169</v>
      </c>
      <c r="G18" s="39">
        <f>IF(F26=0, "-", F18/F26)</f>
        <v>4.4935672999233463E-2</v>
      </c>
      <c r="H18" s="65">
        <v>2763</v>
      </c>
      <c r="I18" s="21">
        <f>IF(H26=0, "-", H18/H26)</f>
        <v>5.7576894223555886E-2</v>
      </c>
      <c r="J18" s="20">
        <f t="shared" si="0"/>
        <v>-0.42767295597484278</v>
      </c>
      <c r="K18" s="21">
        <f t="shared" si="1"/>
        <v>-0.21498371335504887</v>
      </c>
    </row>
    <row r="19" spans="1:11" x14ac:dyDescent="0.25">
      <c r="A19" s="7" t="s">
        <v>83</v>
      </c>
      <c r="B19" s="65">
        <v>11</v>
      </c>
      <c r="C19" s="39">
        <f>IF(B26=0, "-", B19/B26)</f>
        <v>2.0896656534954406E-3</v>
      </c>
      <c r="D19" s="65">
        <v>16</v>
      </c>
      <c r="E19" s="21">
        <f>IF(D26=0, "-", D19/D26)</f>
        <v>3.087015242137758E-3</v>
      </c>
      <c r="F19" s="81">
        <v>65</v>
      </c>
      <c r="G19" s="39">
        <f>IF(F26=0, "-", F19/F26)</f>
        <v>1.3466199838405601E-3</v>
      </c>
      <c r="H19" s="65">
        <v>74</v>
      </c>
      <c r="I19" s="21">
        <f>IF(H26=0, "-", H19/H26)</f>
        <v>1.5420521797115945E-3</v>
      </c>
      <c r="J19" s="20">
        <f t="shared" si="0"/>
        <v>-0.3125</v>
      </c>
      <c r="K19" s="21">
        <f t="shared" si="1"/>
        <v>-0.12162162162162163</v>
      </c>
    </row>
    <row r="20" spans="1:11" x14ac:dyDescent="0.25">
      <c r="A20" s="7" t="s">
        <v>86</v>
      </c>
      <c r="B20" s="65">
        <v>145</v>
      </c>
      <c r="C20" s="39">
        <f>IF(B26=0, "-", B20/B26)</f>
        <v>2.7545592705167172E-2</v>
      </c>
      <c r="D20" s="65">
        <v>85</v>
      </c>
      <c r="E20" s="21">
        <f>IF(D26=0, "-", D20/D26)</f>
        <v>1.6399768473856841E-2</v>
      </c>
      <c r="F20" s="81">
        <v>1082</v>
      </c>
      <c r="G20" s="39">
        <f>IF(F26=0, "-", F20/F26)</f>
        <v>2.2416043423315171E-2</v>
      </c>
      <c r="H20" s="65">
        <v>814</v>
      </c>
      <c r="I20" s="21">
        <f>IF(H26=0, "-", H20/H26)</f>
        <v>1.6962573976827541E-2</v>
      </c>
      <c r="J20" s="20">
        <f t="shared" si="0"/>
        <v>0.70588235294117652</v>
      </c>
      <c r="K20" s="21">
        <f t="shared" si="1"/>
        <v>0.32923832923832924</v>
      </c>
    </row>
    <row r="21" spans="1:11" x14ac:dyDescent="0.25">
      <c r="A21" s="7" t="s">
        <v>87</v>
      </c>
      <c r="B21" s="65">
        <v>36</v>
      </c>
      <c r="C21" s="39">
        <f>IF(B26=0, "-", B21/B26)</f>
        <v>6.8389057750759879E-3</v>
      </c>
      <c r="D21" s="65">
        <v>35</v>
      </c>
      <c r="E21" s="21">
        <f>IF(D26=0, "-", D21/D26)</f>
        <v>6.7528458421763455E-3</v>
      </c>
      <c r="F21" s="81">
        <v>352</v>
      </c>
      <c r="G21" s="39">
        <f>IF(F26=0, "-", F21/F26)</f>
        <v>7.2924651432596486E-3</v>
      </c>
      <c r="H21" s="65">
        <v>471</v>
      </c>
      <c r="I21" s="21">
        <f>IF(H26=0, "-", H21/H26)</f>
        <v>9.8149537384346081E-3</v>
      </c>
      <c r="J21" s="20">
        <f t="shared" si="0"/>
        <v>2.8571428571428571E-2</v>
      </c>
      <c r="K21" s="21">
        <f t="shared" si="1"/>
        <v>-0.25265392781316348</v>
      </c>
    </row>
    <row r="22" spans="1:11" x14ac:dyDescent="0.25">
      <c r="A22" s="7" t="s">
        <v>92</v>
      </c>
      <c r="B22" s="65">
        <v>60</v>
      </c>
      <c r="C22" s="39">
        <f>IF(B26=0, "-", B22/B26)</f>
        <v>1.1398176291793313E-2</v>
      </c>
      <c r="D22" s="65">
        <v>48</v>
      </c>
      <c r="E22" s="21">
        <f>IF(D26=0, "-", D22/D26)</f>
        <v>9.261045726413274E-3</v>
      </c>
      <c r="F22" s="81">
        <v>327</v>
      </c>
      <c r="G22" s="39">
        <f>IF(F26=0, "-", F22/F26)</f>
        <v>6.7745343802440494E-3</v>
      </c>
      <c r="H22" s="65">
        <v>420</v>
      </c>
      <c r="I22" s="21">
        <f>IF(H26=0, "-", H22/H26)</f>
        <v>8.7521880470117532E-3</v>
      </c>
      <c r="J22" s="20">
        <f t="shared" si="0"/>
        <v>0.25</v>
      </c>
      <c r="K22" s="21">
        <f t="shared" si="1"/>
        <v>-0.22142857142857142</v>
      </c>
    </row>
    <row r="23" spans="1:11" x14ac:dyDescent="0.25">
      <c r="A23" s="7" t="s">
        <v>96</v>
      </c>
      <c r="B23" s="65">
        <v>1762</v>
      </c>
      <c r="C23" s="39">
        <f>IF(B26=0, "-", B23/B26)</f>
        <v>0.33472644376899696</v>
      </c>
      <c r="D23" s="65">
        <v>1626</v>
      </c>
      <c r="E23" s="21">
        <f>IF(D26=0, "-", D23/D26)</f>
        <v>0.31371792398224968</v>
      </c>
      <c r="F23" s="81">
        <v>17349</v>
      </c>
      <c r="G23" s="39">
        <f>IF(F26=0, "-", F23/F26)</f>
        <v>0.35942323230230583</v>
      </c>
      <c r="H23" s="65">
        <v>14871</v>
      </c>
      <c r="I23" s="21">
        <f>IF(H26=0, "-", H23/H26)</f>
        <v>0.30988997249312328</v>
      </c>
      <c r="J23" s="20">
        <f t="shared" si="0"/>
        <v>8.3640836408364089E-2</v>
      </c>
      <c r="K23" s="21">
        <f t="shared" si="1"/>
        <v>0.16663304417994754</v>
      </c>
    </row>
    <row r="24" spans="1:11" x14ac:dyDescent="0.25">
      <c r="A24" s="7" t="s">
        <v>98</v>
      </c>
      <c r="B24" s="65">
        <v>114</v>
      </c>
      <c r="C24" s="39">
        <f>IF(B26=0, "-", B24/B26)</f>
        <v>2.1656534954407294E-2</v>
      </c>
      <c r="D24" s="65">
        <v>330</v>
      </c>
      <c r="E24" s="21">
        <f>IF(D26=0, "-", D24/D26)</f>
        <v>6.3669689369091259E-2</v>
      </c>
      <c r="F24" s="81">
        <v>987</v>
      </c>
      <c r="G24" s="39">
        <f>IF(F26=0, "-", F24/F26)</f>
        <v>2.0447906523855891E-2</v>
      </c>
      <c r="H24" s="65">
        <v>1902</v>
      </c>
      <c r="I24" s="21">
        <f>IF(H26=0, "-", H24/H26)</f>
        <v>3.9634908727181797E-2</v>
      </c>
      <c r="J24" s="20">
        <f t="shared" si="0"/>
        <v>-0.65454545454545454</v>
      </c>
      <c r="K24" s="21">
        <f t="shared" si="1"/>
        <v>-0.48107255520504733</v>
      </c>
    </row>
    <row r="25" spans="1:11" x14ac:dyDescent="0.25">
      <c r="A25" s="2"/>
      <c r="B25" s="68"/>
      <c r="C25" s="33"/>
      <c r="D25" s="68"/>
      <c r="E25" s="6"/>
      <c r="F25" s="82"/>
      <c r="G25" s="33"/>
      <c r="H25" s="68"/>
      <c r="I25" s="6"/>
      <c r="J25" s="5"/>
      <c r="K25" s="6"/>
    </row>
    <row r="26" spans="1:11" s="43" customFormat="1" x14ac:dyDescent="0.25">
      <c r="A26" s="162" t="s">
        <v>620</v>
      </c>
      <c r="B26" s="71">
        <f>SUM(B7:B25)</f>
        <v>5264</v>
      </c>
      <c r="C26" s="40">
        <v>1</v>
      </c>
      <c r="D26" s="71">
        <f>SUM(D7:D25)</f>
        <v>5183</v>
      </c>
      <c r="E26" s="41">
        <v>1</v>
      </c>
      <c r="F26" s="77">
        <f>SUM(F7:F25)</f>
        <v>48269</v>
      </c>
      <c r="G26" s="42">
        <v>1</v>
      </c>
      <c r="H26" s="71">
        <f>SUM(H7:H25)</f>
        <v>47988</v>
      </c>
      <c r="I26" s="41">
        <v>1</v>
      </c>
      <c r="J26" s="37">
        <f>IF(D26=0, "-", (B26-D26)/D26)</f>
        <v>1.56280146633224E-2</v>
      </c>
      <c r="K26" s="38">
        <f>IF(H26=0, "-", (F26-H26)/H26)</f>
        <v>5.855630574310244E-3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4"/>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129</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136</v>
      </c>
      <c r="B6" s="61" t="s">
        <v>12</v>
      </c>
      <c r="C6" s="62" t="s">
        <v>13</v>
      </c>
      <c r="D6" s="61" t="s">
        <v>12</v>
      </c>
      <c r="E6" s="63" t="s">
        <v>13</v>
      </c>
      <c r="F6" s="62" t="s">
        <v>12</v>
      </c>
      <c r="G6" s="62" t="s">
        <v>13</v>
      </c>
      <c r="H6" s="61" t="s">
        <v>12</v>
      </c>
      <c r="I6" s="63" t="s">
        <v>13</v>
      </c>
      <c r="J6" s="61"/>
      <c r="K6" s="63"/>
    </row>
    <row r="7" spans="1:11" x14ac:dyDescent="0.25">
      <c r="A7" s="7" t="s">
        <v>534</v>
      </c>
      <c r="B7" s="65">
        <v>10</v>
      </c>
      <c r="C7" s="34">
        <f>IF(B23=0, "-", B7/B23)</f>
        <v>1.6977928692699491E-2</v>
      </c>
      <c r="D7" s="65">
        <v>34</v>
      </c>
      <c r="E7" s="9">
        <f>IF(D23=0, "-", D7/D23)</f>
        <v>6.7729083665338641E-2</v>
      </c>
      <c r="F7" s="81">
        <v>105</v>
      </c>
      <c r="G7" s="34">
        <f>IF(F23=0, "-", F7/F23)</f>
        <v>2.5368446484658129E-2</v>
      </c>
      <c r="H7" s="65">
        <v>202</v>
      </c>
      <c r="I7" s="9">
        <f>IF(H23=0, "-", H7/H23)</f>
        <v>5.2115583075335398E-2</v>
      </c>
      <c r="J7" s="8">
        <f t="shared" ref="J7:J21" si="0">IF(D7=0, "-", IF((B7-D7)/D7&lt;10, (B7-D7)/D7, "&gt;999%"))</f>
        <v>-0.70588235294117652</v>
      </c>
      <c r="K7" s="9">
        <f t="shared" ref="K7:K21" si="1">IF(H7=0, "-", IF((F7-H7)/H7&lt;10, (F7-H7)/H7, "&gt;999%"))</f>
        <v>-0.48019801980198018</v>
      </c>
    </row>
    <row r="8" spans="1:11" x14ac:dyDescent="0.25">
      <c r="A8" s="7" t="s">
        <v>535</v>
      </c>
      <c r="B8" s="65">
        <v>0</v>
      </c>
      <c r="C8" s="34">
        <f>IF(B23=0, "-", B8/B23)</f>
        <v>0</v>
      </c>
      <c r="D8" s="65">
        <v>5</v>
      </c>
      <c r="E8" s="9">
        <f>IF(D23=0, "-", D8/D23)</f>
        <v>9.9601593625498006E-3</v>
      </c>
      <c r="F8" s="81">
        <v>44</v>
      </c>
      <c r="G8" s="34">
        <f>IF(F23=0, "-", F8/F23)</f>
        <v>1.0630587098332931E-2</v>
      </c>
      <c r="H8" s="65">
        <v>123</v>
      </c>
      <c r="I8" s="9">
        <f>IF(H23=0, "-", H8/H23)</f>
        <v>3.1733746130030958E-2</v>
      </c>
      <c r="J8" s="8">
        <f t="shared" si="0"/>
        <v>-1</v>
      </c>
      <c r="K8" s="9">
        <f t="shared" si="1"/>
        <v>-0.64227642276422769</v>
      </c>
    </row>
    <row r="9" spans="1:11" x14ac:dyDescent="0.25">
      <c r="A9" s="7" t="s">
        <v>536</v>
      </c>
      <c r="B9" s="65">
        <v>81</v>
      </c>
      <c r="C9" s="34">
        <f>IF(B23=0, "-", B9/B23)</f>
        <v>0.13752122241086587</v>
      </c>
      <c r="D9" s="65">
        <v>68</v>
      </c>
      <c r="E9" s="9">
        <f>IF(D23=0, "-", D9/D23)</f>
        <v>0.13545816733067728</v>
      </c>
      <c r="F9" s="81">
        <v>504</v>
      </c>
      <c r="G9" s="34">
        <f>IF(F23=0, "-", F9/F23)</f>
        <v>0.12176854312635903</v>
      </c>
      <c r="H9" s="65">
        <v>508</v>
      </c>
      <c r="I9" s="9">
        <f>IF(H23=0, "-", H9/H23)</f>
        <v>0.13106295149638802</v>
      </c>
      <c r="J9" s="8">
        <f t="shared" si="0"/>
        <v>0.19117647058823528</v>
      </c>
      <c r="K9" s="9">
        <f t="shared" si="1"/>
        <v>-7.874015748031496E-3</v>
      </c>
    </row>
    <row r="10" spans="1:11" x14ac:dyDescent="0.25">
      <c r="A10" s="7" t="s">
        <v>537</v>
      </c>
      <c r="B10" s="65">
        <v>28</v>
      </c>
      <c r="C10" s="34">
        <f>IF(B23=0, "-", B10/B23)</f>
        <v>4.7538200339558571E-2</v>
      </c>
      <c r="D10" s="65">
        <v>57</v>
      </c>
      <c r="E10" s="9">
        <f>IF(D23=0, "-", D10/D23)</f>
        <v>0.11354581673306773</v>
      </c>
      <c r="F10" s="81">
        <v>502</v>
      </c>
      <c r="G10" s="34">
        <f>IF(F23=0, "-", F10/F23)</f>
        <v>0.12128533462188934</v>
      </c>
      <c r="H10" s="65">
        <v>524</v>
      </c>
      <c r="I10" s="9">
        <f>IF(H23=0, "-", H10/H23)</f>
        <v>0.13519091847265222</v>
      </c>
      <c r="J10" s="8">
        <f t="shared" si="0"/>
        <v>-0.50877192982456143</v>
      </c>
      <c r="K10" s="9">
        <f t="shared" si="1"/>
        <v>-4.1984732824427481E-2</v>
      </c>
    </row>
    <row r="11" spans="1:11" x14ac:dyDescent="0.25">
      <c r="A11" s="7" t="s">
        <v>538</v>
      </c>
      <c r="B11" s="65">
        <v>3</v>
      </c>
      <c r="C11" s="34">
        <f>IF(B23=0, "-", B11/B23)</f>
        <v>5.0933786078098476E-3</v>
      </c>
      <c r="D11" s="65">
        <v>6</v>
      </c>
      <c r="E11" s="9">
        <f>IF(D23=0, "-", D11/D23)</f>
        <v>1.1952191235059761E-2</v>
      </c>
      <c r="F11" s="81">
        <v>40</v>
      </c>
      <c r="G11" s="34">
        <f>IF(F23=0, "-", F11/F23)</f>
        <v>9.6641700893935738E-3</v>
      </c>
      <c r="H11" s="65">
        <v>41</v>
      </c>
      <c r="I11" s="9">
        <f>IF(H23=0, "-", H11/H23)</f>
        <v>1.0577915376676987E-2</v>
      </c>
      <c r="J11" s="8">
        <f t="shared" si="0"/>
        <v>-0.5</v>
      </c>
      <c r="K11" s="9">
        <f t="shared" si="1"/>
        <v>-2.4390243902439025E-2</v>
      </c>
    </row>
    <row r="12" spans="1:11" x14ac:dyDescent="0.25">
      <c r="A12" s="7" t="s">
        <v>539</v>
      </c>
      <c r="B12" s="65">
        <v>1</v>
      </c>
      <c r="C12" s="34">
        <f>IF(B23=0, "-", B12/B23)</f>
        <v>1.697792869269949E-3</v>
      </c>
      <c r="D12" s="65">
        <v>0</v>
      </c>
      <c r="E12" s="9">
        <f>IF(D23=0, "-", D12/D23)</f>
        <v>0</v>
      </c>
      <c r="F12" s="81">
        <v>8</v>
      </c>
      <c r="G12" s="34">
        <f>IF(F23=0, "-", F12/F23)</f>
        <v>1.9328340178787146E-3</v>
      </c>
      <c r="H12" s="65">
        <v>5</v>
      </c>
      <c r="I12" s="9">
        <f>IF(H23=0, "-", H12/H23)</f>
        <v>1.2899896800825593E-3</v>
      </c>
      <c r="J12" s="8" t="str">
        <f t="shared" si="0"/>
        <v>-</v>
      </c>
      <c r="K12" s="9">
        <f t="shared" si="1"/>
        <v>0.6</v>
      </c>
    </row>
    <row r="13" spans="1:11" x14ac:dyDescent="0.25">
      <c r="A13" s="7" t="s">
        <v>540</v>
      </c>
      <c r="B13" s="65">
        <v>0</v>
      </c>
      <c r="C13" s="34">
        <f>IF(B23=0, "-", B13/B23)</f>
        <v>0</v>
      </c>
      <c r="D13" s="65">
        <v>0</v>
      </c>
      <c r="E13" s="9">
        <f>IF(D23=0, "-", D13/D23)</f>
        <v>0</v>
      </c>
      <c r="F13" s="81">
        <v>0</v>
      </c>
      <c r="G13" s="34">
        <f>IF(F23=0, "-", F13/F23)</f>
        <v>0</v>
      </c>
      <c r="H13" s="65">
        <v>1</v>
      </c>
      <c r="I13" s="9">
        <f>IF(H23=0, "-", H13/H23)</f>
        <v>2.5799793601651185E-4</v>
      </c>
      <c r="J13" s="8" t="str">
        <f t="shared" si="0"/>
        <v>-</v>
      </c>
      <c r="K13" s="9">
        <f t="shared" si="1"/>
        <v>-1</v>
      </c>
    </row>
    <row r="14" spans="1:11" x14ac:dyDescent="0.25">
      <c r="A14" s="7" t="s">
        <v>541</v>
      </c>
      <c r="B14" s="65">
        <v>244</v>
      </c>
      <c r="C14" s="34">
        <f>IF(B23=0, "-", B14/B23)</f>
        <v>0.4142614601018676</v>
      </c>
      <c r="D14" s="65">
        <v>106</v>
      </c>
      <c r="E14" s="9">
        <f>IF(D23=0, "-", D14/D23)</f>
        <v>0.21115537848605578</v>
      </c>
      <c r="F14" s="81">
        <v>1347</v>
      </c>
      <c r="G14" s="34">
        <f>IF(F23=0, "-", F14/F23)</f>
        <v>0.32544092776032857</v>
      </c>
      <c r="H14" s="65">
        <v>970</v>
      </c>
      <c r="I14" s="9">
        <f>IF(H23=0, "-", H14/H23)</f>
        <v>0.2502579979360165</v>
      </c>
      <c r="J14" s="8">
        <f t="shared" si="0"/>
        <v>1.3018867924528301</v>
      </c>
      <c r="K14" s="9">
        <f t="shared" si="1"/>
        <v>0.388659793814433</v>
      </c>
    </row>
    <row r="15" spans="1:11" x14ac:dyDescent="0.25">
      <c r="A15" s="7" t="s">
        <v>542</v>
      </c>
      <c r="B15" s="65">
        <v>44</v>
      </c>
      <c r="C15" s="34">
        <f>IF(B23=0, "-", B15/B23)</f>
        <v>7.4702886247877756E-2</v>
      </c>
      <c r="D15" s="65">
        <v>43</v>
      </c>
      <c r="E15" s="9">
        <f>IF(D23=0, "-", D15/D23)</f>
        <v>8.565737051792828E-2</v>
      </c>
      <c r="F15" s="81">
        <v>201</v>
      </c>
      <c r="G15" s="34">
        <f>IF(F23=0, "-", F15/F23)</f>
        <v>4.8562454699202708E-2</v>
      </c>
      <c r="H15" s="65">
        <v>253</v>
      </c>
      <c r="I15" s="9">
        <f>IF(H23=0, "-", H15/H23)</f>
        <v>6.5273477812177502E-2</v>
      </c>
      <c r="J15" s="8">
        <f t="shared" si="0"/>
        <v>2.3255813953488372E-2</v>
      </c>
      <c r="K15" s="9">
        <f t="shared" si="1"/>
        <v>-0.20553359683794467</v>
      </c>
    </row>
    <row r="16" spans="1:11" x14ac:dyDescent="0.25">
      <c r="A16" s="7" t="s">
        <v>543</v>
      </c>
      <c r="B16" s="65">
        <v>11</v>
      </c>
      <c r="C16" s="34">
        <f>IF(B23=0, "-", B16/B23)</f>
        <v>1.8675721561969439E-2</v>
      </c>
      <c r="D16" s="65">
        <v>4</v>
      </c>
      <c r="E16" s="9">
        <f>IF(D23=0, "-", D16/D23)</f>
        <v>7.9681274900398405E-3</v>
      </c>
      <c r="F16" s="81">
        <v>52</v>
      </c>
      <c r="G16" s="34">
        <f>IF(F23=0, "-", F16/F23)</f>
        <v>1.2563421116211646E-2</v>
      </c>
      <c r="H16" s="65">
        <v>29</v>
      </c>
      <c r="I16" s="9">
        <f>IF(H23=0, "-", H16/H23)</f>
        <v>7.4819401444788441E-3</v>
      </c>
      <c r="J16" s="8">
        <f t="shared" si="0"/>
        <v>1.75</v>
      </c>
      <c r="K16" s="9">
        <f t="shared" si="1"/>
        <v>0.7931034482758621</v>
      </c>
    </row>
    <row r="17" spans="1:11" x14ac:dyDescent="0.25">
      <c r="A17" s="7" t="s">
        <v>544</v>
      </c>
      <c r="B17" s="65">
        <v>46</v>
      </c>
      <c r="C17" s="34">
        <f>IF(B23=0, "-", B17/B23)</f>
        <v>7.8098471986417659E-2</v>
      </c>
      <c r="D17" s="65">
        <v>52</v>
      </c>
      <c r="E17" s="9">
        <f>IF(D23=0, "-", D17/D23)</f>
        <v>0.10358565737051793</v>
      </c>
      <c r="F17" s="81">
        <v>471</v>
      </c>
      <c r="G17" s="34">
        <f>IF(F23=0, "-", F17/F23)</f>
        <v>0.11379560280260932</v>
      </c>
      <c r="H17" s="65">
        <v>261</v>
      </c>
      <c r="I17" s="9">
        <f>IF(H23=0, "-", H17/H23)</f>
        <v>6.7337461300309598E-2</v>
      </c>
      <c r="J17" s="8">
        <f t="shared" si="0"/>
        <v>-0.11538461538461539</v>
      </c>
      <c r="K17" s="9">
        <f t="shared" si="1"/>
        <v>0.8045977011494253</v>
      </c>
    </row>
    <row r="18" spans="1:11" x14ac:dyDescent="0.25">
      <c r="A18" s="7" t="s">
        <v>545</v>
      </c>
      <c r="B18" s="65">
        <v>31</v>
      </c>
      <c r="C18" s="34">
        <f>IF(B23=0, "-", B18/B23)</f>
        <v>5.2631578947368418E-2</v>
      </c>
      <c r="D18" s="65">
        <v>75</v>
      </c>
      <c r="E18" s="9">
        <f>IF(D23=0, "-", D18/D23)</f>
        <v>0.14940239043824702</v>
      </c>
      <c r="F18" s="81">
        <v>428</v>
      </c>
      <c r="G18" s="34">
        <f>IF(F23=0, "-", F18/F23)</f>
        <v>0.10340661995651124</v>
      </c>
      <c r="H18" s="65">
        <v>464</v>
      </c>
      <c r="I18" s="9">
        <f>IF(H23=0, "-", H18/H23)</f>
        <v>0.11971104231166151</v>
      </c>
      <c r="J18" s="8">
        <f t="shared" si="0"/>
        <v>-0.58666666666666667</v>
      </c>
      <c r="K18" s="9">
        <f t="shared" si="1"/>
        <v>-7.7586206896551727E-2</v>
      </c>
    </row>
    <row r="19" spans="1:11" x14ac:dyDescent="0.25">
      <c r="A19" s="7" t="s">
        <v>546</v>
      </c>
      <c r="B19" s="65">
        <v>0</v>
      </c>
      <c r="C19" s="34">
        <f>IF(B23=0, "-", B19/B23)</f>
        <v>0</v>
      </c>
      <c r="D19" s="65">
        <v>2</v>
      </c>
      <c r="E19" s="9">
        <f>IF(D23=0, "-", D19/D23)</f>
        <v>3.9840637450199202E-3</v>
      </c>
      <c r="F19" s="81">
        <v>0</v>
      </c>
      <c r="G19" s="34">
        <f>IF(F23=0, "-", F19/F23)</f>
        <v>0</v>
      </c>
      <c r="H19" s="65">
        <v>5</v>
      </c>
      <c r="I19" s="9">
        <f>IF(H23=0, "-", H19/H23)</f>
        <v>1.2899896800825593E-3</v>
      </c>
      <c r="J19" s="8">
        <f t="shared" si="0"/>
        <v>-1</v>
      </c>
      <c r="K19" s="9">
        <f t="shared" si="1"/>
        <v>-1</v>
      </c>
    </row>
    <row r="20" spans="1:11" x14ac:dyDescent="0.25">
      <c r="A20" s="7" t="s">
        <v>547</v>
      </c>
      <c r="B20" s="65">
        <v>48</v>
      </c>
      <c r="C20" s="34">
        <f>IF(B23=0, "-", B20/B23)</f>
        <v>8.1494057724957561E-2</v>
      </c>
      <c r="D20" s="65">
        <v>35</v>
      </c>
      <c r="E20" s="9">
        <f>IF(D23=0, "-", D20/D23)</f>
        <v>6.9721115537848599E-2</v>
      </c>
      <c r="F20" s="81">
        <v>293</v>
      </c>
      <c r="G20" s="34">
        <f>IF(F23=0, "-", F20/F23)</f>
        <v>7.0790045904807919E-2</v>
      </c>
      <c r="H20" s="65">
        <v>243</v>
      </c>
      <c r="I20" s="9">
        <f>IF(H23=0, "-", H20/H23)</f>
        <v>6.2693498452012386E-2</v>
      </c>
      <c r="J20" s="8">
        <f t="shared" si="0"/>
        <v>0.37142857142857144</v>
      </c>
      <c r="K20" s="9">
        <f t="shared" si="1"/>
        <v>0.20576131687242799</v>
      </c>
    </row>
    <row r="21" spans="1:11" x14ac:dyDescent="0.25">
      <c r="A21" s="7" t="s">
        <v>548</v>
      </c>
      <c r="B21" s="65">
        <v>42</v>
      </c>
      <c r="C21" s="34">
        <f>IF(B23=0, "-", B21/B23)</f>
        <v>7.1307300509337868E-2</v>
      </c>
      <c r="D21" s="65">
        <v>15</v>
      </c>
      <c r="E21" s="9">
        <f>IF(D23=0, "-", D21/D23)</f>
        <v>2.9880478087649404E-2</v>
      </c>
      <c r="F21" s="81">
        <v>144</v>
      </c>
      <c r="G21" s="34">
        <f>IF(F23=0, "-", F21/F23)</f>
        <v>3.4791012321816861E-2</v>
      </c>
      <c r="H21" s="65">
        <v>247</v>
      </c>
      <c r="I21" s="9">
        <f>IF(H23=0, "-", H21/H23)</f>
        <v>6.3725490196078427E-2</v>
      </c>
      <c r="J21" s="8">
        <f t="shared" si="0"/>
        <v>1.8</v>
      </c>
      <c r="K21" s="9">
        <f t="shared" si="1"/>
        <v>-0.41700404858299595</v>
      </c>
    </row>
    <row r="22" spans="1:11" x14ac:dyDescent="0.25">
      <c r="A22" s="2"/>
      <c r="B22" s="68"/>
      <c r="C22" s="33"/>
      <c r="D22" s="68"/>
      <c r="E22" s="6"/>
      <c r="F22" s="82"/>
      <c r="G22" s="33"/>
      <c r="H22" s="68"/>
      <c r="I22" s="6"/>
      <c r="J22" s="5"/>
      <c r="K22" s="6"/>
    </row>
    <row r="23" spans="1:11" s="43" customFormat="1" x14ac:dyDescent="0.25">
      <c r="A23" s="162" t="s">
        <v>630</v>
      </c>
      <c r="B23" s="71">
        <f>SUM(B7:B22)</f>
        <v>589</v>
      </c>
      <c r="C23" s="40">
        <f>B23/20634</f>
        <v>2.85451197053407E-2</v>
      </c>
      <c r="D23" s="71">
        <f>SUM(D7:D22)</f>
        <v>502</v>
      </c>
      <c r="E23" s="41">
        <f>D23/20062</f>
        <v>2.5022430465556775E-2</v>
      </c>
      <c r="F23" s="77">
        <f>SUM(F7:F22)</f>
        <v>4139</v>
      </c>
      <c r="G23" s="42">
        <f>F23/175916</f>
        <v>2.3528274858455173E-2</v>
      </c>
      <c r="H23" s="71">
        <f>SUM(H7:H22)</f>
        <v>3876</v>
      </c>
      <c r="I23" s="41">
        <f>H23/181157</f>
        <v>2.1395805847966128E-2</v>
      </c>
      <c r="J23" s="37">
        <f>IF(D23=0, "-", IF((B23-D23)/D23&lt;10, (B23-D23)/D23, "&gt;999%"))</f>
        <v>0.17330677290836655</v>
      </c>
      <c r="K23" s="38">
        <f>IF(H23=0, "-", IF((F23-H23)/H23&lt;10, (F23-H23)/H23, "&gt;999%"))</f>
        <v>6.7853457172342618E-2</v>
      </c>
    </row>
    <row r="24" spans="1:11" x14ac:dyDescent="0.25">
      <c r="B24" s="83"/>
      <c r="D24" s="83"/>
      <c r="F24" s="83"/>
      <c r="H24" s="83"/>
    </row>
    <row r="25" spans="1:11" x14ac:dyDescent="0.25">
      <c r="A25" s="163" t="s">
        <v>137</v>
      </c>
      <c r="B25" s="61" t="s">
        <v>12</v>
      </c>
      <c r="C25" s="62" t="s">
        <v>13</v>
      </c>
      <c r="D25" s="61" t="s">
        <v>12</v>
      </c>
      <c r="E25" s="63" t="s">
        <v>13</v>
      </c>
      <c r="F25" s="62" t="s">
        <v>12</v>
      </c>
      <c r="G25" s="62" t="s">
        <v>13</v>
      </c>
      <c r="H25" s="61" t="s">
        <v>12</v>
      </c>
      <c r="I25" s="63" t="s">
        <v>13</v>
      </c>
      <c r="J25" s="61"/>
      <c r="K25" s="63"/>
    </row>
    <row r="26" spans="1:11" x14ac:dyDescent="0.25">
      <c r="A26" s="7" t="s">
        <v>549</v>
      </c>
      <c r="B26" s="65">
        <v>1</v>
      </c>
      <c r="C26" s="34">
        <f>IF(B41=0, "-", B26/B41)</f>
        <v>7.0422535211267607E-3</v>
      </c>
      <c r="D26" s="65">
        <v>0</v>
      </c>
      <c r="E26" s="9">
        <f>IF(D41=0, "-", D26/D41)</f>
        <v>0</v>
      </c>
      <c r="F26" s="81">
        <v>4</v>
      </c>
      <c r="G26" s="34">
        <f>IF(F41=0, "-", F26/F41)</f>
        <v>3.06044376434583E-3</v>
      </c>
      <c r="H26" s="65">
        <v>2</v>
      </c>
      <c r="I26" s="9">
        <f>IF(H41=0, "-", H26/H41)</f>
        <v>1.7467248908296944E-3</v>
      </c>
      <c r="J26" s="8" t="str">
        <f t="shared" ref="J26:J39" si="2">IF(D26=0, "-", IF((B26-D26)/D26&lt;10, (B26-D26)/D26, "&gt;999%"))</f>
        <v>-</v>
      </c>
      <c r="K26" s="9">
        <f t="shared" ref="K26:K39" si="3">IF(H26=0, "-", IF((F26-H26)/H26&lt;10, (F26-H26)/H26, "&gt;999%"))</f>
        <v>1</v>
      </c>
    </row>
    <row r="27" spans="1:11" x14ac:dyDescent="0.25">
      <c r="A27" s="7" t="s">
        <v>550</v>
      </c>
      <c r="B27" s="65">
        <v>0</v>
      </c>
      <c r="C27" s="34">
        <f>IF(B41=0, "-", B27/B41)</f>
        <v>0</v>
      </c>
      <c r="D27" s="65">
        <v>1</v>
      </c>
      <c r="E27" s="9">
        <f>IF(D41=0, "-", D27/D41)</f>
        <v>6.8965517241379309E-3</v>
      </c>
      <c r="F27" s="81">
        <v>0</v>
      </c>
      <c r="G27" s="34">
        <f>IF(F41=0, "-", F27/F41)</f>
        <v>0</v>
      </c>
      <c r="H27" s="65">
        <v>1</v>
      </c>
      <c r="I27" s="9">
        <f>IF(H41=0, "-", H27/H41)</f>
        <v>8.7336244541484718E-4</v>
      </c>
      <c r="J27" s="8">
        <f t="shared" si="2"/>
        <v>-1</v>
      </c>
      <c r="K27" s="9">
        <f t="shared" si="3"/>
        <v>-1</v>
      </c>
    </row>
    <row r="28" spans="1:11" x14ac:dyDescent="0.25">
      <c r="A28" s="7" t="s">
        <v>551</v>
      </c>
      <c r="B28" s="65">
        <v>26</v>
      </c>
      <c r="C28" s="34">
        <f>IF(B41=0, "-", B28/B41)</f>
        <v>0.18309859154929578</v>
      </c>
      <c r="D28" s="65">
        <v>35</v>
      </c>
      <c r="E28" s="9">
        <f>IF(D41=0, "-", D28/D41)</f>
        <v>0.2413793103448276</v>
      </c>
      <c r="F28" s="81">
        <v>232</v>
      </c>
      <c r="G28" s="34">
        <f>IF(F41=0, "-", F28/F41)</f>
        <v>0.17750573833205815</v>
      </c>
      <c r="H28" s="65">
        <v>258</v>
      </c>
      <c r="I28" s="9">
        <f>IF(H41=0, "-", H28/H41)</f>
        <v>0.22532751091703057</v>
      </c>
      <c r="J28" s="8">
        <f t="shared" si="2"/>
        <v>-0.25714285714285712</v>
      </c>
      <c r="K28" s="9">
        <f t="shared" si="3"/>
        <v>-0.10077519379844961</v>
      </c>
    </row>
    <row r="29" spans="1:11" x14ac:dyDescent="0.25">
      <c r="A29" s="7" t="s">
        <v>552</v>
      </c>
      <c r="B29" s="65">
        <v>35</v>
      </c>
      <c r="C29" s="34">
        <f>IF(B41=0, "-", B29/B41)</f>
        <v>0.24647887323943662</v>
      </c>
      <c r="D29" s="65">
        <v>35</v>
      </c>
      <c r="E29" s="9">
        <f>IF(D41=0, "-", D29/D41)</f>
        <v>0.2413793103448276</v>
      </c>
      <c r="F29" s="81">
        <v>373</v>
      </c>
      <c r="G29" s="34">
        <f>IF(F41=0, "-", F29/F41)</f>
        <v>0.28538638102524866</v>
      </c>
      <c r="H29" s="65">
        <v>389</v>
      </c>
      <c r="I29" s="9">
        <f>IF(H41=0, "-", H29/H41)</f>
        <v>0.33973799126637555</v>
      </c>
      <c r="J29" s="8">
        <f t="shared" si="2"/>
        <v>0</v>
      </c>
      <c r="K29" s="9">
        <f t="shared" si="3"/>
        <v>-4.1131105398457581E-2</v>
      </c>
    </row>
    <row r="30" spans="1:11" x14ac:dyDescent="0.25">
      <c r="A30" s="7" t="s">
        <v>553</v>
      </c>
      <c r="B30" s="65">
        <v>0</v>
      </c>
      <c r="C30" s="34">
        <f>IF(B41=0, "-", B30/B41)</f>
        <v>0</v>
      </c>
      <c r="D30" s="65">
        <v>0</v>
      </c>
      <c r="E30" s="9">
        <f>IF(D41=0, "-", D30/D41)</f>
        <v>0</v>
      </c>
      <c r="F30" s="81">
        <v>4</v>
      </c>
      <c r="G30" s="34">
        <f>IF(F41=0, "-", F30/F41)</f>
        <v>3.06044376434583E-3</v>
      </c>
      <c r="H30" s="65">
        <v>0</v>
      </c>
      <c r="I30" s="9">
        <f>IF(H41=0, "-", H30/H41)</f>
        <v>0</v>
      </c>
      <c r="J30" s="8" t="str">
        <f t="shared" si="2"/>
        <v>-</v>
      </c>
      <c r="K30" s="9" t="str">
        <f t="shared" si="3"/>
        <v>-</v>
      </c>
    </row>
    <row r="31" spans="1:11" x14ac:dyDescent="0.25">
      <c r="A31" s="7" t="s">
        <v>554</v>
      </c>
      <c r="B31" s="65">
        <v>3</v>
      </c>
      <c r="C31" s="34">
        <f>IF(B41=0, "-", B31/B41)</f>
        <v>2.1126760563380281E-2</v>
      </c>
      <c r="D31" s="65">
        <v>2</v>
      </c>
      <c r="E31" s="9">
        <f>IF(D41=0, "-", D31/D41)</f>
        <v>1.3793103448275862E-2</v>
      </c>
      <c r="F31" s="81">
        <v>13</v>
      </c>
      <c r="G31" s="34">
        <f>IF(F41=0, "-", F31/F41)</f>
        <v>9.9464422341239474E-3</v>
      </c>
      <c r="H31" s="65">
        <v>9</v>
      </c>
      <c r="I31" s="9">
        <f>IF(H41=0, "-", H31/H41)</f>
        <v>7.8602620087336247E-3</v>
      </c>
      <c r="J31" s="8">
        <f t="shared" si="2"/>
        <v>0.5</v>
      </c>
      <c r="K31" s="9">
        <f t="shared" si="3"/>
        <v>0.44444444444444442</v>
      </c>
    </row>
    <row r="32" spans="1:11" x14ac:dyDescent="0.25">
      <c r="A32" s="7" t="s">
        <v>555</v>
      </c>
      <c r="B32" s="65">
        <v>2</v>
      </c>
      <c r="C32" s="34">
        <f>IF(B41=0, "-", B32/B41)</f>
        <v>1.4084507042253521E-2</v>
      </c>
      <c r="D32" s="65">
        <v>1</v>
      </c>
      <c r="E32" s="9">
        <f>IF(D41=0, "-", D32/D41)</f>
        <v>6.8965517241379309E-3</v>
      </c>
      <c r="F32" s="81">
        <v>5</v>
      </c>
      <c r="G32" s="34">
        <f>IF(F41=0, "-", F32/F41)</f>
        <v>3.8255547054322878E-3</v>
      </c>
      <c r="H32" s="65">
        <v>2</v>
      </c>
      <c r="I32" s="9">
        <f>IF(H41=0, "-", H32/H41)</f>
        <v>1.7467248908296944E-3</v>
      </c>
      <c r="J32" s="8">
        <f t="shared" si="2"/>
        <v>1</v>
      </c>
      <c r="K32" s="9">
        <f t="shared" si="3"/>
        <v>1.5</v>
      </c>
    </row>
    <row r="33" spans="1:11" x14ac:dyDescent="0.25">
      <c r="A33" s="7" t="s">
        <v>556</v>
      </c>
      <c r="B33" s="65">
        <v>69</v>
      </c>
      <c r="C33" s="34">
        <f>IF(B41=0, "-", B33/B41)</f>
        <v>0.4859154929577465</v>
      </c>
      <c r="D33" s="65">
        <v>60</v>
      </c>
      <c r="E33" s="9">
        <f>IF(D41=0, "-", D33/D41)</f>
        <v>0.41379310344827586</v>
      </c>
      <c r="F33" s="81">
        <v>591</v>
      </c>
      <c r="G33" s="34">
        <f>IF(F41=0, "-", F33/F41)</f>
        <v>0.4521805661820964</v>
      </c>
      <c r="H33" s="65">
        <v>430</v>
      </c>
      <c r="I33" s="9">
        <f>IF(H41=0, "-", H33/H41)</f>
        <v>0.37554585152838427</v>
      </c>
      <c r="J33" s="8">
        <f t="shared" si="2"/>
        <v>0.15</v>
      </c>
      <c r="K33" s="9">
        <f t="shared" si="3"/>
        <v>0.37441860465116278</v>
      </c>
    </row>
    <row r="34" spans="1:11" x14ac:dyDescent="0.25">
      <c r="A34" s="7" t="s">
        <v>557</v>
      </c>
      <c r="B34" s="65">
        <v>2</v>
      </c>
      <c r="C34" s="34">
        <f>IF(B41=0, "-", B34/B41)</f>
        <v>1.4084507042253521E-2</v>
      </c>
      <c r="D34" s="65">
        <v>4</v>
      </c>
      <c r="E34" s="9">
        <f>IF(D41=0, "-", D34/D41)</f>
        <v>2.7586206896551724E-2</v>
      </c>
      <c r="F34" s="81">
        <v>19</v>
      </c>
      <c r="G34" s="34">
        <f>IF(F41=0, "-", F34/F41)</f>
        <v>1.4537107880642693E-2</v>
      </c>
      <c r="H34" s="65">
        <v>11</v>
      </c>
      <c r="I34" s="9">
        <f>IF(H41=0, "-", H34/H41)</f>
        <v>9.6069868995633193E-3</v>
      </c>
      <c r="J34" s="8">
        <f t="shared" si="2"/>
        <v>-0.5</v>
      </c>
      <c r="K34" s="9">
        <f t="shared" si="3"/>
        <v>0.72727272727272729</v>
      </c>
    </row>
    <row r="35" spans="1:11" x14ac:dyDescent="0.25">
      <c r="A35" s="7" t="s">
        <v>558</v>
      </c>
      <c r="B35" s="65">
        <v>0</v>
      </c>
      <c r="C35" s="34">
        <f>IF(B41=0, "-", B35/B41)</f>
        <v>0</v>
      </c>
      <c r="D35" s="65">
        <v>0</v>
      </c>
      <c r="E35" s="9">
        <f>IF(D41=0, "-", D35/D41)</f>
        <v>0</v>
      </c>
      <c r="F35" s="81">
        <v>0</v>
      </c>
      <c r="G35" s="34">
        <f>IF(F41=0, "-", F35/F41)</f>
        <v>0</v>
      </c>
      <c r="H35" s="65">
        <v>11</v>
      </c>
      <c r="I35" s="9">
        <f>IF(H41=0, "-", H35/H41)</f>
        <v>9.6069868995633193E-3</v>
      </c>
      <c r="J35" s="8" t="str">
        <f t="shared" si="2"/>
        <v>-</v>
      </c>
      <c r="K35" s="9">
        <f t="shared" si="3"/>
        <v>-1</v>
      </c>
    </row>
    <row r="36" spans="1:11" x14ac:dyDescent="0.25">
      <c r="A36" s="7" t="s">
        <v>559</v>
      </c>
      <c r="B36" s="65">
        <v>0</v>
      </c>
      <c r="C36" s="34">
        <f>IF(B41=0, "-", B36/B41)</f>
        <v>0</v>
      </c>
      <c r="D36" s="65">
        <v>1</v>
      </c>
      <c r="E36" s="9">
        <f>IF(D41=0, "-", D36/D41)</f>
        <v>6.8965517241379309E-3</v>
      </c>
      <c r="F36" s="81">
        <v>6</v>
      </c>
      <c r="G36" s="34">
        <f>IF(F41=0, "-", F36/F41)</f>
        <v>4.5906656465187455E-3</v>
      </c>
      <c r="H36" s="65">
        <v>7</v>
      </c>
      <c r="I36" s="9">
        <f>IF(H41=0, "-", H36/H41)</f>
        <v>6.1135371179039302E-3</v>
      </c>
      <c r="J36" s="8">
        <f t="shared" si="2"/>
        <v>-1</v>
      </c>
      <c r="K36" s="9">
        <f t="shared" si="3"/>
        <v>-0.14285714285714285</v>
      </c>
    </row>
    <row r="37" spans="1:11" x14ac:dyDescent="0.25">
      <c r="A37" s="7" t="s">
        <v>560</v>
      </c>
      <c r="B37" s="65">
        <v>0</v>
      </c>
      <c r="C37" s="34">
        <f>IF(B41=0, "-", B37/B41)</f>
        <v>0</v>
      </c>
      <c r="D37" s="65">
        <v>0</v>
      </c>
      <c r="E37" s="9">
        <f>IF(D41=0, "-", D37/D41)</f>
        <v>0</v>
      </c>
      <c r="F37" s="81">
        <v>1</v>
      </c>
      <c r="G37" s="34">
        <f>IF(F41=0, "-", F37/F41)</f>
        <v>7.6511094108645751E-4</v>
      </c>
      <c r="H37" s="65">
        <v>0</v>
      </c>
      <c r="I37" s="9">
        <f>IF(H41=0, "-", H37/H41)</f>
        <v>0</v>
      </c>
      <c r="J37" s="8" t="str">
        <f t="shared" si="2"/>
        <v>-</v>
      </c>
      <c r="K37" s="9" t="str">
        <f t="shared" si="3"/>
        <v>-</v>
      </c>
    </row>
    <row r="38" spans="1:11" x14ac:dyDescent="0.25">
      <c r="A38" s="7" t="s">
        <v>561</v>
      </c>
      <c r="B38" s="65">
        <v>1</v>
      </c>
      <c r="C38" s="34">
        <f>IF(B41=0, "-", B38/B41)</f>
        <v>7.0422535211267607E-3</v>
      </c>
      <c r="D38" s="65">
        <v>3</v>
      </c>
      <c r="E38" s="9">
        <f>IF(D41=0, "-", D38/D41)</f>
        <v>2.0689655172413793E-2</v>
      </c>
      <c r="F38" s="81">
        <v>40</v>
      </c>
      <c r="G38" s="34">
        <f>IF(F41=0, "-", F38/F41)</f>
        <v>3.0604437643458302E-2</v>
      </c>
      <c r="H38" s="65">
        <v>14</v>
      </c>
      <c r="I38" s="9">
        <f>IF(H41=0, "-", H38/H41)</f>
        <v>1.222707423580786E-2</v>
      </c>
      <c r="J38" s="8">
        <f t="shared" si="2"/>
        <v>-0.66666666666666663</v>
      </c>
      <c r="K38" s="9">
        <f t="shared" si="3"/>
        <v>1.8571428571428572</v>
      </c>
    </row>
    <row r="39" spans="1:11" x14ac:dyDescent="0.25">
      <c r="A39" s="7" t="s">
        <v>562</v>
      </c>
      <c r="B39" s="65">
        <v>3</v>
      </c>
      <c r="C39" s="34">
        <f>IF(B41=0, "-", B39/B41)</f>
        <v>2.1126760563380281E-2</v>
      </c>
      <c r="D39" s="65">
        <v>3</v>
      </c>
      <c r="E39" s="9">
        <f>IF(D41=0, "-", D39/D41)</f>
        <v>2.0689655172413793E-2</v>
      </c>
      <c r="F39" s="81">
        <v>19</v>
      </c>
      <c r="G39" s="34">
        <f>IF(F41=0, "-", F39/F41)</f>
        <v>1.4537107880642693E-2</v>
      </c>
      <c r="H39" s="65">
        <v>11</v>
      </c>
      <c r="I39" s="9">
        <f>IF(H41=0, "-", H39/H41)</f>
        <v>9.6069868995633193E-3</v>
      </c>
      <c r="J39" s="8">
        <f t="shared" si="2"/>
        <v>0</v>
      </c>
      <c r="K39" s="9">
        <f t="shared" si="3"/>
        <v>0.72727272727272729</v>
      </c>
    </row>
    <row r="40" spans="1:11" x14ac:dyDescent="0.25">
      <c r="A40" s="2"/>
      <c r="B40" s="68"/>
      <c r="C40" s="33"/>
      <c r="D40" s="68"/>
      <c r="E40" s="6"/>
      <c r="F40" s="82"/>
      <c r="G40" s="33"/>
      <c r="H40" s="68"/>
      <c r="I40" s="6"/>
      <c r="J40" s="5"/>
      <c r="K40" s="6"/>
    </row>
    <row r="41" spans="1:11" s="43" customFormat="1" x14ac:dyDescent="0.25">
      <c r="A41" s="162" t="s">
        <v>629</v>
      </c>
      <c r="B41" s="71">
        <f>SUM(B26:B40)</f>
        <v>142</v>
      </c>
      <c r="C41" s="40">
        <f>B41/20634</f>
        <v>6.8818454977222065E-3</v>
      </c>
      <c r="D41" s="71">
        <f>SUM(D26:D40)</f>
        <v>145</v>
      </c>
      <c r="E41" s="41">
        <f>D41/20062</f>
        <v>7.2275944571827339E-3</v>
      </c>
      <c r="F41" s="77">
        <f>SUM(F26:F40)</f>
        <v>1307</v>
      </c>
      <c r="G41" s="42">
        <f>F41/175916</f>
        <v>7.4296823483935518E-3</v>
      </c>
      <c r="H41" s="71">
        <f>SUM(H26:H40)</f>
        <v>1145</v>
      </c>
      <c r="I41" s="41">
        <f>H41/181157</f>
        <v>6.320484441672141E-3</v>
      </c>
      <c r="J41" s="37">
        <f>IF(D41=0, "-", IF((B41-D41)/D41&lt;10, (B41-D41)/D41, "&gt;999%"))</f>
        <v>-2.0689655172413793E-2</v>
      </c>
      <c r="K41" s="38">
        <f>IF(H41=0, "-", IF((F41-H41)/H41&lt;10, (F41-H41)/H41, "&gt;999%"))</f>
        <v>0.14148471615720523</v>
      </c>
    </row>
    <row r="42" spans="1:11" x14ac:dyDescent="0.25">
      <c r="B42" s="83"/>
      <c r="D42" s="83"/>
      <c r="F42" s="83"/>
      <c r="H42" s="83"/>
    </row>
    <row r="43" spans="1:11" x14ac:dyDescent="0.25">
      <c r="A43" s="163" t="s">
        <v>138</v>
      </c>
      <c r="B43" s="61" t="s">
        <v>12</v>
      </c>
      <c r="C43" s="62" t="s">
        <v>13</v>
      </c>
      <c r="D43" s="61" t="s">
        <v>12</v>
      </c>
      <c r="E43" s="63" t="s">
        <v>13</v>
      </c>
      <c r="F43" s="62" t="s">
        <v>12</v>
      </c>
      <c r="G43" s="62" t="s">
        <v>13</v>
      </c>
      <c r="H43" s="61" t="s">
        <v>12</v>
      </c>
      <c r="I43" s="63" t="s">
        <v>13</v>
      </c>
      <c r="J43" s="61"/>
      <c r="K43" s="63"/>
    </row>
    <row r="44" spans="1:11" x14ac:dyDescent="0.25">
      <c r="A44" s="7" t="s">
        <v>563</v>
      </c>
      <c r="B44" s="65">
        <v>8</v>
      </c>
      <c r="C44" s="34">
        <f>IF(B62=0, "-", B44/B62)</f>
        <v>2.5236593059936908E-2</v>
      </c>
      <c r="D44" s="65">
        <v>17</v>
      </c>
      <c r="E44" s="9">
        <f>IF(D62=0, "-", D44/D62)</f>
        <v>5.9859154929577461E-2</v>
      </c>
      <c r="F44" s="81">
        <v>101</v>
      </c>
      <c r="G44" s="34">
        <f>IF(F62=0, "-", F44/F62)</f>
        <v>4.0464743589743592E-2</v>
      </c>
      <c r="H44" s="65">
        <v>89</v>
      </c>
      <c r="I44" s="9">
        <f>IF(H62=0, "-", H44/H62)</f>
        <v>4.2482100238663487E-2</v>
      </c>
      <c r="J44" s="8">
        <f t="shared" ref="J44:J60" si="4">IF(D44=0, "-", IF((B44-D44)/D44&lt;10, (B44-D44)/D44, "&gt;999%"))</f>
        <v>-0.52941176470588236</v>
      </c>
      <c r="K44" s="9">
        <f t="shared" ref="K44:K60" si="5">IF(H44=0, "-", IF((F44-H44)/H44&lt;10, (F44-H44)/H44, "&gt;999%"))</f>
        <v>0.1348314606741573</v>
      </c>
    </row>
    <row r="45" spans="1:11" x14ac:dyDescent="0.25">
      <c r="A45" s="7" t="s">
        <v>564</v>
      </c>
      <c r="B45" s="65">
        <v>0</v>
      </c>
      <c r="C45" s="34">
        <f>IF(B62=0, "-", B45/B62)</f>
        <v>0</v>
      </c>
      <c r="D45" s="65">
        <v>0</v>
      </c>
      <c r="E45" s="9">
        <f>IF(D62=0, "-", D45/D62)</f>
        <v>0</v>
      </c>
      <c r="F45" s="81">
        <v>5</v>
      </c>
      <c r="G45" s="34">
        <f>IF(F62=0, "-", F45/F62)</f>
        <v>2.003205128205128E-3</v>
      </c>
      <c r="H45" s="65">
        <v>4</v>
      </c>
      <c r="I45" s="9">
        <f>IF(H62=0, "-", H45/H62)</f>
        <v>1.9093078758949881E-3</v>
      </c>
      <c r="J45" s="8" t="str">
        <f t="shared" si="4"/>
        <v>-</v>
      </c>
      <c r="K45" s="9">
        <f t="shared" si="5"/>
        <v>0.25</v>
      </c>
    </row>
    <row r="46" spans="1:11" x14ac:dyDescent="0.25">
      <c r="A46" s="7" t="s">
        <v>565</v>
      </c>
      <c r="B46" s="65">
        <v>4</v>
      </c>
      <c r="C46" s="34">
        <f>IF(B62=0, "-", B46/B62)</f>
        <v>1.2618296529968454E-2</v>
      </c>
      <c r="D46" s="65">
        <v>4</v>
      </c>
      <c r="E46" s="9">
        <f>IF(D62=0, "-", D46/D62)</f>
        <v>1.4084507042253521E-2</v>
      </c>
      <c r="F46" s="81">
        <v>40</v>
      </c>
      <c r="G46" s="34">
        <f>IF(F62=0, "-", F46/F62)</f>
        <v>1.6025641025641024E-2</v>
      </c>
      <c r="H46" s="65">
        <v>49</v>
      </c>
      <c r="I46" s="9">
        <f>IF(H62=0, "-", H46/H62)</f>
        <v>2.3389021479713605E-2</v>
      </c>
      <c r="J46" s="8">
        <f t="shared" si="4"/>
        <v>0</v>
      </c>
      <c r="K46" s="9">
        <f t="shared" si="5"/>
        <v>-0.18367346938775511</v>
      </c>
    </row>
    <row r="47" spans="1:11" x14ac:dyDescent="0.25">
      <c r="A47" s="7" t="s">
        <v>566</v>
      </c>
      <c r="B47" s="65">
        <v>19</v>
      </c>
      <c r="C47" s="34">
        <f>IF(B62=0, "-", B47/B62)</f>
        <v>5.993690851735016E-2</v>
      </c>
      <c r="D47" s="65">
        <v>15</v>
      </c>
      <c r="E47" s="9">
        <f>IF(D62=0, "-", D47/D62)</f>
        <v>5.2816901408450703E-2</v>
      </c>
      <c r="F47" s="81">
        <v>126</v>
      </c>
      <c r="G47" s="34">
        <f>IF(F62=0, "-", F47/F62)</f>
        <v>5.0480769230769232E-2</v>
      </c>
      <c r="H47" s="65">
        <v>90</v>
      </c>
      <c r="I47" s="9">
        <f>IF(H62=0, "-", H47/H62)</f>
        <v>4.2959427207637228E-2</v>
      </c>
      <c r="J47" s="8">
        <f t="shared" si="4"/>
        <v>0.26666666666666666</v>
      </c>
      <c r="K47" s="9">
        <f t="shared" si="5"/>
        <v>0.4</v>
      </c>
    </row>
    <row r="48" spans="1:11" x14ac:dyDescent="0.25">
      <c r="A48" s="7" t="s">
        <v>567</v>
      </c>
      <c r="B48" s="65">
        <v>27</v>
      </c>
      <c r="C48" s="34">
        <f>IF(B62=0, "-", B48/B62)</f>
        <v>8.5173501577287064E-2</v>
      </c>
      <c r="D48" s="65">
        <v>10</v>
      </c>
      <c r="E48" s="9">
        <f>IF(D62=0, "-", D48/D62)</f>
        <v>3.5211267605633804E-2</v>
      </c>
      <c r="F48" s="81">
        <v>148</v>
      </c>
      <c r="G48" s="34">
        <f>IF(F62=0, "-", F48/F62)</f>
        <v>5.9294871794871792E-2</v>
      </c>
      <c r="H48" s="65">
        <v>120</v>
      </c>
      <c r="I48" s="9">
        <f>IF(H62=0, "-", H48/H62)</f>
        <v>5.7279236276849645E-2</v>
      </c>
      <c r="J48" s="8">
        <f t="shared" si="4"/>
        <v>1.7</v>
      </c>
      <c r="K48" s="9">
        <f t="shared" si="5"/>
        <v>0.23333333333333334</v>
      </c>
    </row>
    <row r="49" spans="1:11" x14ac:dyDescent="0.25">
      <c r="A49" s="7" t="s">
        <v>568</v>
      </c>
      <c r="B49" s="65">
        <v>0</v>
      </c>
      <c r="C49" s="34">
        <f>IF(B62=0, "-", B49/B62)</f>
        <v>0</v>
      </c>
      <c r="D49" s="65">
        <v>0</v>
      </c>
      <c r="E49" s="9">
        <f>IF(D62=0, "-", D49/D62)</f>
        <v>0</v>
      </c>
      <c r="F49" s="81">
        <v>1</v>
      </c>
      <c r="G49" s="34">
        <f>IF(F62=0, "-", F49/F62)</f>
        <v>4.0064102564102563E-4</v>
      </c>
      <c r="H49" s="65">
        <v>0</v>
      </c>
      <c r="I49" s="9">
        <f>IF(H62=0, "-", H49/H62)</f>
        <v>0</v>
      </c>
      <c r="J49" s="8" t="str">
        <f t="shared" si="4"/>
        <v>-</v>
      </c>
      <c r="K49" s="9" t="str">
        <f t="shared" si="5"/>
        <v>-</v>
      </c>
    </row>
    <row r="50" spans="1:11" x14ac:dyDescent="0.25">
      <c r="A50" s="7" t="s">
        <v>56</v>
      </c>
      <c r="B50" s="65">
        <v>0</v>
      </c>
      <c r="C50" s="34">
        <f>IF(B62=0, "-", B50/B62)</f>
        <v>0</v>
      </c>
      <c r="D50" s="65">
        <v>0</v>
      </c>
      <c r="E50" s="9">
        <f>IF(D62=0, "-", D50/D62)</f>
        <v>0</v>
      </c>
      <c r="F50" s="81">
        <v>0</v>
      </c>
      <c r="G50" s="34">
        <f>IF(F62=0, "-", F50/F62)</f>
        <v>0</v>
      </c>
      <c r="H50" s="65">
        <v>3</v>
      </c>
      <c r="I50" s="9">
        <f>IF(H62=0, "-", H50/H62)</f>
        <v>1.431980906921241E-3</v>
      </c>
      <c r="J50" s="8" t="str">
        <f t="shared" si="4"/>
        <v>-</v>
      </c>
      <c r="K50" s="9">
        <f t="shared" si="5"/>
        <v>-1</v>
      </c>
    </row>
    <row r="51" spans="1:11" x14ac:dyDescent="0.25">
      <c r="A51" s="7" t="s">
        <v>569</v>
      </c>
      <c r="B51" s="65">
        <v>49</v>
      </c>
      <c r="C51" s="34">
        <f>IF(B62=0, "-", B51/B62)</f>
        <v>0.15457413249211358</v>
      </c>
      <c r="D51" s="65">
        <v>33</v>
      </c>
      <c r="E51" s="9">
        <f>IF(D62=0, "-", D51/D62)</f>
        <v>0.11619718309859155</v>
      </c>
      <c r="F51" s="81">
        <v>414</v>
      </c>
      <c r="G51" s="34">
        <f>IF(F62=0, "-", F51/F62)</f>
        <v>0.16586538461538461</v>
      </c>
      <c r="H51" s="65">
        <v>267</v>
      </c>
      <c r="I51" s="9">
        <f>IF(H62=0, "-", H51/H62)</f>
        <v>0.12744630071599045</v>
      </c>
      <c r="J51" s="8">
        <f t="shared" si="4"/>
        <v>0.48484848484848486</v>
      </c>
      <c r="K51" s="9">
        <f t="shared" si="5"/>
        <v>0.550561797752809</v>
      </c>
    </row>
    <row r="52" spans="1:11" x14ac:dyDescent="0.25">
      <c r="A52" s="7" t="s">
        <v>570</v>
      </c>
      <c r="B52" s="65">
        <v>4</v>
      </c>
      <c r="C52" s="34">
        <f>IF(B62=0, "-", B52/B62)</f>
        <v>1.2618296529968454E-2</v>
      </c>
      <c r="D52" s="65">
        <v>4</v>
      </c>
      <c r="E52" s="9">
        <f>IF(D62=0, "-", D52/D62)</f>
        <v>1.4084507042253521E-2</v>
      </c>
      <c r="F52" s="81">
        <v>55</v>
      </c>
      <c r="G52" s="34">
        <f>IF(F62=0, "-", F52/F62)</f>
        <v>2.2035256410256412E-2</v>
      </c>
      <c r="H52" s="65">
        <v>57</v>
      </c>
      <c r="I52" s="9">
        <f>IF(H62=0, "-", H52/H62)</f>
        <v>2.720763723150358E-2</v>
      </c>
      <c r="J52" s="8">
        <f t="shared" si="4"/>
        <v>0</v>
      </c>
      <c r="K52" s="9">
        <f t="shared" si="5"/>
        <v>-3.5087719298245612E-2</v>
      </c>
    </row>
    <row r="53" spans="1:11" x14ac:dyDescent="0.25">
      <c r="A53" s="7" t="s">
        <v>63</v>
      </c>
      <c r="B53" s="65">
        <v>63</v>
      </c>
      <c r="C53" s="34">
        <f>IF(B62=0, "-", B53/B62)</f>
        <v>0.19873817034700317</v>
      </c>
      <c r="D53" s="65">
        <v>63</v>
      </c>
      <c r="E53" s="9">
        <f>IF(D62=0, "-", D53/D62)</f>
        <v>0.22183098591549297</v>
      </c>
      <c r="F53" s="81">
        <v>526</v>
      </c>
      <c r="G53" s="34">
        <f>IF(F62=0, "-", F53/F62)</f>
        <v>0.21073717948717949</v>
      </c>
      <c r="H53" s="65">
        <v>484</v>
      </c>
      <c r="I53" s="9">
        <f>IF(H62=0, "-", H53/H62)</f>
        <v>0.23102625298329355</v>
      </c>
      <c r="J53" s="8">
        <f t="shared" si="4"/>
        <v>0</v>
      </c>
      <c r="K53" s="9">
        <f t="shared" si="5"/>
        <v>8.6776859504132234E-2</v>
      </c>
    </row>
    <row r="54" spans="1:11" x14ac:dyDescent="0.25">
      <c r="A54" s="7" t="s">
        <v>571</v>
      </c>
      <c r="B54" s="65">
        <v>19</v>
      </c>
      <c r="C54" s="34">
        <f>IF(B62=0, "-", B54/B62)</f>
        <v>5.993690851735016E-2</v>
      </c>
      <c r="D54" s="65">
        <v>13</v>
      </c>
      <c r="E54" s="9">
        <f>IF(D62=0, "-", D54/D62)</f>
        <v>4.5774647887323945E-2</v>
      </c>
      <c r="F54" s="81">
        <v>167</v>
      </c>
      <c r="G54" s="34">
        <f>IF(F62=0, "-", F54/F62)</f>
        <v>6.690705128205128E-2</v>
      </c>
      <c r="H54" s="65">
        <v>100</v>
      </c>
      <c r="I54" s="9">
        <f>IF(H62=0, "-", H54/H62)</f>
        <v>4.77326968973747E-2</v>
      </c>
      <c r="J54" s="8">
        <f t="shared" si="4"/>
        <v>0.46153846153846156</v>
      </c>
      <c r="K54" s="9">
        <f t="shared" si="5"/>
        <v>0.67</v>
      </c>
    </row>
    <row r="55" spans="1:11" x14ac:dyDescent="0.25">
      <c r="A55" s="7" t="s">
        <v>572</v>
      </c>
      <c r="B55" s="65">
        <v>2</v>
      </c>
      <c r="C55" s="34">
        <f>IF(B62=0, "-", B55/B62)</f>
        <v>6.3091482649842269E-3</v>
      </c>
      <c r="D55" s="65">
        <v>8</v>
      </c>
      <c r="E55" s="9">
        <f>IF(D62=0, "-", D55/D62)</f>
        <v>2.8169014084507043E-2</v>
      </c>
      <c r="F55" s="81">
        <v>53</v>
      </c>
      <c r="G55" s="34">
        <f>IF(F62=0, "-", F55/F62)</f>
        <v>2.123397435897436E-2</v>
      </c>
      <c r="H55" s="65">
        <v>45</v>
      </c>
      <c r="I55" s="9">
        <f>IF(H62=0, "-", H55/H62)</f>
        <v>2.1479713603818614E-2</v>
      </c>
      <c r="J55" s="8">
        <f t="shared" si="4"/>
        <v>-0.75</v>
      </c>
      <c r="K55" s="9">
        <f t="shared" si="5"/>
        <v>0.17777777777777778</v>
      </c>
    </row>
    <row r="56" spans="1:11" x14ac:dyDescent="0.25">
      <c r="A56" s="7" t="s">
        <v>573</v>
      </c>
      <c r="B56" s="65">
        <v>21</v>
      </c>
      <c r="C56" s="34">
        <f>IF(B62=0, "-", B56/B62)</f>
        <v>6.6246056782334389E-2</v>
      </c>
      <c r="D56" s="65">
        <v>31</v>
      </c>
      <c r="E56" s="9">
        <f>IF(D62=0, "-", D56/D62)</f>
        <v>0.10915492957746478</v>
      </c>
      <c r="F56" s="81">
        <v>163</v>
      </c>
      <c r="G56" s="34">
        <f>IF(F62=0, "-", F56/F62)</f>
        <v>6.5304487179487183E-2</v>
      </c>
      <c r="H56" s="65">
        <v>198</v>
      </c>
      <c r="I56" s="9">
        <f>IF(H62=0, "-", H56/H62)</f>
        <v>9.4510739856801904E-2</v>
      </c>
      <c r="J56" s="8">
        <f t="shared" si="4"/>
        <v>-0.32258064516129031</v>
      </c>
      <c r="K56" s="9">
        <f t="shared" si="5"/>
        <v>-0.17676767676767677</v>
      </c>
    </row>
    <row r="57" spans="1:11" x14ac:dyDescent="0.25">
      <c r="A57" s="7" t="s">
        <v>574</v>
      </c>
      <c r="B57" s="65">
        <v>17</v>
      </c>
      <c r="C57" s="34">
        <f>IF(B62=0, "-", B57/B62)</f>
        <v>5.362776025236593E-2</v>
      </c>
      <c r="D57" s="65">
        <v>19</v>
      </c>
      <c r="E57" s="9">
        <f>IF(D62=0, "-", D57/D62)</f>
        <v>6.6901408450704219E-2</v>
      </c>
      <c r="F57" s="81">
        <v>106</v>
      </c>
      <c r="G57" s="34">
        <f>IF(F62=0, "-", F57/F62)</f>
        <v>4.246794871794872E-2</v>
      </c>
      <c r="H57" s="65">
        <v>152</v>
      </c>
      <c r="I57" s="9">
        <f>IF(H62=0, "-", H57/H62)</f>
        <v>7.2553699284009551E-2</v>
      </c>
      <c r="J57" s="8">
        <f t="shared" si="4"/>
        <v>-0.10526315789473684</v>
      </c>
      <c r="K57" s="9">
        <f t="shared" si="5"/>
        <v>-0.30263157894736842</v>
      </c>
    </row>
    <row r="58" spans="1:11" x14ac:dyDescent="0.25">
      <c r="A58" s="7" t="s">
        <v>575</v>
      </c>
      <c r="B58" s="65">
        <v>26</v>
      </c>
      <c r="C58" s="34">
        <f>IF(B62=0, "-", B58/B62)</f>
        <v>8.2018927444794956E-2</v>
      </c>
      <c r="D58" s="65">
        <v>17</v>
      </c>
      <c r="E58" s="9">
        <f>IF(D62=0, "-", D58/D62)</f>
        <v>5.9859154929577461E-2</v>
      </c>
      <c r="F58" s="81">
        <v>174</v>
      </c>
      <c r="G58" s="34">
        <f>IF(F62=0, "-", F58/F62)</f>
        <v>6.9711538461538464E-2</v>
      </c>
      <c r="H58" s="65">
        <v>99</v>
      </c>
      <c r="I58" s="9">
        <f>IF(H62=0, "-", H58/H62)</f>
        <v>4.7255369928400952E-2</v>
      </c>
      <c r="J58" s="8">
        <f t="shared" si="4"/>
        <v>0.52941176470588236</v>
      </c>
      <c r="K58" s="9">
        <f t="shared" si="5"/>
        <v>0.75757575757575757</v>
      </c>
    </row>
    <row r="59" spans="1:11" x14ac:dyDescent="0.25">
      <c r="A59" s="7" t="s">
        <v>576</v>
      </c>
      <c r="B59" s="65">
        <v>54</v>
      </c>
      <c r="C59" s="34">
        <f>IF(B62=0, "-", B59/B62)</f>
        <v>0.17034700315457413</v>
      </c>
      <c r="D59" s="65">
        <v>38</v>
      </c>
      <c r="E59" s="9">
        <f>IF(D62=0, "-", D59/D62)</f>
        <v>0.13380281690140844</v>
      </c>
      <c r="F59" s="81">
        <v>334</v>
      </c>
      <c r="G59" s="34">
        <f>IF(F62=0, "-", F59/F62)</f>
        <v>0.13381410256410256</v>
      </c>
      <c r="H59" s="65">
        <v>224</v>
      </c>
      <c r="I59" s="9">
        <f>IF(H62=0, "-", H59/H62)</f>
        <v>0.10692124105011933</v>
      </c>
      <c r="J59" s="8">
        <f t="shared" si="4"/>
        <v>0.42105263157894735</v>
      </c>
      <c r="K59" s="9">
        <f t="shared" si="5"/>
        <v>0.49107142857142855</v>
      </c>
    </row>
    <row r="60" spans="1:11" x14ac:dyDescent="0.25">
      <c r="A60" s="7" t="s">
        <v>577</v>
      </c>
      <c r="B60" s="65">
        <v>4</v>
      </c>
      <c r="C60" s="34">
        <f>IF(B62=0, "-", B60/B62)</f>
        <v>1.2618296529968454E-2</v>
      </c>
      <c r="D60" s="65">
        <v>12</v>
      </c>
      <c r="E60" s="9">
        <f>IF(D62=0, "-", D60/D62)</f>
        <v>4.2253521126760563E-2</v>
      </c>
      <c r="F60" s="81">
        <v>83</v>
      </c>
      <c r="G60" s="34">
        <f>IF(F62=0, "-", F60/F62)</f>
        <v>3.3253205128205128E-2</v>
      </c>
      <c r="H60" s="65">
        <v>114</v>
      </c>
      <c r="I60" s="9">
        <f>IF(H62=0, "-", H60/H62)</f>
        <v>5.441527446300716E-2</v>
      </c>
      <c r="J60" s="8">
        <f t="shared" si="4"/>
        <v>-0.66666666666666663</v>
      </c>
      <c r="K60" s="9">
        <f t="shared" si="5"/>
        <v>-0.27192982456140352</v>
      </c>
    </row>
    <row r="61" spans="1:11" x14ac:dyDescent="0.25">
      <c r="A61" s="2"/>
      <c r="B61" s="68"/>
      <c r="C61" s="33"/>
      <c r="D61" s="68"/>
      <c r="E61" s="6"/>
      <c r="F61" s="82"/>
      <c r="G61" s="33"/>
      <c r="H61" s="68"/>
      <c r="I61" s="6"/>
      <c r="J61" s="5"/>
      <c r="K61" s="6"/>
    </row>
    <row r="62" spans="1:11" s="43" customFormat="1" x14ac:dyDescent="0.25">
      <c r="A62" s="162" t="s">
        <v>628</v>
      </c>
      <c r="B62" s="71">
        <f>SUM(B44:B61)</f>
        <v>317</v>
      </c>
      <c r="C62" s="40">
        <f>B62/20634</f>
        <v>1.5362993118154502E-2</v>
      </c>
      <c r="D62" s="71">
        <f>SUM(D44:D61)</f>
        <v>284</v>
      </c>
      <c r="E62" s="41">
        <f>D62/20062</f>
        <v>1.4156116040275148E-2</v>
      </c>
      <c r="F62" s="77">
        <f>SUM(F44:F61)</f>
        <v>2496</v>
      </c>
      <c r="G62" s="42">
        <f>F62/175916</f>
        <v>1.4188590008867869E-2</v>
      </c>
      <c r="H62" s="71">
        <f>SUM(H44:H61)</f>
        <v>2095</v>
      </c>
      <c r="I62" s="41">
        <f>H62/181157</f>
        <v>1.1564554502448152E-2</v>
      </c>
      <c r="J62" s="37">
        <f>IF(D62=0, "-", IF((B62-D62)/D62&lt;10, (B62-D62)/D62, "&gt;999%"))</f>
        <v>0.11619718309859155</v>
      </c>
      <c r="K62" s="38">
        <f>IF(H62=0, "-", IF((F62-H62)/H62&lt;10, (F62-H62)/H62, "&gt;999%"))</f>
        <v>0.19140811455847256</v>
      </c>
    </row>
    <row r="63" spans="1:11" x14ac:dyDescent="0.25">
      <c r="B63" s="83"/>
      <c r="D63" s="83"/>
      <c r="F63" s="83"/>
      <c r="H63" s="83"/>
    </row>
    <row r="64" spans="1:11" x14ac:dyDescent="0.25">
      <c r="A64" s="27" t="s">
        <v>627</v>
      </c>
      <c r="B64" s="71">
        <v>1048</v>
      </c>
      <c r="C64" s="40">
        <f>B64/20634</f>
        <v>5.078995832121741E-2</v>
      </c>
      <c r="D64" s="71">
        <v>931</v>
      </c>
      <c r="E64" s="41">
        <f>D64/20062</f>
        <v>4.6406140963014653E-2</v>
      </c>
      <c r="F64" s="77">
        <v>7942</v>
      </c>
      <c r="G64" s="42">
        <f>F64/175916</f>
        <v>4.5146547215716593E-2</v>
      </c>
      <c r="H64" s="71">
        <v>7116</v>
      </c>
      <c r="I64" s="41">
        <f>H64/181157</f>
        <v>3.928084479208642E-2</v>
      </c>
      <c r="J64" s="37">
        <f>IF(D64=0, "-", IF((B64-D64)/D64&lt;10, (B64-D64)/D64, "&gt;999%"))</f>
        <v>0.12567132116004295</v>
      </c>
      <c r="K64" s="38">
        <f>IF(H64=0, "-", IF((F64-H64)/H64&lt;10, (F64-H64)/H64, "&gt;999%"))</f>
        <v>0.11607644744238337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8"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634</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9</v>
      </c>
      <c r="C7" s="39">
        <f>IF(B33=0, "-", B7/B33)</f>
        <v>8.5877862595419852E-3</v>
      </c>
      <c r="D7" s="65">
        <v>17</v>
      </c>
      <c r="E7" s="21">
        <f>IF(D33=0, "-", D7/D33)</f>
        <v>1.8259935553168637E-2</v>
      </c>
      <c r="F7" s="81">
        <v>105</v>
      </c>
      <c r="G7" s="39">
        <f>IF(F33=0, "-", F7/F33)</f>
        <v>1.3220851170989674E-2</v>
      </c>
      <c r="H7" s="65">
        <v>91</v>
      </c>
      <c r="I7" s="21">
        <f>IF(H33=0, "-", H7/H33)</f>
        <v>1.2788083192804946E-2</v>
      </c>
      <c r="J7" s="20">
        <f t="shared" ref="J7:J31" si="0">IF(D7=0, "-", IF((B7-D7)/D7&lt;10, (B7-D7)/D7, "&gt;999%"))</f>
        <v>-0.47058823529411764</v>
      </c>
      <c r="K7" s="21">
        <f t="shared" ref="K7:K31" si="1">IF(H7=0, "-", IF((F7-H7)/H7&lt;10, (F7-H7)/H7, "&gt;999%"))</f>
        <v>0.15384615384615385</v>
      </c>
    </row>
    <row r="8" spans="1:11" x14ac:dyDescent="0.25">
      <c r="A8" s="7" t="s">
        <v>43</v>
      </c>
      <c r="B8" s="65">
        <v>0</v>
      </c>
      <c r="C8" s="39">
        <f>IF(B33=0, "-", B8/B33)</f>
        <v>0</v>
      </c>
      <c r="D8" s="65">
        <v>1</v>
      </c>
      <c r="E8" s="21">
        <f>IF(D33=0, "-", D8/D33)</f>
        <v>1.0741138560687433E-3</v>
      </c>
      <c r="F8" s="81">
        <v>5</v>
      </c>
      <c r="G8" s="39">
        <f>IF(F33=0, "-", F8/F33)</f>
        <v>6.2956434147569884E-4</v>
      </c>
      <c r="H8" s="65">
        <v>5</v>
      </c>
      <c r="I8" s="21">
        <f>IF(H33=0, "-", H8/H33)</f>
        <v>7.026419336706015E-4</v>
      </c>
      <c r="J8" s="20">
        <f t="shared" si="0"/>
        <v>-1</v>
      </c>
      <c r="K8" s="21">
        <f t="shared" si="1"/>
        <v>0</v>
      </c>
    </row>
    <row r="9" spans="1:11" x14ac:dyDescent="0.25">
      <c r="A9" s="7" t="s">
        <v>46</v>
      </c>
      <c r="B9" s="65">
        <v>10</v>
      </c>
      <c r="C9" s="39">
        <f>IF(B33=0, "-", B9/B33)</f>
        <v>9.5419847328244278E-3</v>
      </c>
      <c r="D9" s="65">
        <v>34</v>
      </c>
      <c r="E9" s="21">
        <f>IF(D33=0, "-", D9/D33)</f>
        <v>3.6519871106337275E-2</v>
      </c>
      <c r="F9" s="81">
        <v>105</v>
      </c>
      <c r="G9" s="39">
        <f>IF(F33=0, "-", F9/F33)</f>
        <v>1.3220851170989674E-2</v>
      </c>
      <c r="H9" s="65">
        <v>202</v>
      </c>
      <c r="I9" s="21">
        <f>IF(H33=0, "-", H9/H33)</f>
        <v>2.8386734120292301E-2</v>
      </c>
      <c r="J9" s="20">
        <f t="shared" si="0"/>
        <v>-0.70588235294117652</v>
      </c>
      <c r="K9" s="21">
        <f t="shared" si="1"/>
        <v>-0.48019801980198018</v>
      </c>
    </row>
    <row r="10" spans="1:11" x14ac:dyDescent="0.25">
      <c r="A10" s="7" t="s">
        <v>47</v>
      </c>
      <c r="B10" s="65">
        <v>0</v>
      </c>
      <c r="C10" s="39">
        <f>IF(B33=0, "-", B10/B33)</f>
        <v>0</v>
      </c>
      <c r="D10" s="65">
        <v>5</v>
      </c>
      <c r="E10" s="21">
        <f>IF(D33=0, "-", D10/D33)</f>
        <v>5.3705692803437165E-3</v>
      </c>
      <c r="F10" s="81">
        <v>44</v>
      </c>
      <c r="G10" s="39">
        <f>IF(F33=0, "-", F10/F33)</f>
        <v>5.5401662049861496E-3</v>
      </c>
      <c r="H10" s="65">
        <v>123</v>
      </c>
      <c r="I10" s="21">
        <f>IF(H33=0, "-", H10/H33)</f>
        <v>1.7284991568296795E-2</v>
      </c>
      <c r="J10" s="20">
        <f t="shared" si="0"/>
        <v>-1</v>
      </c>
      <c r="K10" s="21">
        <f t="shared" si="1"/>
        <v>-0.64227642276422769</v>
      </c>
    </row>
    <row r="11" spans="1:11" x14ac:dyDescent="0.25">
      <c r="A11" s="7" t="s">
        <v>48</v>
      </c>
      <c r="B11" s="65">
        <v>4</v>
      </c>
      <c r="C11" s="39">
        <f>IF(B33=0, "-", B11/B33)</f>
        <v>3.8167938931297708E-3</v>
      </c>
      <c r="D11" s="65">
        <v>4</v>
      </c>
      <c r="E11" s="21">
        <f>IF(D33=0, "-", D11/D33)</f>
        <v>4.296455424274973E-3</v>
      </c>
      <c r="F11" s="81">
        <v>40</v>
      </c>
      <c r="G11" s="39">
        <f>IF(F33=0, "-", F11/F33)</f>
        <v>5.0365147318055907E-3</v>
      </c>
      <c r="H11" s="65">
        <v>49</v>
      </c>
      <c r="I11" s="21">
        <f>IF(H33=0, "-", H11/H33)</f>
        <v>6.8858909499718941E-3</v>
      </c>
      <c r="J11" s="20">
        <f t="shared" si="0"/>
        <v>0</v>
      </c>
      <c r="K11" s="21">
        <f t="shared" si="1"/>
        <v>-0.18367346938775511</v>
      </c>
    </row>
    <row r="12" spans="1:11" x14ac:dyDescent="0.25">
      <c r="A12" s="7" t="s">
        <v>49</v>
      </c>
      <c r="B12" s="65">
        <v>126</v>
      </c>
      <c r="C12" s="39">
        <f>IF(B33=0, "-", B12/B33)</f>
        <v>0.12022900763358779</v>
      </c>
      <c r="D12" s="65">
        <v>118</v>
      </c>
      <c r="E12" s="21">
        <f>IF(D33=0, "-", D12/D33)</f>
        <v>0.12674543501611171</v>
      </c>
      <c r="F12" s="81">
        <v>862</v>
      </c>
      <c r="G12" s="39">
        <f>IF(F33=0, "-", F12/F33)</f>
        <v>0.10853689247041047</v>
      </c>
      <c r="H12" s="65">
        <v>856</v>
      </c>
      <c r="I12" s="21">
        <f>IF(H33=0, "-", H12/H33)</f>
        <v>0.12029229904440697</v>
      </c>
      <c r="J12" s="20">
        <f t="shared" si="0"/>
        <v>6.7796610169491525E-2</v>
      </c>
      <c r="K12" s="21">
        <f t="shared" si="1"/>
        <v>7.0093457943925233E-3</v>
      </c>
    </row>
    <row r="13" spans="1:11" x14ac:dyDescent="0.25">
      <c r="A13" s="7" t="s">
        <v>52</v>
      </c>
      <c r="B13" s="65">
        <v>90</v>
      </c>
      <c r="C13" s="39">
        <f>IF(B33=0, "-", B13/B33)</f>
        <v>8.5877862595419852E-2</v>
      </c>
      <c r="D13" s="65">
        <v>102</v>
      </c>
      <c r="E13" s="21">
        <f>IF(D33=0, "-", D13/D33)</f>
        <v>0.10955961331901182</v>
      </c>
      <c r="F13" s="81">
        <v>1023</v>
      </c>
      <c r="G13" s="39">
        <f>IF(F33=0, "-", F13/F33)</f>
        <v>0.12880886426592797</v>
      </c>
      <c r="H13" s="65">
        <v>1033</v>
      </c>
      <c r="I13" s="21">
        <f>IF(H33=0, "-", H13/H33)</f>
        <v>0.14516582349634627</v>
      </c>
      <c r="J13" s="20">
        <f t="shared" si="0"/>
        <v>-0.11764705882352941</v>
      </c>
      <c r="K13" s="21">
        <f t="shared" si="1"/>
        <v>-9.6805421103581795E-3</v>
      </c>
    </row>
    <row r="14" spans="1:11" x14ac:dyDescent="0.25">
      <c r="A14" s="7" t="s">
        <v>55</v>
      </c>
      <c r="B14" s="65">
        <v>9</v>
      </c>
      <c r="C14" s="39">
        <f>IF(B33=0, "-", B14/B33)</f>
        <v>8.5877862595419852E-3</v>
      </c>
      <c r="D14" s="65">
        <v>9</v>
      </c>
      <c r="E14" s="21">
        <f>IF(D33=0, "-", D14/D33)</f>
        <v>9.6670247046186895E-3</v>
      </c>
      <c r="F14" s="81">
        <v>71</v>
      </c>
      <c r="G14" s="39">
        <f>IF(F33=0, "-", F14/F33)</f>
        <v>8.9398136489549224E-3</v>
      </c>
      <c r="H14" s="65">
        <v>58</v>
      </c>
      <c r="I14" s="21">
        <f>IF(H33=0, "-", H14/H33)</f>
        <v>8.1506464305789762E-3</v>
      </c>
      <c r="J14" s="20">
        <f t="shared" si="0"/>
        <v>0</v>
      </c>
      <c r="K14" s="21">
        <f t="shared" si="1"/>
        <v>0.22413793103448276</v>
      </c>
    </row>
    <row r="15" spans="1:11" x14ac:dyDescent="0.25">
      <c r="A15" s="7" t="s">
        <v>56</v>
      </c>
      <c r="B15" s="65">
        <v>0</v>
      </c>
      <c r="C15" s="39">
        <f>IF(B33=0, "-", B15/B33)</f>
        <v>0</v>
      </c>
      <c r="D15" s="65">
        <v>0</v>
      </c>
      <c r="E15" s="21">
        <f>IF(D33=0, "-", D15/D33)</f>
        <v>0</v>
      </c>
      <c r="F15" s="81">
        <v>0</v>
      </c>
      <c r="G15" s="39">
        <f>IF(F33=0, "-", F15/F33)</f>
        <v>0</v>
      </c>
      <c r="H15" s="65">
        <v>3</v>
      </c>
      <c r="I15" s="21">
        <f>IF(H33=0, "-", H15/H33)</f>
        <v>4.2158516020236085E-4</v>
      </c>
      <c r="J15" s="20" t="str">
        <f t="shared" si="0"/>
        <v>-</v>
      </c>
      <c r="K15" s="21">
        <f t="shared" si="1"/>
        <v>-1</v>
      </c>
    </row>
    <row r="16" spans="1:11" x14ac:dyDescent="0.25">
      <c r="A16" s="7" t="s">
        <v>57</v>
      </c>
      <c r="B16" s="65">
        <v>362</v>
      </c>
      <c r="C16" s="39">
        <f>IF(B33=0, "-", B16/B33)</f>
        <v>0.34541984732824427</v>
      </c>
      <c r="D16" s="65">
        <v>199</v>
      </c>
      <c r="E16" s="21">
        <f>IF(D33=0, "-", D16/D33)</f>
        <v>0.21374865735767992</v>
      </c>
      <c r="F16" s="81">
        <v>2352</v>
      </c>
      <c r="G16" s="39">
        <f>IF(F33=0, "-", F16/F33)</f>
        <v>0.29614706623016873</v>
      </c>
      <c r="H16" s="65">
        <v>1667</v>
      </c>
      <c r="I16" s="21">
        <f>IF(H33=0, "-", H16/H33)</f>
        <v>0.23426082068577853</v>
      </c>
      <c r="J16" s="20">
        <f t="shared" si="0"/>
        <v>0.81909547738693467</v>
      </c>
      <c r="K16" s="21">
        <f t="shared" si="1"/>
        <v>0.41091781643671266</v>
      </c>
    </row>
    <row r="17" spans="1:11" x14ac:dyDescent="0.25">
      <c r="A17" s="7" t="s">
        <v>60</v>
      </c>
      <c r="B17" s="65">
        <v>61</v>
      </c>
      <c r="C17" s="39">
        <f>IF(B33=0, "-", B17/B33)</f>
        <v>5.8206106870229007E-2</v>
      </c>
      <c r="D17" s="65">
        <v>55</v>
      </c>
      <c r="E17" s="21">
        <f>IF(D33=0, "-", D17/D33)</f>
        <v>5.9076262083780882E-2</v>
      </c>
      <c r="F17" s="81">
        <v>327</v>
      </c>
      <c r="G17" s="39">
        <f>IF(F33=0, "-", F17/F33)</f>
        <v>4.1173507932510706E-2</v>
      </c>
      <c r="H17" s="65">
        <v>350</v>
      </c>
      <c r="I17" s="21">
        <f>IF(H33=0, "-", H17/H33)</f>
        <v>4.91849353569421E-2</v>
      </c>
      <c r="J17" s="20">
        <f t="shared" si="0"/>
        <v>0.10909090909090909</v>
      </c>
      <c r="K17" s="21">
        <f t="shared" si="1"/>
        <v>-6.5714285714285711E-2</v>
      </c>
    </row>
    <row r="18" spans="1:11" x14ac:dyDescent="0.25">
      <c r="A18" s="7" t="s">
        <v>63</v>
      </c>
      <c r="B18" s="65">
        <v>63</v>
      </c>
      <c r="C18" s="39">
        <f>IF(B33=0, "-", B18/B33)</f>
        <v>6.0114503816793896E-2</v>
      </c>
      <c r="D18" s="65">
        <v>63</v>
      </c>
      <c r="E18" s="21">
        <f>IF(D33=0, "-", D18/D33)</f>
        <v>6.7669172932330823E-2</v>
      </c>
      <c r="F18" s="81">
        <v>526</v>
      </c>
      <c r="G18" s="39">
        <f>IF(F33=0, "-", F18/F33)</f>
        <v>6.6230168723243513E-2</v>
      </c>
      <c r="H18" s="65">
        <v>484</v>
      </c>
      <c r="I18" s="21">
        <f>IF(H33=0, "-", H18/H33)</f>
        <v>6.8015739179314222E-2</v>
      </c>
      <c r="J18" s="20">
        <f t="shared" si="0"/>
        <v>0</v>
      </c>
      <c r="K18" s="21">
        <f t="shared" si="1"/>
        <v>8.6776859504132234E-2</v>
      </c>
    </row>
    <row r="19" spans="1:11" x14ac:dyDescent="0.25">
      <c r="A19" s="7" t="s">
        <v>67</v>
      </c>
      <c r="B19" s="65">
        <v>46</v>
      </c>
      <c r="C19" s="39">
        <f>IF(B33=0, "-", B19/B33)</f>
        <v>4.3893129770992363E-2</v>
      </c>
      <c r="D19" s="65">
        <v>52</v>
      </c>
      <c r="E19" s="21">
        <f>IF(D33=0, "-", D19/D33)</f>
        <v>5.5853920515574654E-2</v>
      </c>
      <c r="F19" s="81">
        <v>471</v>
      </c>
      <c r="G19" s="39">
        <f>IF(F33=0, "-", F19/F33)</f>
        <v>5.9304960967010829E-2</v>
      </c>
      <c r="H19" s="65">
        <v>261</v>
      </c>
      <c r="I19" s="21">
        <f>IF(H33=0, "-", H19/H33)</f>
        <v>3.6677908937605398E-2</v>
      </c>
      <c r="J19" s="20">
        <f t="shared" si="0"/>
        <v>-0.11538461538461539</v>
      </c>
      <c r="K19" s="21">
        <f t="shared" si="1"/>
        <v>0.8045977011494253</v>
      </c>
    </row>
    <row r="20" spans="1:11" x14ac:dyDescent="0.25">
      <c r="A20" s="7" t="s">
        <v>70</v>
      </c>
      <c r="B20" s="65">
        <v>19</v>
      </c>
      <c r="C20" s="39">
        <f>IF(B33=0, "-", B20/B33)</f>
        <v>1.8129770992366411E-2</v>
      </c>
      <c r="D20" s="65">
        <v>13</v>
      </c>
      <c r="E20" s="21">
        <f>IF(D33=0, "-", D20/D33)</f>
        <v>1.3963480128893663E-2</v>
      </c>
      <c r="F20" s="81">
        <v>167</v>
      </c>
      <c r="G20" s="39">
        <f>IF(F33=0, "-", F20/F33)</f>
        <v>2.1027449005288339E-2</v>
      </c>
      <c r="H20" s="65">
        <v>100</v>
      </c>
      <c r="I20" s="21">
        <f>IF(H33=0, "-", H20/H33)</f>
        <v>1.4052838673412029E-2</v>
      </c>
      <c r="J20" s="20">
        <f t="shared" si="0"/>
        <v>0.46153846153846156</v>
      </c>
      <c r="K20" s="21">
        <f t="shared" si="1"/>
        <v>0.67</v>
      </c>
    </row>
    <row r="21" spans="1:11" x14ac:dyDescent="0.25">
      <c r="A21" s="7" t="s">
        <v>71</v>
      </c>
      <c r="B21" s="65">
        <v>2</v>
      </c>
      <c r="C21" s="39">
        <f>IF(B33=0, "-", B21/B33)</f>
        <v>1.9083969465648854E-3</v>
      </c>
      <c r="D21" s="65">
        <v>8</v>
      </c>
      <c r="E21" s="21">
        <f>IF(D33=0, "-", D21/D33)</f>
        <v>8.5929108485499461E-3</v>
      </c>
      <c r="F21" s="81">
        <v>53</v>
      </c>
      <c r="G21" s="39">
        <f>IF(F33=0, "-", F21/F33)</f>
        <v>6.6733820196424078E-3</v>
      </c>
      <c r="H21" s="65">
        <v>56</v>
      </c>
      <c r="I21" s="21">
        <f>IF(H33=0, "-", H21/H33)</f>
        <v>7.8695896571107371E-3</v>
      </c>
      <c r="J21" s="20">
        <f t="shared" si="0"/>
        <v>-0.75</v>
      </c>
      <c r="K21" s="21">
        <f t="shared" si="1"/>
        <v>-5.3571428571428568E-2</v>
      </c>
    </row>
    <row r="22" spans="1:11" x14ac:dyDescent="0.25">
      <c r="A22" s="7" t="s">
        <v>76</v>
      </c>
      <c r="B22" s="65">
        <v>21</v>
      </c>
      <c r="C22" s="39">
        <f>IF(B33=0, "-", B22/B33)</f>
        <v>2.0038167938931296E-2</v>
      </c>
      <c r="D22" s="65">
        <v>32</v>
      </c>
      <c r="E22" s="21">
        <f>IF(D33=0, "-", D22/D33)</f>
        <v>3.4371643394199784E-2</v>
      </c>
      <c r="F22" s="81">
        <v>169</v>
      </c>
      <c r="G22" s="39">
        <f>IF(F33=0, "-", F22/F33)</f>
        <v>2.1279274741878618E-2</v>
      </c>
      <c r="H22" s="65">
        <v>205</v>
      </c>
      <c r="I22" s="21">
        <f>IF(H33=0, "-", H22/H33)</f>
        <v>2.8808319280494661E-2</v>
      </c>
      <c r="J22" s="20">
        <f t="shared" si="0"/>
        <v>-0.34375</v>
      </c>
      <c r="K22" s="21">
        <f t="shared" si="1"/>
        <v>-0.17560975609756097</v>
      </c>
    </row>
    <row r="23" spans="1:11" x14ac:dyDescent="0.25">
      <c r="A23" s="7" t="s">
        <v>77</v>
      </c>
      <c r="B23" s="65">
        <v>31</v>
      </c>
      <c r="C23" s="39">
        <f>IF(B33=0, "-", B23/B33)</f>
        <v>2.9580152671755726E-2</v>
      </c>
      <c r="D23" s="65">
        <v>75</v>
      </c>
      <c r="E23" s="21">
        <f>IF(D33=0, "-", D23/D33)</f>
        <v>8.0558539205155752E-2</v>
      </c>
      <c r="F23" s="81">
        <v>428</v>
      </c>
      <c r="G23" s="39">
        <f>IF(F33=0, "-", F23/F33)</f>
        <v>5.389070763031982E-2</v>
      </c>
      <c r="H23" s="65">
        <v>464</v>
      </c>
      <c r="I23" s="21">
        <f>IF(H33=0, "-", H23/H33)</f>
        <v>6.520517144463181E-2</v>
      </c>
      <c r="J23" s="20">
        <f t="shared" si="0"/>
        <v>-0.58666666666666667</v>
      </c>
      <c r="K23" s="21">
        <f t="shared" si="1"/>
        <v>-7.7586206896551727E-2</v>
      </c>
    </row>
    <row r="24" spans="1:11" x14ac:dyDescent="0.25">
      <c r="A24" s="7" t="s">
        <v>83</v>
      </c>
      <c r="B24" s="65">
        <v>0</v>
      </c>
      <c r="C24" s="39">
        <f>IF(B33=0, "-", B24/B33)</f>
        <v>0</v>
      </c>
      <c r="D24" s="65">
        <v>2</v>
      </c>
      <c r="E24" s="21">
        <f>IF(D33=0, "-", D24/D33)</f>
        <v>2.1482277121374865E-3</v>
      </c>
      <c r="F24" s="81">
        <v>0</v>
      </c>
      <c r="G24" s="39">
        <f>IF(F33=0, "-", F24/F33)</f>
        <v>0</v>
      </c>
      <c r="H24" s="65">
        <v>5</v>
      </c>
      <c r="I24" s="21">
        <f>IF(H33=0, "-", H24/H33)</f>
        <v>7.026419336706015E-4</v>
      </c>
      <c r="J24" s="20">
        <f t="shared" si="0"/>
        <v>-1</v>
      </c>
      <c r="K24" s="21">
        <f t="shared" si="1"/>
        <v>-1</v>
      </c>
    </row>
    <row r="25" spans="1:11" x14ac:dyDescent="0.25">
      <c r="A25" s="7" t="s">
        <v>87</v>
      </c>
      <c r="B25" s="65">
        <v>48</v>
      </c>
      <c r="C25" s="39">
        <f>IF(B33=0, "-", B25/B33)</f>
        <v>4.5801526717557252E-2</v>
      </c>
      <c r="D25" s="65">
        <v>35</v>
      </c>
      <c r="E25" s="21">
        <f>IF(D33=0, "-", D25/D33)</f>
        <v>3.7593984962406013E-2</v>
      </c>
      <c r="F25" s="81">
        <v>293</v>
      </c>
      <c r="G25" s="39">
        <f>IF(F33=0, "-", F25/F33)</f>
        <v>3.6892470410475948E-2</v>
      </c>
      <c r="H25" s="65">
        <v>243</v>
      </c>
      <c r="I25" s="21">
        <f>IF(H33=0, "-", H25/H33)</f>
        <v>3.4148397976391229E-2</v>
      </c>
      <c r="J25" s="20">
        <f t="shared" si="0"/>
        <v>0.37142857142857144</v>
      </c>
      <c r="K25" s="21">
        <f t="shared" si="1"/>
        <v>0.20576131687242799</v>
      </c>
    </row>
    <row r="26" spans="1:11" x14ac:dyDescent="0.25">
      <c r="A26" s="7" t="s">
        <v>89</v>
      </c>
      <c r="B26" s="65">
        <v>17</v>
      </c>
      <c r="C26" s="39">
        <f>IF(B33=0, "-", B26/B33)</f>
        <v>1.6221374045801526E-2</v>
      </c>
      <c r="D26" s="65">
        <v>19</v>
      </c>
      <c r="E26" s="21">
        <f>IF(D33=0, "-", D26/D33)</f>
        <v>2.0408163265306121E-2</v>
      </c>
      <c r="F26" s="81">
        <v>106</v>
      </c>
      <c r="G26" s="39">
        <f>IF(F33=0, "-", F26/F33)</f>
        <v>1.3346764039284816E-2</v>
      </c>
      <c r="H26" s="65">
        <v>152</v>
      </c>
      <c r="I26" s="21">
        <f>IF(H33=0, "-", H26/H33)</f>
        <v>2.1360314783586284E-2</v>
      </c>
      <c r="J26" s="20">
        <f t="shared" si="0"/>
        <v>-0.10526315789473684</v>
      </c>
      <c r="K26" s="21">
        <f t="shared" si="1"/>
        <v>-0.30263157894736842</v>
      </c>
    </row>
    <row r="27" spans="1:11" x14ac:dyDescent="0.25">
      <c r="A27" s="7" t="s">
        <v>90</v>
      </c>
      <c r="B27" s="65">
        <v>0</v>
      </c>
      <c r="C27" s="39">
        <f>IF(B33=0, "-", B27/B33)</f>
        <v>0</v>
      </c>
      <c r="D27" s="65">
        <v>0</v>
      </c>
      <c r="E27" s="21">
        <f>IF(D33=0, "-", D27/D33)</f>
        <v>0</v>
      </c>
      <c r="F27" s="81">
        <v>1</v>
      </c>
      <c r="G27" s="39">
        <f>IF(F33=0, "-", F27/F33)</f>
        <v>1.2591286829513975E-4</v>
      </c>
      <c r="H27" s="65">
        <v>0</v>
      </c>
      <c r="I27" s="21">
        <f>IF(H33=0, "-", H27/H33)</f>
        <v>0</v>
      </c>
      <c r="J27" s="20" t="str">
        <f t="shared" si="0"/>
        <v>-</v>
      </c>
      <c r="K27" s="21" t="str">
        <f t="shared" si="1"/>
        <v>-</v>
      </c>
    </row>
    <row r="28" spans="1:11" x14ac:dyDescent="0.25">
      <c r="A28" s="7" t="s">
        <v>97</v>
      </c>
      <c r="B28" s="65">
        <v>27</v>
      </c>
      <c r="C28" s="39">
        <f>IF(B33=0, "-", B28/B33)</f>
        <v>2.5763358778625955E-2</v>
      </c>
      <c r="D28" s="65">
        <v>20</v>
      </c>
      <c r="E28" s="21">
        <f>IF(D33=0, "-", D28/D33)</f>
        <v>2.1482277121374866E-2</v>
      </c>
      <c r="F28" s="81">
        <v>214</v>
      </c>
      <c r="G28" s="39">
        <f>IF(F33=0, "-", F28/F33)</f>
        <v>2.694535381515991E-2</v>
      </c>
      <c r="H28" s="65">
        <v>113</v>
      </c>
      <c r="I28" s="21">
        <f>IF(H33=0, "-", H28/H33)</f>
        <v>1.5879707700955592E-2</v>
      </c>
      <c r="J28" s="20">
        <f t="shared" si="0"/>
        <v>0.35</v>
      </c>
      <c r="K28" s="21">
        <f t="shared" si="1"/>
        <v>0.89380530973451322</v>
      </c>
    </row>
    <row r="29" spans="1:11" x14ac:dyDescent="0.25">
      <c r="A29" s="7" t="s">
        <v>98</v>
      </c>
      <c r="B29" s="65">
        <v>42</v>
      </c>
      <c r="C29" s="39">
        <f>IF(B33=0, "-", B29/B33)</f>
        <v>4.0076335877862593E-2</v>
      </c>
      <c r="D29" s="65">
        <v>15</v>
      </c>
      <c r="E29" s="21">
        <f>IF(D33=0, "-", D29/D33)</f>
        <v>1.611170784103115E-2</v>
      </c>
      <c r="F29" s="81">
        <v>144</v>
      </c>
      <c r="G29" s="39">
        <f>IF(F33=0, "-", F29/F33)</f>
        <v>1.8131453034500127E-2</v>
      </c>
      <c r="H29" s="65">
        <v>247</v>
      </c>
      <c r="I29" s="21">
        <f>IF(H33=0, "-", H29/H33)</f>
        <v>3.4710511523327714E-2</v>
      </c>
      <c r="J29" s="20">
        <f t="shared" si="0"/>
        <v>1.8</v>
      </c>
      <c r="K29" s="21">
        <f t="shared" si="1"/>
        <v>-0.41700404858299595</v>
      </c>
    </row>
    <row r="30" spans="1:11" x14ac:dyDescent="0.25">
      <c r="A30" s="7" t="s">
        <v>100</v>
      </c>
      <c r="B30" s="65">
        <v>57</v>
      </c>
      <c r="C30" s="39">
        <f>IF(B33=0, "-", B30/B33)</f>
        <v>5.4389312977099237E-2</v>
      </c>
      <c r="D30" s="65">
        <v>41</v>
      </c>
      <c r="E30" s="21">
        <f>IF(D33=0, "-", D30/D33)</f>
        <v>4.4038668098818477E-2</v>
      </c>
      <c r="F30" s="81">
        <v>353</v>
      </c>
      <c r="G30" s="39">
        <f>IF(F33=0, "-", F30/F33)</f>
        <v>4.444724250818434E-2</v>
      </c>
      <c r="H30" s="65">
        <v>235</v>
      </c>
      <c r="I30" s="21">
        <f>IF(H33=0, "-", H30/H33)</f>
        <v>3.3024170882518265E-2</v>
      </c>
      <c r="J30" s="20">
        <f t="shared" si="0"/>
        <v>0.3902439024390244</v>
      </c>
      <c r="K30" s="21">
        <f t="shared" si="1"/>
        <v>0.50212765957446803</v>
      </c>
    </row>
    <row r="31" spans="1:11" x14ac:dyDescent="0.25">
      <c r="A31" s="7" t="s">
        <v>101</v>
      </c>
      <c r="B31" s="65">
        <v>4</v>
      </c>
      <c r="C31" s="39">
        <f>IF(B33=0, "-", B31/B33)</f>
        <v>3.8167938931297708E-3</v>
      </c>
      <c r="D31" s="65">
        <v>12</v>
      </c>
      <c r="E31" s="21">
        <f>IF(D33=0, "-", D31/D33)</f>
        <v>1.288936627282492E-2</v>
      </c>
      <c r="F31" s="81">
        <v>83</v>
      </c>
      <c r="G31" s="39">
        <f>IF(F33=0, "-", F31/F33)</f>
        <v>1.04507680684966E-2</v>
      </c>
      <c r="H31" s="65">
        <v>114</v>
      </c>
      <c r="I31" s="21">
        <f>IF(H33=0, "-", H31/H33)</f>
        <v>1.6020236087689713E-2</v>
      </c>
      <c r="J31" s="20">
        <f t="shared" si="0"/>
        <v>-0.66666666666666663</v>
      </c>
      <c r="K31" s="21">
        <f t="shared" si="1"/>
        <v>-0.27192982456140352</v>
      </c>
    </row>
    <row r="32" spans="1:11" x14ac:dyDescent="0.25">
      <c r="A32" s="2"/>
      <c r="B32" s="68"/>
      <c r="C32" s="33"/>
      <c r="D32" s="68"/>
      <c r="E32" s="6"/>
      <c r="F32" s="82"/>
      <c r="G32" s="33"/>
      <c r="H32" s="68"/>
      <c r="I32" s="6"/>
      <c r="J32" s="5"/>
      <c r="K32" s="6"/>
    </row>
    <row r="33" spans="1:11" s="43" customFormat="1" x14ac:dyDescent="0.25">
      <c r="A33" s="162" t="s">
        <v>627</v>
      </c>
      <c r="B33" s="71">
        <f>SUM(B7:B32)</f>
        <v>1048</v>
      </c>
      <c r="C33" s="40">
        <v>1</v>
      </c>
      <c r="D33" s="71">
        <f>SUM(D7:D32)</f>
        <v>931</v>
      </c>
      <c r="E33" s="41">
        <v>1</v>
      </c>
      <c r="F33" s="77">
        <f>SUM(F7:F32)</f>
        <v>7942</v>
      </c>
      <c r="G33" s="42">
        <v>1</v>
      </c>
      <c r="H33" s="71">
        <f>SUM(H7:H32)</f>
        <v>7116</v>
      </c>
      <c r="I33" s="41">
        <v>1</v>
      </c>
      <c r="J33" s="37">
        <f>IF(D33=0, "-", (B33-D33)/D33)</f>
        <v>0.12567132116004295</v>
      </c>
      <c r="K33" s="38">
        <f>IF(H33=0, "-", (F33-H33)/H33)</f>
        <v>0.11607644744238337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0"/>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58" t="s">
        <v>318</v>
      </c>
      <c r="B8" s="65">
        <v>0</v>
      </c>
      <c r="C8" s="66">
        <v>0</v>
      </c>
      <c r="D8" s="65">
        <v>0</v>
      </c>
      <c r="E8" s="66">
        <v>1</v>
      </c>
      <c r="F8" s="67"/>
      <c r="G8" s="65">
        <f>B8-C8</f>
        <v>0</v>
      </c>
      <c r="H8" s="66">
        <f>D8-E8</f>
        <v>-1</v>
      </c>
      <c r="I8" s="20" t="str">
        <f>IF(C8=0, "-", IF(G8/C8&lt;10, G8/C8, "&gt;999%"))</f>
        <v>-</v>
      </c>
      <c r="J8" s="21">
        <f>IF(E8=0, "-", IF(H8/E8&lt;10, H8/E8, "&gt;999%"))</f>
        <v>-1</v>
      </c>
    </row>
    <row r="9" spans="1:10" x14ac:dyDescent="0.25">
      <c r="A9" s="158" t="s">
        <v>253</v>
      </c>
      <c r="B9" s="65">
        <v>5</v>
      </c>
      <c r="C9" s="66">
        <v>1</v>
      </c>
      <c r="D9" s="65">
        <v>16</v>
      </c>
      <c r="E9" s="66">
        <v>10</v>
      </c>
      <c r="F9" s="67"/>
      <c r="G9" s="65">
        <f>B9-C9</f>
        <v>4</v>
      </c>
      <c r="H9" s="66">
        <f>D9-E9</f>
        <v>6</v>
      </c>
      <c r="I9" s="20">
        <f>IF(C9=0, "-", IF(G9/C9&lt;10, G9/C9, "&gt;999%"))</f>
        <v>4</v>
      </c>
      <c r="J9" s="21">
        <f>IF(E9=0, "-", IF(H9/E9&lt;10, H9/E9, "&gt;999%"))</f>
        <v>0.6</v>
      </c>
    </row>
    <row r="10" spans="1:10" x14ac:dyDescent="0.25">
      <c r="A10" s="158" t="s">
        <v>218</v>
      </c>
      <c r="B10" s="65">
        <v>0</v>
      </c>
      <c r="C10" s="66">
        <v>0</v>
      </c>
      <c r="D10" s="65">
        <v>0</v>
      </c>
      <c r="E10" s="66">
        <v>5</v>
      </c>
      <c r="F10" s="67"/>
      <c r="G10" s="65">
        <f>B10-C10</f>
        <v>0</v>
      </c>
      <c r="H10" s="66">
        <f>D10-E10</f>
        <v>-5</v>
      </c>
      <c r="I10" s="20" t="str">
        <f>IF(C10=0, "-", IF(G10/C10&lt;10, G10/C10, "&gt;999%"))</f>
        <v>-</v>
      </c>
      <c r="J10" s="21">
        <f>IF(E10=0, "-", IF(H10/E10&lt;10, H10/E10, "&gt;999%"))</f>
        <v>-1</v>
      </c>
    </row>
    <row r="11" spans="1:10" x14ac:dyDescent="0.25">
      <c r="A11" s="158" t="s">
        <v>410</v>
      </c>
      <c r="B11" s="65">
        <v>3</v>
      </c>
      <c r="C11" s="66">
        <v>3</v>
      </c>
      <c r="D11" s="65">
        <v>22</v>
      </c>
      <c r="E11" s="66">
        <v>6</v>
      </c>
      <c r="F11" s="67"/>
      <c r="G11" s="65">
        <f>B11-C11</f>
        <v>0</v>
      </c>
      <c r="H11" s="66">
        <f>D11-E11</f>
        <v>16</v>
      </c>
      <c r="I11" s="20">
        <f>IF(C11=0, "-", IF(G11/C11&lt;10, G11/C11, "&gt;999%"))</f>
        <v>0</v>
      </c>
      <c r="J11" s="21">
        <f>IF(E11=0, "-", IF(H11/E11&lt;10, H11/E11, "&gt;999%"))</f>
        <v>2.6666666666666665</v>
      </c>
    </row>
    <row r="12" spans="1:10" s="160" customFormat="1" x14ac:dyDescent="0.25">
      <c r="A12" s="178" t="s">
        <v>635</v>
      </c>
      <c r="B12" s="71">
        <v>8</v>
      </c>
      <c r="C12" s="72">
        <v>4</v>
      </c>
      <c r="D12" s="71">
        <v>38</v>
      </c>
      <c r="E12" s="72">
        <v>22</v>
      </c>
      <c r="F12" s="73"/>
      <c r="G12" s="71">
        <f>B12-C12</f>
        <v>4</v>
      </c>
      <c r="H12" s="72">
        <f>D12-E12</f>
        <v>16</v>
      </c>
      <c r="I12" s="37">
        <f>IF(C12=0, "-", IF(G12/C12&lt;10, G12/C12, "&gt;999%"))</f>
        <v>1</v>
      </c>
      <c r="J12" s="38">
        <f>IF(E12=0, "-", IF(H12/E12&lt;10, H12/E12, "&gt;999%"))</f>
        <v>0.72727272727272729</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319</v>
      </c>
      <c r="B15" s="65">
        <v>0</v>
      </c>
      <c r="C15" s="66">
        <v>0</v>
      </c>
      <c r="D15" s="65">
        <v>1</v>
      </c>
      <c r="E15" s="66">
        <v>2</v>
      </c>
      <c r="F15" s="67"/>
      <c r="G15" s="65">
        <f>B15-C15</f>
        <v>0</v>
      </c>
      <c r="H15" s="66">
        <f>D15-E15</f>
        <v>-1</v>
      </c>
      <c r="I15" s="20" t="str">
        <f>IF(C15=0, "-", IF(G15/C15&lt;10, G15/C15, "&gt;999%"))</f>
        <v>-</v>
      </c>
      <c r="J15" s="21">
        <f>IF(E15=0, "-", IF(H15/E15&lt;10, H15/E15, "&gt;999%"))</f>
        <v>-0.5</v>
      </c>
    </row>
    <row r="16" spans="1:10" s="160" customFormat="1" x14ac:dyDescent="0.25">
      <c r="A16" s="178" t="s">
        <v>636</v>
      </c>
      <c r="B16" s="71">
        <v>0</v>
      </c>
      <c r="C16" s="72">
        <v>0</v>
      </c>
      <c r="D16" s="71">
        <v>1</v>
      </c>
      <c r="E16" s="72">
        <v>2</v>
      </c>
      <c r="F16" s="73"/>
      <c r="G16" s="71">
        <f>B16-C16</f>
        <v>0</v>
      </c>
      <c r="H16" s="72">
        <f>D16-E16</f>
        <v>-1</v>
      </c>
      <c r="I16" s="37" t="str">
        <f>IF(C16=0, "-", IF(G16/C16&lt;10, G16/C16, "&gt;999%"))</f>
        <v>-</v>
      </c>
      <c r="J16" s="38">
        <f>IF(E16=0, "-", IF(H16/E16&lt;10, H16/E16, "&gt;999%"))</f>
        <v>-0.5</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336</v>
      </c>
      <c r="B19" s="65">
        <v>2</v>
      </c>
      <c r="C19" s="66">
        <v>1</v>
      </c>
      <c r="D19" s="65">
        <v>14</v>
      </c>
      <c r="E19" s="66">
        <v>7</v>
      </c>
      <c r="F19" s="67"/>
      <c r="G19" s="65">
        <f>B19-C19</f>
        <v>1</v>
      </c>
      <c r="H19" s="66">
        <f>D19-E19</f>
        <v>7</v>
      </c>
      <c r="I19" s="20">
        <f>IF(C19=0, "-", IF(G19/C19&lt;10, G19/C19, "&gt;999%"))</f>
        <v>1</v>
      </c>
      <c r="J19" s="21">
        <f>IF(E19=0, "-", IF(H19/E19&lt;10, H19/E19, "&gt;999%"))</f>
        <v>1</v>
      </c>
    </row>
    <row r="20" spans="1:10" x14ac:dyDescent="0.25">
      <c r="A20" s="158" t="s">
        <v>474</v>
      </c>
      <c r="B20" s="65">
        <v>1</v>
      </c>
      <c r="C20" s="66">
        <v>0</v>
      </c>
      <c r="D20" s="65">
        <v>7</v>
      </c>
      <c r="E20" s="66">
        <v>13</v>
      </c>
      <c r="F20" s="67"/>
      <c r="G20" s="65">
        <f>B20-C20</f>
        <v>1</v>
      </c>
      <c r="H20" s="66">
        <f>D20-E20</f>
        <v>-6</v>
      </c>
      <c r="I20" s="20" t="str">
        <f>IF(C20=0, "-", IF(G20/C20&lt;10, G20/C20, "&gt;999%"))</f>
        <v>-</v>
      </c>
      <c r="J20" s="21">
        <f>IF(E20=0, "-", IF(H20/E20&lt;10, H20/E20, "&gt;999%"))</f>
        <v>-0.46153846153846156</v>
      </c>
    </row>
    <row r="21" spans="1:10" s="160" customFormat="1" x14ac:dyDescent="0.25">
      <c r="A21" s="178" t="s">
        <v>637</v>
      </c>
      <c r="B21" s="71">
        <v>3</v>
      </c>
      <c r="C21" s="72">
        <v>1</v>
      </c>
      <c r="D21" s="71">
        <v>21</v>
      </c>
      <c r="E21" s="72">
        <v>20</v>
      </c>
      <c r="F21" s="73"/>
      <c r="G21" s="71">
        <f>B21-C21</f>
        <v>2</v>
      </c>
      <c r="H21" s="72">
        <f>D21-E21</f>
        <v>1</v>
      </c>
      <c r="I21" s="37">
        <f>IF(C21=0, "-", IF(G21/C21&lt;10, G21/C21, "&gt;999%"))</f>
        <v>2</v>
      </c>
      <c r="J21" s="38">
        <f>IF(E21=0, "-", IF(H21/E21&lt;10, H21/E21, "&gt;999%"))</f>
        <v>0.05</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215</v>
      </c>
      <c r="B24" s="65">
        <v>11</v>
      </c>
      <c r="C24" s="66">
        <v>11</v>
      </c>
      <c r="D24" s="65">
        <v>65</v>
      </c>
      <c r="E24" s="66">
        <v>90</v>
      </c>
      <c r="F24" s="67"/>
      <c r="G24" s="65">
        <f t="shared" ref="G24:G40" si="0">B24-C24</f>
        <v>0</v>
      </c>
      <c r="H24" s="66">
        <f t="shared" ref="H24:H40" si="1">D24-E24</f>
        <v>-25</v>
      </c>
      <c r="I24" s="20">
        <f t="shared" ref="I24:I40" si="2">IF(C24=0, "-", IF(G24/C24&lt;10, G24/C24, "&gt;999%"))</f>
        <v>0</v>
      </c>
      <c r="J24" s="21">
        <f t="shared" ref="J24:J40" si="3">IF(E24=0, "-", IF(H24/E24&lt;10, H24/E24, "&gt;999%"))</f>
        <v>-0.27777777777777779</v>
      </c>
    </row>
    <row r="25" spans="1:10" x14ac:dyDescent="0.25">
      <c r="A25" s="158" t="s">
        <v>234</v>
      </c>
      <c r="B25" s="65">
        <v>57</v>
      </c>
      <c r="C25" s="66">
        <v>0</v>
      </c>
      <c r="D25" s="65">
        <v>278</v>
      </c>
      <c r="E25" s="66">
        <v>54</v>
      </c>
      <c r="F25" s="67"/>
      <c r="G25" s="65">
        <f t="shared" si="0"/>
        <v>57</v>
      </c>
      <c r="H25" s="66">
        <f t="shared" si="1"/>
        <v>224</v>
      </c>
      <c r="I25" s="20" t="str">
        <f t="shared" si="2"/>
        <v>-</v>
      </c>
      <c r="J25" s="21">
        <f t="shared" si="3"/>
        <v>4.1481481481481479</v>
      </c>
    </row>
    <row r="26" spans="1:10" x14ac:dyDescent="0.25">
      <c r="A26" s="158" t="s">
        <v>254</v>
      </c>
      <c r="B26" s="65">
        <v>9</v>
      </c>
      <c r="C26" s="66">
        <v>5</v>
      </c>
      <c r="D26" s="65">
        <v>67</v>
      </c>
      <c r="E26" s="66">
        <v>75</v>
      </c>
      <c r="F26" s="67"/>
      <c r="G26" s="65">
        <f t="shared" si="0"/>
        <v>4</v>
      </c>
      <c r="H26" s="66">
        <f t="shared" si="1"/>
        <v>-8</v>
      </c>
      <c r="I26" s="20">
        <f t="shared" si="2"/>
        <v>0.8</v>
      </c>
      <c r="J26" s="21">
        <f t="shared" si="3"/>
        <v>-0.10666666666666667</v>
      </c>
    </row>
    <row r="27" spans="1:10" x14ac:dyDescent="0.25">
      <c r="A27" s="158" t="s">
        <v>320</v>
      </c>
      <c r="B27" s="65">
        <v>5</v>
      </c>
      <c r="C27" s="66">
        <v>7</v>
      </c>
      <c r="D27" s="65">
        <v>25</v>
      </c>
      <c r="E27" s="66">
        <v>29</v>
      </c>
      <c r="F27" s="67"/>
      <c r="G27" s="65">
        <f t="shared" si="0"/>
        <v>-2</v>
      </c>
      <c r="H27" s="66">
        <f t="shared" si="1"/>
        <v>-4</v>
      </c>
      <c r="I27" s="20">
        <f t="shared" si="2"/>
        <v>-0.2857142857142857</v>
      </c>
      <c r="J27" s="21">
        <f t="shared" si="3"/>
        <v>-0.13793103448275862</v>
      </c>
    </row>
    <row r="28" spans="1:10" x14ac:dyDescent="0.25">
      <c r="A28" s="158" t="s">
        <v>255</v>
      </c>
      <c r="B28" s="65">
        <v>7</v>
      </c>
      <c r="C28" s="66">
        <v>9</v>
      </c>
      <c r="D28" s="65">
        <v>44</v>
      </c>
      <c r="E28" s="66">
        <v>81</v>
      </c>
      <c r="F28" s="67"/>
      <c r="G28" s="65">
        <f t="shared" si="0"/>
        <v>-2</v>
      </c>
      <c r="H28" s="66">
        <f t="shared" si="1"/>
        <v>-37</v>
      </c>
      <c r="I28" s="20">
        <f t="shared" si="2"/>
        <v>-0.22222222222222221</v>
      </c>
      <c r="J28" s="21">
        <f t="shared" si="3"/>
        <v>-0.4567901234567901</v>
      </c>
    </row>
    <row r="29" spans="1:10" x14ac:dyDescent="0.25">
      <c r="A29" s="158" t="s">
        <v>272</v>
      </c>
      <c r="B29" s="65">
        <v>7</v>
      </c>
      <c r="C29" s="66">
        <v>2</v>
      </c>
      <c r="D29" s="65">
        <v>36</v>
      </c>
      <c r="E29" s="66">
        <v>32</v>
      </c>
      <c r="F29" s="67"/>
      <c r="G29" s="65">
        <f t="shared" si="0"/>
        <v>5</v>
      </c>
      <c r="H29" s="66">
        <f t="shared" si="1"/>
        <v>4</v>
      </c>
      <c r="I29" s="20">
        <f t="shared" si="2"/>
        <v>2.5</v>
      </c>
      <c r="J29" s="21">
        <f t="shared" si="3"/>
        <v>0.125</v>
      </c>
    </row>
    <row r="30" spans="1:10" x14ac:dyDescent="0.25">
      <c r="A30" s="158" t="s">
        <v>273</v>
      </c>
      <c r="B30" s="65">
        <v>0</v>
      </c>
      <c r="C30" s="66">
        <v>2</v>
      </c>
      <c r="D30" s="65">
        <v>14</v>
      </c>
      <c r="E30" s="66">
        <v>14</v>
      </c>
      <c r="F30" s="67"/>
      <c r="G30" s="65">
        <f t="shared" si="0"/>
        <v>-2</v>
      </c>
      <c r="H30" s="66">
        <f t="shared" si="1"/>
        <v>0</v>
      </c>
      <c r="I30" s="20">
        <f t="shared" si="2"/>
        <v>-1</v>
      </c>
      <c r="J30" s="21">
        <f t="shared" si="3"/>
        <v>0</v>
      </c>
    </row>
    <row r="31" spans="1:10" x14ac:dyDescent="0.25">
      <c r="A31" s="158" t="s">
        <v>282</v>
      </c>
      <c r="B31" s="65">
        <v>0</v>
      </c>
      <c r="C31" s="66">
        <v>0</v>
      </c>
      <c r="D31" s="65">
        <v>0</v>
      </c>
      <c r="E31" s="66">
        <v>3</v>
      </c>
      <c r="F31" s="67"/>
      <c r="G31" s="65">
        <f t="shared" si="0"/>
        <v>0</v>
      </c>
      <c r="H31" s="66">
        <f t="shared" si="1"/>
        <v>-3</v>
      </c>
      <c r="I31" s="20" t="str">
        <f t="shared" si="2"/>
        <v>-</v>
      </c>
      <c r="J31" s="21">
        <f t="shared" si="3"/>
        <v>-1</v>
      </c>
    </row>
    <row r="32" spans="1:10" x14ac:dyDescent="0.25">
      <c r="A32" s="158" t="s">
        <v>452</v>
      </c>
      <c r="B32" s="65">
        <v>1</v>
      </c>
      <c r="C32" s="66">
        <v>1</v>
      </c>
      <c r="D32" s="65">
        <v>14</v>
      </c>
      <c r="E32" s="66">
        <v>12</v>
      </c>
      <c r="F32" s="67"/>
      <c r="G32" s="65">
        <f t="shared" si="0"/>
        <v>0</v>
      </c>
      <c r="H32" s="66">
        <f t="shared" si="1"/>
        <v>2</v>
      </c>
      <c r="I32" s="20">
        <f t="shared" si="2"/>
        <v>0</v>
      </c>
      <c r="J32" s="21">
        <f t="shared" si="3"/>
        <v>0.16666666666666666</v>
      </c>
    </row>
    <row r="33" spans="1:10" x14ac:dyDescent="0.25">
      <c r="A33" s="158" t="s">
        <v>380</v>
      </c>
      <c r="B33" s="65">
        <v>18</v>
      </c>
      <c r="C33" s="66">
        <v>21</v>
      </c>
      <c r="D33" s="65">
        <v>115</v>
      </c>
      <c r="E33" s="66">
        <v>233</v>
      </c>
      <c r="F33" s="67"/>
      <c r="G33" s="65">
        <f t="shared" si="0"/>
        <v>-3</v>
      </c>
      <c r="H33" s="66">
        <f t="shared" si="1"/>
        <v>-118</v>
      </c>
      <c r="I33" s="20">
        <f t="shared" si="2"/>
        <v>-0.14285714285714285</v>
      </c>
      <c r="J33" s="21">
        <f t="shared" si="3"/>
        <v>-0.50643776824034337</v>
      </c>
    </row>
    <row r="34" spans="1:10" x14ac:dyDescent="0.25">
      <c r="A34" s="158" t="s">
        <v>381</v>
      </c>
      <c r="B34" s="65">
        <v>129</v>
      </c>
      <c r="C34" s="66">
        <v>138</v>
      </c>
      <c r="D34" s="65">
        <v>638</v>
      </c>
      <c r="E34" s="66">
        <v>859</v>
      </c>
      <c r="F34" s="67"/>
      <c r="G34" s="65">
        <f t="shared" si="0"/>
        <v>-9</v>
      </c>
      <c r="H34" s="66">
        <f t="shared" si="1"/>
        <v>-221</v>
      </c>
      <c r="I34" s="20">
        <f t="shared" si="2"/>
        <v>-6.5217391304347824E-2</v>
      </c>
      <c r="J34" s="21">
        <f t="shared" si="3"/>
        <v>-0.2572759022118743</v>
      </c>
    </row>
    <row r="35" spans="1:10" x14ac:dyDescent="0.25">
      <c r="A35" s="158" t="s">
        <v>411</v>
      </c>
      <c r="B35" s="65">
        <v>30</v>
      </c>
      <c r="C35" s="66">
        <v>51</v>
      </c>
      <c r="D35" s="65">
        <v>326</v>
      </c>
      <c r="E35" s="66">
        <v>410</v>
      </c>
      <c r="F35" s="67"/>
      <c r="G35" s="65">
        <f t="shared" si="0"/>
        <v>-21</v>
      </c>
      <c r="H35" s="66">
        <f t="shared" si="1"/>
        <v>-84</v>
      </c>
      <c r="I35" s="20">
        <f t="shared" si="2"/>
        <v>-0.41176470588235292</v>
      </c>
      <c r="J35" s="21">
        <f t="shared" si="3"/>
        <v>-0.20487804878048779</v>
      </c>
    </row>
    <row r="36" spans="1:10" x14ac:dyDescent="0.25">
      <c r="A36" s="158" t="s">
        <v>453</v>
      </c>
      <c r="B36" s="65">
        <v>20</v>
      </c>
      <c r="C36" s="66">
        <v>25</v>
      </c>
      <c r="D36" s="65">
        <v>116</v>
      </c>
      <c r="E36" s="66">
        <v>177</v>
      </c>
      <c r="F36" s="67"/>
      <c r="G36" s="65">
        <f t="shared" si="0"/>
        <v>-5</v>
      </c>
      <c r="H36" s="66">
        <f t="shared" si="1"/>
        <v>-61</v>
      </c>
      <c r="I36" s="20">
        <f t="shared" si="2"/>
        <v>-0.2</v>
      </c>
      <c r="J36" s="21">
        <f t="shared" si="3"/>
        <v>-0.34463276836158191</v>
      </c>
    </row>
    <row r="37" spans="1:10" x14ac:dyDescent="0.25">
      <c r="A37" s="158" t="s">
        <v>475</v>
      </c>
      <c r="B37" s="65">
        <v>5</v>
      </c>
      <c r="C37" s="66">
        <v>3</v>
      </c>
      <c r="D37" s="65">
        <v>56</v>
      </c>
      <c r="E37" s="66">
        <v>48</v>
      </c>
      <c r="F37" s="67"/>
      <c r="G37" s="65">
        <f t="shared" si="0"/>
        <v>2</v>
      </c>
      <c r="H37" s="66">
        <f t="shared" si="1"/>
        <v>8</v>
      </c>
      <c r="I37" s="20">
        <f t="shared" si="2"/>
        <v>0.66666666666666663</v>
      </c>
      <c r="J37" s="21">
        <f t="shared" si="3"/>
        <v>0.16666666666666666</v>
      </c>
    </row>
    <row r="38" spans="1:10" x14ac:dyDescent="0.25">
      <c r="A38" s="158" t="s">
        <v>337</v>
      </c>
      <c r="B38" s="65">
        <v>0</v>
      </c>
      <c r="C38" s="66">
        <v>0</v>
      </c>
      <c r="D38" s="65">
        <v>0</v>
      </c>
      <c r="E38" s="66">
        <v>6</v>
      </c>
      <c r="F38" s="67"/>
      <c r="G38" s="65">
        <f t="shared" si="0"/>
        <v>0</v>
      </c>
      <c r="H38" s="66">
        <f t="shared" si="1"/>
        <v>-6</v>
      </c>
      <c r="I38" s="20" t="str">
        <f t="shared" si="2"/>
        <v>-</v>
      </c>
      <c r="J38" s="21">
        <f t="shared" si="3"/>
        <v>-1</v>
      </c>
    </row>
    <row r="39" spans="1:10" x14ac:dyDescent="0.25">
      <c r="A39" s="158" t="s">
        <v>321</v>
      </c>
      <c r="B39" s="65">
        <v>1</v>
      </c>
      <c r="C39" s="66">
        <v>1</v>
      </c>
      <c r="D39" s="65">
        <v>3</v>
      </c>
      <c r="E39" s="66">
        <v>11</v>
      </c>
      <c r="F39" s="67"/>
      <c r="G39" s="65">
        <f t="shared" si="0"/>
        <v>0</v>
      </c>
      <c r="H39" s="66">
        <f t="shared" si="1"/>
        <v>-8</v>
      </c>
      <c r="I39" s="20">
        <f t="shared" si="2"/>
        <v>0</v>
      </c>
      <c r="J39" s="21">
        <f t="shared" si="3"/>
        <v>-0.72727272727272729</v>
      </c>
    </row>
    <row r="40" spans="1:10" s="160" customFormat="1" x14ac:dyDescent="0.25">
      <c r="A40" s="178" t="s">
        <v>638</v>
      </c>
      <c r="B40" s="71">
        <v>300</v>
      </c>
      <c r="C40" s="72">
        <v>276</v>
      </c>
      <c r="D40" s="71">
        <v>1797</v>
      </c>
      <c r="E40" s="72">
        <v>2134</v>
      </c>
      <c r="F40" s="73"/>
      <c r="G40" s="71">
        <f t="shared" si="0"/>
        <v>24</v>
      </c>
      <c r="H40" s="72">
        <f t="shared" si="1"/>
        <v>-337</v>
      </c>
      <c r="I40" s="37">
        <f t="shared" si="2"/>
        <v>8.6956521739130432E-2</v>
      </c>
      <c r="J40" s="38">
        <f t="shared" si="3"/>
        <v>-0.15791940018744141</v>
      </c>
    </row>
    <row r="41" spans="1:10" x14ac:dyDescent="0.25">
      <c r="A41" s="177"/>
      <c r="B41" s="143"/>
      <c r="C41" s="144"/>
      <c r="D41" s="143"/>
      <c r="E41" s="144"/>
      <c r="F41" s="145"/>
      <c r="G41" s="143"/>
      <c r="H41" s="144"/>
      <c r="I41" s="151"/>
      <c r="J41" s="152"/>
    </row>
    <row r="42" spans="1:10" s="139" customFormat="1" x14ac:dyDescent="0.25">
      <c r="A42" s="159" t="s">
        <v>35</v>
      </c>
      <c r="B42" s="65"/>
      <c r="C42" s="66"/>
      <c r="D42" s="65"/>
      <c r="E42" s="66"/>
      <c r="F42" s="67"/>
      <c r="G42" s="65"/>
      <c r="H42" s="66"/>
      <c r="I42" s="20"/>
      <c r="J42" s="21"/>
    </row>
    <row r="43" spans="1:10" x14ac:dyDescent="0.25">
      <c r="A43" s="158" t="s">
        <v>476</v>
      </c>
      <c r="B43" s="65">
        <v>2</v>
      </c>
      <c r="C43" s="66">
        <v>1</v>
      </c>
      <c r="D43" s="65">
        <v>16</v>
      </c>
      <c r="E43" s="66">
        <v>15</v>
      </c>
      <c r="F43" s="67"/>
      <c r="G43" s="65">
        <f>B43-C43</f>
        <v>1</v>
      </c>
      <c r="H43" s="66">
        <f>D43-E43</f>
        <v>1</v>
      </c>
      <c r="I43" s="20">
        <f>IF(C43=0, "-", IF(G43/C43&lt;10, G43/C43, "&gt;999%"))</f>
        <v>1</v>
      </c>
      <c r="J43" s="21">
        <f>IF(E43=0, "-", IF(H43/E43&lt;10, H43/E43, "&gt;999%"))</f>
        <v>6.6666666666666666E-2</v>
      </c>
    </row>
    <row r="44" spans="1:10" x14ac:dyDescent="0.25">
      <c r="A44" s="158" t="s">
        <v>338</v>
      </c>
      <c r="B44" s="65">
        <v>4</v>
      </c>
      <c r="C44" s="66">
        <v>5</v>
      </c>
      <c r="D44" s="65">
        <v>16</v>
      </c>
      <c r="E44" s="66">
        <v>20</v>
      </c>
      <c r="F44" s="67"/>
      <c r="G44" s="65">
        <f>B44-C44</f>
        <v>-1</v>
      </c>
      <c r="H44" s="66">
        <f>D44-E44</f>
        <v>-4</v>
      </c>
      <c r="I44" s="20">
        <f>IF(C44=0, "-", IF(G44/C44&lt;10, G44/C44, "&gt;999%"))</f>
        <v>-0.2</v>
      </c>
      <c r="J44" s="21">
        <f>IF(E44=0, "-", IF(H44/E44&lt;10, H44/E44, "&gt;999%"))</f>
        <v>-0.2</v>
      </c>
    </row>
    <row r="45" spans="1:10" x14ac:dyDescent="0.25">
      <c r="A45" s="158" t="s">
        <v>283</v>
      </c>
      <c r="B45" s="65">
        <v>0</v>
      </c>
      <c r="C45" s="66">
        <v>1</v>
      </c>
      <c r="D45" s="65">
        <v>5</v>
      </c>
      <c r="E45" s="66">
        <v>6</v>
      </c>
      <c r="F45" s="67"/>
      <c r="G45" s="65">
        <f>B45-C45</f>
        <v>-1</v>
      </c>
      <c r="H45" s="66">
        <f>D45-E45</f>
        <v>-1</v>
      </c>
      <c r="I45" s="20">
        <f>IF(C45=0, "-", IF(G45/C45&lt;10, G45/C45, "&gt;999%"))</f>
        <v>-1</v>
      </c>
      <c r="J45" s="21">
        <f>IF(E45=0, "-", IF(H45/E45&lt;10, H45/E45, "&gt;999%"))</f>
        <v>-0.16666666666666666</v>
      </c>
    </row>
    <row r="46" spans="1:10" s="160" customFormat="1" x14ac:dyDescent="0.25">
      <c r="A46" s="178" t="s">
        <v>639</v>
      </c>
      <c r="B46" s="71">
        <v>6</v>
      </c>
      <c r="C46" s="72">
        <v>7</v>
      </c>
      <c r="D46" s="71">
        <v>37</v>
      </c>
      <c r="E46" s="72">
        <v>41</v>
      </c>
      <c r="F46" s="73"/>
      <c r="G46" s="71">
        <f>B46-C46</f>
        <v>-1</v>
      </c>
      <c r="H46" s="72">
        <f>D46-E46</f>
        <v>-4</v>
      </c>
      <c r="I46" s="37">
        <f>IF(C46=0, "-", IF(G46/C46&lt;10, G46/C46, "&gt;999%"))</f>
        <v>-0.14285714285714285</v>
      </c>
      <c r="J46" s="38">
        <f>IF(E46=0, "-", IF(H46/E46&lt;10, H46/E46, "&gt;999%"))</f>
        <v>-9.7560975609756101E-2</v>
      </c>
    </row>
    <row r="47" spans="1:10" x14ac:dyDescent="0.25">
      <c r="A47" s="177"/>
      <c r="B47" s="143"/>
      <c r="C47" s="144"/>
      <c r="D47" s="143"/>
      <c r="E47" s="144"/>
      <c r="F47" s="145"/>
      <c r="G47" s="143"/>
      <c r="H47" s="144"/>
      <c r="I47" s="151"/>
      <c r="J47" s="152"/>
    </row>
    <row r="48" spans="1:10" s="139" customFormat="1" x14ac:dyDescent="0.25">
      <c r="A48" s="159" t="s">
        <v>36</v>
      </c>
      <c r="B48" s="65"/>
      <c r="C48" s="66"/>
      <c r="D48" s="65"/>
      <c r="E48" s="66"/>
      <c r="F48" s="67"/>
      <c r="G48" s="65"/>
      <c r="H48" s="66"/>
      <c r="I48" s="20"/>
      <c r="J48" s="21"/>
    </row>
    <row r="49" spans="1:10" x14ac:dyDescent="0.25">
      <c r="A49" s="158" t="s">
        <v>235</v>
      </c>
      <c r="B49" s="65">
        <v>30</v>
      </c>
      <c r="C49" s="66">
        <v>42</v>
      </c>
      <c r="D49" s="65">
        <v>179</v>
      </c>
      <c r="E49" s="66">
        <v>417</v>
      </c>
      <c r="F49" s="67"/>
      <c r="G49" s="65">
        <f t="shared" ref="G49:G71" si="4">B49-C49</f>
        <v>-12</v>
      </c>
      <c r="H49" s="66">
        <f t="shared" ref="H49:H71" si="5">D49-E49</f>
        <v>-238</v>
      </c>
      <c r="I49" s="20">
        <f t="shared" ref="I49:I71" si="6">IF(C49=0, "-", IF(G49/C49&lt;10, G49/C49, "&gt;999%"))</f>
        <v>-0.2857142857142857</v>
      </c>
      <c r="J49" s="21">
        <f t="shared" ref="J49:J71" si="7">IF(E49=0, "-", IF(H49/E49&lt;10, H49/E49, "&gt;999%"))</f>
        <v>-0.57074340527577938</v>
      </c>
    </row>
    <row r="50" spans="1:10" x14ac:dyDescent="0.25">
      <c r="A50" s="158" t="s">
        <v>309</v>
      </c>
      <c r="B50" s="65">
        <v>19</v>
      </c>
      <c r="C50" s="66">
        <v>2</v>
      </c>
      <c r="D50" s="65">
        <v>88</v>
      </c>
      <c r="E50" s="66">
        <v>61</v>
      </c>
      <c r="F50" s="67"/>
      <c r="G50" s="65">
        <f t="shared" si="4"/>
        <v>17</v>
      </c>
      <c r="H50" s="66">
        <f t="shared" si="5"/>
        <v>27</v>
      </c>
      <c r="I50" s="20">
        <f t="shared" si="6"/>
        <v>8.5</v>
      </c>
      <c r="J50" s="21">
        <f t="shared" si="7"/>
        <v>0.44262295081967212</v>
      </c>
    </row>
    <row r="51" spans="1:10" x14ac:dyDescent="0.25">
      <c r="A51" s="158" t="s">
        <v>236</v>
      </c>
      <c r="B51" s="65">
        <v>31</v>
      </c>
      <c r="C51" s="66">
        <v>50</v>
      </c>
      <c r="D51" s="65">
        <v>180</v>
      </c>
      <c r="E51" s="66">
        <v>338</v>
      </c>
      <c r="F51" s="67"/>
      <c r="G51" s="65">
        <f t="shared" si="4"/>
        <v>-19</v>
      </c>
      <c r="H51" s="66">
        <f t="shared" si="5"/>
        <v>-158</v>
      </c>
      <c r="I51" s="20">
        <f t="shared" si="6"/>
        <v>-0.38</v>
      </c>
      <c r="J51" s="21">
        <f t="shared" si="7"/>
        <v>-0.46745562130177515</v>
      </c>
    </row>
    <row r="52" spans="1:10" x14ac:dyDescent="0.25">
      <c r="A52" s="158" t="s">
        <v>256</v>
      </c>
      <c r="B52" s="65">
        <v>35</v>
      </c>
      <c r="C52" s="66">
        <v>39</v>
      </c>
      <c r="D52" s="65">
        <v>265</v>
      </c>
      <c r="E52" s="66">
        <v>464</v>
      </c>
      <c r="F52" s="67"/>
      <c r="G52" s="65">
        <f t="shared" si="4"/>
        <v>-4</v>
      </c>
      <c r="H52" s="66">
        <f t="shared" si="5"/>
        <v>-199</v>
      </c>
      <c r="I52" s="20">
        <f t="shared" si="6"/>
        <v>-0.10256410256410256</v>
      </c>
      <c r="J52" s="21">
        <f t="shared" si="7"/>
        <v>-0.42887931034482757</v>
      </c>
    </row>
    <row r="53" spans="1:10" x14ac:dyDescent="0.25">
      <c r="A53" s="158" t="s">
        <v>322</v>
      </c>
      <c r="B53" s="65">
        <v>21</v>
      </c>
      <c r="C53" s="66">
        <v>21</v>
      </c>
      <c r="D53" s="65">
        <v>114</v>
      </c>
      <c r="E53" s="66">
        <v>138</v>
      </c>
      <c r="F53" s="67"/>
      <c r="G53" s="65">
        <f t="shared" si="4"/>
        <v>0</v>
      </c>
      <c r="H53" s="66">
        <f t="shared" si="5"/>
        <v>-24</v>
      </c>
      <c r="I53" s="20">
        <f t="shared" si="6"/>
        <v>0</v>
      </c>
      <c r="J53" s="21">
        <f t="shared" si="7"/>
        <v>-0.17391304347826086</v>
      </c>
    </row>
    <row r="54" spans="1:10" x14ac:dyDescent="0.25">
      <c r="A54" s="158" t="s">
        <v>257</v>
      </c>
      <c r="B54" s="65">
        <v>7</v>
      </c>
      <c r="C54" s="66">
        <v>0</v>
      </c>
      <c r="D54" s="65">
        <v>107</v>
      </c>
      <c r="E54" s="66">
        <v>0</v>
      </c>
      <c r="F54" s="67"/>
      <c r="G54" s="65">
        <f t="shared" si="4"/>
        <v>7</v>
      </c>
      <c r="H54" s="66">
        <f t="shared" si="5"/>
        <v>107</v>
      </c>
      <c r="I54" s="20" t="str">
        <f t="shared" si="6"/>
        <v>-</v>
      </c>
      <c r="J54" s="21" t="str">
        <f t="shared" si="7"/>
        <v>-</v>
      </c>
    </row>
    <row r="55" spans="1:10" x14ac:dyDescent="0.25">
      <c r="A55" s="158" t="s">
        <v>274</v>
      </c>
      <c r="B55" s="65">
        <v>6</v>
      </c>
      <c r="C55" s="66">
        <v>5</v>
      </c>
      <c r="D55" s="65">
        <v>38</v>
      </c>
      <c r="E55" s="66">
        <v>39</v>
      </c>
      <c r="F55" s="67"/>
      <c r="G55" s="65">
        <f t="shared" si="4"/>
        <v>1</v>
      </c>
      <c r="H55" s="66">
        <f t="shared" si="5"/>
        <v>-1</v>
      </c>
      <c r="I55" s="20">
        <f t="shared" si="6"/>
        <v>0.2</v>
      </c>
      <c r="J55" s="21">
        <f t="shared" si="7"/>
        <v>-2.564102564102564E-2</v>
      </c>
    </row>
    <row r="56" spans="1:10" x14ac:dyDescent="0.25">
      <c r="A56" s="158" t="s">
        <v>284</v>
      </c>
      <c r="B56" s="65">
        <v>0</v>
      </c>
      <c r="C56" s="66">
        <v>0</v>
      </c>
      <c r="D56" s="65">
        <v>0</v>
      </c>
      <c r="E56" s="66">
        <v>8</v>
      </c>
      <c r="F56" s="67"/>
      <c r="G56" s="65">
        <f t="shared" si="4"/>
        <v>0</v>
      </c>
      <c r="H56" s="66">
        <f t="shared" si="5"/>
        <v>-8</v>
      </c>
      <c r="I56" s="20" t="str">
        <f t="shared" si="6"/>
        <v>-</v>
      </c>
      <c r="J56" s="21">
        <f t="shared" si="7"/>
        <v>-1</v>
      </c>
    </row>
    <row r="57" spans="1:10" x14ac:dyDescent="0.25">
      <c r="A57" s="158" t="s">
        <v>285</v>
      </c>
      <c r="B57" s="65">
        <v>0</v>
      </c>
      <c r="C57" s="66">
        <v>0</v>
      </c>
      <c r="D57" s="65">
        <v>6</v>
      </c>
      <c r="E57" s="66">
        <v>6</v>
      </c>
      <c r="F57" s="67"/>
      <c r="G57" s="65">
        <f t="shared" si="4"/>
        <v>0</v>
      </c>
      <c r="H57" s="66">
        <f t="shared" si="5"/>
        <v>0</v>
      </c>
      <c r="I57" s="20" t="str">
        <f t="shared" si="6"/>
        <v>-</v>
      </c>
      <c r="J57" s="21">
        <f t="shared" si="7"/>
        <v>0</v>
      </c>
    </row>
    <row r="58" spans="1:10" x14ac:dyDescent="0.25">
      <c r="A58" s="158" t="s">
        <v>339</v>
      </c>
      <c r="B58" s="65">
        <v>1</v>
      </c>
      <c r="C58" s="66">
        <v>0</v>
      </c>
      <c r="D58" s="65">
        <v>6</v>
      </c>
      <c r="E58" s="66">
        <v>2</v>
      </c>
      <c r="F58" s="67"/>
      <c r="G58" s="65">
        <f t="shared" si="4"/>
        <v>1</v>
      </c>
      <c r="H58" s="66">
        <f t="shared" si="5"/>
        <v>4</v>
      </c>
      <c r="I58" s="20" t="str">
        <f t="shared" si="6"/>
        <v>-</v>
      </c>
      <c r="J58" s="21">
        <f t="shared" si="7"/>
        <v>2</v>
      </c>
    </row>
    <row r="59" spans="1:10" x14ac:dyDescent="0.25">
      <c r="A59" s="158" t="s">
        <v>286</v>
      </c>
      <c r="B59" s="65">
        <v>0</v>
      </c>
      <c r="C59" s="66">
        <v>0</v>
      </c>
      <c r="D59" s="65">
        <v>6</v>
      </c>
      <c r="E59" s="66">
        <v>1</v>
      </c>
      <c r="F59" s="67"/>
      <c r="G59" s="65">
        <f t="shared" si="4"/>
        <v>0</v>
      </c>
      <c r="H59" s="66">
        <f t="shared" si="5"/>
        <v>5</v>
      </c>
      <c r="I59" s="20" t="str">
        <f t="shared" si="6"/>
        <v>-</v>
      </c>
      <c r="J59" s="21">
        <f t="shared" si="7"/>
        <v>5</v>
      </c>
    </row>
    <row r="60" spans="1:10" x14ac:dyDescent="0.25">
      <c r="A60" s="158" t="s">
        <v>237</v>
      </c>
      <c r="B60" s="65">
        <v>0</v>
      </c>
      <c r="C60" s="66">
        <v>1</v>
      </c>
      <c r="D60" s="65">
        <v>0</v>
      </c>
      <c r="E60" s="66">
        <v>5</v>
      </c>
      <c r="F60" s="67"/>
      <c r="G60" s="65">
        <f t="shared" si="4"/>
        <v>-1</v>
      </c>
      <c r="H60" s="66">
        <f t="shared" si="5"/>
        <v>-5</v>
      </c>
      <c r="I60" s="20">
        <f t="shared" si="6"/>
        <v>-1</v>
      </c>
      <c r="J60" s="21">
        <f t="shared" si="7"/>
        <v>-1</v>
      </c>
    </row>
    <row r="61" spans="1:10" x14ac:dyDescent="0.25">
      <c r="A61" s="158" t="s">
        <v>258</v>
      </c>
      <c r="B61" s="65">
        <v>3</v>
      </c>
      <c r="C61" s="66">
        <v>0</v>
      </c>
      <c r="D61" s="65">
        <v>34</v>
      </c>
      <c r="E61" s="66">
        <v>0</v>
      </c>
      <c r="F61" s="67"/>
      <c r="G61" s="65">
        <f t="shared" si="4"/>
        <v>3</v>
      </c>
      <c r="H61" s="66">
        <f t="shared" si="5"/>
        <v>34</v>
      </c>
      <c r="I61" s="20" t="str">
        <f t="shared" si="6"/>
        <v>-</v>
      </c>
      <c r="J61" s="21" t="str">
        <f t="shared" si="7"/>
        <v>-</v>
      </c>
    </row>
    <row r="62" spans="1:10" x14ac:dyDescent="0.25">
      <c r="A62" s="158" t="s">
        <v>454</v>
      </c>
      <c r="B62" s="65">
        <v>11</v>
      </c>
      <c r="C62" s="66">
        <v>0</v>
      </c>
      <c r="D62" s="65">
        <v>68</v>
      </c>
      <c r="E62" s="66">
        <v>0</v>
      </c>
      <c r="F62" s="67"/>
      <c r="G62" s="65">
        <f t="shared" si="4"/>
        <v>11</v>
      </c>
      <c r="H62" s="66">
        <f t="shared" si="5"/>
        <v>68</v>
      </c>
      <c r="I62" s="20" t="str">
        <f t="shared" si="6"/>
        <v>-</v>
      </c>
      <c r="J62" s="21" t="str">
        <f t="shared" si="7"/>
        <v>-</v>
      </c>
    </row>
    <row r="63" spans="1:10" x14ac:dyDescent="0.25">
      <c r="A63" s="158" t="s">
        <v>382</v>
      </c>
      <c r="B63" s="65">
        <v>18</v>
      </c>
      <c r="C63" s="66">
        <v>11</v>
      </c>
      <c r="D63" s="65">
        <v>339</v>
      </c>
      <c r="E63" s="66">
        <v>358</v>
      </c>
      <c r="F63" s="67"/>
      <c r="G63" s="65">
        <f t="shared" si="4"/>
        <v>7</v>
      </c>
      <c r="H63" s="66">
        <f t="shared" si="5"/>
        <v>-19</v>
      </c>
      <c r="I63" s="20">
        <f t="shared" si="6"/>
        <v>0.63636363636363635</v>
      </c>
      <c r="J63" s="21">
        <f t="shared" si="7"/>
        <v>-5.3072625698324022E-2</v>
      </c>
    </row>
    <row r="64" spans="1:10" x14ac:dyDescent="0.25">
      <c r="A64" s="158" t="s">
        <v>383</v>
      </c>
      <c r="B64" s="65">
        <v>6</v>
      </c>
      <c r="C64" s="66">
        <v>4</v>
      </c>
      <c r="D64" s="65">
        <v>54</v>
      </c>
      <c r="E64" s="66">
        <v>64</v>
      </c>
      <c r="F64" s="67"/>
      <c r="G64" s="65">
        <f t="shared" si="4"/>
        <v>2</v>
      </c>
      <c r="H64" s="66">
        <f t="shared" si="5"/>
        <v>-10</v>
      </c>
      <c r="I64" s="20">
        <f t="shared" si="6"/>
        <v>0.5</v>
      </c>
      <c r="J64" s="21">
        <f t="shared" si="7"/>
        <v>-0.15625</v>
      </c>
    </row>
    <row r="65" spans="1:10" x14ac:dyDescent="0.25">
      <c r="A65" s="158" t="s">
        <v>412</v>
      </c>
      <c r="B65" s="65">
        <v>49</v>
      </c>
      <c r="C65" s="66">
        <v>57</v>
      </c>
      <c r="D65" s="65">
        <v>514</v>
      </c>
      <c r="E65" s="66">
        <v>482</v>
      </c>
      <c r="F65" s="67"/>
      <c r="G65" s="65">
        <f t="shared" si="4"/>
        <v>-8</v>
      </c>
      <c r="H65" s="66">
        <f t="shared" si="5"/>
        <v>32</v>
      </c>
      <c r="I65" s="20">
        <f t="shared" si="6"/>
        <v>-0.14035087719298245</v>
      </c>
      <c r="J65" s="21">
        <f t="shared" si="7"/>
        <v>6.6390041493775934E-2</v>
      </c>
    </row>
    <row r="66" spans="1:10" x14ac:dyDescent="0.25">
      <c r="A66" s="158" t="s">
        <v>413</v>
      </c>
      <c r="B66" s="65">
        <v>10</v>
      </c>
      <c r="C66" s="66">
        <v>14</v>
      </c>
      <c r="D66" s="65">
        <v>117</v>
      </c>
      <c r="E66" s="66">
        <v>142</v>
      </c>
      <c r="F66" s="67"/>
      <c r="G66" s="65">
        <f t="shared" si="4"/>
        <v>-4</v>
      </c>
      <c r="H66" s="66">
        <f t="shared" si="5"/>
        <v>-25</v>
      </c>
      <c r="I66" s="20">
        <f t="shared" si="6"/>
        <v>-0.2857142857142857</v>
      </c>
      <c r="J66" s="21">
        <f t="shared" si="7"/>
        <v>-0.176056338028169</v>
      </c>
    </row>
    <row r="67" spans="1:10" x14ac:dyDescent="0.25">
      <c r="A67" s="158" t="s">
        <v>455</v>
      </c>
      <c r="B67" s="65">
        <v>35</v>
      </c>
      <c r="C67" s="66">
        <v>7</v>
      </c>
      <c r="D67" s="65">
        <v>321</v>
      </c>
      <c r="E67" s="66">
        <v>346</v>
      </c>
      <c r="F67" s="67"/>
      <c r="G67" s="65">
        <f t="shared" si="4"/>
        <v>28</v>
      </c>
      <c r="H67" s="66">
        <f t="shared" si="5"/>
        <v>-25</v>
      </c>
      <c r="I67" s="20">
        <f t="shared" si="6"/>
        <v>4</v>
      </c>
      <c r="J67" s="21">
        <f t="shared" si="7"/>
        <v>-7.2254335260115612E-2</v>
      </c>
    </row>
    <row r="68" spans="1:10" x14ac:dyDescent="0.25">
      <c r="A68" s="158" t="s">
        <v>456</v>
      </c>
      <c r="B68" s="65">
        <v>6</v>
      </c>
      <c r="C68" s="66">
        <v>6</v>
      </c>
      <c r="D68" s="65">
        <v>84</v>
      </c>
      <c r="E68" s="66">
        <v>85</v>
      </c>
      <c r="F68" s="67"/>
      <c r="G68" s="65">
        <f t="shared" si="4"/>
        <v>0</v>
      </c>
      <c r="H68" s="66">
        <f t="shared" si="5"/>
        <v>-1</v>
      </c>
      <c r="I68" s="20">
        <f t="shared" si="6"/>
        <v>0</v>
      </c>
      <c r="J68" s="21">
        <f t="shared" si="7"/>
        <v>-1.1764705882352941E-2</v>
      </c>
    </row>
    <row r="69" spans="1:10" x14ac:dyDescent="0.25">
      <c r="A69" s="158" t="s">
        <v>477</v>
      </c>
      <c r="B69" s="65">
        <v>7</v>
      </c>
      <c r="C69" s="66">
        <v>6</v>
      </c>
      <c r="D69" s="65">
        <v>118</v>
      </c>
      <c r="E69" s="66">
        <v>67</v>
      </c>
      <c r="F69" s="67"/>
      <c r="G69" s="65">
        <f t="shared" si="4"/>
        <v>1</v>
      </c>
      <c r="H69" s="66">
        <f t="shared" si="5"/>
        <v>51</v>
      </c>
      <c r="I69" s="20">
        <f t="shared" si="6"/>
        <v>0.16666666666666666</v>
      </c>
      <c r="J69" s="21">
        <f t="shared" si="7"/>
        <v>0.76119402985074625</v>
      </c>
    </row>
    <row r="70" spans="1:10" x14ac:dyDescent="0.25">
      <c r="A70" s="158" t="s">
        <v>323</v>
      </c>
      <c r="B70" s="65">
        <v>3</v>
      </c>
      <c r="C70" s="66">
        <v>3</v>
      </c>
      <c r="D70" s="65">
        <v>14</v>
      </c>
      <c r="E70" s="66">
        <v>12</v>
      </c>
      <c r="F70" s="67"/>
      <c r="G70" s="65">
        <f t="shared" si="4"/>
        <v>0</v>
      </c>
      <c r="H70" s="66">
        <f t="shared" si="5"/>
        <v>2</v>
      </c>
      <c r="I70" s="20">
        <f t="shared" si="6"/>
        <v>0</v>
      </c>
      <c r="J70" s="21">
        <f t="shared" si="7"/>
        <v>0.16666666666666666</v>
      </c>
    </row>
    <row r="71" spans="1:10" s="160" customFormat="1" x14ac:dyDescent="0.25">
      <c r="A71" s="178" t="s">
        <v>640</v>
      </c>
      <c r="B71" s="71">
        <v>298</v>
      </c>
      <c r="C71" s="72">
        <v>268</v>
      </c>
      <c r="D71" s="71">
        <v>2652</v>
      </c>
      <c r="E71" s="72">
        <v>3035</v>
      </c>
      <c r="F71" s="73"/>
      <c r="G71" s="71">
        <f t="shared" si="4"/>
        <v>30</v>
      </c>
      <c r="H71" s="72">
        <f t="shared" si="5"/>
        <v>-383</v>
      </c>
      <c r="I71" s="37">
        <f t="shared" si="6"/>
        <v>0.11194029850746269</v>
      </c>
      <c r="J71" s="38">
        <f t="shared" si="7"/>
        <v>-0.12619439868204282</v>
      </c>
    </row>
    <row r="72" spans="1:10" x14ac:dyDescent="0.25">
      <c r="A72" s="177"/>
      <c r="B72" s="143"/>
      <c r="C72" s="144"/>
      <c r="D72" s="143"/>
      <c r="E72" s="144"/>
      <c r="F72" s="145"/>
      <c r="G72" s="143"/>
      <c r="H72" s="144"/>
      <c r="I72" s="151"/>
      <c r="J72" s="152"/>
    </row>
    <row r="73" spans="1:10" s="139" customFormat="1" x14ac:dyDescent="0.25">
      <c r="A73" s="159" t="s">
        <v>37</v>
      </c>
      <c r="B73" s="65"/>
      <c r="C73" s="66"/>
      <c r="D73" s="65"/>
      <c r="E73" s="66"/>
      <c r="F73" s="67"/>
      <c r="G73" s="65"/>
      <c r="H73" s="66"/>
      <c r="I73" s="20"/>
      <c r="J73" s="21"/>
    </row>
    <row r="74" spans="1:10" x14ac:dyDescent="0.25">
      <c r="A74" s="158" t="s">
        <v>37</v>
      </c>
      <c r="B74" s="65">
        <v>0</v>
      </c>
      <c r="C74" s="66">
        <v>0</v>
      </c>
      <c r="D74" s="65">
        <v>1</v>
      </c>
      <c r="E74" s="66">
        <v>0</v>
      </c>
      <c r="F74" s="67"/>
      <c r="G74" s="65">
        <f>B74-C74</f>
        <v>0</v>
      </c>
      <c r="H74" s="66">
        <f>D74-E74</f>
        <v>1</v>
      </c>
      <c r="I74" s="20" t="str">
        <f>IF(C74=0, "-", IF(G74/C74&lt;10, G74/C74, "&gt;999%"))</f>
        <v>-</v>
      </c>
      <c r="J74" s="21" t="str">
        <f>IF(E74=0, "-", IF(H74/E74&lt;10, H74/E74, "&gt;999%"))</f>
        <v>-</v>
      </c>
    </row>
    <row r="75" spans="1:10" s="160" customFormat="1" x14ac:dyDescent="0.25">
      <c r="A75" s="178" t="s">
        <v>641</v>
      </c>
      <c r="B75" s="71">
        <v>0</v>
      </c>
      <c r="C75" s="72">
        <v>0</v>
      </c>
      <c r="D75" s="71">
        <v>1</v>
      </c>
      <c r="E75" s="72">
        <v>0</v>
      </c>
      <c r="F75" s="73"/>
      <c r="G75" s="71">
        <f>B75-C75</f>
        <v>0</v>
      </c>
      <c r="H75" s="72">
        <f>D75-E75</f>
        <v>1</v>
      </c>
      <c r="I75" s="37" t="str">
        <f>IF(C75=0, "-", IF(G75/C75&lt;10, G75/C75, "&gt;999%"))</f>
        <v>-</v>
      </c>
      <c r="J75" s="38" t="str">
        <f>IF(E75=0, "-", IF(H75/E75&lt;10, H75/E75, "&gt;999%"))</f>
        <v>-</v>
      </c>
    </row>
    <row r="76" spans="1:10" x14ac:dyDescent="0.25">
      <c r="A76" s="177"/>
      <c r="B76" s="143"/>
      <c r="C76" s="144"/>
      <c r="D76" s="143"/>
      <c r="E76" s="144"/>
      <c r="F76" s="145"/>
      <c r="G76" s="143"/>
      <c r="H76" s="144"/>
      <c r="I76" s="151"/>
      <c r="J76" s="152"/>
    </row>
    <row r="77" spans="1:10" s="139" customFormat="1" x14ac:dyDescent="0.25">
      <c r="A77" s="159" t="s">
        <v>38</v>
      </c>
      <c r="B77" s="65"/>
      <c r="C77" s="66"/>
      <c r="D77" s="65"/>
      <c r="E77" s="66"/>
      <c r="F77" s="67"/>
      <c r="G77" s="65"/>
      <c r="H77" s="66"/>
      <c r="I77" s="20"/>
      <c r="J77" s="21"/>
    </row>
    <row r="78" spans="1:10" x14ac:dyDescent="0.25">
      <c r="A78" s="158" t="s">
        <v>324</v>
      </c>
      <c r="B78" s="65">
        <v>1</v>
      </c>
      <c r="C78" s="66">
        <v>0</v>
      </c>
      <c r="D78" s="65">
        <v>43</v>
      </c>
      <c r="E78" s="66">
        <v>0</v>
      </c>
      <c r="F78" s="67"/>
      <c r="G78" s="65">
        <f>B78-C78</f>
        <v>1</v>
      </c>
      <c r="H78" s="66">
        <f>D78-E78</f>
        <v>43</v>
      </c>
      <c r="I78" s="20" t="str">
        <f>IF(C78=0, "-", IF(G78/C78&lt;10, G78/C78, "&gt;999%"))</f>
        <v>-</v>
      </c>
      <c r="J78" s="21" t="str">
        <f>IF(E78=0, "-", IF(H78/E78&lt;10, H78/E78, "&gt;999%"))</f>
        <v>-</v>
      </c>
    </row>
    <row r="79" spans="1:10" x14ac:dyDescent="0.25">
      <c r="A79" s="158" t="s">
        <v>515</v>
      </c>
      <c r="B79" s="65">
        <v>63</v>
      </c>
      <c r="C79" s="66">
        <v>52</v>
      </c>
      <c r="D79" s="65">
        <v>290</v>
      </c>
      <c r="E79" s="66">
        <v>351</v>
      </c>
      <c r="F79" s="67"/>
      <c r="G79" s="65">
        <f>B79-C79</f>
        <v>11</v>
      </c>
      <c r="H79" s="66">
        <f>D79-E79</f>
        <v>-61</v>
      </c>
      <c r="I79" s="20">
        <f>IF(C79=0, "-", IF(G79/C79&lt;10, G79/C79, "&gt;999%"))</f>
        <v>0.21153846153846154</v>
      </c>
      <c r="J79" s="21">
        <f>IF(E79=0, "-", IF(H79/E79&lt;10, H79/E79, "&gt;999%"))</f>
        <v>-0.1737891737891738</v>
      </c>
    </row>
    <row r="80" spans="1:10" x14ac:dyDescent="0.25">
      <c r="A80" s="158" t="s">
        <v>516</v>
      </c>
      <c r="B80" s="65">
        <v>7</v>
      </c>
      <c r="C80" s="66">
        <v>0</v>
      </c>
      <c r="D80" s="65">
        <v>84</v>
      </c>
      <c r="E80" s="66">
        <v>0</v>
      </c>
      <c r="F80" s="67"/>
      <c r="G80" s="65">
        <f>B80-C80</f>
        <v>7</v>
      </c>
      <c r="H80" s="66">
        <f>D80-E80</f>
        <v>84</v>
      </c>
      <c r="I80" s="20" t="str">
        <f>IF(C80=0, "-", IF(G80/C80&lt;10, G80/C80, "&gt;999%"))</f>
        <v>-</v>
      </c>
      <c r="J80" s="21" t="str">
        <f>IF(E80=0, "-", IF(H80/E80&lt;10, H80/E80, "&gt;999%"))</f>
        <v>-</v>
      </c>
    </row>
    <row r="81" spans="1:10" s="160" customFormat="1" x14ac:dyDescent="0.25">
      <c r="A81" s="178" t="s">
        <v>642</v>
      </c>
      <c r="B81" s="71">
        <v>71</v>
      </c>
      <c r="C81" s="72">
        <v>52</v>
      </c>
      <c r="D81" s="71">
        <v>417</v>
      </c>
      <c r="E81" s="72">
        <v>351</v>
      </c>
      <c r="F81" s="73"/>
      <c r="G81" s="71">
        <f>B81-C81</f>
        <v>19</v>
      </c>
      <c r="H81" s="72">
        <f>D81-E81</f>
        <v>66</v>
      </c>
      <c r="I81" s="37">
        <f>IF(C81=0, "-", IF(G81/C81&lt;10, G81/C81, "&gt;999%"))</f>
        <v>0.36538461538461536</v>
      </c>
      <c r="J81" s="38">
        <f>IF(E81=0, "-", IF(H81/E81&lt;10, H81/E81, "&gt;999%"))</f>
        <v>0.18803418803418803</v>
      </c>
    </row>
    <row r="82" spans="1:10" x14ac:dyDescent="0.25">
      <c r="A82" s="177"/>
      <c r="B82" s="143"/>
      <c r="C82" s="144"/>
      <c r="D82" s="143"/>
      <c r="E82" s="144"/>
      <c r="F82" s="145"/>
      <c r="G82" s="143"/>
      <c r="H82" s="144"/>
      <c r="I82" s="151"/>
      <c r="J82" s="152"/>
    </row>
    <row r="83" spans="1:10" s="139" customFormat="1" x14ac:dyDescent="0.25">
      <c r="A83" s="159" t="s">
        <v>39</v>
      </c>
      <c r="B83" s="65"/>
      <c r="C83" s="66"/>
      <c r="D83" s="65"/>
      <c r="E83" s="66"/>
      <c r="F83" s="67"/>
      <c r="G83" s="65"/>
      <c r="H83" s="66"/>
      <c r="I83" s="20"/>
      <c r="J83" s="21"/>
    </row>
    <row r="84" spans="1:10" x14ac:dyDescent="0.25">
      <c r="A84" s="158" t="s">
        <v>281</v>
      </c>
      <c r="B84" s="65">
        <v>0</v>
      </c>
      <c r="C84" s="66">
        <v>3</v>
      </c>
      <c r="D84" s="65">
        <v>7</v>
      </c>
      <c r="E84" s="66">
        <v>13</v>
      </c>
      <c r="F84" s="67"/>
      <c r="G84" s="65">
        <f>B84-C84</f>
        <v>-3</v>
      </c>
      <c r="H84" s="66">
        <f>D84-E84</f>
        <v>-6</v>
      </c>
      <c r="I84" s="20">
        <f>IF(C84=0, "-", IF(G84/C84&lt;10, G84/C84, "&gt;999%"))</f>
        <v>-1</v>
      </c>
      <c r="J84" s="21">
        <f>IF(E84=0, "-", IF(H84/E84&lt;10, H84/E84, "&gt;999%"))</f>
        <v>-0.46153846153846156</v>
      </c>
    </row>
    <row r="85" spans="1:10" s="160" customFormat="1" x14ac:dyDescent="0.25">
      <c r="A85" s="178" t="s">
        <v>643</v>
      </c>
      <c r="B85" s="71">
        <v>0</v>
      </c>
      <c r="C85" s="72">
        <v>3</v>
      </c>
      <c r="D85" s="71">
        <v>7</v>
      </c>
      <c r="E85" s="72">
        <v>13</v>
      </c>
      <c r="F85" s="73"/>
      <c r="G85" s="71">
        <f>B85-C85</f>
        <v>-3</v>
      </c>
      <c r="H85" s="72">
        <f>D85-E85</f>
        <v>-6</v>
      </c>
      <c r="I85" s="37">
        <f>IF(C85=0, "-", IF(G85/C85&lt;10, G85/C85, "&gt;999%"))</f>
        <v>-1</v>
      </c>
      <c r="J85" s="38">
        <f>IF(E85=0, "-", IF(H85/E85&lt;10, H85/E85, "&gt;999%"))</f>
        <v>-0.46153846153846156</v>
      </c>
    </row>
    <row r="86" spans="1:10" x14ac:dyDescent="0.25">
      <c r="A86" s="177"/>
      <c r="B86" s="143"/>
      <c r="C86" s="144"/>
      <c r="D86" s="143"/>
      <c r="E86" s="144"/>
      <c r="F86" s="145"/>
      <c r="G86" s="143"/>
      <c r="H86" s="144"/>
      <c r="I86" s="151"/>
      <c r="J86" s="152"/>
    </row>
    <row r="87" spans="1:10" s="139" customFormat="1" x14ac:dyDescent="0.25">
      <c r="A87" s="159" t="s">
        <v>40</v>
      </c>
      <c r="B87" s="65"/>
      <c r="C87" s="66"/>
      <c r="D87" s="65"/>
      <c r="E87" s="66"/>
      <c r="F87" s="67"/>
      <c r="G87" s="65"/>
      <c r="H87" s="66"/>
      <c r="I87" s="20"/>
      <c r="J87" s="21"/>
    </row>
    <row r="88" spans="1:10" x14ac:dyDescent="0.25">
      <c r="A88" s="158" t="s">
        <v>216</v>
      </c>
      <c r="B88" s="65">
        <v>0</v>
      </c>
      <c r="C88" s="66">
        <v>1</v>
      </c>
      <c r="D88" s="65">
        <v>10</v>
      </c>
      <c r="E88" s="66">
        <v>8</v>
      </c>
      <c r="F88" s="67"/>
      <c r="G88" s="65">
        <f>B88-C88</f>
        <v>-1</v>
      </c>
      <c r="H88" s="66">
        <f>D88-E88</f>
        <v>2</v>
      </c>
      <c r="I88" s="20">
        <f>IF(C88=0, "-", IF(G88/C88&lt;10, G88/C88, "&gt;999%"))</f>
        <v>-1</v>
      </c>
      <c r="J88" s="21">
        <f>IF(E88=0, "-", IF(H88/E88&lt;10, H88/E88, "&gt;999%"))</f>
        <v>0.25</v>
      </c>
    </row>
    <row r="89" spans="1:10" x14ac:dyDescent="0.25">
      <c r="A89" s="158" t="s">
        <v>358</v>
      </c>
      <c r="B89" s="65">
        <v>2</v>
      </c>
      <c r="C89" s="66">
        <v>0</v>
      </c>
      <c r="D89" s="65">
        <v>12</v>
      </c>
      <c r="E89" s="66">
        <v>0</v>
      </c>
      <c r="F89" s="67"/>
      <c r="G89" s="65">
        <f>B89-C89</f>
        <v>2</v>
      </c>
      <c r="H89" s="66">
        <f>D89-E89</f>
        <v>12</v>
      </c>
      <c r="I89" s="20" t="str">
        <f>IF(C89=0, "-", IF(G89/C89&lt;10, G89/C89, "&gt;999%"))</f>
        <v>-</v>
      </c>
      <c r="J89" s="21" t="str">
        <f>IF(E89=0, "-", IF(H89/E89&lt;10, H89/E89, "&gt;999%"))</f>
        <v>-</v>
      </c>
    </row>
    <row r="90" spans="1:10" x14ac:dyDescent="0.25">
      <c r="A90" s="158" t="s">
        <v>390</v>
      </c>
      <c r="B90" s="65">
        <v>0</v>
      </c>
      <c r="C90" s="66">
        <v>0</v>
      </c>
      <c r="D90" s="65">
        <v>4</v>
      </c>
      <c r="E90" s="66">
        <v>1</v>
      </c>
      <c r="F90" s="67"/>
      <c r="G90" s="65">
        <f>B90-C90</f>
        <v>0</v>
      </c>
      <c r="H90" s="66">
        <f>D90-E90</f>
        <v>3</v>
      </c>
      <c r="I90" s="20" t="str">
        <f>IF(C90=0, "-", IF(G90/C90&lt;10, G90/C90, "&gt;999%"))</f>
        <v>-</v>
      </c>
      <c r="J90" s="21">
        <f>IF(E90=0, "-", IF(H90/E90&lt;10, H90/E90, "&gt;999%"))</f>
        <v>3</v>
      </c>
    </row>
    <row r="91" spans="1:10" s="160" customFormat="1" x14ac:dyDescent="0.25">
      <c r="A91" s="178" t="s">
        <v>644</v>
      </c>
      <c r="B91" s="71">
        <v>2</v>
      </c>
      <c r="C91" s="72">
        <v>1</v>
      </c>
      <c r="D91" s="71">
        <v>26</v>
      </c>
      <c r="E91" s="72">
        <v>9</v>
      </c>
      <c r="F91" s="73"/>
      <c r="G91" s="71">
        <f>B91-C91</f>
        <v>1</v>
      </c>
      <c r="H91" s="72">
        <f>D91-E91</f>
        <v>17</v>
      </c>
      <c r="I91" s="37">
        <f>IF(C91=0, "-", IF(G91/C91&lt;10, G91/C91, "&gt;999%"))</f>
        <v>1</v>
      </c>
      <c r="J91" s="38">
        <f>IF(E91=0, "-", IF(H91/E91&lt;10, H91/E91, "&gt;999%"))</f>
        <v>1.8888888888888888</v>
      </c>
    </row>
    <row r="92" spans="1:10" x14ac:dyDescent="0.25">
      <c r="A92" s="177"/>
      <c r="B92" s="143"/>
      <c r="C92" s="144"/>
      <c r="D92" s="143"/>
      <c r="E92" s="144"/>
      <c r="F92" s="145"/>
      <c r="G92" s="143"/>
      <c r="H92" s="144"/>
      <c r="I92" s="151"/>
      <c r="J92" s="152"/>
    </row>
    <row r="93" spans="1:10" s="139" customFormat="1" x14ac:dyDescent="0.25">
      <c r="A93" s="159" t="s">
        <v>41</v>
      </c>
      <c r="B93" s="65"/>
      <c r="C93" s="66"/>
      <c r="D93" s="65"/>
      <c r="E93" s="66"/>
      <c r="F93" s="67"/>
      <c r="G93" s="65"/>
      <c r="H93" s="66"/>
      <c r="I93" s="20"/>
      <c r="J93" s="21"/>
    </row>
    <row r="94" spans="1:10" x14ac:dyDescent="0.25">
      <c r="A94" s="158" t="s">
        <v>414</v>
      </c>
      <c r="B94" s="65">
        <v>4</v>
      </c>
      <c r="C94" s="66">
        <v>0</v>
      </c>
      <c r="D94" s="65">
        <v>6</v>
      </c>
      <c r="E94" s="66">
        <v>0</v>
      </c>
      <c r="F94" s="67"/>
      <c r="G94" s="65">
        <f>B94-C94</f>
        <v>4</v>
      </c>
      <c r="H94" s="66">
        <f>D94-E94</f>
        <v>6</v>
      </c>
      <c r="I94" s="20" t="str">
        <f>IF(C94=0, "-", IF(G94/C94&lt;10, G94/C94, "&gt;999%"))</f>
        <v>-</v>
      </c>
      <c r="J94" s="21" t="str">
        <f>IF(E94=0, "-", IF(H94/E94&lt;10, H94/E94, "&gt;999%"))</f>
        <v>-</v>
      </c>
    </row>
    <row r="95" spans="1:10" x14ac:dyDescent="0.25">
      <c r="A95" s="158" t="s">
        <v>391</v>
      </c>
      <c r="B95" s="65">
        <v>33</v>
      </c>
      <c r="C95" s="66">
        <v>0</v>
      </c>
      <c r="D95" s="65">
        <v>43</v>
      </c>
      <c r="E95" s="66">
        <v>0</v>
      </c>
      <c r="F95" s="67"/>
      <c r="G95" s="65">
        <f>B95-C95</f>
        <v>33</v>
      </c>
      <c r="H95" s="66">
        <f>D95-E95</f>
        <v>43</v>
      </c>
      <c r="I95" s="20" t="str">
        <f>IF(C95=0, "-", IF(G95/C95&lt;10, G95/C95, "&gt;999%"))</f>
        <v>-</v>
      </c>
      <c r="J95" s="21" t="str">
        <f>IF(E95=0, "-", IF(H95/E95&lt;10, H95/E95, "&gt;999%"))</f>
        <v>-</v>
      </c>
    </row>
    <row r="96" spans="1:10" x14ac:dyDescent="0.25">
      <c r="A96" s="158" t="s">
        <v>238</v>
      </c>
      <c r="B96" s="65">
        <v>1</v>
      </c>
      <c r="C96" s="66">
        <v>0</v>
      </c>
      <c r="D96" s="65">
        <v>5</v>
      </c>
      <c r="E96" s="66">
        <v>0</v>
      </c>
      <c r="F96" s="67"/>
      <c r="G96" s="65">
        <f>B96-C96</f>
        <v>1</v>
      </c>
      <c r="H96" s="66">
        <f>D96-E96</f>
        <v>5</v>
      </c>
      <c r="I96" s="20" t="str">
        <f>IF(C96=0, "-", IF(G96/C96&lt;10, G96/C96, "&gt;999%"))</f>
        <v>-</v>
      </c>
      <c r="J96" s="21" t="str">
        <f>IF(E96=0, "-", IF(H96/E96&lt;10, H96/E96, "&gt;999%"))</f>
        <v>-</v>
      </c>
    </row>
    <row r="97" spans="1:10" s="160" customFormat="1" x14ac:dyDescent="0.25">
      <c r="A97" s="178" t="s">
        <v>645</v>
      </c>
      <c r="B97" s="71">
        <v>38</v>
      </c>
      <c r="C97" s="72">
        <v>0</v>
      </c>
      <c r="D97" s="71">
        <v>54</v>
      </c>
      <c r="E97" s="72">
        <v>0</v>
      </c>
      <c r="F97" s="73"/>
      <c r="G97" s="71">
        <f>B97-C97</f>
        <v>38</v>
      </c>
      <c r="H97" s="72">
        <f>D97-E97</f>
        <v>54</v>
      </c>
      <c r="I97" s="37" t="str">
        <f>IF(C97=0, "-", IF(G97/C97&lt;10, G97/C97, "&gt;999%"))</f>
        <v>-</v>
      </c>
      <c r="J97" s="38" t="str">
        <f>IF(E97=0, "-", IF(H97/E97&lt;10, H97/E97, "&gt;999%"))</f>
        <v>-</v>
      </c>
    </row>
    <row r="98" spans="1:10" x14ac:dyDescent="0.25">
      <c r="A98" s="177"/>
      <c r="B98" s="143"/>
      <c r="C98" s="144"/>
      <c r="D98" s="143"/>
      <c r="E98" s="144"/>
      <c r="F98" s="145"/>
      <c r="G98" s="143"/>
      <c r="H98" s="144"/>
      <c r="I98" s="151"/>
      <c r="J98" s="152"/>
    </row>
    <row r="99" spans="1:10" s="139" customFormat="1" x14ac:dyDescent="0.25">
      <c r="A99" s="159" t="s">
        <v>42</v>
      </c>
      <c r="B99" s="65"/>
      <c r="C99" s="66"/>
      <c r="D99" s="65"/>
      <c r="E99" s="66"/>
      <c r="F99" s="67"/>
      <c r="G99" s="65"/>
      <c r="H99" s="66"/>
      <c r="I99" s="20"/>
      <c r="J99" s="21"/>
    </row>
    <row r="100" spans="1:10" x14ac:dyDescent="0.25">
      <c r="A100" s="158" t="s">
        <v>563</v>
      </c>
      <c r="B100" s="65">
        <v>8</v>
      </c>
      <c r="C100" s="66">
        <v>17</v>
      </c>
      <c r="D100" s="65">
        <v>101</v>
      </c>
      <c r="E100" s="66">
        <v>89</v>
      </c>
      <c r="F100" s="67"/>
      <c r="G100" s="65">
        <f>B100-C100</f>
        <v>-9</v>
      </c>
      <c r="H100" s="66">
        <f>D100-E100</f>
        <v>12</v>
      </c>
      <c r="I100" s="20">
        <f>IF(C100=0, "-", IF(G100/C100&lt;10, G100/C100, "&gt;999%"))</f>
        <v>-0.52941176470588236</v>
      </c>
      <c r="J100" s="21">
        <f>IF(E100=0, "-", IF(H100/E100&lt;10, H100/E100, "&gt;999%"))</f>
        <v>0.1348314606741573</v>
      </c>
    </row>
    <row r="101" spans="1:10" x14ac:dyDescent="0.25">
      <c r="A101" s="158" t="s">
        <v>549</v>
      </c>
      <c r="B101" s="65">
        <v>1</v>
      </c>
      <c r="C101" s="66">
        <v>0</v>
      </c>
      <c r="D101" s="65">
        <v>4</v>
      </c>
      <c r="E101" s="66">
        <v>2</v>
      </c>
      <c r="F101" s="67"/>
      <c r="G101" s="65">
        <f>B101-C101</f>
        <v>1</v>
      </c>
      <c r="H101" s="66">
        <f>D101-E101</f>
        <v>2</v>
      </c>
      <c r="I101" s="20" t="str">
        <f>IF(C101=0, "-", IF(G101/C101&lt;10, G101/C101, "&gt;999%"))</f>
        <v>-</v>
      </c>
      <c r="J101" s="21">
        <f>IF(E101=0, "-", IF(H101/E101&lt;10, H101/E101, "&gt;999%"))</f>
        <v>1</v>
      </c>
    </row>
    <row r="102" spans="1:10" s="160" customFormat="1" x14ac:dyDescent="0.25">
      <c r="A102" s="178" t="s">
        <v>646</v>
      </c>
      <c r="B102" s="71">
        <v>9</v>
      </c>
      <c r="C102" s="72">
        <v>17</v>
      </c>
      <c r="D102" s="71">
        <v>105</v>
      </c>
      <c r="E102" s="72">
        <v>91</v>
      </c>
      <c r="F102" s="73"/>
      <c r="G102" s="71">
        <f>B102-C102</f>
        <v>-8</v>
      </c>
      <c r="H102" s="72">
        <f>D102-E102</f>
        <v>14</v>
      </c>
      <c r="I102" s="37">
        <f>IF(C102=0, "-", IF(G102/C102&lt;10, G102/C102, "&gt;999%"))</f>
        <v>-0.47058823529411764</v>
      </c>
      <c r="J102" s="38">
        <f>IF(E102=0, "-", IF(H102/E102&lt;10, H102/E102, "&gt;999%"))</f>
        <v>0.15384615384615385</v>
      </c>
    </row>
    <row r="103" spans="1:10" x14ac:dyDescent="0.25">
      <c r="A103" s="177"/>
      <c r="B103" s="143"/>
      <c r="C103" s="144"/>
      <c r="D103" s="143"/>
      <c r="E103" s="144"/>
      <c r="F103" s="145"/>
      <c r="G103" s="143"/>
      <c r="H103" s="144"/>
      <c r="I103" s="151"/>
      <c r="J103" s="152"/>
    </row>
    <row r="104" spans="1:10" s="139" customFormat="1" x14ac:dyDescent="0.25">
      <c r="A104" s="159" t="s">
        <v>43</v>
      </c>
      <c r="B104" s="65"/>
      <c r="C104" s="66"/>
      <c r="D104" s="65"/>
      <c r="E104" s="66"/>
      <c r="F104" s="67"/>
      <c r="G104" s="65"/>
      <c r="H104" s="66"/>
      <c r="I104" s="20"/>
      <c r="J104" s="21"/>
    </row>
    <row r="105" spans="1:10" x14ac:dyDescent="0.25">
      <c r="A105" s="158" t="s">
        <v>564</v>
      </c>
      <c r="B105" s="65">
        <v>0</v>
      </c>
      <c r="C105" s="66">
        <v>0</v>
      </c>
      <c r="D105" s="65">
        <v>5</v>
      </c>
      <c r="E105" s="66">
        <v>4</v>
      </c>
      <c r="F105" s="67"/>
      <c r="G105" s="65">
        <f>B105-C105</f>
        <v>0</v>
      </c>
      <c r="H105" s="66">
        <f>D105-E105</f>
        <v>1</v>
      </c>
      <c r="I105" s="20" t="str">
        <f>IF(C105=0, "-", IF(G105/C105&lt;10, G105/C105, "&gt;999%"))</f>
        <v>-</v>
      </c>
      <c r="J105" s="21">
        <f>IF(E105=0, "-", IF(H105/E105&lt;10, H105/E105, "&gt;999%"))</f>
        <v>0.25</v>
      </c>
    </row>
    <row r="106" spans="1:10" x14ac:dyDescent="0.25">
      <c r="A106" s="158" t="s">
        <v>550</v>
      </c>
      <c r="B106" s="65">
        <v>0</v>
      </c>
      <c r="C106" s="66">
        <v>1</v>
      </c>
      <c r="D106" s="65">
        <v>0</v>
      </c>
      <c r="E106" s="66">
        <v>1</v>
      </c>
      <c r="F106" s="67"/>
      <c r="G106" s="65">
        <f>B106-C106</f>
        <v>-1</v>
      </c>
      <c r="H106" s="66">
        <f>D106-E106</f>
        <v>-1</v>
      </c>
      <c r="I106" s="20">
        <f>IF(C106=0, "-", IF(G106/C106&lt;10, G106/C106, "&gt;999%"))</f>
        <v>-1</v>
      </c>
      <c r="J106" s="21">
        <f>IF(E106=0, "-", IF(H106/E106&lt;10, H106/E106, "&gt;999%"))</f>
        <v>-1</v>
      </c>
    </row>
    <row r="107" spans="1:10" s="160" customFormat="1" x14ac:dyDescent="0.25">
      <c r="A107" s="178" t="s">
        <v>647</v>
      </c>
      <c r="B107" s="71">
        <v>0</v>
      </c>
      <c r="C107" s="72">
        <v>1</v>
      </c>
      <c r="D107" s="71">
        <v>5</v>
      </c>
      <c r="E107" s="72">
        <v>5</v>
      </c>
      <c r="F107" s="73"/>
      <c r="G107" s="71">
        <f>B107-C107</f>
        <v>-1</v>
      </c>
      <c r="H107" s="72">
        <f>D107-E107</f>
        <v>0</v>
      </c>
      <c r="I107" s="37">
        <f>IF(C107=0, "-", IF(G107/C107&lt;10, G107/C107, "&gt;999%"))</f>
        <v>-1</v>
      </c>
      <c r="J107" s="38">
        <f>IF(E107=0, "-", IF(H107/E107&lt;10, H107/E107, "&gt;999%"))</f>
        <v>0</v>
      </c>
    </row>
    <row r="108" spans="1:10" x14ac:dyDescent="0.25">
      <c r="A108" s="177"/>
      <c r="B108" s="143"/>
      <c r="C108" s="144"/>
      <c r="D108" s="143"/>
      <c r="E108" s="144"/>
      <c r="F108" s="145"/>
      <c r="G108" s="143"/>
      <c r="H108" s="144"/>
      <c r="I108" s="151"/>
      <c r="J108" s="152"/>
    </row>
    <row r="109" spans="1:10" s="139" customFormat="1" x14ac:dyDescent="0.25">
      <c r="A109" s="159" t="s">
        <v>44</v>
      </c>
      <c r="B109" s="65"/>
      <c r="C109" s="66"/>
      <c r="D109" s="65"/>
      <c r="E109" s="66"/>
      <c r="F109" s="67"/>
      <c r="G109" s="65"/>
      <c r="H109" s="66"/>
      <c r="I109" s="20"/>
      <c r="J109" s="21"/>
    </row>
    <row r="110" spans="1:10" x14ac:dyDescent="0.25">
      <c r="A110" s="158" t="s">
        <v>340</v>
      </c>
      <c r="B110" s="65">
        <v>0</v>
      </c>
      <c r="C110" s="66">
        <v>2</v>
      </c>
      <c r="D110" s="65">
        <v>39</v>
      </c>
      <c r="E110" s="66">
        <v>28</v>
      </c>
      <c r="F110" s="67"/>
      <c r="G110" s="65">
        <f>B110-C110</f>
        <v>-2</v>
      </c>
      <c r="H110" s="66">
        <f>D110-E110</f>
        <v>11</v>
      </c>
      <c r="I110" s="20">
        <f>IF(C110=0, "-", IF(G110/C110&lt;10, G110/C110, "&gt;999%"))</f>
        <v>-1</v>
      </c>
      <c r="J110" s="21">
        <f>IF(E110=0, "-", IF(H110/E110&lt;10, H110/E110, "&gt;999%"))</f>
        <v>0.39285714285714285</v>
      </c>
    </row>
    <row r="111" spans="1:10" s="160" customFormat="1" x14ac:dyDescent="0.25">
      <c r="A111" s="178" t="s">
        <v>648</v>
      </c>
      <c r="B111" s="71">
        <v>0</v>
      </c>
      <c r="C111" s="72">
        <v>2</v>
      </c>
      <c r="D111" s="71">
        <v>39</v>
      </c>
      <c r="E111" s="72">
        <v>28</v>
      </c>
      <c r="F111" s="73"/>
      <c r="G111" s="71">
        <f>B111-C111</f>
        <v>-2</v>
      </c>
      <c r="H111" s="72">
        <f>D111-E111</f>
        <v>11</v>
      </c>
      <c r="I111" s="37">
        <f>IF(C111=0, "-", IF(G111/C111&lt;10, G111/C111, "&gt;999%"))</f>
        <v>-1</v>
      </c>
      <c r="J111" s="38">
        <f>IF(E111=0, "-", IF(H111/E111&lt;10, H111/E111, "&gt;999%"))</f>
        <v>0.39285714285714285</v>
      </c>
    </row>
    <row r="112" spans="1:10" x14ac:dyDescent="0.25">
      <c r="A112" s="177"/>
      <c r="B112" s="143"/>
      <c r="C112" s="144"/>
      <c r="D112" s="143"/>
      <c r="E112" s="144"/>
      <c r="F112" s="145"/>
      <c r="G112" s="143"/>
      <c r="H112" s="144"/>
      <c r="I112" s="151"/>
      <c r="J112" s="152"/>
    </row>
    <row r="113" spans="1:10" s="139" customFormat="1" x14ac:dyDescent="0.25">
      <c r="A113" s="159" t="s">
        <v>45</v>
      </c>
      <c r="B113" s="65"/>
      <c r="C113" s="66"/>
      <c r="D113" s="65"/>
      <c r="E113" s="66"/>
      <c r="F113" s="67"/>
      <c r="G113" s="65"/>
      <c r="H113" s="66"/>
      <c r="I113" s="20"/>
      <c r="J113" s="21"/>
    </row>
    <row r="114" spans="1:10" x14ac:dyDescent="0.25">
      <c r="A114" s="158" t="s">
        <v>201</v>
      </c>
      <c r="B114" s="65">
        <v>3</v>
      </c>
      <c r="C114" s="66">
        <v>17</v>
      </c>
      <c r="D114" s="65">
        <v>29</v>
      </c>
      <c r="E114" s="66">
        <v>58</v>
      </c>
      <c r="F114" s="67"/>
      <c r="G114" s="65">
        <f>B114-C114</f>
        <v>-14</v>
      </c>
      <c r="H114" s="66">
        <f>D114-E114</f>
        <v>-29</v>
      </c>
      <c r="I114" s="20">
        <f>IF(C114=0, "-", IF(G114/C114&lt;10, G114/C114, "&gt;999%"))</f>
        <v>-0.82352941176470584</v>
      </c>
      <c r="J114" s="21">
        <f>IF(E114=0, "-", IF(H114/E114&lt;10, H114/E114, "&gt;999%"))</f>
        <v>-0.5</v>
      </c>
    </row>
    <row r="115" spans="1:10" s="160" customFormat="1" x14ac:dyDescent="0.25">
      <c r="A115" s="178" t="s">
        <v>649</v>
      </c>
      <c r="B115" s="71">
        <v>3</v>
      </c>
      <c r="C115" s="72">
        <v>17</v>
      </c>
      <c r="D115" s="71">
        <v>29</v>
      </c>
      <c r="E115" s="72">
        <v>58</v>
      </c>
      <c r="F115" s="73"/>
      <c r="G115" s="71">
        <f>B115-C115</f>
        <v>-14</v>
      </c>
      <c r="H115" s="72">
        <f>D115-E115</f>
        <v>-29</v>
      </c>
      <c r="I115" s="37">
        <f>IF(C115=0, "-", IF(G115/C115&lt;10, G115/C115, "&gt;999%"))</f>
        <v>-0.82352941176470584</v>
      </c>
      <c r="J115" s="38">
        <f>IF(E115=0, "-", IF(H115/E115&lt;10, H115/E115, "&gt;999%"))</f>
        <v>-0.5</v>
      </c>
    </row>
    <row r="116" spans="1:10" x14ac:dyDescent="0.25">
      <c r="A116" s="177"/>
      <c r="B116" s="143"/>
      <c r="C116" s="144"/>
      <c r="D116" s="143"/>
      <c r="E116" s="144"/>
      <c r="F116" s="145"/>
      <c r="G116" s="143"/>
      <c r="H116" s="144"/>
      <c r="I116" s="151"/>
      <c r="J116" s="152"/>
    </row>
    <row r="117" spans="1:10" s="139" customFormat="1" x14ac:dyDescent="0.25">
      <c r="A117" s="159" t="s">
        <v>46</v>
      </c>
      <c r="B117" s="65"/>
      <c r="C117" s="66"/>
      <c r="D117" s="65"/>
      <c r="E117" s="66"/>
      <c r="F117" s="67"/>
      <c r="G117" s="65"/>
      <c r="H117" s="66"/>
      <c r="I117" s="20"/>
      <c r="J117" s="21"/>
    </row>
    <row r="118" spans="1:10" x14ac:dyDescent="0.25">
      <c r="A118" s="158" t="s">
        <v>534</v>
      </c>
      <c r="B118" s="65">
        <v>10</v>
      </c>
      <c r="C118" s="66">
        <v>34</v>
      </c>
      <c r="D118" s="65">
        <v>105</v>
      </c>
      <c r="E118" s="66">
        <v>202</v>
      </c>
      <c r="F118" s="67"/>
      <c r="G118" s="65">
        <f>B118-C118</f>
        <v>-24</v>
      </c>
      <c r="H118" s="66">
        <f>D118-E118</f>
        <v>-97</v>
      </c>
      <c r="I118" s="20">
        <f>IF(C118=0, "-", IF(G118/C118&lt;10, G118/C118, "&gt;999%"))</f>
        <v>-0.70588235294117652</v>
      </c>
      <c r="J118" s="21">
        <f>IF(E118=0, "-", IF(H118/E118&lt;10, H118/E118, "&gt;999%"))</f>
        <v>-0.48019801980198018</v>
      </c>
    </row>
    <row r="119" spans="1:10" s="160" customFormat="1" x14ac:dyDescent="0.25">
      <c r="A119" s="178" t="s">
        <v>650</v>
      </c>
      <c r="B119" s="71">
        <v>10</v>
      </c>
      <c r="C119" s="72">
        <v>34</v>
      </c>
      <c r="D119" s="71">
        <v>105</v>
      </c>
      <c r="E119" s="72">
        <v>202</v>
      </c>
      <c r="F119" s="73"/>
      <c r="G119" s="71">
        <f>B119-C119</f>
        <v>-24</v>
      </c>
      <c r="H119" s="72">
        <f>D119-E119</f>
        <v>-97</v>
      </c>
      <c r="I119" s="37">
        <f>IF(C119=0, "-", IF(G119/C119&lt;10, G119/C119, "&gt;999%"))</f>
        <v>-0.70588235294117652</v>
      </c>
      <c r="J119" s="38">
        <f>IF(E119=0, "-", IF(H119/E119&lt;10, H119/E119, "&gt;999%"))</f>
        <v>-0.48019801980198018</v>
      </c>
    </row>
    <row r="120" spans="1:10" x14ac:dyDescent="0.25">
      <c r="A120" s="177"/>
      <c r="B120" s="143"/>
      <c r="C120" s="144"/>
      <c r="D120" s="143"/>
      <c r="E120" s="144"/>
      <c r="F120" s="145"/>
      <c r="G120" s="143"/>
      <c r="H120" s="144"/>
      <c r="I120" s="151"/>
      <c r="J120" s="152"/>
    </row>
    <row r="121" spans="1:10" s="139" customFormat="1" x14ac:dyDescent="0.25">
      <c r="A121" s="159" t="s">
        <v>47</v>
      </c>
      <c r="B121" s="65"/>
      <c r="C121" s="66"/>
      <c r="D121" s="65"/>
      <c r="E121" s="66"/>
      <c r="F121" s="67"/>
      <c r="G121" s="65"/>
      <c r="H121" s="66"/>
      <c r="I121" s="20"/>
      <c r="J121" s="21"/>
    </row>
    <row r="122" spans="1:10" x14ac:dyDescent="0.25">
      <c r="A122" s="158" t="s">
        <v>429</v>
      </c>
      <c r="B122" s="65">
        <v>0</v>
      </c>
      <c r="C122" s="66">
        <v>0</v>
      </c>
      <c r="D122" s="65">
        <v>0</v>
      </c>
      <c r="E122" s="66">
        <v>2</v>
      </c>
      <c r="F122" s="67"/>
      <c r="G122" s="65">
        <f t="shared" ref="G122:G134" si="8">B122-C122</f>
        <v>0</v>
      </c>
      <c r="H122" s="66">
        <f t="shared" ref="H122:H134" si="9">D122-E122</f>
        <v>-2</v>
      </c>
      <c r="I122" s="20" t="str">
        <f t="shared" ref="I122:I134" si="10">IF(C122=0, "-", IF(G122/C122&lt;10, G122/C122, "&gt;999%"))</f>
        <v>-</v>
      </c>
      <c r="J122" s="21">
        <f t="shared" ref="J122:J134" si="11">IF(E122=0, "-", IF(H122/E122&lt;10, H122/E122, "&gt;999%"))</f>
        <v>-1</v>
      </c>
    </row>
    <row r="123" spans="1:10" x14ac:dyDescent="0.25">
      <c r="A123" s="158" t="s">
        <v>392</v>
      </c>
      <c r="B123" s="65">
        <v>37</v>
      </c>
      <c r="C123" s="66">
        <v>0</v>
      </c>
      <c r="D123" s="65">
        <v>289</v>
      </c>
      <c r="E123" s="66">
        <v>255</v>
      </c>
      <c r="F123" s="67"/>
      <c r="G123" s="65">
        <f t="shared" si="8"/>
        <v>37</v>
      </c>
      <c r="H123" s="66">
        <f t="shared" si="9"/>
        <v>34</v>
      </c>
      <c r="I123" s="20" t="str">
        <f t="shared" si="10"/>
        <v>-</v>
      </c>
      <c r="J123" s="21">
        <f t="shared" si="11"/>
        <v>0.13333333333333333</v>
      </c>
    </row>
    <row r="124" spans="1:10" x14ac:dyDescent="0.25">
      <c r="A124" s="158" t="s">
        <v>430</v>
      </c>
      <c r="B124" s="65">
        <v>170</v>
      </c>
      <c r="C124" s="66">
        <v>139</v>
      </c>
      <c r="D124" s="65">
        <v>1198</v>
      </c>
      <c r="E124" s="66">
        <v>1081</v>
      </c>
      <c r="F124" s="67"/>
      <c r="G124" s="65">
        <f t="shared" si="8"/>
        <v>31</v>
      </c>
      <c r="H124" s="66">
        <f t="shared" si="9"/>
        <v>117</v>
      </c>
      <c r="I124" s="20">
        <f t="shared" si="10"/>
        <v>0.22302158273381295</v>
      </c>
      <c r="J124" s="21">
        <f t="shared" si="11"/>
        <v>0.10823311748381129</v>
      </c>
    </row>
    <row r="125" spans="1:10" x14ac:dyDescent="0.25">
      <c r="A125" s="158" t="s">
        <v>204</v>
      </c>
      <c r="B125" s="65">
        <v>3</v>
      </c>
      <c r="C125" s="66">
        <v>0</v>
      </c>
      <c r="D125" s="65">
        <v>12</v>
      </c>
      <c r="E125" s="66">
        <v>65</v>
      </c>
      <c r="F125" s="67"/>
      <c r="G125" s="65">
        <f t="shared" si="8"/>
        <v>3</v>
      </c>
      <c r="H125" s="66">
        <f t="shared" si="9"/>
        <v>-53</v>
      </c>
      <c r="I125" s="20" t="str">
        <f t="shared" si="10"/>
        <v>-</v>
      </c>
      <c r="J125" s="21">
        <f t="shared" si="11"/>
        <v>-0.81538461538461537</v>
      </c>
    </row>
    <row r="126" spans="1:10" x14ac:dyDescent="0.25">
      <c r="A126" s="158" t="s">
        <v>219</v>
      </c>
      <c r="B126" s="65">
        <v>1</v>
      </c>
      <c r="C126" s="66">
        <v>3</v>
      </c>
      <c r="D126" s="65">
        <v>22</v>
      </c>
      <c r="E126" s="66">
        <v>119</v>
      </c>
      <c r="F126" s="67"/>
      <c r="G126" s="65">
        <f t="shared" si="8"/>
        <v>-2</v>
      </c>
      <c r="H126" s="66">
        <f t="shared" si="9"/>
        <v>-97</v>
      </c>
      <c r="I126" s="20">
        <f t="shared" si="10"/>
        <v>-0.66666666666666663</v>
      </c>
      <c r="J126" s="21">
        <f t="shared" si="11"/>
        <v>-0.81512605042016806</v>
      </c>
    </row>
    <row r="127" spans="1:10" x14ac:dyDescent="0.25">
      <c r="A127" s="158" t="s">
        <v>310</v>
      </c>
      <c r="B127" s="65">
        <v>42</v>
      </c>
      <c r="C127" s="66">
        <v>28</v>
      </c>
      <c r="D127" s="65">
        <v>272</v>
      </c>
      <c r="E127" s="66">
        <v>355</v>
      </c>
      <c r="F127" s="67"/>
      <c r="G127" s="65">
        <f t="shared" si="8"/>
        <v>14</v>
      </c>
      <c r="H127" s="66">
        <f t="shared" si="9"/>
        <v>-83</v>
      </c>
      <c r="I127" s="20">
        <f t="shared" si="10"/>
        <v>0.5</v>
      </c>
      <c r="J127" s="21">
        <f t="shared" si="11"/>
        <v>-0.23380281690140844</v>
      </c>
    </row>
    <row r="128" spans="1:10" x14ac:dyDescent="0.25">
      <c r="A128" s="158" t="s">
        <v>348</v>
      </c>
      <c r="B128" s="65">
        <v>45</v>
      </c>
      <c r="C128" s="66">
        <v>57</v>
      </c>
      <c r="D128" s="65">
        <v>314</v>
      </c>
      <c r="E128" s="66">
        <v>464</v>
      </c>
      <c r="F128" s="67"/>
      <c r="G128" s="65">
        <f t="shared" si="8"/>
        <v>-12</v>
      </c>
      <c r="H128" s="66">
        <f t="shared" si="9"/>
        <v>-150</v>
      </c>
      <c r="I128" s="20">
        <f t="shared" si="10"/>
        <v>-0.21052631578947367</v>
      </c>
      <c r="J128" s="21">
        <f t="shared" si="11"/>
        <v>-0.32327586206896552</v>
      </c>
    </row>
    <row r="129" spans="1:10" x14ac:dyDescent="0.25">
      <c r="A129" s="158" t="s">
        <v>507</v>
      </c>
      <c r="B129" s="65">
        <v>79</v>
      </c>
      <c r="C129" s="66">
        <v>55</v>
      </c>
      <c r="D129" s="65">
        <v>574</v>
      </c>
      <c r="E129" s="66">
        <v>645</v>
      </c>
      <c r="F129" s="67"/>
      <c r="G129" s="65">
        <f t="shared" si="8"/>
        <v>24</v>
      </c>
      <c r="H129" s="66">
        <f t="shared" si="9"/>
        <v>-71</v>
      </c>
      <c r="I129" s="20">
        <f t="shared" si="10"/>
        <v>0.43636363636363634</v>
      </c>
      <c r="J129" s="21">
        <f t="shared" si="11"/>
        <v>-0.11007751937984496</v>
      </c>
    </row>
    <row r="130" spans="1:10" x14ac:dyDescent="0.25">
      <c r="A130" s="158" t="s">
        <v>517</v>
      </c>
      <c r="B130" s="65">
        <v>791</v>
      </c>
      <c r="C130" s="66">
        <v>740</v>
      </c>
      <c r="D130" s="65">
        <v>5666</v>
      </c>
      <c r="E130" s="66">
        <v>6562</v>
      </c>
      <c r="F130" s="67"/>
      <c r="G130" s="65">
        <f t="shared" si="8"/>
        <v>51</v>
      </c>
      <c r="H130" s="66">
        <f t="shared" si="9"/>
        <v>-896</v>
      </c>
      <c r="I130" s="20">
        <f t="shared" si="10"/>
        <v>6.8918918918918923E-2</v>
      </c>
      <c r="J130" s="21">
        <f t="shared" si="11"/>
        <v>-0.13654373666565073</v>
      </c>
    </row>
    <row r="131" spans="1:10" x14ac:dyDescent="0.25">
      <c r="A131" s="158" t="s">
        <v>485</v>
      </c>
      <c r="B131" s="65">
        <v>0</v>
      </c>
      <c r="C131" s="66">
        <v>7</v>
      </c>
      <c r="D131" s="65">
        <v>2</v>
      </c>
      <c r="E131" s="66">
        <v>43</v>
      </c>
      <c r="F131" s="67"/>
      <c r="G131" s="65">
        <f t="shared" si="8"/>
        <v>-7</v>
      </c>
      <c r="H131" s="66">
        <f t="shared" si="9"/>
        <v>-41</v>
      </c>
      <c r="I131" s="20">
        <f t="shared" si="10"/>
        <v>-1</v>
      </c>
      <c r="J131" s="21">
        <f t="shared" si="11"/>
        <v>-0.95348837209302328</v>
      </c>
    </row>
    <row r="132" spans="1:10" x14ac:dyDescent="0.25">
      <c r="A132" s="158" t="s">
        <v>496</v>
      </c>
      <c r="B132" s="65">
        <v>44</v>
      </c>
      <c r="C132" s="66">
        <v>16</v>
      </c>
      <c r="D132" s="65">
        <v>133</v>
      </c>
      <c r="E132" s="66">
        <v>283</v>
      </c>
      <c r="F132" s="67"/>
      <c r="G132" s="65">
        <f t="shared" si="8"/>
        <v>28</v>
      </c>
      <c r="H132" s="66">
        <f t="shared" si="9"/>
        <v>-150</v>
      </c>
      <c r="I132" s="20">
        <f t="shared" si="10"/>
        <v>1.75</v>
      </c>
      <c r="J132" s="21">
        <f t="shared" si="11"/>
        <v>-0.53003533568904593</v>
      </c>
    </row>
    <row r="133" spans="1:10" x14ac:dyDescent="0.25">
      <c r="A133" s="158" t="s">
        <v>535</v>
      </c>
      <c r="B133" s="65">
        <v>0</v>
      </c>
      <c r="C133" s="66">
        <v>5</v>
      </c>
      <c r="D133" s="65">
        <v>44</v>
      </c>
      <c r="E133" s="66">
        <v>123</v>
      </c>
      <c r="F133" s="67"/>
      <c r="G133" s="65">
        <f t="shared" si="8"/>
        <v>-5</v>
      </c>
      <c r="H133" s="66">
        <f t="shared" si="9"/>
        <v>-79</v>
      </c>
      <c r="I133" s="20">
        <f t="shared" si="10"/>
        <v>-1</v>
      </c>
      <c r="J133" s="21">
        <f t="shared" si="11"/>
        <v>-0.64227642276422769</v>
      </c>
    </row>
    <row r="134" spans="1:10" s="160" customFormat="1" x14ac:dyDescent="0.25">
      <c r="A134" s="178" t="s">
        <v>651</v>
      </c>
      <c r="B134" s="71">
        <v>1212</v>
      </c>
      <c r="C134" s="72">
        <v>1050</v>
      </c>
      <c r="D134" s="71">
        <v>8526</v>
      </c>
      <c r="E134" s="72">
        <v>9997</v>
      </c>
      <c r="F134" s="73"/>
      <c r="G134" s="71">
        <f t="shared" si="8"/>
        <v>162</v>
      </c>
      <c r="H134" s="72">
        <f t="shared" si="9"/>
        <v>-1471</v>
      </c>
      <c r="I134" s="37">
        <f t="shared" si="10"/>
        <v>0.15428571428571428</v>
      </c>
      <c r="J134" s="38">
        <f t="shared" si="11"/>
        <v>-0.1471441432429729</v>
      </c>
    </row>
    <row r="135" spans="1:10" x14ac:dyDescent="0.25">
      <c r="A135" s="177"/>
      <c r="B135" s="143"/>
      <c r="C135" s="144"/>
      <c r="D135" s="143"/>
      <c r="E135" s="144"/>
      <c r="F135" s="145"/>
      <c r="G135" s="143"/>
      <c r="H135" s="144"/>
      <c r="I135" s="151"/>
      <c r="J135" s="152"/>
    </row>
    <row r="136" spans="1:10" s="139" customFormat="1" x14ac:dyDescent="0.25">
      <c r="A136" s="159" t="s">
        <v>48</v>
      </c>
      <c r="B136" s="65"/>
      <c r="C136" s="66"/>
      <c r="D136" s="65"/>
      <c r="E136" s="66"/>
      <c r="F136" s="67"/>
      <c r="G136" s="65"/>
      <c r="H136" s="66"/>
      <c r="I136" s="20"/>
      <c r="J136" s="21"/>
    </row>
    <row r="137" spans="1:10" x14ac:dyDescent="0.25">
      <c r="A137" s="158" t="s">
        <v>565</v>
      </c>
      <c r="B137" s="65">
        <v>4</v>
      </c>
      <c r="C137" s="66">
        <v>4</v>
      </c>
      <c r="D137" s="65">
        <v>40</v>
      </c>
      <c r="E137" s="66">
        <v>49</v>
      </c>
      <c r="F137" s="67"/>
      <c r="G137" s="65">
        <f>B137-C137</f>
        <v>0</v>
      </c>
      <c r="H137" s="66">
        <f>D137-E137</f>
        <v>-9</v>
      </c>
      <c r="I137" s="20">
        <f>IF(C137=0, "-", IF(G137/C137&lt;10, G137/C137, "&gt;999%"))</f>
        <v>0</v>
      </c>
      <c r="J137" s="21">
        <f>IF(E137=0, "-", IF(H137/E137&lt;10, H137/E137, "&gt;999%"))</f>
        <v>-0.18367346938775511</v>
      </c>
    </row>
    <row r="138" spans="1:10" s="160" customFormat="1" x14ac:dyDescent="0.25">
      <c r="A138" s="178" t="s">
        <v>652</v>
      </c>
      <c r="B138" s="71">
        <v>4</v>
      </c>
      <c r="C138" s="72">
        <v>4</v>
      </c>
      <c r="D138" s="71">
        <v>40</v>
      </c>
      <c r="E138" s="72">
        <v>49</v>
      </c>
      <c r="F138" s="73"/>
      <c r="G138" s="71">
        <f>B138-C138</f>
        <v>0</v>
      </c>
      <c r="H138" s="72">
        <f>D138-E138</f>
        <v>-9</v>
      </c>
      <c r="I138" s="37">
        <f>IF(C138=0, "-", IF(G138/C138&lt;10, G138/C138, "&gt;999%"))</f>
        <v>0</v>
      </c>
      <c r="J138" s="38">
        <f>IF(E138=0, "-", IF(H138/E138&lt;10, H138/E138, "&gt;999%"))</f>
        <v>-0.18367346938775511</v>
      </c>
    </row>
    <row r="139" spans="1:10" x14ac:dyDescent="0.25">
      <c r="A139" s="177"/>
      <c r="B139" s="143"/>
      <c r="C139" s="144"/>
      <c r="D139" s="143"/>
      <c r="E139" s="144"/>
      <c r="F139" s="145"/>
      <c r="G139" s="143"/>
      <c r="H139" s="144"/>
      <c r="I139" s="151"/>
      <c r="J139" s="152"/>
    </row>
    <row r="140" spans="1:10" s="139" customFormat="1" x14ac:dyDescent="0.25">
      <c r="A140" s="159" t="s">
        <v>49</v>
      </c>
      <c r="B140" s="65"/>
      <c r="C140" s="66"/>
      <c r="D140" s="65"/>
      <c r="E140" s="66"/>
      <c r="F140" s="67"/>
      <c r="G140" s="65"/>
      <c r="H140" s="66"/>
      <c r="I140" s="20"/>
      <c r="J140" s="21"/>
    </row>
    <row r="141" spans="1:10" x14ac:dyDescent="0.25">
      <c r="A141" s="158" t="s">
        <v>536</v>
      </c>
      <c r="B141" s="65">
        <v>81</v>
      </c>
      <c r="C141" s="66">
        <v>68</v>
      </c>
      <c r="D141" s="65">
        <v>504</v>
      </c>
      <c r="E141" s="66">
        <v>508</v>
      </c>
      <c r="F141" s="67"/>
      <c r="G141" s="65">
        <f>B141-C141</f>
        <v>13</v>
      </c>
      <c r="H141" s="66">
        <f>D141-E141</f>
        <v>-4</v>
      </c>
      <c r="I141" s="20">
        <f>IF(C141=0, "-", IF(G141/C141&lt;10, G141/C141, "&gt;999%"))</f>
        <v>0.19117647058823528</v>
      </c>
      <c r="J141" s="21">
        <f>IF(E141=0, "-", IF(H141/E141&lt;10, H141/E141, "&gt;999%"))</f>
        <v>-7.874015748031496E-3</v>
      </c>
    </row>
    <row r="142" spans="1:10" x14ac:dyDescent="0.25">
      <c r="A142" s="158" t="s">
        <v>551</v>
      </c>
      <c r="B142" s="65">
        <v>26</v>
      </c>
      <c r="C142" s="66">
        <v>35</v>
      </c>
      <c r="D142" s="65">
        <v>232</v>
      </c>
      <c r="E142" s="66">
        <v>258</v>
      </c>
      <c r="F142" s="67"/>
      <c r="G142" s="65">
        <f>B142-C142</f>
        <v>-9</v>
      </c>
      <c r="H142" s="66">
        <f>D142-E142</f>
        <v>-26</v>
      </c>
      <c r="I142" s="20">
        <f>IF(C142=0, "-", IF(G142/C142&lt;10, G142/C142, "&gt;999%"))</f>
        <v>-0.25714285714285712</v>
      </c>
      <c r="J142" s="21">
        <f>IF(E142=0, "-", IF(H142/E142&lt;10, H142/E142, "&gt;999%"))</f>
        <v>-0.10077519379844961</v>
      </c>
    </row>
    <row r="143" spans="1:10" x14ac:dyDescent="0.25">
      <c r="A143" s="158" t="s">
        <v>566</v>
      </c>
      <c r="B143" s="65">
        <v>19</v>
      </c>
      <c r="C143" s="66">
        <v>15</v>
      </c>
      <c r="D143" s="65">
        <v>126</v>
      </c>
      <c r="E143" s="66">
        <v>90</v>
      </c>
      <c r="F143" s="67"/>
      <c r="G143" s="65">
        <f>B143-C143</f>
        <v>4</v>
      </c>
      <c r="H143" s="66">
        <f>D143-E143</f>
        <v>36</v>
      </c>
      <c r="I143" s="20">
        <f>IF(C143=0, "-", IF(G143/C143&lt;10, G143/C143, "&gt;999%"))</f>
        <v>0.26666666666666666</v>
      </c>
      <c r="J143" s="21">
        <f>IF(E143=0, "-", IF(H143/E143&lt;10, H143/E143, "&gt;999%"))</f>
        <v>0.4</v>
      </c>
    </row>
    <row r="144" spans="1:10" s="160" customFormat="1" x14ac:dyDescent="0.25">
      <c r="A144" s="178" t="s">
        <v>653</v>
      </c>
      <c r="B144" s="71">
        <v>126</v>
      </c>
      <c r="C144" s="72">
        <v>118</v>
      </c>
      <c r="D144" s="71">
        <v>862</v>
      </c>
      <c r="E144" s="72">
        <v>856</v>
      </c>
      <c r="F144" s="73"/>
      <c r="G144" s="71">
        <f>B144-C144</f>
        <v>8</v>
      </c>
      <c r="H144" s="72">
        <f>D144-E144</f>
        <v>6</v>
      </c>
      <c r="I144" s="37">
        <f>IF(C144=0, "-", IF(G144/C144&lt;10, G144/C144, "&gt;999%"))</f>
        <v>6.7796610169491525E-2</v>
      </c>
      <c r="J144" s="38">
        <f>IF(E144=0, "-", IF(H144/E144&lt;10, H144/E144, "&gt;999%"))</f>
        <v>7.0093457943925233E-3</v>
      </c>
    </row>
    <row r="145" spans="1:10" x14ac:dyDescent="0.25">
      <c r="A145" s="177"/>
      <c r="B145" s="143"/>
      <c r="C145" s="144"/>
      <c r="D145" s="143"/>
      <c r="E145" s="144"/>
      <c r="F145" s="145"/>
      <c r="G145" s="143"/>
      <c r="H145" s="144"/>
      <c r="I145" s="151"/>
      <c r="J145" s="152"/>
    </row>
    <row r="146" spans="1:10" s="139" customFormat="1" x14ac:dyDescent="0.25">
      <c r="A146" s="159" t="s">
        <v>50</v>
      </c>
      <c r="B146" s="65"/>
      <c r="C146" s="66"/>
      <c r="D146" s="65"/>
      <c r="E146" s="66"/>
      <c r="F146" s="67"/>
      <c r="G146" s="65"/>
      <c r="H146" s="66"/>
      <c r="I146" s="20"/>
      <c r="J146" s="21"/>
    </row>
    <row r="147" spans="1:10" x14ac:dyDescent="0.25">
      <c r="A147" s="158" t="s">
        <v>259</v>
      </c>
      <c r="B147" s="65">
        <v>2</v>
      </c>
      <c r="C147" s="66">
        <v>0</v>
      </c>
      <c r="D147" s="65">
        <v>12</v>
      </c>
      <c r="E147" s="66">
        <v>5</v>
      </c>
      <c r="F147" s="67"/>
      <c r="G147" s="65">
        <f t="shared" ref="G147:G152" si="12">B147-C147</f>
        <v>2</v>
      </c>
      <c r="H147" s="66">
        <f t="shared" ref="H147:H152" si="13">D147-E147</f>
        <v>7</v>
      </c>
      <c r="I147" s="20" t="str">
        <f t="shared" ref="I147:I152" si="14">IF(C147=0, "-", IF(G147/C147&lt;10, G147/C147, "&gt;999%"))</f>
        <v>-</v>
      </c>
      <c r="J147" s="21">
        <f t="shared" ref="J147:J152" si="15">IF(E147=0, "-", IF(H147/E147&lt;10, H147/E147, "&gt;999%"))</f>
        <v>1.4</v>
      </c>
    </row>
    <row r="148" spans="1:10" x14ac:dyDescent="0.25">
      <c r="A148" s="158" t="s">
        <v>275</v>
      </c>
      <c r="B148" s="65">
        <v>1</v>
      </c>
      <c r="C148" s="66">
        <v>0</v>
      </c>
      <c r="D148" s="65">
        <v>13</v>
      </c>
      <c r="E148" s="66">
        <v>6</v>
      </c>
      <c r="F148" s="67"/>
      <c r="G148" s="65">
        <f t="shared" si="12"/>
        <v>1</v>
      </c>
      <c r="H148" s="66">
        <f t="shared" si="13"/>
        <v>7</v>
      </c>
      <c r="I148" s="20" t="str">
        <f t="shared" si="14"/>
        <v>-</v>
      </c>
      <c r="J148" s="21">
        <f t="shared" si="15"/>
        <v>1.1666666666666667</v>
      </c>
    </row>
    <row r="149" spans="1:10" x14ac:dyDescent="0.25">
      <c r="A149" s="158" t="s">
        <v>415</v>
      </c>
      <c r="B149" s="65">
        <v>15</v>
      </c>
      <c r="C149" s="66">
        <v>0</v>
      </c>
      <c r="D149" s="65">
        <v>16</v>
      </c>
      <c r="E149" s="66">
        <v>0</v>
      </c>
      <c r="F149" s="67"/>
      <c r="G149" s="65">
        <f t="shared" si="12"/>
        <v>15</v>
      </c>
      <c r="H149" s="66">
        <f t="shared" si="13"/>
        <v>16</v>
      </c>
      <c r="I149" s="20" t="str">
        <f t="shared" si="14"/>
        <v>-</v>
      </c>
      <c r="J149" s="21" t="str">
        <f t="shared" si="15"/>
        <v>-</v>
      </c>
    </row>
    <row r="150" spans="1:10" x14ac:dyDescent="0.25">
      <c r="A150" s="158" t="s">
        <v>416</v>
      </c>
      <c r="B150" s="65">
        <v>7</v>
      </c>
      <c r="C150" s="66">
        <v>4</v>
      </c>
      <c r="D150" s="65">
        <v>87</v>
      </c>
      <c r="E150" s="66">
        <v>18</v>
      </c>
      <c r="F150" s="67"/>
      <c r="G150" s="65">
        <f t="shared" si="12"/>
        <v>3</v>
      </c>
      <c r="H150" s="66">
        <f t="shared" si="13"/>
        <v>69</v>
      </c>
      <c r="I150" s="20">
        <f t="shared" si="14"/>
        <v>0.75</v>
      </c>
      <c r="J150" s="21">
        <f t="shared" si="15"/>
        <v>3.8333333333333335</v>
      </c>
    </row>
    <row r="151" spans="1:10" x14ac:dyDescent="0.25">
      <c r="A151" s="158" t="s">
        <v>457</v>
      </c>
      <c r="B151" s="65">
        <v>3</v>
      </c>
      <c r="C151" s="66">
        <v>1</v>
      </c>
      <c r="D151" s="65">
        <v>26</v>
      </c>
      <c r="E151" s="66">
        <v>22</v>
      </c>
      <c r="F151" s="67"/>
      <c r="G151" s="65">
        <f t="shared" si="12"/>
        <v>2</v>
      </c>
      <c r="H151" s="66">
        <f t="shared" si="13"/>
        <v>4</v>
      </c>
      <c r="I151" s="20">
        <f t="shared" si="14"/>
        <v>2</v>
      </c>
      <c r="J151" s="21">
        <f t="shared" si="15"/>
        <v>0.18181818181818182</v>
      </c>
    </row>
    <row r="152" spans="1:10" s="160" customFormat="1" x14ac:dyDescent="0.25">
      <c r="A152" s="178" t="s">
        <v>654</v>
      </c>
      <c r="B152" s="71">
        <v>28</v>
      </c>
      <c r="C152" s="72">
        <v>5</v>
      </c>
      <c r="D152" s="71">
        <v>154</v>
      </c>
      <c r="E152" s="72">
        <v>51</v>
      </c>
      <c r="F152" s="73"/>
      <c r="G152" s="71">
        <f t="shared" si="12"/>
        <v>23</v>
      </c>
      <c r="H152" s="72">
        <f t="shared" si="13"/>
        <v>103</v>
      </c>
      <c r="I152" s="37">
        <f t="shared" si="14"/>
        <v>4.5999999999999996</v>
      </c>
      <c r="J152" s="38">
        <f t="shared" si="15"/>
        <v>2.0196078431372548</v>
      </c>
    </row>
    <row r="153" spans="1:10" x14ac:dyDescent="0.25">
      <c r="A153" s="177"/>
      <c r="B153" s="143"/>
      <c r="C153" s="144"/>
      <c r="D153" s="143"/>
      <c r="E153" s="144"/>
      <c r="F153" s="145"/>
      <c r="G153" s="143"/>
      <c r="H153" s="144"/>
      <c r="I153" s="151"/>
      <c r="J153" s="152"/>
    </row>
    <row r="154" spans="1:10" s="139" customFormat="1" x14ac:dyDescent="0.25">
      <c r="A154" s="159" t="s">
        <v>51</v>
      </c>
      <c r="B154" s="65"/>
      <c r="C154" s="66"/>
      <c r="D154" s="65"/>
      <c r="E154" s="66"/>
      <c r="F154" s="67"/>
      <c r="G154" s="65"/>
      <c r="H154" s="66"/>
      <c r="I154" s="20"/>
      <c r="J154" s="21"/>
    </row>
    <row r="155" spans="1:10" x14ac:dyDescent="0.25">
      <c r="A155" s="158" t="s">
        <v>359</v>
      </c>
      <c r="B155" s="65">
        <v>0</v>
      </c>
      <c r="C155" s="66">
        <v>1</v>
      </c>
      <c r="D155" s="65">
        <v>2</v>
      </c>
      <c r="E155" s="66">
        <v>587</v>
      </c>
      <c r="F155" s="67"/>
      <c r="G155" s="65">
        <f t="shared" ref="G155:G163" si="16">B155-C155</f>
        <v>-1</v>
      </c>
      <c r="H155" s="66">
        <f t="shared" ref="H155:H163" si="17">D155-E155</f>
        <v>-585</v>
      </c>
      <c r="I155" s="20">
        <f t="shared" ref="I155:I163" si="18">IF(C155=0, "-", IF(G155/C155&lt;10, G155/C155, "&gt;999%"))</f>
        <v>-1</v>
      </c>
      <c r="J155" s="21">
        <f t="shared" ref="J155:J163" si="19">IF(E155=0, "-", IF(H155/E155&lt;10, H155/E155, "&gt;999%"))</f>
        <v>-0.99659284497444633</v>
      </c>
    </row>
    <row r="156" spans="1:10" x14ac:dyDescent="0.25">
      <c r="A156" s="158" t="s">
        <v>393</v>
      </c>
      <c r="B156" s="65">
        <v>380</v>
      </c>
      <c r="C156" s="66">
        <v>166</v>
      </c>
      <c r="D156" s="65">
        <v>1635</v>
      </c>
      <c r="E156" s="66">
        <v>740</v>
      </c>
      <c r="F156" s="67"/>
      <c r="G156" s="65">
        <f t="shared" si="16"/>
        <v>214</v>
      </c>
      <c r="H156" s="66">
        <f t="shared" si="17"/>
        <v>895</v>
      </c>
      <c r="I156" s="20">
        <f t="shared" si="18"/>
        <v>1.2891566265060241</v>
      </c>
      <c r="J156" s="21">
        <f t="shared" si="19"/>
        <v>1.2094594594594594</v>
      </c>
    </row>
    <row r="157" spans="1:10" x14ac:dyDescent="0.25">
      <c r="A157" s="158" t="s">
        <v>431</v>
      </c>
      <c r="B157" s="65">
        <v>0</v>
      </c>
      <c r="C157" s="66">
        <v>39</v>
      </c>
      <c r="D157" s="65">
        <v>4</v>
      </c>
      <c r="E157" s="66">
        <v>182</v>
      </c>
      <c r="F157" s="67"/>
      <c r="G157" s="65">
        <f t="shared" si="16"/>
        <v>-39</v>
      </c>
      <c r="H157" s="66">
        <f t="shared" si="17"/>
        <v>-178</v>
      </c>
      <c r="I157" s="20">
        <f t="shared" si="18"/>
        <v>-1</v>
      </c>
      <c r="J157" s="21">
        <f t="shared" si="19"/>
        <v>-0.97802197802197799</v>
      </c>
    </row>
    <row r="158" spans="1:10" x14ac:dyDescent="0.25">
      <c r="A158" s="158" t="s">
        <v>360</v>
      </c>
      <c r="B158" s="65">
        <v>250</v>
      </c>
      <c r="C158" s="66">
        <v>226</v>
      </c>
      <c r="D158" s="65">
        <v>1733</v>
      </c>
      <c r="E158" s="66">
        <v>842</v>
      </c>
      <c r="F158" s="67"/>
      <c r="G158" s="65">
        <f t="shared" si="16"/>
        <v>24</v>
      </c>
      <c r="H158" s="66">
        <f t="shared" si="17"/>
        <v>891</v>
      </c>
      <c r="I158" s="20">
        <f t="shared" si="18"/>
        <v>0.10619469026548672</v>
      </c>
      <c r="J158" s="21">
        <f t="shared" si="19"/>
        <v>1.0581947743467934</v>
      </c>
    </row>
    <row r="159" spans="1:10" x14ac:dyDescent="0.25">
      <c r="A159" s="158" t="s">
        <v>508</v>
      </c>
      <c r="B159" s="65">
        <v>0</v>
      </c>
      <c r="C159" s="66">
        <v>33</v>
      </c>
      <c r="D159" s="65">
        <v>1</v>
      </c>
      <c r="E159" s="66">
        <v>238</v>
      </c>
      <c r="F159" s="67"/>
      <c r="G159" s="65">
        <f t="shared" si="16"/>
        <v>-33</v>
      </c>
      <c r="H159" s="66">
        <f t="shared" si="17"/>
        <v>-237</v>
      </c>
      <c r="I159" s="20">
        <f t="shared" si="18"/>
        <v>-1</v>
      </c>
      <c r="J159" s="21">
        <f t="shared" si="19"/>
        <v>-0.99579831932773111</v>
      </c>
    </row>
    <row r="160" spans="1:10" x14ac:dyDescent="0.25">
      <c r="A160" s="158" t="s">
        <v>518</v>
      </c>
      <c r="B160" s="65">
        <v>0</v>
      </c>
      <c r="C160" s="66">
        <v>31</v>
      </c>
      <c r="D160" s="65">
        <v>0</v>
      </c>
      <c r="E160" s="66">
        <v>130</v>
      </c>
      <c r="F160" s="67"/>
      <c r="G160" s="65">
        <f t="shared" si="16"/>
        <v>-31</v>
      </c>
      <c r="H160" s="66">
        <f t="shared" si="17"/>
        <v>-130</v>
      </c>
      <c r="I160" s="20">
        <f t="shared" si="18"/>
        <v>-1</v>
      </c>
      <c r="J160" s="21">
        <f t="shared" si="19"/>
        <v>-1</v>
      </c>
    </row>
    <row r="161" spans="1:10" x14ac:dyDescent="0.25">
      <c r="A161" s="158" t="s">
        <v>509</v>
      </c>
      <c r="B161" s="65">
        <v>0</v>
      </c>
      <c r="C161" s="66">
        <v>14</v>
      </c>
      <c r="D161" s="65">
        <v>56</v>
      </c>
      <c r="E161" s="66">
        <v>20</v>
      </c>
      <c r="F161" s="67"/>
      <c r="G161" s="65">
        <f t="shared" si="16"/>
        <v>-14</v>
      </c>
      <c r="H161" s="66">
        <f t="shared" si="17"/>
        <v>36</v>
      </c>
      <c r="I161" s="20">
        <f t="shared" si="18"/>
        <v>-1</v>
      </c>
      <c r="J161" s="21">
        <f t="shared" si="19"/>
        <v>1.8</v>
      </c>
    </row>
    <row r="162" spans="1:10" x14ac:dyDescent="0.25">
      <c r="A162" s="158" t="s">
        <v>519</v>
      </c>
      <c r="B162" s="65">
        <v>331</v>
      </c>
      <c r="C162" s="66">
        <v>255</v>
      </c>
      <c r="D162" s="65">
        <v>1918</v>
      </c>
      <c r="E162" s="66">
        <v>1788</v>
      </c>
      <c r="F162" s="67"/>
      <c r="G162" s="65">
        <f t="shared" si="16"/>
        <v>76</v>
      </c>
      <c r="H162" s="66">
        <f t="shared" si="17"/>
        <v>130</v>
      </c>
      <c r="I162" s="20">
        <f t="shared" si="18"/>
        <v>0.29803921568627451</v>
      </c>
      <c r="J162" s="21">
        <f t="shared" si="19"/>
        <v>7.2706935123042507E-2</v>
      </c>
    </row>
    <row r="163" spans="1:10" s="160" customFormat="1" x14ac:dyDescent="0.25">
      <c r="A163" s="178" t="s">
        <v>655</v>
      </c>
      <c r="B163" s="71">
        <v>961</v>
      </c>
      <c r="C163" s="72">
        <v>765</v>
      </c>
      <c r="D163" s="71">
        <v>5349</v>
      </c>
      <c r="E163" s="72">
        <v>4527</v>
      </c>
      <c r="F163" s="73"/>
      <c r="G163" s="71">
        <f t="shared" si="16"/>
        <v>196</v>
      </c>
      <c r="H163" s="72">
        <f t="shared" si="17"/>
        <v>822</v>
      </c>
      <c r="I163" s="37">
        <f t="shared" si="18"/>
        <v>0.25620915032679736</v>
      </c>
      <c r="J163" s="38">
        <f t="shared" si="19"/>
        <v>0.18157720344599071</v>
      </c>
    </row>
    <row r="164" spans="1:10" x14ac:dyDescent="0.25">
      <c r="A164" s="177"/>
      <c r="B164" s="143"/>
      <c r="C164" s="144"/>
      <c r="D164" s="143"/>
      <c r="E164" s="144"/>
      <c r="F164" s="145"/>
      <c r="G164" s="143"/>
      <c r="H164" s="144"/>
      <c r="I164" s="151"/>
      <c r="J164" s="152"/>
    </row>
    <row r="165" spans="1:10" s="139" customFormat="1" x14ac:dyDescent="0.25">
      <c r="A165" s="159" t="s">
        <v>52</v>
      </c>
      <c r="B165" s="65"/>
      <c r="C165" s="66"/>
      <c r="D165" s="65"/>
      <c r="E165" s="66"/>
      <c r="F165" s="67"/>
      <c r="G165" s="65"/>
      <c r="H165" s="66"/>
      <c r="I165" s="20"/>
      <c r="J165" s="21"/>
    </row>
    <row r="166" spans="1:10" x14ac:dyDescent="0.25">
      <c r="A166" s="158" t="s">
        <v>567</v>
      </c>
      <c r="B166" s="65">
        <v>27</v>
      </c>
      <c r="C166" s="66">
        <v>10</v>
      </c>
      <c r="D166" s="65">
        <v>148</v>
      </c>
      <c r="E166" s="66">
        <v>120</v>
      </c>
      <c r="F166" s="67"/>
      <c r="G166" s="65">
        <f>B166-C166</f>
        <v>17</v>
      </c>
      <c r="H166" s="66">
        <f>D166-E166</f>
        <v>28</v>
      </c>
      <c r="I166" s="20">
        <f>IF(C166=0, "-", IF(G166/C166&lt;10, G166/C166, "&gt;999%"))</f>
        <v>1.7</v>
      </c>
      <c r="J166" s="21">
        <f>IF(E166=0, "-", IF(H166/E166&lt;10, H166/E166, "&gt;999%"))</f>
        <v>0.23333333333333334</v>
      </c>
    </row>
    <row r="167" spans="1:10" x14ac:dyDescent="0.25">
      <c r="A167" s="158" t="s">
        <v>537</v>
      </c>
      <c r="B167" s="65">
        <v>28</v>
      </c>
      <c r="C167" s="66">
        <v>57</v>
      </c>
      <c r="D167" s="65">
        <v>502</v>
      </c>
      <c r="E167" s="66">
        <v>524</v>
      </c>
      <c r="F167" s="67"/>
      <c r="G167" s="65">
        <f>B167-C167</f>
        <v>-29</v>
      </c>
      <c r="H167" s="66">
        <f>D167-E167</f>
        <v>-22</v>
      </c>
      <c r="I167" s="20">
        <f>IF(C167=0, "-", IF(G167/C167&lt;10, G167/C167, "&gt;999%"))</f>
        <v>-0.50877192982456143</v>
      </c>
      <c r="J167" s="21">
        <f>IF(E167=0, "-", IF(H167/E167&lt;10, H167/E167, "&gt;999%"))</f>
        <v>-4.1984732824427481E-2</v>
      </c>
    </row>
    <row r="168" spans="1:10" x14ac:dyDescent="0.25">
      <c r="A168" s="158" t="s">
        <v>552</v>
      </c>
      <c r="B168" s="65">
        <v>35</v>
      </c>
      <c r="C168" s="66">
        <v>35</v>
      </c>
      <c r="D168" s="65">
        <v>373</v>
      </c>
      <c r="E168" s="66">
        <v>389</v>
      </c>
      <c r="F168" s="67"/>
      <c r="G168" s="65">
        <f>B168-C168</f>
        <v>0</v>
      </c>
      <c r="H168" s="66">
        <f>D168-E168</f>
        <v>-16</v>
      </c>
      <c r="I168" s="20">
        <f>IF(C168=0, "-", IF(G168/C168&lt;10, G168/C168, "&gt;999%"))</f>
        <v>0</v>
      </c>
      <c r="J168" s="21">
        <f>IF(E168=0, "-", IF(H168/E168&lt;10, H168/E168, "&gt;999%"))</f>
        <v>-4.1131105398457581E-2</v>
      </c>
    </row>
    <row r="169" spans="1:10" s="160" customFormat="1" x14ac:dyDescent="0.25">
      <c r="A169" s="178" t="s">
        <v>656</v>
      </c>
      <c r="B169" s="71">
        <v>90</v>
      </c>
      <c r="C169" s="72">
        <v>102</v>
      </c>
      <c r="D169" s="71">
        <v>1023</v>
      </c>
      <c r="E169" s="72">
        <v>1033</v>
      </c>
      <c r="F169" s="73"/>
      <c r="G169" s="71">
        <f>B169-C169</f>
        <v>-12</v>
      </c>
      <c r="H169" s="72">
        <f>D169-E169</f>
        <v>-10</v>
      </c>
      <c r="I169" s="37">
        <f>IF(C169=0, "-", IF(G169/C169&lt;10, G169/C169, "&gt;999%"))</f>
        <v>-0.11764705882352941</v>
      </c>
      <c r="J169" s="38">
        <f>IF(E169=0, "-", IF(H169/E169&lt;10, H169/E169, "&gt;999%"))</f>
        <v>-9.6805421103581795E-3</v>
      </c>
    </row>
    <row r="170" spans="1:10" x14ac:dyDescent="0.25">
      <c r="A170" s="177"/>
      <c r="B170" s="143"/>
      <c r="C170" s="144"/>
      <c r="D170" s="143"/>
      <c r="E170" s="144"/>
      <c r="F170" s="145"/>
      <c r="G170" s="143"/>
      <c r="H170" s="144"/>
      <c r="I170" s="151"/>
      <c r="J170" s="152"/>
    </row>
    <row r="171" spans="1:10" s="139" customFormat="1" x14ac:dyDescent="0.25">
      <c r="A171" s="159" t="s">
        <v>53</v>
      </c>
      <c r="B171" s="65"/>
      <c r="C171" s="66"/>
      <c r="D171" s="65"/>
      <c r="E171" s="66"/>
      <c r="F171" s="67"/>
      <c r="G171" s="65"/>
      <c r="H171" s="66"/>
      <c r="I171" s="20"/>
      <c r="J171" s="21"/>
    </row>
    <row r="172" spans="1:10" x14ac:dyDescent="0.25">
      <c r="A172" s="158" t="s">
        <v>244</v>
      </c>
      <c r="B172" s="65">
        <v>3</v>
      </c>
      <c r="C172" s="66">
        <v>1</v>
      </c>
      <c r="D172" s="65">
        <v>19</v>
      </c>
      <c r="E172" s="66">
        <v>7</v>
      </c>
      <c r="F172" s="67"/>
      <c r="G172" s="65">
        <f t="shared" ref="G172:G178" si="20">B172-C172</f>
        <v>2</v>
      </c>
      <c r="H172" s="66">
        <f t="shared" ref="H172:H178" si="21">D172-E172</f>
        <v>12</v>
      </c>
      <c r="I172" s="20">
        <f t="shared" ref="I172:I178" si="22">IF(C172=0, "-", IF(G172/C172&lt;10, G172/C172, "&gt;999%"))</f>
        <v>2</v>
      </c>
      <c r="J172" s="21">
        <f t="shared" ref="J172:J178" si="23">IF(E172=0, "-", IF(H172/E172&lt;10, H172/E172, "&gt;999%"))</f>
        <v>1.7142857142857142</v>
      </c>
    </row>
    <row r="173" spans="1:10" x14ac:dyDescent="0.25">
      <c r="A173" s="158" t="s">
        <v>220</v>
      </c>
      <c r="B173" s="65">
        <v>18</v>
      </c>
      <c r="C173" s="66">
        <v>79</v>
      </c>
      <c r="D173" s="65">
        <v>118</v>
      </c>
      <c r="E173" s="66">
        <v>454</v>
      </c>
      <c r="F173" s="67"/>
      <c r="G173" s="65">
        <f t="shared" si="20"/>
        <v>-61</v>
      </c>
      <c r="H173" s="66">
        <f t="shared" si="21"/>
        <v>-336</v>
      </c>
      <c r="I173" s="20">
        <f t="shared" si="22"/>
        <v>-0.77215189873417722</v>
      </c>
      <c r="J173" s="21">
        <f t="shared" si="23"/>
        <v>-0.74008810572687223</v>
      </c>
    </row>
    <row r="174" spans="1:10" x14ac:dyDescent="0.25">
      <c r="A174" s="158" t="s">
        <v>394</v>
      </c>
      <c r="B174" s="65">
        <v>152</v>
      </c>
      <c r="C174" s="66">
        <v>117</v>
      </c>
      <c r="D174" s="65">
        <v>996</v>
      </c>
      <c r="E174" s="66">
        <v>1050</v>
      </c>
      <c r="F174" s="67"/>
      <c r="G174" s="65">
        <f t="shared" si="20"/>
        <v>35</v>
      </c>
      <c r="H174" s="66">
        <f t="shared" si="21"/>
        <v>-54</v>
      </c>
      <c r="I174" s="20">
        <f t="shared" si="22"/>
        <v>0.29914529914529914</v>
      </c>
      <c r="J174" s="21">
        <f t="shared" si="23"/>
        <v>-5.1428571428571428E-2</v>
      </c>
    </row>
    <row r="175" spans="1:10" x14ac:dyDescent="0.25">
      <c r="A175" s="158" t="s">
        <v>361</v>
      </c>
      <c r="B175" s="65">
        <v>65</v>
      </c>
      <c r="C175" s="66">
        <v>73</v>
      </c>
      <c r="D175" s="65">
        <v>607</v>
      </c>
      <c r="E175" s="66">
        <v>854</v>
      </c>
      <c r="F175" s="67"/>
      <c r="G175" s="65">
        <f t="shared" si="20"/>
        <v>-8</v>
      </c>
      <c r="H175" s="66">
        <f t="shared" si="21"/>
        <v>-247</v>
      </c>
      <c r="I175" s="20">
        <f t="shared" si="22"/>
        <v>-0.1095890410958904</v>
      </c>
      <c r="J175" s="21">
        <f t="shared" si="23"/>
        <v>-0.28922716627634659</v>
      </c>
    </row>
    <row r="176" spans="1:10" x14ac:dyDescent="0.25">
      <c r="A176" s="158" t="s">
        <v>205</v>
      </c>
      <c r="B176" s="65">
        <v>0</v>
      </c>
      <c r="C176" s="66">
        <v>0</v>
      </c>
      <c r="D176" s="65">
        <v>0</v>
      </c>
      <c r="E176" s="66">
        <v>103</v>
      </c>
      <c r="F176" s="67"/>
      <c r="G176" s="65">
        <f t="shared" si="20"/>
        <v>0</v>
      </c>
      <c r="H176" s="66">
        <f t="shared" si="21"/>
        <v>-103</v>
      </c>
      <c r="I176" s="20" t="str">
        <f t="shared" si="22"/>
        <v>-</v>
      </c>
      <c r="J176" s="21">
        <f t="shared" si="23"/>
        <v>-1</v>
      </c>
    </row>
    <row r="177" spans="1:10" x14ac:dyDescent="0.25">
      <c r="A177" s="158" t="s">
        <v>294</v>
      </c>
      <c r="B177" s="65">
        <v>0</v>
      </c>
      <c r="C177" s="66">
        <v>15</v>
      </c>
      <c r="D177" s="65">
        <v>68</v>
      </c>
      <c r="E177" s="66">
        <v>161</v>
      </c>
      <c r="F177" s="67"/>
      <c r="G177" s="65">
        <f t="shared" si="20"/>
        <v>-15</v>
      </c>
      <c r="H177" s="66">
        <f t="shared" si="21"/>
        <v>-93</v>
      </c>
      <c r="I177" s="20">
        <f t="shared" si="22"/>
        <v>-1</v>
      </c>
      <c r="J177" s="21">
        <f t="shared" si="23"/>
        <v>-0.57763975155279501</v>
      </c>
    </row>
    <row r="178" spans="1:10" s="160" customFormat="1" x14ac:dyDescent="0.25">
      <c r="A178" s="178" t="s">
        <v>657</v>
      </c>
      <c r="B178" s="71">
        <v>238</v>
      </c>
      <c r="C178" s="72">
        <v>285</v>
      </c>
      <c r="D178" s="71">
        <v>1808</v>
      </c>
      <c r="E178" s="72">
        <v>2629</v>
      </c>
      <c r="F178" s="73"/>
      <c r="G178" s="71">
        <f t="shared" si="20"/>
        <v>-47</v>
      </c>
      <c r="H178" s="72">
        <f t="shared" si="21"/>
        <v>-821</v>
      </c>
      <c r="I178" s="37">
        <f t="shared" si="22"/>
        <v>-0.1649122807017544</v>
      </c>
      <c r="J178" s="38">
        <f t="shared" si="23"/>
        <v>-0.31228604031951313</v>
      </c>
    </row>
    <row r="179" spans="1:10" x14ac:dyDescent="0.25">
      <c r="A179" s="177"/>
      <c r="B179" s="143"/>
      <c r="C179" s="144"/>
      <c r="D179" s="143"/>
      <c r="E179" s="144"/>
      <c r="F179" s="145"/>
      <c r="G179" s="143"/>
      <c r="H179" s="144"/>
      <c r="I179" s="151"/>
      <c r="J179" s="152"/>
    </row>
    <row r="180" spans="1:10" s="139" customFormat="1" x14ac:dyDescent="0.25">
      <c r="A180" s="159" t="s">
        <v>54</v>
      </c>
      <c r="B180" s="65"/>
      <c r="C180" s="66"/>
      <c r="D180" s="65"/>
      <c r="E180" s="66"/>
      <c r="F180" s="67"/>
      <c r="G180" s="65"/>
      <c r="H180" s="66"/>
      <c r="I180" s="20"/>
      <c r="J180" s="21"/>
    </row>
    <row r="181" spans="1:10" x14ac:dyDescent="0.25">
      <c r="A181" s="158" t="s">
        <v>206</v>
      </c>
      <c r="B181" s="65">
        <v>14</v>
      </c>
      <c r="C181" s="66">
        <v>0</v>
      </c>
      <c r="D181" s="65">
        <v>106</v>
      </c>
      <c r="E181" s="66">
        <v>0</v>
      </c>
      <c r="F181" s="67"/>
      <c r="G181" s="65">
        <f t="shared" ref="G181:G196" si="24">B181-C181</f>
        <v>14</v>
      </c>
      <c r="H181" s="66">
        <f t="shared" ref="H181:H196" si="25">D181-E181</f>
        <v>106</v>
      </c>
      <c r="I181" s="20" t="str">
        <f t="shared" ref="I181:I196" si="26">IF(C181=0, "-", IF(G181/C181&lt;10, G181/C181, "&gt;999%"))</f>
        <v>-</v>
      </c>
      <c r="J181" s="21" t="str">
        <f t="shared" ref="J181:J196" si="27">IF(E181=0, "-", IF(H181/E181&lt;10, H181/E181, "&gt;999%"))</f>
        <v>-</v>
      </c>
    </row>
    <row r="182" spans="1:10" x14ac:dyDescent="0.25">
      <c r="A182" s="158" t="s">
        <v>221</v>
      </c>
      <c r="B182" s="65">
        <v>404</v>
      </c>
      <c r="C182" s="66">
        <v>558</v>
      </c>
      <c r="D182" s="65">
        <v>3910</v>
      </c>
      <c r="E182" s="66">
        <v>4520</v>
      </c>
      <c r="F182" s="67"/>
      <c r="G182" s="65">
        <f t="shared" si="24"/>
        <v>-154</v>
      </c>
      <c r="H182" s="66">
        <f t="shared" si="25"/>
        <v>-610</v>
      </c>
      <c r="I182" s="20">
        <f t="shared" si="26"/>
        <v>-0.27598566308243727</v>
      </c>
      <c r="J182" s="21">
        <f t="shared" si="27"/>
        <v>-0.13495575221238937</v>
      </c>
    </row>
    <row r="183" spans="1:10" x14ac:dyDescent="0.25">
      <c r="A183" s="158" t="s">
        <v>497</v>
      </c>
      <c r="B183" s="65">
        <v>0</v>
      </c>
      <c r="C183" s="66">
        <v>11</v>
      </c>
      <c r="D183" s="65">
        <v>0</v>
      </c>
      <c r="E183" s="66">
        <v>484</v>
      </c>
      <c r="F183" s="67"/>
      <c r="G183" s="65">
        <f t="shared" si="24"/>
        <v>-11</v>
      </c>
      <c r="H183" s="66">
        <f t="shared" si="25"/>
        <v>-484</v>
      </c>
      <c r="I183" s="20">
        <f t="shared" si="26"/>
        <v>-1</v>
      </c>
      <c r="J183" s="21">
        <f t="shared" si="27"/>
        <v>-1</v>
      </c>
    </row>
    <row r="184" spans="1:10" x14ac:dyDescent="0.25">
      <c r="A184" s="158" t="s">
        <v>295</v>
      </c>
      <c r="B184" s="65">
        <v>0</v>
      </c>
      <c r="C184" s="66">
        <v>0</v>
      </c>
      <c r="D184" s="65">
        <v>0</v>
      </c>
      <c r="E184" s="66">
        <v>56</v>
      </c>
      <c r="F184" s="67"/>
      <c r="G184" s="65">
        <f t="shared" si="24"/>
        <v>0</v>
      </c>
      <c r="H184" s="66">
        <f t="shared" si="25"/>
        <v>-56</v>
      </c>
      <c r="I184" s="20" t="str">
        <f t="shared" si="26"/>
        <v>-</v>
      </c>
      <c r="J184" s="21">
        <f t="shared" si="27"/>
        <v>-1</v>
      </c>
    </row>
    <row r="185" spans="1:10" x14ac:dyDescent="0.25">
      <c r="A185" s="158" t="s">
        <v>222</v>
      </c>
      <c r="B185" s="65">
        <v>26</v>
      </c>
      <c r="C185" s="66">
        <v>6</v>
      </c>
      <c r="D185" s="65">
        <v>252</v>
      </c>
      <c r="E185" s="66">
        <v>40</v>
      </c>
      <c r="F185" s="67"/>
      <c r="G185" s="65">
        <f t="shared" si="24"/>
        <v>20</v>
      </c>
      <c r="H185" s="66">
        <f t="shared" si="25"/>
        <v>212</v>
      </c>
      <c r="I185" s="20">
        <f t="shared" si="26"/>
        <v>3.3333333333333335</v>
      </c>
      <c r="J185" s="21">
        <f t="shared" si="27"/>
        <v>5.3</v>
      </c>
    </row>
    <row r="186" spans="1:10" x14ac:dyDescent="0.25">
      <c r="A186" s="158" t="s">
        <v>417</v>
      </c>
      <c r="B186" s="65">
        <v>34</v>
      </c>
      <c r="C186" s="66">
        <v>0</v>
      </c>
      <c r="D186" s="65">
        <v>106</v>
      </c>
      <c r="E186" s="66">
        <v>0</v>
      </c>
      <c r="F186" s="67"/>
      <c r="G186" s="65">
        <f t="shared" si="24"/>
        <v>34</v>
      </c>
      <c r="H186" s="66">
        <f t="shared" si="25"/>
        <v>106</v>
      </c>
      <c r="I186" s="20" t="str">
        <f t="shared" si="26"/>
        <v>-</v>
      </c>
      <c r="J186" s="21" t="str">
        <f t="shared" si="27"/>
        <v>-</v>
      </c>
    </row>
    <row r="187" spans="1:10" x14ac:dyDescent="0.25">
      <c r="A187" s="158" t="s">
        <v>362</v>
      </c>
      <c r="B187" s="65">
        <v>309</v>
      </c>
      <c r="C187" s="66">
        <v>202</v>
      </c>
      <c r="D187" s="65">
        <v>2157</v>
      </c>
      <c r="E187" s="66">
        <v>2893</v>
      </c>
      <c r="F187" s="67"/>
      <c r="G187" s="65">
        <f t="shared" si="24"/>
        <v>107</v>
      </c>
      <c r="H187" s="66">
        <f t="shared" si="25"/>
        <v>-736</v>
      </c>
      <c r="I187" s="20">
        <f t="shared" si="26"/>
        <v>0.52970297029702973</v>
      </c>
      <c r="J187" s="21">
        <f t="shared" si="27"/>
        <v>-0.25440718976840648</v>
      </c>
    </row>
    <row r="188" spans="1:10" x14ac:dyDescent="0.25">
      <c r="A188" s="158" t="s">
        <v>432</v>
      </c>
      <c r="B188" s="65">
        <v>77</v>
      </c>
      <c r="C188" s="66">
        <v>91</v>
      </c>
      <c r="D188" s="65">
        <v>638</v>
      </c>
      <c r="E188" s="66">
        <v>494</v>
      </c>
      <c r="F188" s="67"/>
      <c r="G188" s="65">
        <f t="shared" si="24"/>
        <v>-14</v>
      </c>
      <c r="H188" s="66">
        <f t="shared" si="25"/>
        <v>144</v>
      </c>
      <c r="I188" s="20">
        <f t="shared" si="26"/>
        <v>-0.15384615384615385</v>
      </c>
      <c r="J188" s="21">
        <f t="shared" si="27"/>
        <v>0.291497975708502</v>
      </c>
    </row>
    <row r="189" spans="1:10" x14ac:dyDescent="0.25">
      <c r="A189" s="158" t="s">
        <v>433</v>
      </c>
      <c r="B189" s="65">
        <v>72</v>
      </c>
      <c r="C189" s="66">
        <v>40</v>
      </c>
      <c r="D189" s="65">
        <v>667</v>
      </c>
      <c r="E189" s="66">
        <v>771</v>
      </c>
      <c r="F189" s="67"/>
      <c r="G189" s="65">
        <f t="shared" si="24"/>
        <v>32</v>
      </c>
      <c r="H189" s="66">
        <f t="shared" si="25"/>
        <v>-104</v>
      </c>
      <c r="I189" s="20">
        <f t="shared" si="26"/>
        <v>0.8</v>
      </c>
      <c r="J189" s="21">
        <f t="shared" si="27"/>
        <v>-0.13488975356679636</v>
      </c>
    </row>
    <row r="190" spans="1:10" x14ac:dyDescent="0.25">
      <c r="A190" s="158" t="s">
        <v>245</v>
      </c>
      <c r="B190" s="65">
        <v>5</v>
      </c>
      <c r="C190" s="66">
        <v>8</v>
      </c>
      <c r="D190" s="65">
        <v>103</v>
      </c>
      <c r="E190" s="66">
        <v>85</v>
      </c>
      <c r="F190" s="67"/>
      <c r="G190" s="65">
        <f t="shared" si="24"/>
        <v>-3</v>
      </c>
      <c r="H190" s="66">
        <f t="shared" si="25"/>
        <v>18</v>
      </c>
      <c r="I190" s="20">
        <f t="shared" si="26"/>
        <v>-0.375</v>
      </c>
      <c r="J190" s="21">
        <f t="shared" si="27"/>
        <v>0.21176470588235294</v>
      </c>
    </row>
    <row r="191" spans="1:10" x14ac:dyDescent="0.25">
      <c r="A191" s="158" t="s">
        <v>296</v>
      </c>
      <c r="B191" s="65">
        <v>79</v>
      </c>
      <c r="C191" s="66">
        <v>18</v>
      </c>
      <c r="D191" s="65">
        <v>332</v>
      </c>
      <c r="E191" s="66">
        <v>56</v>
      </c>
      <c r="F191" s="67"/>
      <c r="G191" s="65">
        <f t="shared" si="24"/>
        <v>61</v>
      </c>
      <c r="H191" s="66">
        <f t="shared" si="25"/>
        <v>276</v>
      </c>
      <c r="I191" s="20">
        <f t="shared" si="26"/>
        <v>3.3888888888888888</v>
      </c>
      <c r="J191" s="21">
        <f t="shared" si="27"/>
        <v>4.9285714285714288</v>
      </c>
    </row>
    <row r="192" spans="1:10" x14ac:dyDescent="0.25">
      <c r="A192" s="158" t="s">
        <v>498</v>
      </c>
      <c r="B192" s="65">
        <v>64</v>
      </c>
      <c r="C192" s="66">
        <v>26</v>
      </c>
      <c r="D192" s="65">
        <v>608</v>
      </c>
      <c r="E192" s="66">
        <v>27</v>
      </c>
      <c r="F192" s="67"/>
      <c r="G192" s="65">
        <f t="shared" si="24"/>
        <v>38</v>
      </c>
      <c r="H192" s="66">
        <f t="shared" si="25"/>
        <v>581</v>
      </c>
      <c r="I192" s="20">
        <f t="shared" si="26"/>
        <v>1.4615384615384615</v>
      </c>
      <c r="J192" s="21" t="str">
        <f t="shared" si="27"/>
        <v>&gt;999%</v>
      </c>
    </row>
    <row r="193" spans="1:10" x14ac:dyDescent="0.25">
      <c r="A193" s="158" t="s">
        <v>395</v>
      </c>
      <c r="B193" s="65">
        <v>361</v>
      </c>
      <c r="C193" s="66">
        <v>360</v>
      </c>
      <c r="D193" s="65">
        <v>2855</v>
      </c>
      <c r="E193" s="66">
        <v>2441</v>
      </c>
      <c r="F193" s="67"/>
      <c r="G193" s="65">
        <f t="shared" si="24"/>
        <v>1</v>
      </c>
      <c r="H193" s="66">
        <f t="shared" si="25"/>
        <v>414</v>
      </c>
      <c r="I193" s="20">
        <f t="shared" si="26"/>
        <v>2.7777777777777779E-3</v>
      </c>
      <c r="J193" s="21">
        <f t="shared" si="27"/>
        <v>0.16960262187628022</v>
      </c>
    </row>
    <row r="194" spans="1:10" x14ac:dyDescent="0.25">
      <c r="A194" s="158" t="s">
        <v>311</v>
      </c>
      <c r="B194" s="65">
        <v>0</v>
      </c>
      <c r="C194" s="66">
        <v>0</v>
      </c>
      <c r="D194" s="65">
        <v>0</v>
      </c>
      <c r="E194" s="66">
        <v>20</v>
      </c>
      <c r="F194" s="67"/>
      <c r="G194" s="65">
        <f t="shared" si="24"/>
        <v>0</v>
      </c>
      <c r="H194" s="66">
        <f t="shared" si="25"/>
        <v>-20</v>
      </c>
      <c r="I194" s="20" t="str">
        <f t="shared" si="26"/>
        <v>-</v>
      </c>
      <c r="J194" s="21">
        <f t="shared" si="27"/>
        <v>-1</v>
      </c>
    </row>
    <row r="195" spans="1:10" x14ac:dyDescent="0.25">
      <c r="A195" s="158" t="s">
        <v>349</v>
      </c>
      <c r="B195" s="65">
        <v>150</v>
      </c>
      <c r="C195" s="66">
        <v>124</v>
      </c>
      <c r="D195" s="65">
        <v>1326</v>
      </c>
      <c r="E195" s="66">
        <v>1223</v>
      </c>
      <c r="F195" s="67"/>
      <c r="G195" s="65">
        <f t="shared" si="24"/>
        <v>26</v>
      </c>
      <c r="H195" s="66">
        <f t="shared" si="25"/>
        <v>103</v>
      </c>
      <c r="I195" s="20">
        <f t="shared" si="26"/>
        <v>0.20967741935483872</v>
      </c>
      <c r="J195" s="21">
        <f t="shared" si="27"/>
        <v>8.4219133278822564E-2</v>
      </c>
    </row>
    <row r="196" spans="1:10" s="160" customFormat="1" x14ac:dyDescent="0.25">
      <c r="A196" s="178" t="s">
        <v>658</v>
      </c>
      <c r="B196" s="71">
        <v>1595</v>
      </c>
      <c r="C196" s="72">
        <v>1444</v>
      </c>
      <c r="D196" s="71">
        <v>13060</v>
      </c>
      <c r="E196" s="72">
        <v>13110</v>
      </c>
      <c r="F196" s="73"/>
      <c r="G196" s="71">
        <f t="shared" si="24"/>
        <v>151</v>
      </c>
      <c r="H196" s="72">
        <f t="shared" si="25"/>
        <v>-50</v>
      </c>
      <c r="I196" s="37">
        <f t="shared" si="26"/>
        <v>0.10457063711911357</v>
      </c>
      <c r="J196" s="38">
        <f t="shared" si="27"/>
        <v>-3.8138825324180014E-3</v>
      </c>
    </row>
    <row r="197" spans="1:10" x14ac:dyDescent="0.25">
      <c r="A197" s="177"/>
      <c r="B197" s="143"/>
      <c r="C197" s="144"/>
      <c r="D197" s="143"/>
      <c r="E197" s="144"/>
      <c r="F197" s="145"/>
      <c r="G197" s="143"/>
      <c r="H197" s="144"/>
      <c r="I197" s="151"/>
      <c r="J197" s="152"/>
    </row>
    <row r="198" spans="1:10" s="139" customFormat="1" x14ac:dyDescent="0.25">
      <c r="A198" s="159" t="s">
        <v>55</v>
      </c>
      <c r="B198" s="65"/>
      <c r="C198" s="66"/>
      <c r="D198" s="65"/>
      <c r="E198" s="66"/>
      <c r="F198" s="67"/>
      <c r="G198" s="65"/>
      <c r="H198" s="66"/>
      <c r="I198" s="20"/>
      <c r="J198" s="21"/>
    </row>
    <row r="199" spans="1:10" x14ac:dyDescent="0.25">
      <c r="A199" s="158" t="s">
        <v>553</v>
      </c>
      <c r="B199" s="65">
        <v>0</v>
      </c>
      <c r="C199" s="66">
        <v>0</v>
      </c>
      <c r="D199" s="65">
        <v>4</v>
      </c>
      <c r="E199" s="66">
        <v>0</v>
      </c>
      <c r="F199" s="67"/>
      <c r="G199" s="65">
        <f t="shared" ref="G199:G206" si="28">B199-C199</f>
        <v>0</v>
      </c>
      <c r="H199" s="66">
        <f t="shared" ref="H199:H206" si="29">D199-E199</f>
        <v>4</v>
      </c>
      <c r="I199" s="20" t="str">
        <f t="shared" ref="I199:I206" si="30">IF(C199=0, "-", IF(G199/C199&lt;10, G199/C199, "&gt;999%"))</f>
        <v>-</v>
      </c>
      <c r="J199" s="21" t="str">
        <f t="shared" ref="J199:J206" si="31">IF(E199=0, "-", IF(H199/E199&lt;10, H199/E199, "&gt;999%"))</f>
        <v>-</v>
      </c>
    </row>
    <row r="200" spans="1:10" x14ac:dyDescent="0.25">
      <c r="A200" s="158" t="s">
        <v>538</v>
      </c>
      <c r="B200" s="65">
        <v>3</v>
      </c>
      <c r="C200" s="66">
        <v>6</v>
      </c>
      <c r="D200" s="65">
        <v>40</v>
      </c>
      <c r="E200" s="66">
        <v>41</v>
      </c>
      <c r="F200" s="67"/>
      <c r="G200" s="65">
        <f t="shared" si="28"/>
        <v>-3</v>
      </c>
      <c r="H200" s="66">
        <f t="shared" si="29"/>
        <v>-1</v>
      </c>
      <c r="I200" s="20">
        <f t="shared" si="30"/>
        <v>-0.5</v>
      </c>
      <c r="J200" s="21">
        <f t="shared" si="31"/>
        <v>-2.4390243902439025E-2</v>
      </c>
    </row>
    <row r="201" spans="1:10" x14ac:dyDescent="0.25">
      <c r="A201" s="158" t="s">
        <v>539</v>
      </c>
      <c r="B201" s="65">
        <v>1</v>
      </c>
      <c r="C201" s="66">
        <v>0</v>
      </c>
      <c r="D201" s="65">
        <v>8</v>
      </c>
      <c r="E201" s="66">
        <v>5</v>
      </c>
      <c r="F201" s="67"/>
      <c r="G201" s="65">
        <f t="shared" si="28"/>
        <v>1</v>
      </c>
      <c r="H201" s="66">
        <f t="shared" si="29"/>
        <v>3</v>
      </c>
      <c r="I201" s="20" t="str">
        <f t="shared" si="30"/>
        <v>-</v>
      </c>
      <c r="J201" s="21">
        <f t="shared" si="31"/>
        <v>0.6</v>
      </c>
    </row>
    <row r="202" spans="1:10" x14ac:dyDescent="0.25">
      <c r="A202" s="158" t="s">
        <v>554</v>
      </c>
      <c r="B202" s="65">
        <v>3</v>
      </c>
      <c r="C202" s="66">
        <v>2</v>
      </c>
      <c r="D202" s="65">
        <v>13</v>
      </c>
      <c r="E202" s="66">
        <v>9</v>
      </c>
      <c r="F202" s="67"/>
      <c r="G202" s="65">
        <f t="shared" si="28"/>
        <v>1</v>
      </c>
      <c r="H202" s="66">
        <f t="shared" si="29"/>
        <v>4</v>
      </c>
      <c r="I202" s="20">
        <f t="shared" si="30"/>
        <v>0.5</v>
      </c>
      <c r="J202" s="21">
        <f t="shared" si="31"/>
        <v>0.44444444444444442</v>
      </c>
    </row>
    <row r="203" spans="1:10" x14ac:dyDescent="0.25">
      <c r="A203" s="158" t="s">
        <v>540</v>
      </c>
      <c r="B203" s="65">
        <v>0</v>
      </c>
      <c r="C203" s="66">
        <v>0</v>
      </c>
      <c r="D203" s="65">
        <v>0</v>
      </c>
      <c r="E203" s="66">
        <v>1</v>
      </c>
      <c r="F203" s="67"/>
      <c r="G203" s="65">
        <f t="shared" si="28"/>
        <v>0</v>
      </c>
      <c r="H203" s="66">
        <f t="shared" si="29"/>
        <v>-1</v>
      </c>
      <c r="I203" s="20" t="str">
        <f t="shared" si="30"/>
        <v>-</v>
      </c>
      <c r="J203" s="21">
        <f t="shared" si="31"/>
        <v>-1</v>
      </c>
    </row>
    <row r="204" spans="1:10" x14ac:dyDescent="0.25">
      <c r="A204" s="158" t="s">
        <v>555</v>
      </c>
      <c r="B204" s="65">
        <v>2</v>
      </c>
      <c r="C204" s="66">
        <v>1</v>
      </c>
      <c r="D204" s="65">
        <v>5</v>
      </c>
      <c r="E204" s="66">
        <v>2</v>
      </c>
      <c r="F204" s="67"/>
      <c r="G204" s="65">
        <f t="shared" si="28"/>
        <v>1</v>
      </c>
      <c r="H204" s="66">
        <f t="shared" si="29"/>
        <v>3</v>
      </c>
      <c r="I204" s="20">
        <f t="shared" si="30"/>
        <v>1</v>
      </c>
      <c r="J204" s="21">
        <f t="shared" si="31"/>
        <v>1.5</v>
      </c>
    </row>
    <row r="205" spans="1:10" x14ac:dyDescent="0.25">
      <c r="A205" s="158" t="s">
        <v>568</v>
      </c>
      <c r="B205" s="65">
        <v>0</v>
      </c>
      <c r="C205" s="66">
        <v>0</v>
      </c>
      <c r="D205" s="65">
        <v>1</v>
      </c>
      <c r="E205" s="66">
        <v>0</v>
      </c>
      <c r="F205" s="67"/>
      <c r="G205" s="65">
        <f t="shared" si="28"/>
        <v>0</v>
      </c>
      <c r="H205" s="66">
        <f t="shared" si="29"/>
        <v>1</v>
      </c>
      <c r="I205" s="20" t="str">
        <f t="shared" si="30"/>
        <v>-</v>
      </c>
      <c r="J205" s="21" t="str">
        <f t="shared" si="31"/>
        <v>-</v>
      </c>
    </row>
    <row r="206" spans="1:10" s="160" customFormat="1" x14ac:dyDescent="0.25">
      <c r="A206" s="178" t="s">
        <v>659</v>
      </c>
      <c r="B206" s="71">
        <v>9</v>
      </c>
      <c r="C206" s="72">
        <v>9</v>
      </c>
      <c r="D206" s="71">
        <v>71</v>
      </c>
      <c r="E206" s="72">
        <v>58</v>
      </c>
      <c r="F206" s="73"/>
      <c r="G206" s="71">
        <f t="shared" si="28"/>
        <v>0</v>
      </c>
      <c r="H206" s="72">
        <f t="shared" si="29"/>
        <v>13</v>
      </c>
      <c r="I206" s="37">
        <f t="shared" si="30"/>
        <v>0</v>
      </c>
      <c r="J206" s="38">
        <f t="shared" si="31"/>
        <v>0.22413793103448276</v>
      </c>
    </row>
    <row r="207" spans="1:10" x14ac:dyDescent="0.25">
      <c r="A207" s="177"/>
      <c r="B207" s="143"/>
      <c r="C207" s="144"/>
      <c r="D207" s="143"/>
      <c r="E207" s="144"/>
      <c r="F207" s="145"/>
      <c r="G207" s="143"/>
      <c r="H207" s="144"/>
      <c r="I207" s="151"/>
      <c r="J207" s="152"/>
    </row>
    <row r="208" spans="1:10" s="139" customFormat="1" x14ac:dyDescent="0.25">
      <c r="A208" s="159" t="s">
        <v>56</v>
      </c>
      <c r="B208" s="65"/>
      <c r="C208" s="66"/>
      <c r="D208" s="65"/>
      <c r="E208" s="66"/>
      <c r="F208" s="67"/>
      <c r="G208" s="65"/>
      <c r="H208" s="66"/>
      <c r="I208" s="20"/>
      <c r="J208" s="21"/>
    </row>
    <row r="209" spans="1:10" x14ac:dyDescent="0.25">
      <c r="A209" s="158" t="s">
        <v>56</v>
      </c>
      <c r="B209" s="65">
        <v>0</v>
      </c>
      <c r="C209" s="66">
        <v>0</v>
      </c>
      <c r="D209" s="65">
        <v>0</v>
      </c>
      <c r="E209" s="66">
        <v>3</v>
      </c>
      <c r="F209" s="67"/>
      <c r="G209" s="65">
        <f>B209-C209</f>
        <v>0</v>
      </c>
      <c r="H209" s="66">
        <f>D209-E209</f>
        <v>-3</v>
      </c>
      <c r="I209" s="20" t="str">
        <f>IF(C209=0, "-", IF(G209/C209&lt;10, G209/C209, "&gt;999%"))</f>
        <v>-</v>
      </c>
      <c r="J209" s="21">
        <f>IF(E209=0, "-", IF(H209/E209&lt;10, H209/E209, "&gt;999%"))</f>
        <v>-1</v>
      </c>
    </row>
    <row r="210" spans="1:10" s="160" customFormat="1" x14ac:dyDescent="0.25">
      <c r="A210" s="178" t="s">
        <v>660</v>
      </c>
      <c r="B210" s="71">
        <v>0</v>
      </c>
      <c r="C210" s="72">
        <v>0</v>
      </c>
      <c r="D210" s="71">
        <v>0</v>
      </c>
      <c r="E210" s="72">
        <v>3</v>
      </c>
      <c r="F210" s="73"/>
      <c r="G210" s="71">
        <f>B210-C210</f>
        <v>0</v>
      </c>
      <c r="H210" s="72">
        <f>D210-E210</f>
        <v>-3</v>
      </c>
      <c r="I210" s="37" t="str">
        <f>IF(C210=0, "-", IF(G210/C210&lt;10, G210/C210, "&gt;999%"))</f>
        <v>-</v>
      </c>
      <c r="J210" s="38">
        <f>IF(E210=0, "-", IF(H210/E210&lt;10, H210/E210, "&gt;999%"))</f>
        <v>-1</v>
      </c>
    </row>
    <row r="211" spans="1:10" x14ac:dyDescent="0.25">
      <c r="A211" s="177"/>
      <c r="B211" s="143"/>
      <c r="C211" s="144"/>
      <c r="D211" s="143"/>
      <c r="E211" s="144"/>
      <c r="F211" s="145"/>
      <c r="G211" s="143"/>
      <c r="H211" s="144"/>
      <c r="I211" s="151"/>
      <c r="J211" s="152"/>
    </row>
    <row r="212" spans="1:10" s="139" customFormat="1" x14ac:dyDescent="0.25">
      <c r="A212" s="159" t="s">
        <v>57</v>
      </c>
      <c r="B212" s="65"/>
      <c r="C212" s="66"/>
      <c r="D212" s="65"/>
      <c r="E212" s="66"/>
      <c r="F212" s="67"/>
      <c r="G212" s="65"/>
      <c r="H212" s="66"/>
      <c r="I212" s="20"/>
      <c r="J212" s="21"/>
    </row>
    <row r="213" spans="1:10" x14ac:dyDescent="0.25">
      <c r="A213" s="158" t="s">
        <v>569</v>
      </c>
      <c r="B213" s="65">
        <v>49</v>
      </c>
      <c r="C213" s="66">
        <v>33</v>
      </c>
      <c r="D213" s="65">
        <v>414</v>
      </c>
      <c r="E213" s="66">
        <v>267</v>
      </c>
      <c r="F213" s="67"/>
      <c r="G213" s="65">
        <f>B213-C213</f>
        <v>16</v>
      </c>
      <c r="H213" s="66">
        <f>D213-E213</f>
        <v>147</v>
      </c>
      <c r="I213" s="20">
        <f>IF(C213=0, "-", IF(G213/C213&lt;10, G213/C213, "&gt;999%"))</f>
        <v>0.48484848484848486</v>
      </c>
      <c r="J213" s="21">
        <f>IF(E213=0, "-", IF(H213/E213&lt;10, H213/E213, "&gt;999%"))</f>
        <v>0.550561797752809</v>
      </c>
    </row>
    <row r="214" spans="1:10" x14ac:dyDescent="0.25">
      <c r="A214" s="158" t="s">
        <v>541</v>
      </c>
      <c r="B214" s="65">
        <v>244</v>
      </c>
      <c r="C214" s="66">
        <v>106</v>
      </c>
      <c r="D214" s="65">
        <v>1347</v>
      </c>
      <c r="E214" s="66">
        <v>970</v>
      </c>
      <c r="F214" s="67"/>
      <c r="G214" s="65">
        <f>B214-C214</f>
        <v>138</v>
      </c>
      <c r="H214" s="66">
        <f>D214-E214</f>
        <v>377</v>
      </c>
      <c r="I214" s="20">
        <f>IF(C214=0, "-", IF(G214/C214&lt;10, G214/C214, "&gt;999%"))</f>
        <v>1.3018867924528301</v>
      </c>
      <c r="J214" s="21">
        <f>IF(E214=0, "-", IF(H214/E214&lt;10, H214/E214, "&gt;999%"))</f>
        <v>0.388659793814433</v>
      </c>
    </row>
    <row r="215" spans="1:10" x14ac:dyDescent="0.25">
      <c r="A215" s="158" t="s">
        <v>556</v>
      </c>
      <c r="B215" s="65">
        <v>69</v>
      </c>
      <c r="C215" s="66">
        <v>60</v>
      </c>
      <c r="D215" s="65">
        <v>591</v>
      </c>
      <c r="E215" s="66">
        <v>430</v>
      </c>
      <c r="F215" s="67"/>
      <c r="G215" s="65">
        <f>B215-C215</f>
        <v>9</v>
      </c>
      <c r="H215" s="66">
        <f>D215-E215</f>
        <v>161</v>
      </c>
      <c r="I215" s="20">
        <f>IF(C215=0, "-", IF(G215/C215&lt;10, G215/C215, "&gt;999%"))</f>
        <v>0.15</v>
      </c>
      <c r="J215" s="21">
        <f>IF(E215=0, "-", IF(H215/E215&lt;10, H215/E215, "&gt;999%"))</f>
        <v>0.37441860465116278</v>
      </c>
    </row>
    <row r="216" spans="1:10" s="160" customFormat="1" x14ac:dyDescent="0.25">
      <c r="A216" s="178" t="s">
        <v>661</v>
      </c>
      <c r="B216" s="71">
        <v>362</v>
      </c>
      <c r="C216" s="72">
        <v>199</v>
      </c>
      <c r="D216" s="71">
        <v>2352</v>
      </c>
      <c r="E216" s="72">
        <v>1667</v>
      </c>
      <c r="F216" s="73"/>
      <c r="G216" s="71">
        <f>B216-C216</f>
        <v>163</v>
      </c>
      <c r="H216" s="72">
        <f>D216-E216</f>
        <v>685</v>
      </c>
      <c r="I216" s="37">
        <f>IF(C216=0, "-", IF(G216/C216&lt;10, G216/C216, "&gt;999%"))</f>
        <v>0.81909547738693467</v>
      </c>
      <c r="J216" s="38">
        <f>IF(E216=0, "-", IF(H216/E216&lt;10, H216/E216, "&gt;999%"))</f>
        <v>0.41091781643671266</v>
      </c>
    </row>
    <row r="217" spans="1:10" x14ac:dyDescent="0.25">
      <c r="A217" s="177"/>
      <c r="B217" s="143"/>
      <c r="C217" s="144"/>
      <c r="D217" s="143"/>
      <c r="E217" s="144"/>
      <c r="F217" s="145"/>
      <c r="G217" s="143"/>
      <c r="H217" s="144"/>
      <c r="I217" s="151"/>
      <c r="J217" s="152"/>
    </row>
    <row r="218" spans="1:10" s="139" customFormat="1" x14ac:dyDescent="0.25">
      <c r="A218" s="159" t="s">
        <v>58</v>
      </c>
      <c r="B218" s="65"/>
      <c r="C218" s="66"/>
      <c r="D218" s="65"/>
      <c r="E218" s="66"/>
      <c r="F218" s="67"/>
      <c r="G218" s="65"/>
      <c r="H218" s="66"/>
      <c r="I218" s="20"/>
      <c r="J218" s="21"/>
    </row>
    <row r="219" spans="1:10" x14ac:dyDescent="0.25">
      <c r="A219" s="158" t="s">
        <v>510</v>
      </c>
      <c r="B219" s="65">
        <v>33</v>
      </c>
      <c r="C219" s="66">
        <v>105</v>
      </c>
      <c r="D219" s="65">
        <v>948</v>
      </c>
      <c r="E219" s="66">
        <v>1195</v>
      </c>
      <c r="F219" s="67"/>
      <c r="G219" s="65">
        <f>B219-C219</f>
        <v>-72</v>
      </c>
      <c r="H219" s="66">
        <f>D219-E219</f>
        <v>-247</v>
      </c>
      <c r="I219" s="20">
        <f>IF(C219=0, "-", IF(G219/C219&lt;10, G219/C219, "&gt;999%"))</f>
        <v>-0.68571428571428572</v>
      </c>
      <c r="J219" s="21">
        <f>IF(E219=0, "-", IF(H219/E219&lt;10, H219/E219, "&gt;999%"))</f>
        <v>-0.20669456066945607</v>
      </c>
    </row>
    <row r="220" spans="1:10" x14ac:dyDescent="0.25">
      <c r="A220" s="158" t="s">
        <v>520</v>
      </c>
      <c r="B220" s="65">
        <v>427</v>
      </c>
      <c r="C220" s="66">
        <v>408</v>
      </c>
      <c r="D220" s="65">
        <v>4119</v>
      </c>
      <c r="E220" s="66">
        <v>4313</v>
      </c>
      <c r="F220" s="67"/>
      <c r="G220" s="65">
        <f>B220-C220</f>
        <v>19</v>
      </c>
      <c r="H220" s="66">
        <f>D220-E220</f>
        <v>-194</v>
      </c>
      <c r="I220" s="20">
        <f>IF(C220=0, "-", IF(G220/C220&lt;10, G220/C220, "&gt;999%"))</f>
        <v>4.6568627450980393E-2</v>
      </c>
      <c r="J220" s="21">
        <f>IF(E220=0, "-", IF(H220/E220&lt;10, H220/E220, "&gt;999%"))</f>
        <v>-4.4980292140041733E-2</v>
      </c>
    </row>
    <row r="221" spans="1:10" x14ac:dyDescent="0.25">
      <c r="A221" s="158" t="s">
        <v>434</v>
      </c>
      <c r="B221" s="65">
        <v>233</v>
      </c>
      <c r="C221" s="66">
        <v>387</v>
      </c>
      <c r="D221" s="65">
        <v>2184</v>
      </c>
      <c r="E221" s="66">
        <v>2576</v>
      </c>
      <c r="F221" s="67"/>
      <c r="G221" s="65">
        <f>B221-C221</f>
        <v>-154</v>
      </c>
      <c r="H221" s="66">
        <f>D221-E221</f>
        <v>-392</v>
      </c>
      <c r="I221" s="20">
        <f>IF(C221=0, "-", IF(G221/C221&lt;10, G221/C221, "&gt;999%"))</f>
        <v>-0.3979328165374677</v>
      </c>
      <c r="J221" s="21">
        <f>IF(E221=0, "-", IF(H221/E221&lt;10, H221/E221, "&gt;999%"))</f>
        <v>-0.15217391304347827</v>
      </c>
    </row>
    <row r="222" spans="1:10" s="160" customFormat="1" x14ac:dyDescent="0.25">
      <c r="A222" s="178" t="s">
        <v>662</v>
      </c>
      <c r="B222" s="71">
        <v>693</v>
      </c>
      <c r="C222" s="72">
        <v>900</v>
      </c>
      <c r="D222" s="71">
        <v>7251</v>
      </c>
      <c r="E222" s="72">
        <v>8084</v>
      </c>
      <c r="F222" s="73"/>
      <c r="G222" s="71">
        <f>B222-C222</f>
        <v>-207</v>
      </c>
      <c r="H222" s="72">
        <f>D222-E222</f>
        <v>-833</v>
      </c>
      <c r="I222" s="37">
        <f>IF(C222=0, "-", IF(G222/C222&lt;10, G222/C222, "&gt;999%"))</f>
        <v>-0.23</v>
      </c>
      <c r="J222" s="38">
        <f>IF(E222=0, "-", IF(H222/E222&lt;10, H222/E222, "&gt;999%"))</f>
        <v>-0.10304304799604157</v>
      </c>
    </row>
    <row r="223" spans="1:10" x14ac:dyDescent="0.25">
      <c r="A223" s="177"/>
      <c r="B223" s="143"/>
      <c r="C223" s="144"/>
      <c r="D223" s="143"/>
      <c r="E223" s="144"/>
      <c r="F223" s="145"/>
      <c r="G223" s="143"/>
      <c r="H223" s="144"/>
      <c r="I223" s="151"/>
      <c r="J223" s="152"/>
    </row>
    <row r="224" spans="1:10" s="139" customFormat="1" x14ac:dyDescent="0.25">
      <c r="A224" s="159" t="s">
        <v>59</v>
      </c>
      <c r="B224" s="65"/>
      <c r="C224" s="66"/>
      <c r="D224" s="65"/>
      <c r="E224" s="66"/>
      <c r="F224" s="67"/>
      <c r="G224" s="65"/>
      <c r="H224" s="66"/>
      <c r="I224" s="20"/>
      <c r="J224" s="21"/>
    </row>
    <row r="225" spans="1:10" x14ac:dyDescent="0.25">
      <c r="A225" s="158" t="s">
        <v>486</v>
      </c>
      <c r="B225" s="65">
        <v>0</v>
      </c>
      <c r="C225" s="66">
        <v>0</v>
      </c>
      <c r="D225" s="65">
        <v>4</v>
      </c>
      <c r="E225" s="66">
        <v>0</v>
      </c>
      <c r="F225" s="67"/>
      <c r="G225" s="65">
        <f>B225-C225</f>
        <v>0</v>
      </c>
      <c r="H225" s="66">
        <f>D225-E225</f>
        <v>4</v>
      </c>
      <c r="I225" s="20" t="str">
        <f>IF(C225=0, "-", IF(G225/C225&lt;10, G225/C225, "&gt;999%"))</f>
        <v>-</v>
      </c>
      <c r="J225" s="21" t="str">
        <f>IF(E225=0, "-", IF(H225/E225&lt;10, H225/E225, "&gt;999%"))</f>
        <v>-</v>
      </c>
    </row>
    <row r="226" spans="1:10" s="160" customFormat="1" x14ac:dyDescent="0.25">
      <c r="A226" s="178" t="s">
        <v>663</v>
      </c>
      <c r="B226" s="71">
        <v>0</v>
      </c>
      <c r="C226" s="72">
        <v>0</v>
      </c>
      <c r="D226" s="71">
        <v>4</v>
      </c>
      <c r="E226" s="72">
        <v>0</v>
      </c>
      <c r="F226" s="73"/>
      <c r="G226" s="71">
        <f>B226-C226</f>
        <v>0</v>
      </c>
      <c r="H226" s="72">
        <f>D226-E226</f>
        <v>4</v>
      </c>
      <c r="I226" s="37" t="str">
        <f>IF(C226=0, "-", IF(G226/C226&lt;10, G226/C226, "&gt;999%"))</f>
        <v>-</v>
      </c>
      <c r="J226" s="38" t="str">
        <f>IF(E226=0, "-", IF(H226/E226&lt;10, H226/E226, "&gt;999%"))</f>
        <v>-</v>
      </c>
    </row>
    <row r="227" spans="1:10" x14ac:dyDescent="0.25">
      <c r="A227" s="177"/>
      <c r="B227" s="143"/>
      <c r="C227" s="144"/>
      <c r="D227" s="143"/>
      <c r="E227" s="144"/>
      <c r="F227" s="145"/>
      <c r="G227" s="143"/>
      <c r="H227" s="144"/>
      <c r="I227" s="151"/>
      <c r="J227" s="152"/>
    </row>
    <row r="228" spans="1:10" s="139" customFormat="1" x14ac:dyDescent="0.25">
      <c r="A228" s="159" t="s">
        <v>60</v>
      </c>
      <c r="B228" s="65"/>
      <c r="C228" s="66"/>
      <c r="D228" s="65"/>
      <c r="E228" s="66"/>
      <c r="F228" s="67"/>
      <c r="G228" s="65"/>
      <c r="H228" s="66"/>
      <c r="I228" s="20"/>
      <c r="J228" s="21"/>
    </row>
    <row r="229" spans="1:10" x14ac:dyDescent="0.25">
      <c r="A229" s="158" t="s">
        <v>570</v>
      </c>
      <c r="B229" s="65">
        <v>4</v>
      </c>
      <c r="C229" s="66">
        <v>4</v>
      </c>
      <c r="D229" s="65">
        <v>55</v>
      </c>
      <c r="E229" s="66">
        <v>57</v>
      </c>
      <c r="F229" s="67"/>
      <c r="G229" s="65">
        <f>B229-C229</f>
        <v>0</v>
      </c>
      <c r="H229" s="66">
        <f>D229-E229</f>
        <v>-2</v>
      </c>
      <c r="I229" s="20">
        <f>IF(C229=0, "-", IF(G229/C229&lt;10, G229/C229, "&gt;999%"))</f>
        <v>0</v>
      </c>
      <c r="J229" s="21">
        <f>IF(E229=0, "-", IF(H229/E229&lt;10, H229/E229, "&gt;999%"))</f>
        <v>-3.5087719298245612E-2</v>
      </c>
    </row>
    <row r="230" spans="1:10" x14ac:dyDescent="0.25">
      <c r="A230" s="158" t="s">
        <v>557</v>
      </c>
      <c r="B230" s="65">
        <v>2</v>
      </c>
      <c r="C230" s="66">
        <v>4</v>
      </c>
      <c r="D230" s="65">
        <v>19</v>
      </c>
      <c r="E230" s="66">
        <v>11</v>
      </c>
      <c r="F230" s="67"/>
      <c r="G230" s="65">
        <f>B230-C230</f>
        <v>-2</v>
      </c>
      <c r="H230" s="66">
        <f>D230-E230</f>
        <v>8</v>
      </c>
      <c r="I230" s="20">
        <f>IF(C230=0, "-", IF(G230/C230&lt;10, G230/C230, "&gt;999%"))</f>
        <v>-0.5</v>
      </c>
      <c r="J230" s="21">
        <f>IF(E230=0, "-", IF(H230/E230&lt;10, H230/E230, "&gt;999%"))</f>
        <v>0.72727272727272729</v>
      </c>
    </row>
    <row r="231" spans="1:10" x14ac:dyDescent="0.25">
      <c r="A231" s="158" t="s">
        <v>542</v>
      </c>
      <c r="B231" s="65">
        <v>44</v>
      </c>
      <c r="C231" s="66">
        <v>43</v>
      </c>
      <c r="D231" s="65">
        <v>201</v>
      </c>
      <c r="E231" s="66">
        <v>253</v>
      </c>
      <c r="F231" s="67"/>
      <c r="G231" s="65">
        <f>B231-C231</f>
        <v>1</v>
      </c>
      <c r="H231" s="66">
        <f>D231-E231</f>
        <v>-52</v>
      </c>
      <c r="I231" s="20">
        <f>IF(C231=0, "-", IF(G231/C231&lt;10, G231/C231, "&gt;999%"))</f>
        <v>2.3255813953488372E-2</v>
      </c>
      <c r="J231" s="21">
        <f>IF(E231=0, "-", IF(H231/E231&lt;10, H231/E231, "&gt;999%"))</f>
        <v>-0.20553359683794467</v>
      </c>
    </row>
    <row r="232" spans="1:10" x14ac:dyDescent="0.25">
      <c r="A232" s="158" t="s">
        <v>543</v>
      </c>
      <c r="B232" s="65">
        <v>11</v>
      </c>
      <c r="C232" s="66">
        <v>4</v>
      </c>
      <c r="D232" s="65">
        <v>52</v>
      </c>
      <c r="E232" s="66">
        <v>29</v>
      </c>
      <c r="F232" s="67"/>
      <c r="G232" s="65">
        <f>B232-C232</f>
        <v>7</v>
      </c>
      <c r="H232" s="66">
        <f>D232-E232</f>
        <v>23</v>
      </c>
      <c r="I232" s="20">
        <f>IF(C232=0, "-", IF(G232/C232&lt;10, G232/C232, "&gt;999%"))</f>
        <v>1.75</v>
      </c>
      <c r="J232" s="21">
        <f>IF(E232=0, "-", IF(H232/E232&lt;10, H232/E232, "&gt;999%"))</f>
        <v>0.7931034482758621</v>
      </c>
    </row>
    <row r="233" spans="1:10" s="160" customFormat="1" x14ac:dyDescent="0.25">
      <c r="A233" s="178" t="s">
        <v>664</v>
      </c>
      <c r="B233" s="71">
        <v>61</v>
      </c>
      <c r="C233" s="72">
        <v>55</v>
      </c>
      <c r="D233" s="71">
        <v>327</v>
      </c>
      <c r="E233" s="72">
        <v>350</v>
      </c>
      <c r="F233" s="73"/>
      <c r="G233" s="71">
        <f>B233-C233</f>
        <v>6</v>
      </c>
      <c r="H233" s="72">
        <f>D233-E233</f>
        <v>-23</v>
      </c>
      <c r="I233" s="37">
        <f>IF(C233=0, "-", IF(G233/C233&lt;10, G233/C233, "&gt;999%"))</f>
        <v>0.10909090909090909</v>
      </c>
      <c r="J233" s="38">
        <f>IF(E233=0, "-", IF(H233/E233&lt;10, H233/E233, "&gt;999%"))</f>
        <v>-6.5714285714285711E-2</v>
      </c>
    </row>
    <row r="234" spans="1:10" x14ac:dyDescent="0.25">
      <c r="A234" s="177"/>
      <c r="B234" s="143"/>
      <c r="C234" s="144"/>
      <c r="D234" s="143"/>
      <c r="E234" s="144"/>
      <c r="F234" s="145"/>
      <c r="G234" s="143"/>
      <c r="H234" s="144"/>
      <c r="I234" s="151"/>
      <c r="J234" s="152"/>
    </row>
    <row r="235" spans="1:10" s="139" customFormat="1" x14ac:dyDescent="0.25">
      <c r="A235" s="159" t="s">
        <v>61</v>
      </c>
      <c r="B235" s="65"/>
      <c r="C235" s="66"/>
      <c r="D235" s="65"/>
      <c r="E235" s="66"/>
      <c r="F235" s="67"/>
      <c r="G235" s="65"/>
      <c r="H235" s="66"/>
      <c r="I235" s="20"/>
      <c r="J235" s="21"/>
    </row>
    <row r="236" spans="1:10" x14ac:dyDescent="0.25">
      <c r="A236" s="158" t="s">
        <v>384</v>
      </c>
      <c r="B236" s="65">
        <v>3</v>
      </c>
      <c r="C236" s="66">
        <v>10</v>
      </c>
      <c r="D236" s="65">
        <v>38</v>
      </c>
      <c r="E236" s="66">
        <v>106</v>
      </c>
      <c r="F236" s="67"/>
      <c r="G236" s="65">
        <f t="shared" ref="G236:G242" si="32">B236-C236</f>
        <v>-7</v>
      </c>
      <c r="H236" s="66">
        <f t="shared" ref="H236:H242" si="33">D236-E236</f>
        <v>-68</v>
      </c>
      <c r="I236" s="20">
        <f t="shared" ref="I236:I242" si="34">IF(C236=0, "-", IF(G236/C236&lt;10, G236/C236, "&gt;999%"))</f>
        <v>-0.7</v>
      </c>
      <c r="J236" s="21">
        <f t="shared" ref="J236:J242" si="35">IF(E236=0, "-", IF(H236/E236&lt;10, H236/E236, "&gt;999%"))</f>
        <v>-0.64150943396226412</v>
      </c>
    </row>
    <row r="237" spans="1:10" x14ac:dyDescent="0.25">
      <c r="A237" s="158" t="s">
        <v>458</v>
      </c>
      <c r="B237" s="65">
        <v>2</v>
      </c>
      <c r="C237" s="66">
        <v>8</v>
      </c>
      <c r="D237" s="65">
        <v>52</v>
      </c>
      <c r="E237" s="66">
        <v>62</v>
      </c>
      <c r="F237" s="67"/>
      <c r="G237" s="65">
        <f t="shared" si="32"/>
        <v>-6</v>
      </c>
      <c r="H237" s="66">
        <f t="shared" si="33"/>
        <v>-10</v>
      </c>
      <c r="I237" s="20">
        <f t="shared" si="34"/>
        <v>-0.75</v>
      </c>
      <c r="J237" s="21">
        <f t="shared" si="35"/>
        <v>-0.16129032258064516</v>
      </c>
    </row>
    <row r="238" spans="1:10" x14ac:dyDescent="0.25">
      <c r="A238" s="158" t="s">
        <v>325</v>
      </c>
      <c r="B238" s="65">
        <v>2</v>
      </c>
      <c r="C238" s="66">
        <v>2</v>
      </c>
      <c r="D238" s="65">
        <v>7</v>
      </c>
      <c r="E238" s="66">
        <v>8</v>
      </c>
      <c r="F238" s="67"/>
      <c r="G238" s="65">
        <f t="shared" si="32"/>
        <v>0</v>
      </c>
      <c r="H238" s="66">
        <f t="shared" si="33"/>
        <v>-1</v>
      </c>
      <c r="I238" s="20">
        <f t="shared" si="34"/>
        <v>0</v>
      </c>
      <c r="J238" s="21">
        <f t="shared" si="35"/>
        <v>-0.125</v>
      </c>
    </row>
    <row r="239" spans="1:10" x14ac:dyDescent="0.25">
      <c r="A239" s="158" t="s">
        <v>459</v>
      </c>
      <c r="B239" s="65">
        <v>0</v>
      </c>
      <c r="C239" s="66">
        <v>2</v>
      </c>
      <c r="D239" s="65">
        <v>2</v>
      </c>
      <c r="E239" s="66">
        <v>12</v>
      </c>
      <c r="F239" s="67"/>
      <c r="G239" s="65">
        <f t="shared" si="32"/>
        <v>-2</v>
      </c>
      <c r="H239" s="66">
        <f t="shared" si="33"/>
        <v>-10</v>
      </c>
      <c r="I239" s="20">
        <f t="shared" si="34"/>
        <v>-1</v>
      </c>
      <c r="J239" s="21">
        <f t="shared" si="35"/>
        <v>-0.83333333333333337</v>
      </c>
    </row>
    <row r="240" spans="1:10" x14ac:dyDescent="0.25">
      <c r="A240" s="158" t="s">
        <v>260</v>
      </c>
      <c r="B240" s="65">
        <v>0</v>
      </c>
      <c r="C240" s="66">
        <v>2</v>
      </c>
      <c r="D240" s="65">
        <v>9</v>
      </c>
      <c r="E240" s="66">
        <v>25</v>
      </c>
      <c r="F240" s="67"/>
      <c r="G240" s="65">
        <f t="shared" si="32"/>
        <v>-2</v>
      </c>
      <c r="H240" s="66">
        <f t="shared" si="33"/>
        <v>-16</v>
      </c>
      <c r="I240" s="20">
        <f t="shared" si="34"/>
        <v>-1</v>
      </c>
      <c r="J240" s="21">
        <f t="shared" si="35"/>
        <v>-0.64</v>
      </c>
    </row>
    <row r="241" spans="1:10" x14ac:dyDescent="0.25">
      <c r="A241" s="158" t="s">
        <v>276</v>
      </c>
      <c r="B241" s="65">
        <v>1</v>
      </c>
      <c r="C241" s="66">
        <v>0</v>
      </c>
      <c r="D241" s="65">
        <v>2</v>
      </c>
      <c r="E241" s="66">
        <v>5</v>
      </c>
      <c r="F241" s="67"/>
      <c r="G241" s="65">
        <f t="shared" si="32"/>
        <v>1</v>
      </c>
      <c r="H241" s="66">
        <f t="shared" si="33"/>
        <v>-3</v>
      </c>
      <c r="I241" s="20" t="str">
        <f t="shared" si="34"/>
        <v>-</v>
      </c>
      <c r="J241" s="21">
        <f t="shared" si="35"/>
        <v>-0.6</v>
      </c>
    </row>
    <row r="242" spans="1:10" s="160" customFormat="1" x14ac:dyDescent="0.25">
      <c r="A242" s="178" t="s">
        <v>665</v>
      </c>
      <c r="B242" s="71">
        <v>8</v>
      </c>
      <c r="C242" s="72">
        <v>24</v>
      </c>
      <c r="D242" s="71">
        <v>110</v>
      </c>
      <c r="E242" s="72">
        <v>218</v>
      </c>
      <c r="F242" s="73"/>
      <c r="G242" s="71">
        <f t="shared" si="32"/>
        <v>-16</v>
      </c>
      <c r="H242" s="72">
        <f t="shared" si="33"/>
        <v>-108</v>
      </c>
      <c r="I242" s="37">
        <f t="shared" si="34"/>
        <v>-0.66666666666666663</v>
      </c>
      <c r="J242" s="38">
        <f t="shared" si="35"/>
        <v>-0.49541284403669728</v>
      </c>
    </row>
    <row r="243" spans="1:10" x14ac:dyDescent="0.25">
      <c r="A243" s="177"/>
      <c r="B243" s="143"/>
      <c r="C243" s="144"/>
      <c r="D243" s="143"/>
      <c r="E243" s="144"/>
      <c r="F243" s="145"/>
      <c r="G243" s="143"/>
      <c r="H243" s="144"/>
      <c r="I243" s="151"/>
      <c r="J243" s="152"/>
    </row>
    <row r="244" spans="1:10" s="139" customFormat="1" x14ac:dyDescent="0.25">
      <c r="A244" s="159" t="s">
        <v>62</v>
      </c>
      <c r="B244" s="65"/>
      <c r="C244" s="66"/>
      <c r="D244" s="65"/>
      <c r="E244" s="66"/>
      <c r="F244" s="67"/>
      <c r="G244" s="65"/>
      <c r="H244" s="66"/>
      <c r="I244" s="20"/>
      <c r="J244" s="21"/>
    </row>
    <row r="245" spans="1:10" x14ac:dyDescent="0.25">
      <c r="A245" s="158" t="s">
        <v>396</v>
      </c>
      <c r="B245" s="65">
        <v>3</v>
      </c>
      <c r="C245" s="66">
        <v>6</v>
      </c>
      <c r="D245" s="65">
        <v>44</v>
      </c>
      <c r="E245" s="66">
        <v>77</v>
      </c>
      <c r="F245" s="67"/>
      <c r="G245" s="65">
        <f t="shared" ref="G245:G250" si="36">B245-C245</f>
        <v>-3</v>
      </c>
      <c r="H245" s="66">
        <f t="shared" ref="H245:H250" si="37">D245-E245</f>
        <v>-33</v>
      </c>
      <c r="I245" s="20">
        <f t="shared" ref="I245:I250" si="38">IF(C245=0, "-", IF(G245/C245&lt;10, G245/C245, "&gt;999%"))</f>
        <v>-0.5</v>
      </c>
      <c r="J245" s="21">
        <f t="shared" ref="J245:J250" si="39">IF(E245=0, "-", IF(H245/E245&lt;10, H245/E245, "&gt;999%"))</f>
        <v>-0.42857142857142855</v>
      </c>
    </row>
    <row r="246" spans="1:10" x14ac:dyDescent="0.25">
      <c r="A246" s="158" t="s">
        <v>363</v>
      </c>
      <c r="B246" s="65">
        <v>46</v>
      </c>
      <c r="C246" s="66">
        <v>80</v>
      </c>
      <c r="D246" s="65">
        <v>327</v>
      </c>
      <c r="E246" s="66">
        <v>253</v>
      </c>
      <c r="F246" s="67"/>
      <c r="G246" s="65">
        <f t="shared" si="36"/>
        <v>-34</v>
      </c>
      <c r="H246" s="66">
        <f t="shared" si="37"/>
        <v>74</v>
      </c>
      <c r="I246" s="20">
        <f t="shared" si="38"/>
        <v>-0.42499999999999999</v>
      </c>
      <c r="J246" s="21">
        <f t="shared" si="39"/>
        <v>0.29249011857707508</v>
      </c>
    </row>
    <row r="247" spans="1:10" x14ac:dyDescent="0.25">
      <c r="A247" s="158" t="s">
        <v>521</v>
      </c>
      <c r="B247" s="65">
        <v>30</v>
      </c>
      <c r="C247" s="66">
        <v>45</v>
      </c>
      <c r="D247" s="65">
        <v>290</v>
      </c>
      <c r="E247" s="66">
        <v>215</v>
      </c>
      <c r="F247" s="67"/>
      <c r="G247" s="65">
        <f t="shared" si="36"/>
        <v>-15</v>
      </c>
      <c r="H247" s="66">
        <f t="shared" si="37"/>
        <v>75</v>
      </c>
      <c r="I247" s="20">
        <f t="shared" si="38"/>
        <v>-0.33333333333333331</v>
      </c>
      <c r="J247" s="21">
        <f t="shared" si="39"/>
        <v>0.34883720930232559</v>
      </c>
    </row>
    <row r="248" spans="1:10" x14ac:dyDescent="0.25">
      <c r="A248" s="158" t="s">
        <v>435</v>
      </c>
      <c r="B248" s="65">
        <v>35</v>
      </c>
      <c r="C248" s="66">
        <v>46</v>
      </c>
      <c r="D248" s="65">
        <v>307</v>
      </c>
      <c r="E248" s="66">
        <v>520</v>
      </c>
      <c r="F248" s="67"/>
      <c r="G248" s="65">
        <f t="shared" si="36"/>
        <v>-11</v>
      </c>
      <c r="H248" s="66">
        <f t="shared" si="37"/>
        <v>-213</v>
      </c>
      <c r="I248" s="20">
        <f t="shared" si="38"/>
        <v>-0.2391304347826087</v>
      </c>
      <c r="J248" s="21">
        <f t="shared" si="39"/>
        <v>-0.4096153846153846</v>
      </c>
    </row>
    <row r="249" spans="1:10" x14ac:dyDescent="0.25">
      <c r="A249" s="158" t="s">
        <v>436</v>
      </c>
      <c r="B249" s="65">
        <v>16</v>
      </c>
      <c r="C249" s="66">
        <v>17</v>
      </c>
      <c r="D249" s="65">
        <v>252</v>
      </c>
      <c r="E249" s="66">
        <v>315</v>
      </c>
      <c r="F249" s="67"/>
      <c r="G249" s="65">
        <f t="shared" si="36"/>
        <v>-1</v>
      </c>
      <c r="H249" s="66">
        <f t="shared" si="37"/>
        <v>-63</v>
      </c>
      <c r="I249" s="20">
        <f t="shared" si="38"/>
        <v>-5.8823529411764705E-2</v>
      </c>
      <c r="J249" s="21">
        <f t="shared" si="39"/>
        <v>-0.2</v>
      </c>
    </row>
    <row r="250" spans="1:10" s="160" customFormat="1" x14ac:dyDescent="0.25">
      <c r="A250" s="178" t="s">
        <v>666</v>
      </c>
      <c r="B250" s="71">
        <v>130</v>
      </c>
      <c r="C250" s="72">
        <v>194</v>
      </c>
      <c r="D250" s="71">
        <v>1220</v>
      </c>
      <c r="E250" s="72">
        <v>1380</v>
      </c>
      <c r="F250" s="73"/>
      <c r="G250" s="71">
        <f t="shared" si="36"/>
        <v>-64</v>
      </c>
      <c r="H250" s="72">
        <f t="shared" si="37"/>
        <v>-160</v>
      </c>
      <c r="I250" s="37">
        <f t="shared" si="38"/>
        <v>-0.32989690721649484</v>
      </c>
      <c r="J250" s="38">
        <f t="shared" si="39"/>
        <v>-0.11594202898550725</v>
      </c>
    </row>
    <row r="251" spans="1:10" x14ac:dyDescent="0.25">
      <c r="A251" s="177"/>
      <c r="B251" s="143"/>
      <c r="C251" s="144"/>
      <c r="D251" s="143"/>
      <c r="E251" s="144"/>
      <c r="F251" s="145"/>
      <c r="G251" s="143"/>
      <c r="H251" s="144"/>
      <c r="I251" s="151"/>
      <c r="J251" s="152"/>
    </row>
    <row r="252" spans="1:10" s="139" customFormat="1" x14ac:dyDescent="0.25">
      <c r="A252" s="159" t="s">
        <v>63</v>
      </c>
      <c r="B252" s="65"/>
      <c r="C252" s="66"/>
      <c r="D252" s="65"/>
      <c r="E252" s="66"/>
      <c r="F252" s="67"/>
      <c r="G252" s="65"/>
      <c r="H252" s="66"/>
      <c r="I252" s="20"/>
      <c r="J252" s="21"/>
    </row>
    <row r="253" spans="1:10" x14ac:dyDescent="0.25">
      <c r="A253" s="158" t="s">
        <v>63</v>
      </c>
      <c r="B253" s="65">
        <v>63</v>
      </c>
      <c r="C253" s="66">
        <v>63</v>
      </c>
      <c r="D253" s="65">
        <v>526</v>
      </c>
      <c r="E253" s="66">
        <v>484</v>
      </c>
      <c r="F253" s="67"/>
      <c r="G253" s="65">
        <f>B253-C253</f>
        <v>0</v>
      </c>
      <c r="H253" s="66">
        <f>D253-E253</f>
        <v>42</v>
      </c>
      <c r="I253" s="20">
        <f>IF(C253=0, "-", IF(G253/C253&lt;10, G253/C253, "&gt;999%"))</f>
        <v>0</v>
      </c>
      <c r="J253" s="21">
        <f>IF(E253=0, "-", IF(H253/E253&lt;10, H253/E253, "&gt;999%"))</f>
        <v>8.6776859504132234E-2</v>
      </c>
    </row>
    <row r="254" spans="1:10" s="160" customFormat="1" x14ac:dyDescent="0.25">
      <c r="A254" s="178" t="s">
        <v>667</v>
      </c>
      <c r="B254" s="71">
        <v>63</v>
      </c>
      <c r="C254" s="72">
        <v>63</v>
      </c>
      <c r="D254" s="71">
        <v>526</v>
      </c>
      <c r="E254" s="72">
        <v>484</v>
      </c>
      <c r="F254" s="73"/>
      <c r="G254" s="71">
        <f>B254-C254</f>
        <v>0</v>
      </c>
      <c r="H254" s="72">
        <f>D254-E254</f>
        <v>42</v>
      </c>
      <c r="I254" s="37">
        <f>IF(C254=0, "-", IF(G254/C254&lt;10, G254/C254, "&gt;999%"))</f>
        <v>0</v>
      </c>
      <c r="J254" s="38">
        <f>IF(E254=0, "-", IF(H254/E254&lt;10, H254/E254, "&gt;999%"))</f>
        <v>8.6776859504132234E-2</v>
      </c>
    </row>
    <row r="255" spans="1:10" x14ac:dyDescent="0.25">
      <c r="A255" s="177"/>
      <c r="B255" s="143"/>
      <c r="C255" s="144"/>
      <c r="D255" s="143"/>
      <c r="E255" s="144"/>
      <c r="F255" s="145"/>
      <c r="G255" s="143"/>
      <c r="H255" s="144"/>
      <c r="I255" s="151"/>
      <c r="J255" s="152"/>
    </row>
    <row r="256" spans="1:10" s="139" customFormat="1" x14ac:dyDescent="0.25">
      <c r="A256" s="159" t="s">
        <v>64</v>
      </c>
      <c r="B256" s="65"/>
      <c r="C256" s="66"/>
      <c r="D256" s="65"/>
      <c r="E256" s="66"/>
      <c r="F256" s="67"/>
      <c r="G256" s="65"/>
      <c r="H256" s="66"/>
      <c r="I256" s="20"/>
      <c r="J256" s="21"/>
    </row>
    <row r="257" spans="1:10" x14ac:dyDescent="0.25">
      <c r="A257" s="158" t="s">
        <v>297</v>
      </c>
      <c r="B257" s="65">
        <v>149</v>
      </c>
      <c r="C257" s="66">
        <v>99</v>
      </c>
      <c r="D257" s="65">
        <v>1306</v>
      </c>
      <c r="E257" s="66">
        <v>1018</v>
      </c>
      <c r="F257" s="67"/>
      <c r="G257" s="65">
        <f t="shared" ref="G257:G268" si="40">B257-C257</f>
        <v>50</v>
      </c>
      <c r="H257" s="66">
        <f t="shared" ref="H257:H268" si="41">D257-E257</f>
        <v>288</v>
      </c>
      <c r="I257" s="20">
        <f t="shared" ref="I257:I268" si="42">IF(C257=0, "-", IF(G257/C257&lt;10, G257/C257, "&gt;999%"))</f>
        <v>0.50505050505050508</v>
      </c>
      <c r="J257" s="21">
        <f t="shared" ref="J257:J268" si="43">IF(E257=0, "-", IF(H257/E257&lt;10, H257/E257, "&gt;999%"))</f>
        <v>0.28290766208251472</v>
      </c>
    </row>
    <row r="258" spans="1:10" x14ac:dyDescent="0.25">
      <c r="A258" s="158" t="s">
        <v>223</v>
      </c>
      <c r="B258" s="65">
        <v>222</v>
      </c>
      <c r="C258" s="66">
        <v>318</v>
      </c>
      <c r="D258" s="65">
        <v>2214</v>
      </c>
      <c r="E258" s="66">
        <v>3057</v>
      </c>
      <c r="F258" s="67"/>
      <c r="G258" s="65">
        <f t="shared" si="40"/>
        <v>-96</v>
      </c>
      <c r="H258" s="66">
        <f t="shared" si="41"/>
        <v>-843</v>
      </c>
      <c r="I258" s="20">
        <f t="shared" si="42"/>
        <v>-0.30188679245283018</v>
      </c>
      <c r="J258" s="21">
        <f t="shared" si="43"/>
        <v>-0.27576054955839058</v>
      </c>
    </row>
    <row r="259" spans="1:10" x14ac:dyDescent="0.25">
      <c r="A259" s="158" t="s">
        <v>460</v>
      </c>
      <c r="B259" s="65">
        <v>12</v>
      </c>
      <c r="C259" s="66">
        <v>0</v>
      </c>
      <c r="D259" s="65">
        <v>93</v>
      </c>
      <c r="E259" s="66">
        <v>0</v>
      </c>
      <c r="F259" s="67"/>
      <c r="G259" s="65">
        <f t="shared" si="40"/>
        <v>12</v>
      </c>
      <c r="H259" s="66">
        <f t="shared" si="41"/>
        <v>93</v>
      </c>
      <c r="I259" s="20" t="str">
        <f t="shared" si="42"/>
        <v>-</v>
      </c>
      <c r="J259" s="21" t="str">
        <f t="shared" si="43"/>
        <v>-</v>
      </c>
    </row>
    <row r="260" spans="1:10" x14ac:dyDescent="0.25">
      <c r="A260" s="158" t="s">
        <v>364</v>
      </c>
      <c r="B260" s="65">
        <v>26</v>
      </c>
      <c r="C260" s="66">
        <v>21</v>
      </c>
      <c r="D260" s="65">
        <v>125</v>
      </c>
      <c r="E260" s="66">
        <v>71</v>
      </c>
      <c r="F260" s="67"/>
      <c r="G260" s="65">
        <f t="shared" si="40"/>
        <v>5</v>
      </c>
      <c r="H260" s="66">
        <f t="shared" si="41"/>
        <v>54</v>
      </c>
      <c r="I260" s="20">
        <f t="shared" si="42"/>
        <v>0.23809523809523808</v>
      </c>
      <c r="J260" s="21">
        <f t="shared" si="43"/>
        <v>0.76056338028169013</v>
      </c>
    </row>
    <row r="261" spans="1:10" x14ac:dyDescent="0.25">
      <c r="A261" s="158" t="s">
        <v>202</v>
      </c>
      <c r="B261" s="65">
        <v>63</v>
      </c>
      <c r="C261" s="66">
        <v>117</v>
      </c>
      <c r="D261" s="65">
        <v>774</v>
      </c>
      <c r="E261" s="66">
        <v>1087</v>
      </c>
      <c r="F261" s="67"/>
      <c r="G261" s="65">
        <f t="shared" si="40"/>
        <v>-54</v>
      </c>
      <c r="H261" s="66">
        <f t="shared" si="41"/>
        <v>-313</v>
      </c>
      <c r="I261" s="20">
        <f t="shared" si="42"/>
        <v>-0.46153846153846156</v>
      </c>
      <c r="J261" s="21">
        <f t="shared" si="43"/>
        <v>-0.28794848206071755</v>
      </c>
    </row>
    <row r="262" spans="1:10" x14ac:dyDescent="0.25">
      <c r="A262" s="158" t="s">
        <v>207</v>
      </c>
      <c r="B262" s="65">
        <v>86</v>
      </c>
      <c r="C262" s="66">
        <v>194</v>
      </c>
      <c r="D262" s="65">
        <v>758</v>
      </c>
      <c r="E262" s="66">
        <v>922</v>
      </c>
      <c r="F262" s="67"/>
      <c r="G262" s="65">
        <f t="shared" si="40"/>
        <v>-108</v>
      </c>
      <c r="H262" s="66">
        <f t="shared" si="41"/>
        <v>-164</v>
      </c>
      <c r="I262" s="20">
        <f t="shared" si="42"/>
        <v>-0.55670103092783507</v>
      </c>
      <c r="J262" s="21">
        <f t="shared" si="43"/>
        <v>-0.17787418655097614</v>
      </c>
    </row>
    <row r="263" spans="1:10" x14ac:dyDescent="0.25">
      <c r="A263" s="158" t="s">
        <v>365</v>
      </c>
      <c r="B263" s="65">
        <v>188</v>
      </c>
      <c r="C263" s="66">
        <v>93</v>
      </c>
      <c r="D263" s="65">
        <v>1431</v>
      </c>
      <c r="E263" s="66">
        <v>1370</v>
      </c>
      <c r="F263" s="67"/>
      <c r="G263" s="65">
        <f t="shared" si="40"/>
        <v>95</v>
      </c>
      <c r="H263" s="66">
        <f t="shared" si="41"/>
        <v>61</v>
      </c>
      <c r="I263" s="20">
        <f t="shared" si="42"/>
        <v>1.021505376344086</v>
      </c>
      <c r="J263" s="21">
        <f t="shared" si="43"/>
        <v>4.4525547445255477E-2</v>
      </c>
    </row>
    <row r="264" spans="1:10" x14ac:dyDescent="0.25">
      <c r="A264" s="158" t="s">
        <v>437</v>
      </c>
      <c r="B264" s="65">
        <v>144</v>
      </c>
      <c r="C264" s="66">
        <v>50</v>
      </c>
      <c r="D264" s="65">
        <v>769</v>
      </c>
      <c r="E264" s="66">
        <v>668</v>
      </c>
      <c r="F264" s="67"/>
      <c r="G264" s="65">
        <f t="shared" si="40"/>
        <v>94</v>
      </c>
      <c r="H264" s="66">
        <f t="shared" si="41"/>
        <v>101</v>
      </c>
      <c r="I264" s="20">
        <f t="shared" si="42"/>
        <v>1.88</v>
      </c>
      <c r="J264" s="21">
        <f t="shared" si="43"/>
        <v>0.15119760479041916</v>
      </c>
    </row>
    <row r="265" spans="1:10" x14ac:dyDescent="0.25">
      <c r="A265" s="158" t="s">
        <v>397</v>
      </c>
      <c r="B265" s="65">
        <v>324</v>
      </c>
      <c r="C265" s="66">
        <v>157</v>
      </c>
      <c r="D265" s="65">
        <v>2634</v>
      </c>
      <c r="E265" s="66">
        <v>1045</v>
      </c>
      <c r="F265" s="67"/>
      <c r="G265" s="65">
        <f t="shared" si="40"/>
        <v>167</v>
      </c>
      <c r="H265" s="66">
        <f t="shared" si="41"/>
        <v>1589</v>
      </c>
      <c r="I265" s="20">
        <f t="shared" si="42"/>
        <v>1.0636942675159236</v>
      </c>
      <c r="J265" s="21">
        <f t="shared" si="43"/>
        <v>1.5205741626794258</v>
      </c>
    </row>
    <row r="266" spans="1:10" x14ac:dyDescent="0.25">
      <c r="A266" s="158" t="s">
        <v>270</v>
      </c>
      <c r="B266" s="65">
        <v>22</v>
      </c>
      <c r="C266" s="66">
        <v>15</v>
      </c>
      <c r="D266" s="65">
        <v>509</v>
      </c>
      <c r="E266" s="66">
        <v>275</v>
      </c>
      <c r="F266" s="67"/>
      <c r="G266" s="65">
        <f t="shared" si="40"/>
        <v>7</v>
      </c>
      <c r="H266" s="66">
        <f t="shared" si="41"/>
        <v>234</v>
      </c>
      <c r="I266" s="20">
        <f t="shared" si="42"/>
        <v>0.46666666666666667</v>
      </c>
      <c r="J266" s="21">
        <f t="shared" si="43"/>
        <v>0.85090909090909095</v>
      </c>
    </row>
    <row r="267" spans="1:10" x14ac:dyDescent="0.25">
      <c r="A267" s="158" t="s">
        <v>350</v>
      </c>
      <c r="B267" s="65">
        <v>191</v>
      </c>
      <c r="C267" s="66">
        <v>158</v>
      </c>
      <c r="D267" s="65">
        <v>1326</v>
      </c>
      <c r="E267" s="66">
        <v>1257</v>
      </c>
      <c r="F267" s="67"/>
      <c r="G267" s="65">
        <f t="shared" si="40"/>
        <v>33</v>
      </c>
      <c r="H267" s="66">
        <f t="shared" si="41"/>
        <v>69</v>
      </c>
      <c r="I267" s="20">
        <f t="shared" si="42"/>
        <v>0.20886075949367089</v>
      </c>
      <c r="J267" s="21">
        <f t="shared" si="43"/>
        <v>5.4892601431980909E-2</v>
      </c>
    </row>
    <row r="268" spans="1:10" s="160" customFormat="1" x14ac:dyDescent="0.25">
      <c r="A268" s="178" t="s">
        <v>668</v>
      </c>
      <c r="B268" s="71">
        <v>1427</v>
      </c>
      <c r="C268" s="72">
        <v>1222</v>
      </c>
      <c r="D268" s="71">
        <v>11939</v>
      </c>
      <c r="E268" s="72">
        <v>10770</v>
      </c>
      <c r="F268" s="73"/>
      <c r="G268" s="71">
        <f t="shared" si="40"/>
        <v>205</v>
      </c>
      <c r="H268" s="72">
        <f t="shared" si="41"/>
        <v>1169</v>
      </c>
      <c r="I268" s="37">
        <f t="shared" si="42"/>
        <v>0.16775777414075285</v>
      </c>
      <c r="J268" s="38">
        <f t="shared" si="43"/>
        <v>0.1085422469823584</v>
      </c>
    </row>
    <row r="269" spans="1:10" x14ac:dyDescent="0.25">
      <c r="A269" s="177"/>
      <c r="B269" s="143"/>
      <c r="C269" s="144"/>
      <c r="D269" s="143"/>
      <c r="E269" s="144"/>
      <c r="F269" s="145"/>
      <c r="G269" s="143"/>
      <c r="H269" s="144"/>
      <c r="I269" s="151"/>
      <c r="J269" s="152"/>
    </row>
    <row r="270" spans="1:10" s="139" customFormat="1" x14ac:dyDescent="0.25">
      <c r="A270" s="159" t="s">
        <v>65</v>
      </c>
      <c r="B270" s="65"/>
      <c r="C270" s="66"/>
      <c r="D270" s="65"/>
      <c r="E270" s="66"/>
      <c r="F270" s="67"/>
      <c r="G270" s="65"/>
      <c r="H270" s="66"/>
      <c r="I270" s="20"/>
      <c r="J270" s="21"/>
    </row>
    <row r="271" spans="1:10" x14ac:dyDescent="0.25">
      <c r="A271" s="158" t="s">
        <v>341</v>
      </c>
      <c r="B271" s="65">
        <v>6</v>
      </c>
      <c r="C271" s="66">
        <v>3</v>
      </c>
      <c r="D271" s="65">
        <v>12</v>
      </c>
      <c r="E271" s="66">
        <v>14</v>
      </c>
      <c r="F271" s="67"/>
      <c r="G271" s="65">
        <f>B271-C271</f>
        <v>3</v>
      </c>
      <c r="H271" s="66">
        <f>D271-E271</f>
        <v>-2</v>
      </c>
      <c r="I271" s="20">
        <f>IF(C271=0, "-", IF(G271/C271&lt;10, G271/C271, "&gt;999%"))</f>
        <v>1</v>
      </c>
      <c r="J271" s="21">
        <f>IF(E271=0, "-", IF(H271/E271&lt;10, H271/E271, "&gt;999%"))</f>
        <v>-0.14285714285714285</v>
      </c>
    </row>
    <row r="272" spans="1:10" x14ac:dyDescent="0.25">
      <c r="A272" s="158" t="s">
        <v>478</v>
      </c>
      <c r="B272" s="65">
        <v>0</v>
      </c>
      <c r="C272" s="66">
        <v>2</v>
      </c>
      <c r="D272" s="65">
        <v>15</v>
      </c>
      <c r="E272" s="66">
        <v>13</v>
      </c>
      <c r="F272" s="67"/>
      <c r="G272" s="65">
        <f>B272-C272</f>
        <v>-2</v>
      </c>
      <c r="H272" s="66">
        <f>D272-E272</f>
        <v>2</v>
      </c>
      <c r="I272" s="20">
        <f>IF(C272=0, "-", IF(G272/C272&lt;10, G272/C272, "&gt;999%"))</f>
        <v>-1</v>
      </c>
      <c r="J272" s="21">
        <f>IF(E272=0, "-", IF(H272/E272&lt;10, H272/E272, "&gt;999%"))</f>
        <v>0.15384615384615385</v>
      </c>
    </row>
    <row r="273" spans="1:10" s="160" customFormat="1" x14ac:dyDescent="0.25">
      <c r="A273" s="178" t="s">
        <v>669</v>
      </c>
      <c r="B273" s="71">
        <v>6</v>
      </c>
      <c r="C273" s="72">
        <v>5</v>
      </c>
      <c r="D273" s="71">
        <v>27</v>
      </c>
      <c r="E273" s="72">
        <v>27</v>
      </c>
      <c r="F273" s="73"/>
      <c r="G273" s="71">
        <f>B273-C273</f>
        <v>1</v>
      </c>
      <c r="H273" s="72">
        <f>D273-E273</f>
        <v>0</v>
      </c>
      <c r="I273" s="37">
        <f>IF(C273=0, "-", IF(G273/C273&lt;10, G273/C273, "&gt;999%"))</f>
        <v>0.2</v>
      </c>
      <c r="J273" s="38">
        <f>IF(E273=0, "-", IF(H273/E273&lt;10, H273/E273, "&gt;999%"))</f>
        <v>0</v>
      </c>
    </row>
    <row r="274" spans="1:10" x14ac:dyDescent="0.25">
      <c r="A274" s="177"/>
      <c r="B274" s="143"/>
      <c r="C274" s="144"/>
      <c r="D274" s="143"/>
      <c r="E274" s="144"/>
      <c r="F274" s="145"/>
      <c r="G274" s="143"/>
      <c r="H274" s="144"/>
      <c r="I274" s="151"/>
      <c r="J274" s="152"/>
    </row>
    <row r="275" spans="1:10" s="139" customFormat="1" x14ac:dyDescent="0.25">
      <c r="A275" s="159" t="s">
        <v>66</v>
      </c>
      <c r="B275" s="65"/>
      <c r="C275" s="66"/>
      <c r="D275" s="65"/>
      <c r="E275" s="66"/>
      <c r="F275" s="67"/>
      <c r="G275" s="65"/>
      <c r="H275" s="66"/>
      <c r="I275" s="20"/>
      <c r="J275" s="21"/>
    </row>
    <row r="276" spans="1:10" x14ac:dyDescent="0.25">
      <c r="A276" s="158" t="s">
        <v>461</v>
      </c>
      <c r="B276" s="65">
        <v>7</v>
      </c>
      <c r="C276" s="66">
        <v>28</v>
      </c>
      <c r="D276" s="65">
        <v>211</v>
      </c>
      <c r="E276" s="66">
        <v>335</v>
      </c>
      <c r="F276" s="67"/>
      <c r="G276" s="65">
        <f t="shared" ref="G276:G283" si="44">B276-C276</f>
        <v>-21</v>
      </c>
      <c r="H276" s="66">
        <f t="shared" ref="H276:H283" si="45">D276-E276</f>
        <v>-124</v>
      </c>
      <c r="I276" s="20">
        <f t="shared" ref="I276:I283" si="46">IF(C276=0, "-", IF(G276/C276&lt;10, G276/C276, "&gt;999%"))</f>
        <v>-0.75</v>
      </c>
      <c r="J276" s="21">
        <f t="shared" ref="J276:J283" si="47">IF(E276=0, "-", IF(H276/E276&lt;10, H276/E276, "&gt;999%"))</f>
        <v>-0.37014925373134328</v>
      </c>
    </row>
    <row r="277" spans="1:10" x14ac:dyDescent="0.25">
      <c r="A277" s="158" t="s">
        <v>479</v>
      </c>
      <c r="B277" s="65">
        <v>2</v>
      </c>
      <c r="C277" s="66">
        <v>10</v>
      </c>
      <c r="D277" s="65">
        <v>13</v>
      </c>
      <c r="E277" s="66">
        <v>89</v>
      </c>
      <c r="F277" s="67"/>
      <c r="G277" s="65">
        <f t="shared" si="44"/>
        <v>-8</v>
      </c>
      <c r="H277" s="66">
        <f t="shared" si="45"/>
        <v>-76</v>
      </c>
      <c r="I277" s="20">
        <f t="shared" si="46"/>
        <v>-0.8</v>
      </c>
      <c r="J277" s="21">
        <f t="shared" si="47"/>
        <v>-0.8539325842696629</v>
      </c>
    </row>
    <row r="278" spans="1:10" x14ac:dyDescent="0.25">
      <c r="A278" s="158" t="s">
        <v>418</v>
      </c>
      <c r="B278" s="65">
        <v>5</v>
      </c>
      <c r="C278" s="66">
        <v>23</v>
      </c>
      <c r="D278" s="65">
        <v>72</v>
      </c>
      <c r="E278" s="66">
        <v>125</v>
      </c>
      <c r="F278" s="67"/>
      <c r="G278" s="65">
        <f t="shared" si="44"/>
        <v>-18</v>
      </c>
      <c r="H278" s="66">
        <f t="shared" si="45"/>
        <v>-53</v>
      </c>
      <c r="I278" s="20">
        <f t="shared" si="46"/>
        <v>-0.78260869565217395</v>
      </c>
      <c r="J278" s="21">
        <f t="shared" si="47"/>
        <v>-0.42399999999999999</v>
      </c>
    </row>
    <row r="279" spans="1:10" x14ac:dyDescent="0.25">
      <c r="A279" s="158" t="s">
        <v>480</v>
      </c>
      <c r="B279" s="65">
        <v>2</v>
      </c>
      <c r="C279" s="66">
        <v>0</v>
      </c>
      <c r="D279" s="65">
        <v>9</v>
      </c>
      <c r="E279" s="66">
        <v>23</v>
      </c>
      <c r="F279" s="67"/>
      <c r="G279" s="65">
        <f t="shared" si="44"/>
        <v>2</v>
      </c>
      <c r="H279" s="66">
        <f t="shared" si="45"/>
        <v>-14</v>
      </c>
      <c r="I279" s="20" t="str">
        <f t="shared" si="46"/>
        <v>-</v>
      </c>
      <c r="J279" s="21">
        <f t="shared" si="47"/>
        <v>-0.60869565217391308</v>
      </c>
    </row>
    <row r="280" spans="1:10" x14ac:dyDescent="0.25">
      <c r="A280" s="158" t="s">
        <v>419</v>
      </c>
      <c r="B280" s="65">
        <v>6</v>
      </c>
      <c r="C280" s="66">
        <v>23</v>
      </c>
      <c r="D280" s="65">
        <v>104</v>
      </c>
      <c r="E280" s="66">
        <v>200</v>
      </c>
      <c r="F280" s="67"/>
      <c r="G280" s="65">
        <f t="shared" si="44"/>
        <v>-17</v>
      </c>
      <c r="H280" s="66">
        <f t="shared" si="45"/>
        <v>-96</v>
      </c>
      <c r="I280" s="20">
        <f t="shared" si="46"/>
        <v>-0.73913043478260865</v>
      </c>
      <c r="J280" s="21">
        <f t="shared" si="47"/>
        <v>-0.48</v>
      </c>
    </row>
    <row r="281" spans="1:10" x14ac:dyDescent="0.25">
      <c r="A281" s="158" t="s">
        <v>462</v>
      </c>
      <c r="B281" s="65">
        <v>1</v>
      </c>
      <c r="C281" s="66">
        <v>1</v>
      </c>
      <c r="D281" s="65">
        <v>124</v>
      </c>
      <c r="E281" s="66">
        <v>214</v>
      </c>
      <c r="F281" s="67"/>
      <c r="G281" s="65">
        <f t="shared" si="44"/>
        <v>0</v>
      </c>
      <c r="H281" s="66">
        <f t="shared" si="45"/>
        <v>-90</v>
      </c>
      <c r="I281" s="20">
        <f t="shared" si="46"/>
        <v>0</v>
      </c>
      <c r="J281" s="21">
        <f t="shared" si="47"/>
        <v>-0.42056074766355139</v>
      </c>
    </row>
    <row r="282" spans="1:10" x14ac:dyDescent="0.25">
      <c r="A282" s="158" t="s">
        <v>463</v>
      </c>
      <c r="B282" s="65">
        <v>0</v>
      </c>
      <c r="C282" s="66">
        <v>8</v>
      </c>
      <c r="D282" s="65">
        <v>35</v>
      </c>
      <c r="E282" s="66">
        <v>88</v>
      </c>
      <c r="F282" s="67"/>
      <c r="G282" s="65">
        <f t="shared" si="44"/>
        <v>-8</v>
      </c>
      <c r="H282" s="66">
        <f t="shared" si="45"/>
        <v>-53</v>
      </c>
      <c r="I282" s="20">
        <f t="shared" si="46"/>
        <v>-1</v>
      </c>
      <c r="J282" s="21">
        <f t="shared" si="47"/>
        <v>-0.60227272727272729</v>
      </c>
    </row>
    <row r="283" spans="1:10" s="160" customFormat="1" x14ac:dyDescent="0.25">
      <c r="A283" s="178" t="s">
        <v>670</v>
      </c>
      <c r="B283" s="71">
        <v>23</v>
      </c>
      <c r="C283" s="72">
        <v>93</v>
      </c>
      <c r="D283" s="71">
        <v>568</v>
      </c>
      <c r="E283" s="72">
        <v>1074</v>
      </c>
      <c r="F283" s="73"/>
      <c r="G283" s="71">
        <f t="shared" si="44"/>
        <v>-70</v>
      </c>
      <c r="H283" s="72">
        <f t="shared" si="45"/>
        <v>-506</v>
      </c>
      <c r="I283" s="37">
        <f t="shared" si="46"/>
        <v>-0.75268817204301075</v>
      </c>
      <c r="J283" s="38">
        <f t="shared" si="47"/>
        <v>-0.47113594040968343</v>
      </c>
    </row>
    <row r="284" spans="1:10" x14ac:dyDescent="0.25">
      <c r="A284" s="177"/>
      <c r="B284" s="143"/>
      <c r="C284" s="144"/>
      <c r="D284" s="143"/>
      <c r="E284" s="144"/>
      <c r="F284" s="145"/>
      <c r="G284" s="143"/>
      <c r="H284" s="144"/>
      <c r="I284" s="151"/>
      <c r="J284" s="152"/>
    </row>
    <row r="285" spans="1:10" s="139" customFormat="1" x14ac:dyDescent="0.25">
      <c r="A285" s="159" t="s">
        <v>67</v>
      </c>
      <c r="B285" s="65"/>
      <c r="C285" s="66"/>
      <c r="D285" s="65"/>
      <c r="E285" s="66"/>
      <c r="F285" s="67"/>
      <c r="G285" s="65"/>
      <c r="H285" s="66"/>
      <c r="I285" s="20"/>
      <c r="J285" s="21"/>
    </row>
    <row r="286" spans="1:10" x14ac:dyDescent="0.25">
      <c r="A286" s="158" t="s">
        <v>438</v>
      </c>
      <c r="B286" s="65">
        <v>25</v>
      </c>
      <c r="C286" s="66">
        <v>34</v>
      </c>
      <c r="D286" s="65">
        <v>642</v>
      </c>
      <c r="E286" s="66">
        <v>293</v>
      </c>
      <c r="F286" s="67"/>
      <c r="G286" s="65">
        <f t="shared" ref="G286:G293" si="48">B286-C286</f>
        <v>-9</v>
      </c>
      <c r="H286" s="66">
        <f t="shared" ref="H286:H293" si="49">D286-E286</f>
        <v>349</v>
      </c>
      <c r="I286" s="20">
        <f t="shared" ref="I286:I293" si="50">IF(C286=0, "-", IF(G286/C286&lt;10, G286/C286, "&gt;999%"))</f>
        <v>-0.26470588235294118</v>
      </c>
      <c r="J286" s="21">
        <f t="shared" ref="J286:J293" si="51">IF(E286=0, "-", IF(H286/E286&lt;10, H286/E286, "&gt;999%"))</f>
        <v>1.1911262798634812</v>
      </c>
    </row>
    <row r="287" spans="1:10" x14ac:dyDescent="0.25">
      <c r="A287" s="158" t="s">
        <v>544</v>
      </c>
      <c r="B287" s="65">
        <v>46</v>
      </c>
      <c r="C287" s="66">
        <v>52</v>
      </c>
      <c r="D287" s="65">
        <v>471</v>
      </c>
      <c r="E287" s="66">
        <v>261</v>
      </c>
      <c r="F287" s="67"/>
      <c r="G287" s="65">
        <f t="shared" si="48"/>
        <v>-6</v>
      </c>
      <c r="H287" s="66">
        <f t="shared" si="49"/>
        <v>210</v>
      </c>
      <c r="I287" s="20">
        <f t="shared" si="50"/>
        <v>-0.11538461538461539</v>
      </c>
      <c r="J287" s="21">
        <f t="shared" si="51"/>
        <v>0.8045977011494253</v>
      </c>
    </row>
    <row r="288" spans="1:10" x14ac:dyDescent="0.25">
      <c r="A288" s="158" t="s">
        <v>487</v>
      </c>
      <c r="B288" s="65">
        <v>3</v>
      </c>
      <c r="C288" s="66">
        <v>2</v>
      </c>
      <c r="D288" s="65">
        <v>39</v>
      </c>
      <c r="E288" s="66">
        <v>16</v>
      </c>
      <c r="F288" s="67"/>
      <c r="G288" s="65">
        <f t="shared" si="48"/>
        <v>1</v>
      </c>
      <c r="H288" s="66">
        <f t="shared" si="49"/>
        <v>23</v>
      </c>
      <c r="I288" s="20">
        <f t="shared" si="50"/>
        <v>0.5</v>
      </c>
      <c r="J288" s="21">
        <f t="shared" si="51"/>
        <v>1.4375</v>
      </c>
    </row>
    <row r="289" spans="1:10" x14ac:dyDescent="0.25">
      <c r="A289" s="158" t="s">
        <v>298</v>
      </c>
      <c r="B289" s="65">
        <v>0</v>
      </c>
      <c r="C289" s="66">
        <v>24</v>
      </c>
      <c r="D289" s="65">
        <v>46</v>
      </c>
      <c r="E289" s="66">
        <v>217</v>
      </c>
      <c r="F289" s="67"/>
      <c r="G289" s="65">
        <f t="shared" si="48"/>
        <v>-24</v>
      </c>
      <c r="H289" s="66">
        <f t="shared" si="49"/>
        <v>-171</v>
      </c>
      <c r="I289" s="20">
        <f t="shared" si="50"/>
        <v>-1</v>
      </c>
      <c r="J289" s="21">
        <f t="shared" si="51"/>
        <v>-0.78801843317972353</v>
      </c>
    </row>
    <row r="290" spans="1:10" x14ac:dyDescent="0.25">
      <c r="A290" s="158" t="s">
        <v>499</v>
      </c>
      <c r="B290" s="65">
        <v>48</v>
      </c>
      <c r="C290" s="66">
        <v>72</v>
      </c>
      <c r="D290" s="65">
        <v>451</v>
      </c>
      <c r="E290" s="66">
        <v>406</v>
      </c>
      <c r="F290" s="67"/>
      <c r="G290" s="65">
        <f t="shared" si="48"/>
        <v>-24</v>
      </c>
      <c r="H290" s="66">
        <f t="shared" si="49"/>
        <v>45</v>
      </c>
      <c r="I290" s="20">
        <f t="shared" si="50"/>
        <v>-0.33333333333333331</v>
      </c>
      <c r="J290" s="21">
        <f t="shared" si="51"/>
        <v>0.11083743842364532</v>
      </c>
    </row>
    <row r="291" spans="1:10" x14ac:dyDescent="0.25">
      <c r="A291" s="158" t="s">
        <v>522</v>
      </c>
      <c r="B291" s="65">
        <v>202</v>
      </c>
      <c r="C291" s="66">
        <v>149</v>
      </c>
      <c r="D291" s="65">
        <v>929</v>
      </c>
      <c r="E291" s="66">
        <v>1438</v>
      </c>
      <c r="F291" s="67"/>
      <c r="G291" s="65">
        <f t="shared" si="48"/>
        <v>53</v>
      </c>
      <c r="H291" s="66">
        <f t="shared" si="49"/>
        <v>-509</v>
      </c>
      <c r="I291" s="20">
        <f t="shared" si="50"/>
        <v>0.35570469798657717</v>
      </c>
      <c r="J291" s="21">
        <f t="shared" si="51"/>
        <v>-0.35396383866481224</v>
      </c>
    </row>
    <row r="292" spans="1:10" x14ac:dyDescent="0.25">
      <c r="A292" s="158" t="s">
        <v>500</v>
      </c>
      <c r="B292" s="65">
        <v>20</v>
      </c>
      <c r="C292" s="66">
        <v>17</v>
      </c>
      <c r="D292" s="65">
        <v>109</v>
      </c>
      <c r="E292" s="66">
        <v>148</v>
      </c>
      <c r="F292" s="67"/>
      <c r="G292" s="65">
        <f t="shared" si="48"/>
        <v>3</v>
      </c>
      <c r="H292" s="66">
        <f t="shared" si="49"/>
        <v>-39</v>
      </c>
      <c r="I292" s="20">
        <f t="shared" si="50"/>
        <v>0.17647058823529413</v>
      </c>
      <c r="J292" s="21">
        <f t="shared" si="51"/>
        <v>-0.26351351351351349</v>
      </c>
    </row>
    <row r="293" spans="1:10" s="160" customFormat="1" x14ac:dyDescent="0.25">
      <c r="A293" s="178" t="s">
        <v>671</v>
      </c>
      <c r="B293" s="71">
        <v>344</v>
      </c>
      <c r="C293" s="72">
        <v>350</v>
      </c>
      <c r="D293" s="71">
        <v>2687</v>
      </c>
      <c r="E293" s="72">
        <v>2779</v>
      </c>
      <c r="F293" s="73"/>
      <c r="G293" s="71">
        <f t="shared" si="48"/>
        <v>-6</v>
      </c>
      <c r="H293" s="72">
        <f t="shared" si="49"/>
        <v>-92</v>
      </c>
      <c r="I293" s="37">
        <f t="shared" si="50"/>
        <v>-1.7142857142857144E-2</v>
      </c>
      <c r="J293" s="38">
        <f t="shared" si="51"/>
        <v>-3.3105433609211948E-2</v>
      </c>
    </row>
    <row r="294" spans="1:10" x14ac:dyDescent="0.25">
      <c r="A294" s="177"/>
      <c r="B294" s="143"/>
      <c r="C294" s="144"/>
      <c r="D294" s="143"/>
      <c r="E294" s="144"/>
      <c r="F294" s="145"/>
      <c r="G294" s="143"/>
      <c r="H294" s="144"/>
      <c r="I294" s="151"/>
      <c r="J294" s="152"/>
    </row>
    <row r="295" spans="1:10" s="139" customFormat="1" x14ac:dyDescent="0.25">
      <c r="A295" s="159" t="s">
        <v>68</v>
      </c>
      <c r="B295" s="65"/>
      <c r="C295" s="66"/>
      <c r="D295" s="65"/>
      <c r="E295" s="66"/>
      <c r="F295" s="67"/>
      <c r="G295" s="65"/>
      <c r="H295" s="66"/>
      <c r="I295" s="20"/>
      <c r="J295" s="21"/>
    </row>
    <row r="296" spans="1:10" x14ac:dyDescent="0.25">
      <c r="A296" s="158" t="s">
        <v>239</v>
      </c>
      <c r="B296" s="65">
        <v>0</v>
      </c>
      <c r="C296" s="66">
        <v>0</v>
      </c>
      <c r="D296" s="65">
        <v>0</v>
      </c>
      <c r="E296" s="66">
        <v>6</v>
      </c>
      <c r="F296" s="67"/>
      <c r="G296" s="65">
        <f t="shared" ref="G296:G306" si="52">B296-C296</f>
        <v>0</v>
      </c>
      <c r="H296" s="66">
        <f t="shared" ref="H296:H306" si="53">D296-E296</f>
        <v>-6</v>
      </c>
      <c r="I296" s="20" t="str">
        <f t="shared" ref="I296:I306" si="54">IF(C296=0, "-", IF(G296/C296&lt;10, G296/C296, "&gt;999%"))</f>
        <v>-</v>
      </c>
      <c r="J296" s="21">
        <f t="shared" ref="J296:J306" si="55">IF(E296=0, "-", IF(H296/E296&lt;10, H296/E296, "&gt;999%"))</f>
        <v>-1</v>
      </c>
    </row>
    <row r="297" spans="1:10" x14ac:dyDescent="0.25">
      <c r="A297" s="158" t="s">
        <v>261</v>
      </c>
      <c r="B297" s="65">
        <v>9</v>
      </c>
      <c r="C297" s="66">
        <v>7</v>
      </c>
      <c r="D297" s="65">
        <v>107</v>
      </c>
      <c r="E297" s="66">
        <v>91</v>
      </c>
      <c r="F297" s="67"/>
      <c r="G297" s="65">
        <f t="shared" si="52"/>
        <v>2</v>
      </c>
      <c r="H297" s="66">
        <f t="shared" si="53"/>
        <v>16</v>
      </c>
      <c r="I297" s="20">
        <f t="shared" si="54"/>
        <v>0.2857142857142857</v>
      </c>
      <c r="J297" s="21">
        <f t="shared" si="55"/>
        <v>0.17582417582417584</v>
      </c>
    </row>
    <row r="298" spans="1:10" x14ac:dyDescent="0.25">
      <c r="A298" s="158" t="s">
        <v>262</v>
      </c>
      <c r="B298" s="65">
        <v>0</v>
      </c>
      <c r="C298" s="66">
        <v>4</v>
      </c>
      <c r="D298" s="65">
        <v>1</v>
      </c>
      <c r="E298" s="66">
        <v>188</v>
      </c>
      <c r="F298" s="67"/>
      <c r="G298" s="65">
        <f t="shared" si="52"/>
        <v>-4</v>
      </c>
      <c r="H298" s="66">
        <f t="shared" si="53"/>
        <v>-187</v>
      </c>
      <c r="I298" s="20">
        <f t="shared" si="54"/>
        <v>-1</v>
      </c>
      <c r="J298" s="21">
        <f t="shared" si="55"/>
        <v>-0.99468085106382975</v>
      </c>
    </row>
    <row r="299" spans="1:10" x14ac:dyDescent="0.25">
      <c r="A299" s="158" t="s">
        <v>326</v>
      </c>
      <c r="B299" s="65">
        <v>0</v>
      </c>
      <c r="C299" s="66">
        <v>0</v>
      </c>
      <c r="D299" s="65">
        <v>10</v>
      </c>
      <c r="E299" s="66">
        <v>5</v>
      </c>
      <c r="F299" s="67"/>
      <c r="G299" s="65">
        <f t="shared" si="52"/>
        <v>0</v>
      </c>
      <c r="H299" s="66">
        <f t="shared" si="53"/>
        <v>5</v>
      </c>
      <c r="I299" s="20" t="str">
        <f t="shared" si="54"/>
        <v>-</v>
      </c>
      <c r="J299" s="21">
        <f t="shared" si="55"/>
        <v>1</v>
      </c>
    </row>
    <row r="300" spans="1:10" x14ac:dyDescent="0.25">
      <c r="A300" s="158" t="s">
        <v>287</v>
      </c>
      <c r="B300" s="65">
        <v>1</v>
      </c>
      <c r="C300" s="66">
        <v>0</v>
      </c>
      <c r="D300" s="65">
        <v>2</v>
      </c>
      <c r="E300" s="66">
        <v>3</v>
      </c>
      <c r="F300" s="67"/>
      <c r="G300" s="65">
        <f t="shared" si="52"/>
        <v>1</v>
      </c>
      <c r="H300" s="66">
        <f t="shared" si="53"/>
        <v>-1</v>
      </c>
      <c r="I300" s="20" t="str">
        <f t="shared" si="54"/>
        <v>-</v>
      </c>
      <c r="J300" s="21">
        <f t="shared" si="55"/>
        <v>-0.33333333333333331</v>
      </c>
    </row>
    <row r="301" spans="1:10" x14ac:dyDescent="0.25">
      <c r="A301" s="158" t="s">
        <v>481</v>
      </c>
      <c r="B301" s="65">
        <v>1</v>
      </c>
      <c r="C301" s="66">
        <v>6</v>
      </c>
      <c r="D301" s="65">
        <v>48</v>
      </c>
      <c r="E301" s="66">
        <v>66</v>
      </c>
      <c r="F301" s="67"/>
      <c r="G301" s="65">
        <f t="shared" si="52"/>
        <v>-5</v>
      </c>
      <c r="H301" s="66">
        <f t="shared" si="53"/>
        <v>-18</v>
      </c>
      <c r="I301" s="20">
        <f t="shared" si="54"/>
        <v>-0.83333333333333337</v>
      </c>
      <c r="J301" s="21">
        <f t="shared" si="55"/>
        <v>-0.27272727272727271</v>
      </c>
    </row>
    <row r="302" spans="1:10" x14ac:dyDescent="0.25">
      <c r="A302" s="158" t="s">
        <v>420</v>
      </c>
      <c r="B302" s="65">
        <v>27</v>
      </c>
      <c r="C302" s="66">
        <v>56</v>
      </c>
      <c r="D302" s="65">
        <v>421</v>
      </c>
      <c r="E302" s="66">
        <v>468</v>
      </c>
      <c r="F302" s="67"/>
      <c r="G302" s="65">
        <f t="shared" si="52"/>
        <v>-29</v>
      </c>
      <c r="H302" s="66">
        <f t="shared" si="53"/>
        <v>-47</v>
      </c>
      <c r="I302" s="20">
        <f t="shared" si="54"/>
        <v>-0.5178571428571429</v>
      </c>
      <c r="J302" s="21">
        <f t="shared" si="55"/>
        <v>-0.10042735042735043</v>
      </c>
    </row>
    <row r="303" spans="1:10" x14ac:dyDescent="0.25">
      <c r="A303" s="158" t="s">
        <v>327</v>
      </c>
      <c r="B303" s="65">
        <v>0</v>
      </c>
      <c r="C303" s="66">
        <v>0</v>
      </c>
      <c r="D303" s="65">
        <v>1</v>
      </c>
      <c r="E303" s="66">
        <v>27</v>
      </c>
      <c r="F303" s="67"/>
      <c r="G303" s="65">
        <f t="shared" si="52"/>
        <v>0</v>
      </c>
      <c r="H303" s="66">
        <f t="shared" si="53"/>
        <v>-26</v>
      </c>
      <c r="I303" s="20" t="str">
        <f t="shared" si="54"/>
        <v>-</v>
      </c>
      <c r="J303" s="21">
        <f t="shared" si="55"/>
        <v>-0.96296296296296291</v>
      </c>
    </row>
    <row r="304" spans="1:10" x14ac:dyDescent="0.25">
      <c r="A304" s="158" t="s">
        <v>464</v>
      </c>
      <c r="B304" s="65">
        <v>17</v>
      </c>
      <c r="C304" s="66">
        <v>27</v>
      </c>
      <c r="D304" s="65">
        <v>205</v>
      </c>
      <c r="E304" s="66">
        <v>259</v>
      </c>
      <c r="F304" s="67"/>
      <c r="G304" s="65">
        <f t="shared" si="52"/>
        <v>-10</v>
      </c>
      <c r="H304" s="66">
        <f t="shared" si="53"/>
        <v>-54</v>
      </c>
      <c r="I304" s="20">
        <f t="shared" si="54"/>
        <v>-0.37037037037037035</v>
      </c>
      <c r="J304" s="21">
        <f t="shared" si="55"/>
        <v>-0.20849420849420849</v>
      </c>
    </row>
    <row r="305" spans="1:10" x14ac:dyDescent="0.25">
      <c r="A305" s="158" t="s">
        <v>385</v>
      </c>
      <c r="B305" s="65">
        <v>23</v>
      </c>
      <c r="C305" s="66">
        <v>20</v>
      </c>
      <c r="D305" s="65">
        <v>168</v>
      </c>
      <c r="E305" s="66">
        <v>259</v>
      </c>
      <c r="F305" s="67"/>
      <c r="G305" s="65">
        <f t="shared" si="52"/>
        <v>3</v>
      </c>
      <c r="H305" s="66">
        <f t="shared" si="53"/>
        <v>-91</v>
      </c>
      <c r="I305" s="20">
        <f t="shared" si="54"/>
        <v>0.15</v>
      </c>
      <c r="J305" s="21">
        <f t="shared" si="55"/>
        <v>-0.35135135135135137</v>
      </c>
    </row>
    <row r="306" spans="1:10" s="160" customFormat="1" x14ac:dyDescent="0.25">
      <c r="A306" s="178" t="s">
        <v>672</v>
      </c>
      <c r="B306" s="71">
        <v>78</v>
      </c>
      <c r="C306" s="72">
        <v>120</v>
      </c>
      <c r="D306" s="71">
        <v>963</v>
      </c>
      <c r="E306" s="72">
        <v>1372</v>
      </c>
      <c r="F306" s="73"/>
      <c r="G306" s="71">
        <f t="shared" si="52"/>
        <v>-42</v>
      </c>
      <c r="H306" s="72">
        <f t="shared" si="53"/>
        <v>-409</v>
      </c>
      <c r="I306" s="37">
        <f t="shared" si="54"/>
        <v>-0.35</v>
      </c>
      <c r="J306" s="38">
        <f t="shared" si="55"/>
        <v>-0.29810495626822159</v>
      </c>
    </row>
    <row r="307" spans="1:10" x14ac:dyDescent="0.25">
      <c r="A307" s="177"/>
      <c r="B307" s="143"/>
      <c r="C307" s="144"/>
      <c r="D307" s="143"/>
      <c r="E307" s="144"/>
      <c r="F307" s="145"/>
      <c r="G307" s="143"/>
      <c r="H307" s="144"/>
      <c r="I307" s="151"/>
      <c r="J307" s="152"/>
    </row>
    <row r="308" spans="1:10" s="139" customFormat="1" x14ac:dyDescent="0.25">
      <c r="A308" s="159" t="s">
        <v>69</v>
      </c>
      <c r="B308" s="65"/>
      <c r="C308" s="66"/>
      <c r="D308" s="65"/>
      <c r="E308" s="66"/>
      <c r="F308" s="67"/>
      <c r="G308" s="65"/>
      <c r="H308" s="66"/>
      <c r="I308" s="20"/>
      <c r="J308" s="21"/>
    </row>
    <row r="309" spans="1:10" x14ac:dyDescent="0.25">
      <c r="A309" s="158" t="s">
        <v>328</v>
      </c>
      <c r="B309" s="65">
        <v>0</v>
      </c>
      <c r="C309" s="66">
        <v>0</v>
      </c>
      <c r="D309" s="65">
        <v>6</v>
      </c>
      <c r="E309" s="66">
        <v>3</v>
      </c>
      <c r="F309" s="67"/>
      <c r="G309" s="65">
        <f>B309-C309</f>
        <v>0</v>
      </c>
      <c r="H309" s="66">
        <f>D309-E309</f>
        <v>3</v>
      </c>
      <c r="I309" s="20" t="str">
        <f>IF(C309=0, "-", IF(G309/C309&lt;10, G309/C309, "&gt;999%"))</f>
        <v>-</v>
      </c>
      <c r="J309" s="21">
        <f>IF(E309=0, "-", IF(H309/E309&lt;10, H309/E309, "&gt;999%"))</f>
        <v>1</v>
      </c>
    </row>
    <row r="310" spans="1:10" x14ac:dyDescent="0.25">
      <c r="A310" s="158" t="s">
        <v>329</v>
      </c>
      <c r="B310" s="65">
        <v>0</v>
      </c>
      <c r="C310" s="66">
        <v>2</v>
      </c>
      <c r="D310" s="65">
        <v>13</v>
      </c>
      <c r="E310" s="66">
        <v>15</v>
      </c>
      <c r="F310" s="67"/>
      <c r="G310" s="65">
        <f>B310-C310</f>
        <v>-2</v>
      </c>
      <c r="H310" s="66">
        <f>D310-E310</f>
        <v>-2</v>
      </c>
      <c r="I310" s="20">
        <f>IF(C310=0, "-", IF(G310/C310&lt;10, G310/C310, "&gt;999%"))</f>
        <v>-1</v>
      </c>
      <c r="J310" s="21">
        <f>IF(E310=0, "-", IF(H310/E310&lt;10, H310/E310, "&gt;999%"))</f>
        <v>-0.13333333333333333</v>
      </c>
    </row>
    <row r="311" spans="1:10" s="160" customFormat="1" x14ac:dyDescent="0.25">
      <c r="A311" s="178" t="s">
        <v>673</v>
      </c>
      <c r="B311" s="71">
        <v>0</v>
      </c>
      <c r="C311" s="72">
        <v>2</v>
      </c>
      <c r="D311" s="71">
        <v>19</v>
      </c>
      <c r="E311" s="72">
        <v>18</v>
      </c>
      <c r="F311" s="73"/>
      <c r="G311" s="71">
        <f>B311-C311</f>
        <v>-2</v>
      </c>
      <c r="H311" s="72">
        <f>D311-E311</f>
        <v>1</v>
      </c>
      <c r="I311" s="37">
        <f>IF(C311=0, "-", IF(G311/C311&lt;10, G311/C311, "&gt;999%"))</f>
        <v>-1</v>
      </c>
      <c r="J311" s="38">
        <f>IF(E311=0, "-", IF(H311/E311&lt;10, H311/E311, "&gt;999%"))</f>
        <v>5.5555555555555552E-2</v>
      </c>
    </row>
    <row r="312" spans="1:10" x14ac:dyDescent="0.25">
      <c r="A312" s="177"/>
      <c r="B312" s="143"/>
      <c r="C312" s="144"/>
      <c r="D312" s="143"/>
      <c r="E312" s="144"/>
      <c r="F312" s="145"/>
      <c r="G312" s="143"/>
      <c r="H312" s="144"/>
      <c r="I312" s="151"/>
      <c r="J312" s="152"/>
    </row>
    <row r="313" spans="1:10" s="139" customFormat="1" x14ac:dyDescent="0.25">
      <c r="A313" s="159" t="s">
        <v>70</v>
      </c>
      <c r="B313" s="65"/>
      <c r="C313" s="66"/>
      <c r="D313" s="65"/>
      <c r="E313" s="66"/>
      <c r="F313" s="67"/>
      <c r="G313" s="65"/>
      <c r="H313" s="66"/>
      <c r="I313" s="20"/>
      <c r="J313" s="21"/>
    </row>
    <row r="314" spans="1:10" x14ac:dyDescent="0.25">
      <c r="A314" s="158" t="s">
        <v>571</v>
      </c>
      <c r="B314" s="65">
        <v>19</v>
      </c>
      <c r="C314" s="66">
        <v>13</v>
      </c>
      <c r="D314" s="65">
        <v>167</v>
      </c>
      <c r="E314" s="66">
        <v>100</v>
      </c>
      <c r="F314" s="67"/>
      <c r="G314" s="65">
        <f>B314-C314</f>
        <v>6</v>
      </c>
      <c r="H314" s="66">
        <f>D314-E314</f>
        <v>67</v>
      </c>
      <c r="I314" s="20">
        <f>IF(C314=0, "-", IF(G314/C314&lt;10, G314/C314, "&gt;999%"))</f>
        <v>0.46153846153846156</v>
      </c>
      <c r="J314" s="21">
        <f>IF(E314=0, "-", IF(H314/E314&lt;10, H314/E314, "&gt;999%"))</f>
        <v>0.67</v>
      </c>
    </row>
    <row r="315" spans="1:10" s="160" customFormat="1" x14ac:dyDescent="0.25">
      <c r="A315" s="178" t="s">
        <v>674</v>
      </c>
      <c r="B315" s="71">
        <v>19</v>
      </c>
      <c r="C315" s="72">
        <v>13</v>
      </c>
      <c r="D315" s="71">
        <v>167</v>
      </c>
      <c r="E315" s="72">
        <v>100</v>
      </c>
      <c r="F315" s="73"/>
      <c r="G315" s="71">
        <f>B315-C315</f>
        <v>6</v>
      </c>
      <c r="H315" s="72">
        <f>D315-E315</f>
        <v>67</v>
      </c>
      <c r="I315" s="37">
        <f>IF(C315=0, "-", IF(G315/C315&lt;10, G315/C315, "&gt;999%"))</f>
        <v>0.46153846153846156</v>
      </c>
      <c r="J315" s="38">
        <f>IF(E315=0, "-", IF(H315/E315&lt;10, H315/E315, "&gt;999%"))</f>
        <v>0.67</v>
      </c>
    </row>
    <row r="316" spans="1:10" x14ac:dyDescent="0.25">
      <c r="A316" s="177"/>
      <c r="B316" s="143"/>
      <c r="C316" s="144"/>
      <c r="D316" s="143"/>
      <c r="E316" s="144"/>
      <c r="F316" s="145"/>
      <c r="G316" s="143"/>
      <c r="H316" s="144"/>
      <c r="I316" s="151"/>
      <c r="J316" s="152"/>
    </row>
    <row r="317" spans="1:10" s="139" customFormat="1" x14ac:dyDescent="0.25">
      <c r="A317" s="159" t="s">
        <v>71</v>
      </c>
      <c r="B317" s="65"/>
      <c r="C317" s="66"/>
      <c r="D317" s="65"/>
      <c r="E317" s="66"/>
      <c r="F317" s="67"/>
      <c r="G317" s="65"/>
      <c r="H317" s="66"/>
      <c r="I317" s="20"/>
      <c r="J317" s="21"/>
    </row>
    <row r="318" spans="1:10" x14ac:dyDescent="0.25">
      <c r="A318" s="158" t="s">
        <v>572</v>
      </c>
      <c r="B318" s="65">
        <v>2</v>
      </c>
      <c r="C318" s="66">
        <v>8</v>
      </c>
      <c r="D318" s="65">
        <v>53</v>
      </c>
      <c r="E318" s="66">
        <v>45</v>
      </c>
      <c r="F318" s="67"/>
      <c r="G318" s="65">
        <f>B318-C318</f>
        <v>-6</v>
      </c>
      <c r="H318" s="66">
        <f>D318-E318</f>
        <v>8</v>
      </c>
      <c r="I318" s="20">
        <f>IF(C318=0, "-", IF(G318/C318&lt;10, G318/C318, "&gt;999%"))</f>
        <v>-0.75</v>
      </c>
      <c r="J318" s="21">
        <f>IF(E318=0, "-", IF(H318/E318&lt;10, H318/E318, "&gt;999%"))</f>
        <v>0.17777777777777778</v>
      </c>
    </row>
    <row r="319" spans="1:10" x14ac:dyDescent="0.25">
      <c r="A319" s="158" t="s">
        <v>558</v>
      </c>
      <c r="B319" s="65">
        <v>0</v>
      </c>
      <c r="C319" s="66">
        <v>0</v>
      </c>
      <c r="D319" s="65">
        <v>0</v>
      </c>
      <c r="E319" s="66">
        <v>11</v>
      </c>
      <c r="F319" s="67"/>
      <c r="G319" s="65">
        <f>B319-C319</f>
        <v>0</v>
      </c>
      <c r="H319" s="66">
        <f>D319-E319</f>
        <v>-11</v>
      </c>
      <c r="I319" s="20" t="str">
        <f>IF(C319=0, "-", IF(G319/C319&lt;10, G319/C319, "&gt;999%"))</f>
        <v>-</v>
      </c>
      <c r="J319" s="21">
        <f>IF(E319=0, "-", IF(H319/E319&lt;10, H319/E319, "&gt;999%"))</f>
        <v>-1</v>
      </c>
    </row>
    <row r="320" spans="1:10" s="160" customFormat="1" x14ac:dyDescent="0.25">
      <c r="A320" s="178" t="s">
        <v>675</v>
      </c>
      <c r="B320" s="71">
        <v>2</v>
      </c>
      <c r="C320" s="72">
        <v>8</v>
      </c>
      <c r="D320" s="71">
        <v>53</v>
      </c>
      <c r="E320" s="72">
        <v>56</v>
      </c>
      <c r="F320" s="73"/>
      <c r="G320" s="71">
        <f>B320-C320</f>
        <v>-6</v>
      </c>
      <c r="H320" s="72">
        <f>D320-E320</f>
        <v>-3</v>
      </c>
      <c r="I320" s="37">
        <f>IF(C320=0, "-", IF(G320/C320&lt;10, G320/C320, "&gt;999%"))</f>
        <v>-0.75</v>
      </c>
      <c r="J320" s="38">
        <f>IF(E320=0, "-", IF(H320/E320&lt;10, H320/E320, "&gt;999%"))</f>
        <v>-5.3571428571428568E-2</v>
      </c>
    </row>
    <row r="321" spans="1:10" x14ac:dyDescent="0.25">
      <c r="A321" s="177"/>
      <c r="B321" s="143"/>
      <c r="C321" s="144"/>
      <c r="D321" s="143"/>
      <c r="E321" s="144"/>
      <c r="F321" s="145"/>
      <c r="G321" s="143"/>
      <c r="H321" s="144"/>
      <c r="I321" s="151"/>
      <c r="J321" s="152"/>
    </row>
    <row r="322" spans="1:10" s="139" customFormat="1" x14ac:dyDescent="0.25">
      <c r="A322" s="159" t="s">
        <v>72</v>
      </c>
      <c r="B322" s="65"/>
      <c r="C322" s="66"/>
      <c r="D322" s="65"/>
      <c r="E322" s="66"/>
      <c r="F322" s="67"/>
      <c r="G322" s="65"/>
      <c r="H322" s="66"/>
      <c r="I322" s="20"/>
      <c r="J322" s="21"/>
    </row>
    <row r="323" spans="1:10" x14ac:dyDescent="0.25">
      <c r="A323" s="158" t="s">
        <v>342</v>
      </c>
      <c r="B323" s="65">
        <v>0</v>
      </c>
      <c r="C323" s="66">
        <v>0</v>
      </c>
      <c r="D323" s="65">
        <v>4</v>
      </c>
      <c r="E323" s="66">
        <v>0</v>
      </c>
      <c r="F323" s="67"/>
      <c r="G323" s="65">
        <f>B323-C323</f>
        <v>0</v>
      </c>
      <c r="H323" s="66">
        <f>D323-E323</f>
        <v>4</v>
      </c>
      <c r="I323" s="20" t="str">
        <f>IF(C323=0, "-", IF(G323/C323&lt;10, G323/C323, "&gt;999%"))</f>
        <v>-</v>
      </c>
      <c r="J323" s="21" t="str">
        <f>IF(E323=0, "-", IF(H323/E323&lt;10, H323/E323, "&gt;999%"))</f>
        <v>-</v>
      </c>
    </row>
    <row r="324" spans="1:10" x14ac:dyDescent="0.25">
      <c r="A324" s="158" t="s">
        <v>277</v>
      </c>
      <c r="B324" s="65">
        <v>4</v>
      </c>
      <c r="C324" s="66">
        <v>3</v>
      </c>
      <c r="D324" s="65">
        <v>16</v>
      </c>
      <c r="E324" s="66">
        <v>20</v>
      </c>
      <c r="F324" s="67"/>
      <c r="G324" s="65">
        <f>B324-C324</f>
        <v>1</v>
      </c>
      <c r="H324" s="66">
        <f>D324-E324</f>
        <v>-4</v>
      </c>
      <c r="I324" s="20">
        <f>IF(C324=0, "-", IF(G324/C324&lt;10, G324/C324, "&gt;999%"))</f>
        <v>0.33333333333333331</v>
      </c>
      <c r="J324" s="21">
        <f>IF(E324=0, "-", IF(H324/E324&lt;10, H324/E324, "&gt;999%"))</f>
        <v>-0.2</v>
      </c>
    </row>
    <row r="325" spans="1:10" x14ac:dyDescent="0.25">
      <c r="A325" s="158" t="s">
        <v>465</v>
      </c>
      <c r="B325" s="65">
        <v>8</v>
      </c>
      <c r="C325" s="66">
        <v>8</v>
      </c>
      <c r="D325" s="65">
        <v>68</v>
      </c>
      <c r="E325" s="66">
        <v>53</v>
      </c>
      <c r="F325" s="67"/>
      <c r="G325" s="65">
        <f>B325-C325</f>
        <v>0</v>
      </c>
      <c r="H325" s="66">
        <f>D325-E325</f>
        <v>15</v>
      </c>
      <c r="I325" s="20">
        <f>IF(C325=0, "-", IF(G325/C325&lt;10, G325/C325, "&gt;999%"))</f>
        <v>0</v>
      </c>
      <c r="J325" s="21">
        <f>IF(E325=0, "-", IF(H325/E325&lt;10, H325/E325, "&gt;999%"))</f>
        <v>0.28301886792452829</v>
      </c>
    </row>
    <row r="326" spans="1:10" x14ac:dyDescent="0.25">
      <c r="A326" s="158" t="s">
        <v>288</v>
      </c>
      <c r="B326" s="65">
        <v>0</v>
      </c>
      <c r="C326" s="66">
        <v>0</v>
      </c>
      <c r="D326" s="65">
        <v>0</v>
      </c>
      <c r="E326" s="66">
        <v>2</v>
      </c>
      <c r="F326" s="67"/>
      <c r="G326" s="65">
        <f>B326-C326</f>
        <v>0</v>
      </c>
      <c r="H326" s="66">
        <f>D326-E326</f>
        <v>-2</v>
      </c>
      <c r="I326" s="20" t="str">
        <f>IF(C326=0, "-", IF(G326/C326&lt;10, G326/C326, "&gt;999%"))</f>
        <v>-</v>
      </c>
      <c r="J326" s="21">
        <f>IF(E326=0, "-", IF(H326/E326&lt;10, H326/E326, "&gt;999%"))</f>
        <v>-1</v>
      </c>
    </row>
    <row r="327" spans="1:10" s="160" customFormat="1" x14ac:dyDescent="0.25">
      <c r="A327" s="178" t="s">
        <v>676</v>
      </c>
      <c r="B327" s="71">
        <v>12</v>
      </c>
      <c r="C327" s="72">
        <v>11</v>
      </c>
      <c r="D327" s="71">
        <v>88</v>
      </c>
      <c r="E327" s="72">
        <v>75</v>
      </c>
      <c r="F327" s="73"/>
      <c r="G327" s="71">
        <f>B327-C327</f>
        <v>1</v>
      </c>
      <c r="H327" s="72">
        <f>D327-E327</f>
        <v>13</v>
      </c>
      <c r="I327" s="37">
        <f>IF(C327=0, "-", IF(G327/C327&lt;10, G327/C327, "&gt;999%"))</f>
        <v>9.0909090909090912E-2</v>
      </c>
      <c r="J327" s="38">
        <f>IF(E327=0, "-", IF(H327/E327&lt;10, H327/E327, "&gt;999%"))</f>
        <v>0.17333333333333334</v>
      </c>
    </row>
    <row r="328" spans="1:10" x14ac:dyDescent="0.25">
      <c r="A328" s="177"/>
      <c r="B328" s="143"/>
      <c r="C328" s="144"/>
      <c r="D328" s="143"/>
      <c r="E328" s="144"/>
      <c r="F328" s="145"/>
      <c r="G328" s="143"/>
      <c r="H328" s="144"/>
      <c r="I328" s="151"/>
      <c r="J328" s="152"/>
    </row>
    <row r="329" spans="1:10" s="139" customFormat="1" x14ac:dyDescent="0.25">
      <c r="A329" s="159" t="s">
        <v>73</v>
      </c>
      <c r="B329" s="65"/>
      <c r="C329" s="66"/>
      <c r="D329" s="65"/>
      <c r="E329" s="66"/>
      <c r="F329" s="67"/>
      <c r="G329" s="65"/>
      <c r="H329" s="66"/>
      <c r="I329" s="20"/>
      <c r="J329" s="21"/>
    </row>
    <row r="330" spans="1:10" x14ac:dyDescent="0.25">
      <c r="A330" s="158" t="s">
        <v>511</v>
      </c>
      <c r="B330" s="65">
        <v>25</v>
      </c>
      <c r="C330" s="66">
        <v>77</v>
      </c>
      <c r="D330" s="65">
        <v>605</v>
      </c>
      <c r="E330" s="66">
        <v>530</v>
      </c>
      <c r="F330" s="67"/>
      <c r="G330" s="65">
        <f t="shared" ref="G330:G342" si="56">B330-C330</f>
        <v>-52</v>
      </c>
      <c r="H330" s="66">
        <f t="shared" ref="H330:H342" si="57">D330-E330</f>
        <v>75</v>
      </c>
      <c r="I330" s="20">
        <f t="shared" ref="I330:I342" si="58">IF(C330=0, "-", IF(G330/C330&lt;10, G330/C330, "&gt;999%"))</f>
        <v>-0.67532467532467533</v>
      </c>
      <c r="J330" s="21">
        <f t="shared" ref="J330:J342" si="59">IF(E330=0, "-", IF(H330/E330&lt;10, H330/E330, "&gt;999%"))</f>
        <v>0.14150943396226415</v>
      </c>
    </row>
    <row r="331" spans="1:10" x14ac:dyDescent="0.25">
      <c r="A331" s="158" t="s">
        <v>523</v>
      </c>
      <c r="B331" s="65">
        <v>141</v>
      </c>
      <c r="C331" s="66">
        <v>373</v>
      </c>
      <c r="D331" s="65">
        <v>2790</v>
      </c>
      <c r="E331" s="66">
        <v>3434</v>
      </c>
      <c r="F331" s="67"/>
      <c r="G331" s="65">
        <f t="shared" si="56"/>
        <v>-232</v>
      </c>
      <c r="H331" s="66">
        <f t="shared" si="57"/>
        <v>-644</v>
      </c>
      <c r="I331" s="20">
        <f t="shared" si="58"/>
        <v>-0.62198391420911525</v>
      </c>
      <c r="J331" s="21">
        <f t="shared" si="59"/>
        <v>-0.18753640069889341</v>
      </c>
    </row>
    <row r="332" spans="1:10" x14ac:dyDescent="0.25">
      <c r="A332" s="158" t="s">
        <v>351</v>
      </c>
      <c r="B332" s="65">
        <v>327</v>
      </c>
      <c r="C332" s="66">
        <v>138</v>
      </c>
      <c r="D332" s="65">
        <v>1695</v>
      </c>
      <c r="E332" s="66">
        <v>2534</v>
      </c>
      <c r="F332" s="67"/>
      <c r="G332" s="65">
        <f t="shared" si="56"/>
        <v>189</v>
      </c>
      <c r="H332" s="66">
        <f t="shared" si="57"/>
        <v>-839</v>
      </c>
      <c r="I332" s="20">
        <f t="shared" si="58"/>
        <v>1.3695652173913044</v>
      </c>
      <c r="J332" s="21">
        <f t="shared" si="59"/>
        <v>-0.33109707971586427</v>
      </c>
    </row>
    <row r="333" spans="1:10" x14ac:dyDescent="0.25">
      <c r="A333" s="158" t="s">
        <v>366</v>
      </c>
      <c r="B333" s="65">
        <v>202</v>
      </c>
      <c r="C333" s="66">
        <v>305</v>
      </c>
      <c r="D333" s="65">
        <v>2640</v>
      </c>
      <c r="E333" s="66">
        <v>2502</v>
      </c>
      <c r="F333" s="67"/>
      <c r="G333" s="65">
        <f t="shared" si="56"/>
        <v>-103</v>
      </c>
      <c r="H333" s="66">
        <f t="shared" si="57"/>
        <v>138</v>
      </c>
      <c r="I333" s="20">
        <f t="shared" si="58"/>
        <v>-0.3377049180327869</v>
      </c>
      <c r="J333" s="21">
        <f t="shared" si="59"/>
        <v>5.5155875299760189E-2</v>
      </c>
    </row>
    <row r="334" spans="1:10" x14ac:dyDescent="0.25">
      <c r="A334" s="158" t="s">
        <v>398</v>
      </c>
      <c r="B334" s="65">
        <v>473</v>
      </c>
      <c r="C334" s="66">
        <v>233</v>
      </c>
      <c r="D334" s="65">
        <v>4431</v>
      </c>
      <c r="E334" s="66">
        <v>4675</v>
      </c>
      <c r="F334" s="67"/>
      <c r="G334" s="65">
        <f t="shared" si="56"/>
        <v>240</v>
      </c>
      <c r="H334" s="66">
        <f t="shared" si="57"/>
        <v>-244</v>
      </c>
      <c r="I334" s="20">
        <f t="shared" si="58"/>
        <v>1.0300429184549356</v>
      </c>
      <c r="J334" s="21">
        <f t="shared" si="59"/>
        <v>-5.2192513368983957E-2</v>
      </c>
    </row>
    <row r="335" spans="1:10" x14ac:dyDescent="0.25">
      <c r="A335" s="158" t="s">
        <v>439</v>
      </c>
      <c r="B335" s="65">
        <v>114</v>
      </c>
      <c r="C335" s="66">
        <v>77</v>
      </c>
      <c r="D335" s="65">
        <v>912</v>
      </c>
      <c r="E335" s="66">
        <v>1095</v>
      </c>
      <c r="F335" s="67"/>
      <c r="G335" s="65">
        <f t="shared" si="56"/>
        <v>37</v>
      </c>
      <c r="H335" s="66">
        <f t="shared" si="57"/>
        <v>-183</v>
      </c>
      <c r="I335" s="20">
        <f t="shared" si="58"/>
        <v>0.48051948051948051</v>
      </c>
      <c r="J335" s="21">
        <f t="shared" si="59"/>
        <v>-0.16712328767123288</v>
      </c>
    </row>
    <row r="336" spans="1:10" x14ac:dyDescent="0.25">
      <c r="A336" s="158" t="s">
        <v>440</v>
      </c>
      <c r="B336" s="65">
        <v>81</v>
      </c>
      <c r="C336" s="66">
        <v>50</v>
      </c>
      <c r="D336" s="65">
        <v>782</v>
      </c>
      <c r="E336" s="66">
        <v>905</v>
      </c>
      <c r="F336" s="67"/>
      <c r="G336" s="65">
        <f t="shared" si="56"/>
        <v>31</v>
      </c>
      <c r="H336" s="66">
        <f t="shared" si="57"/>
        <v>-123</v>
      </c>
      <c r="I336" s="20">
        <f t="shared" si="58"/>
        <v>0.62</v>
      </c>
      <c r="J336" s="21">
        <f t="shared" si="59"/>
        <v>-0.13591160220994475</v>
      </c>
    </row>
    <row r="337" spans="1:10" x14ac:dyDescent="0.25">
      <c r="A337" s="158" t="s">
        <v>367</v>
      </c>
      <c r="B337" s="65">
        <v>18</v>
      </c>
      <c r="C337" s="66">
        <v>30</v>
      </c>
      <c r="D337" s="65">
        <v>153</v>
      </c>
      <c r="E337" s="66">
        <v>189</v>
      </c>
      <c r="F337" s="67"/>
      <c r="G337" s="65">
        <f t="shared" si="56"/>
        <v>-12</v>
      </c>
      <c r="H337" s="66">
        <f t="shared" si="57"/>
        <v>-36</v>
      </c>
      <c r="I337" s="20">
        <f t="shared" si="58"/>
        <v>-0.4</v>
      </c>
      <c r="J337" s="21">
        <f t="shared" si="59"/>
        <v>-0.19047619047619047</v>
      </c>
    </row>
    <row r="338" spans="1:10" x14ac:dyDescent="0.25">
      <c r="A338" s="158" t="s">
        <v>312</v>
      </c>
      <c r="B338" s="65">
        <v>16</v>
      </c>
      <c r="C338" s="66">
        <v>10</v>
      </c>
      <c r="D338" s="65">
        <v>99</v>
      </c>
      <c r="E338" s="66">
        <v>121</v>
      </c>
      <c r="F338" s="67"/>
      <c r="G338" s="65">
        <f t="shared" si="56"/>
        <v>6</v>
      </c>
      <c r="H338" s="66">
        <f t="shared" si="57"/>
        <v>-22</v>
      </c>
      <c r="I338" s="20">
        <f t="shared" si="58"/>
        <v>0.6</v>
      </c>
      <c r="J338" s="21">
        <f t="shared" si="59"/>
        <v>-0.18181818181818182</v>
      </c>
    </row>
    <row r="339" spans="1:10" x14ac:dyDescent="0.25">
      <c r="A339" s="158" t="s">
        <v>208</v>
      </c>
      <c r="B339" s="65">
        <v>81</v>
      </c>
      <c r="C339" s="66">
        <v>74</v>
      </c>
      <c r="D339" s="65">
        <v>851</v>
      </c>
      <c r="E339" s="66">
        <v>891</v>
      </c>
      <c r="F339" s="67"/>
      <c r="G339" s="65">
        <f t="shared" si="56"/>
        <v>7</v>
      </c>
      <c r="H339" s="66">
        <f t="shared" si="57"/>
        <v>-40</v>
      </c>
      <c r="I339" s="20">
        <f t="shared" si="58"/>
        <v>9.45945945945946E-2</v>
      </c>
      <c r="J339" s="21">
        <f t="shared" si="59"/>
        <v>-4.4893378226711557E-2</v>
      </c>
    </row>
    <row r="340" spans="1:10" x14ac:dyDescent="0.25">
      <c r="A340" s="158" t="s">
        <v>224</v>
      </c>
      <c r="B340" s="65">
        <v>55</v>
      </c>
      <c r="C340" s="66">
        <v>255</v>
      </c>
      <c r="D340" s="65">
        <v>1533</v>
      </c>
      <c r="E340" s="66">
        <v>2543</v>
      </c>
      <c r="F340" s="67"/>
      <c r="G340" s="65">
        <f t="shared" si="56"/>
        <v>-200</v>
      </c>
      <c r="H340" s="66">
        <f t="shared" si="57"/>
        <v>-1010</v>
      </c>
      <c r="I340" s="20">
        <f t="shared" si="58"/>
        <v>-0.78431372549019607</v>
      </c>
      <c r="J340" s="21">
        <f t="shared" si="59"/>
        <v>-0.397168698387731</v>
      </c>
    </row>
    <row r="341" spans="1:10" x14ac:dyDescent="0.25">
      <c r="A341" s="158" t="s">
        <v>246</v>
      </c>
      <c r="B341" s="65">
        <v>7</v>
      </c>
      <c r="C341" s="66">
        <v>27</v>
      </c>
      <c r="D341" s="65">
        <v>172</v>
      </c>
      <c r="E341" s="66">
        <v>259</v>
      </c>
      <c r="F341" s="67"/>
      <c r="G341" s="65">
        <f t="shared" si="56"/>
        <v>-20</v>
      </c>
      <c r="H341" s="66">
        <f t="shared" si="57"/>
        <v>-87</v>
      </c>
      <c r="I341" s="20">
        <f t="shared" si="58"/>
        <v>-0.7407407407407407</v>
      </c>
      <c r="J341" s="21">
        <f t="shared" si="59"/>
        <v>-0.3359073359073359</v>
      </c>
    </row>
    <row r="342" spans="1:10" s="160" customFormat="1" x14ac:dyDescent="0.25">
      <c r="A342" s="178" t="s">
        <v>677</v>
      </c>
      <c r="B342" s="71">
        <v>1540</v>
      </c>
      <c r="C342" s="72">
        <v>1649</v>
      </c>
      <c r="D342" s="71">
        <v>16663</v>
      </c>
      <c r="E342" s="72">
        <v>19678</v>
      </c>
      <c r="F342" s="73"/>
      <c r="G342" s="71">
        <f t="shared" si="56"/>
        <v>-109</v>
      </c>
      <c r="H342" s="72">
        <f t="shared" si="57"/>
        <v>-3015</v>
      </c>
      <c r="I342" s="37">
        <f t="shared" si="58"/>
        <v>-6.6100667070952093E-2</v>
      </c>
      <c r="J342" s="38">
        <f t="shared" si="59"/>
        <v>-0.15321679032421995</v>
      </c>
    </row>
    <row r="343" spans="1:10" x14ac:dyDescent="0.25">
      <c r="A343" s="177"/>
      <c r="B343" s="143"/>
      <c r="C343" s="144"/>
      <c r="D343" s="143"/>
      <c r="E343" s="144"/>
      <c r="F343" s="145"/>
      <c r="G343" s="143"/>
      <c r="H343" s="144"/>
      <c r="I343" s="151"/>
      <c r="J343" s="152"/>
    </row>
    <row r="344" spans="1:10" s="139" customFormat="1" x14ac:dyDescent="0.25">
      <c r="A344" s="159" t="s">
        <v>74</v>
      </c>
      <c r="B344" s="65"/>
      <c r="C344" s="66"/>
      <c r="D344" s="65"/>
      <c r="E344" s="66"/>
      <c r="F344" s="67"/>
      <c r="G344" s="65"/>
      <c r="H344" s="66"/>
      <c r="I344" s="20"/>
      <c r="J344" s="21"/>
    </row>
    <row r="345" spans="1:10" x14ac:dyDescent="0.25">
      <c r="A345" s="158" t="s">
        <v>343</v>
      </c>
      <c r="B345" s="65">
        <v>0</v>
      </c>
      <c r="C345" s="66">
        <v>2</v>
      </c>
      <c r="D345" s="65">
        <v>7</v>
      </c>
      <c r="E345" s="66">
        <v>14</v>
      </c>
      <c r="F345" s="67"/>
      <c r="G345" s="65">
        <f>B345-C345</f>
        <v>-2</v>
      </c>
      <c r="H345" s="66">
        <f>D345-E345</f>
        <v>-7</v>
      </c>
      <c r="I345" s="20">
        <f>IF(C345=0, "-", IF(G345/C345&lt;10, G345/C345, "&gt;999%"))</f>
        <v>-1</v>
      </c>
      <c r="J345" s="21">
        <f>IF(E345=0, "-", IF(H345/E345&lt;10, H345/E345, "&gt;999%"))</f>
        <v>-0.5</v>
      </c>
    </row>
    <row r="346" spans="1:10" s="160" customFormat="1" x14ac:dyDescent="0.25">
      <c r="A346" s="178" t="s">
        <v>678</v>
      </c>
      <c r="B346" s="71">
        <v>0</v>
      </c>
      <c r="C346" s="72">
        <v>2</v>
      </c>
      <c r="D346" s="71">
        <v>7</v>
      </c>
      <c r="E346" s="72">
        <v>14</v>
      </c>
      <c r="F346" s="73"/>
      <c r="G346" s="71">
        <f>B346-C346</f>
        <v>-2</v>
      </c>
      <c r="H346" s="72">
        <f>D346-E346</f>
        <v>-7</v>
      </c>
      <c r="I346" s="37">
        <f>IF(C346=0, "-", IF(G346/C346&lt;10, G346/C346, "&gt;999%"))</f>
        <v>-1</v>
      </c>
      <c r="J346" s="38">
        <f>IF(E346=0, "-", IF(H346/E346&lt;10, H346/E346, "&gt;999%"))</f>
        <v>-0.5</v>
      </c>
    </row>
    <row r="347" spans="1:10" x14ac:dyDescent="0.25">
      <c r="A347" s="177"/>
      <c r="B347" s="143"/>
      <c r="C347" s="144"/>
      <c r="D347" s="143"/>
      <c r="E347" s="144"/>
      <c r="F347" s="145"/>
      <c r="G347" s="143"/>
      <c r="H347" s="144"/>
      <c r="I347" s="151"/>
      <c r="J347" s="152"/>
    </row>
    <row r="348" spans="1:10" s="139" customFormat="1" x14ac:dyDescent="0.25">
      <c r="A348" s="159" t="s">
        <v>75</v>
      </c>
      <c r="B348" s="65"/>
      <c r="C348" s="66"/>
      <c r="D348" s="65"/>
      <c r="E348" s="66"/>
      <c r="F348" s="67"/>
      <c r="G348" s="65"/>
      <c r="H348" s="66"/>
      <c r="I348" s="20"/>
      <c r="J348" s="21"/>
    </row>
    <row r="349" spans="1:10" x14ac:dyDescent="0.25">
      <c r="A349" s="158" t="s">
        <v>289</v>
      </c>
      <c r="B349" s="65">
        <v>0</v>
      </c>
      <c r="C349" s="66">
        <v>0</v>
      </c>
      <c r="D349" s="65">
        <v>0</v>
      </c>
      <c r="E349" s="66">
        <v>3</v>
      </c>
      <c r="F349" s="67"/>
      <c r="G349" s="65">
        <f t="shared" ref="G349:G372" si="60">B349-C349</f>
        <v>0</v>
      </c>
      <c r="H349" s="66">
        <f t="shared" ref="H349:H372" si="61">D349-E349</f>
        <v>-3</v>
      </c>
      <c r="I349" s="20" t="str">
        <f t="shared" ref="I349:I372" si="62">IF(C349=0, "-", IF(G349/C349&lt;10, G349/C349, "&gt;999%"))</f>
        <v>-</v>
      </c>
      <c r="J349" s="21">
        <f t="shared" ref="J349:J372" si="63">IF(E349=0, "-", IF(H349/E349&lt;10, H349/E349, "&gt;999%"))</f>
        <v>-1</v>
      </c>
    </row>
    <row r="350" spans="1:10" x14ac:dyDescent="0.25">
      <c r="A350" s="158" t="s">
        <v>344</v>
      </c>
      <c r="B350" s="65">
        <v>0</v>
      </c>
      <c r="C350" s="66">
        <v>3</v>
      </c>
      <c r="D350" s="65">
        <v>0</v>
      </c>
      <c r="E350" s="66">
        <v>6</v>
      </c>
      <c r="F350" s="67"/>
      <c r="G350" s="65">
        <f t="shared" si="60"/>
        <v>-3</v>
      </c>
      <c r="H350" s="66">
        <f t="shared" si="61"/>
        <v>-6</v>
      </c>
      <c r="I350" s="20">
        <f t="shared" si="62"/>
        <v>-1</v>
      </c>
      <c r="J350" s="21">
        <f t="shared" si="63"/>
        <v>-1</v>
      </c>
    </row>
    <row r="351" spans="1:10" x14ac:dyDescent="0.25">
      <c r="A351" s="158" t="s">
        <v>240</v>
      </c>
      <c r="B351" s="65">
        <v>52</v>
      </c>
      <c r="C351" s="66">
        <v>65</v>
      </c>
      <c r="D351" s="65">
        <v>400</v>
      </c>
      <c r="E351" s="66">
        <v>440</v>
      </c>
      <c r="F351" s="67"/>
      <c r="G351" s="65">
        <f t="shared" si="60"/>
        <v>-13</v>
      </c>
      <c r="H351" s="66">
        <f t="shared" si="61"/>
        <v>-40</v>
      </c>
      <c r="I351" s="20">
        <f t="shared" si="62"/>
        <v>-0.2</v>
      </c>
      <c r="J351" s="21">
        <f t="shared" si="63"/>
        <v>-9.0909090909090912E-2</v>
      </c>
    </row>
    <row r="352" spans="1:10" x14ac:dyDescent="0.25">
      <c r="A352" s="158" t="s">
        <v>241</v>
      </c>
      <c r="B352" s="65">
        <v>4</v>
      </c>
      <c r="C352" s="66">
        <v>3</v>
      </c>
      <c r="D352" s="65">
        <v>29</v>
      </c>
      <c r="E352" s="66">
        <v>47</v>
      </c>
      <c r="F352" s="67"/>
      <c r="G352" s="65">
        <f t="shared" si="60"/>
        <v>1</v>
      </c>
      <c r="H352" s="66">
        <f t="shared" si="61"/>
        <v>-18</v>
      </c>
      <c r="I352" s="20">
        <f t="shared" si="62"/>
        <v>0.33333333333333331</v>
      </c>
      <c r="J352" s="21">
        <f t="shared" si="63"/>
        <v>-0.38297872340425532</v>
      </c>
    </row>
    <row r="353" spans="1:10" x14ac:dyDescent="0.25">
      <c r="A353" s="158" t="s">
        <v>263</v>
      </c>
      <c r="B353" s="65">
        <v>53</v>
      </c>
      <c r="C353" s="66">
        <v>16</v>
      </c>
      <c r="D353" s="65">
        <v>407</v>
      </c>
      <c r="E353" s="66">
        <v>415</v>
      </c>
      <c r="F353" s="67"/>
      <c r="G353" s="65">
        <f t="shared" si="60"/>
        <v>37</v>
      </c>
      <c r="H353" s="66">
        <f t="shared" si="61"/>
        <v>-8</v>
      </c>
      <c r="I353" s="20">
        <f t="shared" si="62"/>
        <v>2.3125</v>
      </c>
      <c r="J353" s="21">
        <f t="shared" si="63"/>
        <v>-1.9277108433734941E-2</v>
      </c>
    </row>
    <row r="354" spans="1:10" x14ac:dyDescent="0.25">
      <c r="A354" s="158" t="s">
        <v>330</v>
      </c>
      <c r="B354" s="65">
        <v>10</v>
      </c>
      <c r="C354" s="66">
        <v>14</v>
      </c>
      <c r="D354" s="65">
        <v>98</v>
      </c>
      <c r="E354" s="66">
        <v>141</v>
      </c>
      <c r="F354" s="67"/>
      <c r="G354" s="65">
        <f t="shared" si="60"/>
        <v>-4</v>
      </c>
      <c r="H354" s="66">
        <f t="shared" si="61"/>
        <v>-43</v>
      </c>
      <c r="I354" s="20">
        <f t="shared" si="62"/>
        <v>-0.2857142857142857</v>
      </c>
      <c r="J354" s="21">
        <f t="shared" si="63"/>
        <v>-0.30496453900709219</v>
      </c>
    </row>
    <row r="355" spans="1:10" x14ac:dyDescent="0.25">
      <c r="A355" s="158" t="s">
        <v>264</v>
      </c>
      <c r="B355" s="65">
        <v>18</v>
      </c>
      <c r="C355" s="66">
        <v>46</v>
      </c>
      <c r="D355" s="65">
        <v>194</v>
      </c>
      <c r="E355" s="66">
        <v>159</v>
      </c>
      <c r="F355" s="67"/>
      <c r="G355" s="65">
        <f t="shared" si="60"/>
        <v>-28</v>
      </c>
      <c r="H355" s="66">
        <f t="shared" si="61"/>
        <v>35</v>
      </c>
      <c r="I355" s="20">
        <f t="shared" si="62"/>
        <v>-0.60869565217391308</v>
      </c>
      <c r="J355" s="21">
        <f t="shared" si="63"/>
        <v>0.22012578616352202</v>
      </c>
    </row>
    <row r="356" spans="1:10" x14ac:dyDescent="0.25">
      <c r="A356" s="158" t="s">
        <v>278</v>
      </c>
      <c r="B356" s="65">
        <v>2</v>
      </c>
      <c r="C356" s="66">
        <v>0</v>
      </c>
      <c r="D356" s="65">
        <v>7</v>
      </c>
      <c r="E356" s="66">
        <v>0</v>
      </c>
      <c r="F356" s="67"/>
      <c r="G356" s="65">
        <f t="shared" si="60"/>
        <v>2</v>
      </c>
      <c r="H356" s="66">
        <f t="shared" si="61"/>
        <v>7</v>
      </c>
      <c r="I356" s="20" t="str">
        <f t="shared" si="62"/>
        <v>-</v>
      </c>
      <c r="J356" s="21" t="str">
        <f t="shared" si="63"/>
        <v>-</v>
      </c>
    </row>
    <row r="357" spans="1:10" x14ac:dyDescent="0.25">
      <c r="A357" s="158" t="s">
        <v>279</v>
      </c>
      <c r="B357" s="65">
        <v>6</v>
      </c>
      <c r="C357" s="66">
        <v>15</v>
      </c>
      <c r="D357" s="65">
        <v>42</v>
      </c>
      <c r="E357" s="66">
        <v>106</v>
      </c>
      <c r="F357" s="67"/>
      <c r="G357" s="65">
        <f t="shared" si="60"/>
        <v>-9</v>
      </c>
      <c r="H357" s="66">
        <f t="shared" si="61"/>
        <v>-64</v>
      </c>
      <c r="I357" s="20">
        <f t="shared" si="62"/>
        <v>-0.6</v>
      </c>
      <c r="J357" s="21">
        <f t="shared" si="63"/>
        <v>-0.60377358490566035</v>
      </c>
    </row>
    <row r="358" spans="1:10" x14ac:dyDescent="0.25">
      <c r="A358" s="158" t="s">
        <v>331</v>
      </c>
      <c r="B358" s="65">
        <v>4</v>
      </c>
      <c r="C358" s="66">
        <v>5</v>
      </c>
      <c r="D358" s="65">
        <v>29</v>
      </c>
      <c r="E358" s="66">
        <v>34</v>
      </c>
      <c r="F358" s="67"/>
      <c r="G358" s="65">
        <f t="shared" si="60"/>
        <v>-1</v>
      </c>
      <c r="H358" s="66">
        <f t="shared" si="61"/>
        <v>-5</v>
      </c>
      <c r="I358" s="20">
        <f t="shared" si="62"/>
        <v>-0.2</v>
      </c>
      <c r="J358" s="21">
        <f t="shared" si="63"/>
        <v>-0.14705882352941177</v>
      </c>
    </row>
    <row r="359" spans="1:10" x14ac:dyDescent="0.25">
      <c r="A359" s="158" t="s">
        <v>386</v>
      </c>
      <c r="B359" s="65">
        <v>17</v>
      </c>
      <c r="C359" s="66">
        <v>11</v>
      </c>
      <c r="D359" s="65">
        <v>114</v>
      </c>
      <c r="E359" s="66">
        <v>54</v>
      </c>
      <c r="F359" s="67"/>
      <c r="G359" s="65">
        <f t="shared" si="60"/>
        <v>6</v>
      </c>
      <c r="H359" s="66">
        <f t="shared" si="61"/>
        <v>60</v>
      </c>
      <c r="I359" s="20">
        <f t="shared" si="62"/>
        <v>0.54545454545454541</v>
      </c>
      <c r="J359" s="21">
        <f t="shared" si="63"/>
        <v>1.1111111111111112</v>
      </c>
    </row>
    <row r="360" spans="1:10" x14ac:dyDescent="0.25">
      <c r="A360" s="158" t="s">
        <v>421</v>
      </c>
      <c r="B360" s="65">
        <v>25</v>
      </c>
      <c r="C360" s="66">
        <v>0</v>
      </c>
      <c r="D360" s="65">
        <v>29</v>
      </c>
      <c r="E360" s="66">
        <v>0</v>
      </c>
      <c r="F360" s="67"/>
      <c r="G360" s="65">
        <f t="shared" si="60"/>
        <v>25</v>
      </c>
      <c r="H360" s="66">
        <f t="shared" si="61"/>
        <v>29</v>
      </c>
      <c r="I360" s="20" t="str">
        <f t="shared" si="62"/>
        <v>-</v>
      </c>
      <c r="J360" s="21" t="str">
        <f t="shared" si="63"/>
        <v>-</v>
      </c>
    </row>
    <row r="361" spans="1:10" x14ac:dyDescent="0.25">
      <c r="A361" s="158" t="s">
        <v>422</v>
      </c>
      <c r="B361" s="65">
        <v>3</v>
      </c>
      <c r="C361" s="66">
        <v>2</v>
      </c>
      <c r="D361" s="65">
        <v>45</v>
      </c>
      <c r="E361" s="66">
        <v>27</v>
      </c>
      <c r="F361" s="67"/>
      <c r="G361" s="65">
        <f t="shared" si="60"/>
        <v>1</v>
      </c>
      <c r="H361" s="66">
        <f t="shared" si="61"/>
        <v>18</v>
      </c>
      <c r="I361" s="20">
        <f t="shared" si="62"/>
        <v>0.5</v>
      </c>
      <c r="J361" s="21">
        <f t="shared" si="63"/>
        <v>0.66666666666666663</v>
      </c>
    </row>
    <row r="362" spans="1:10" x14ac:dyDescent="0.25">
      <c r="A362" s="158" t="s">
        <v>290</v>
      </c>
      <c r="B362" s="65">
        <v>2</v>
      </c>
      <c r="C362" s="66">
        <v>0</v>
      </c>
      <c r="D362" s="65">
        <v>11</v>
      </c>
      <c r="E362" s="66">
        <v>0</v>
      </c>
      <c r="F362" s="67"/>
      <c r="G362" s="65">
        <f t="shared" si="60"/>
        <v>2</v>
      </c>
      <c r="H362" s="66">
        <f t="shared" si="61"/>
        <v>11</v>
      </c>
      <c r="I362" s="20" t="str">
        <f t="shared" si="62"/>
        <v>-</v>
      </c>
      <c r="J362" s="21" t="str">
        <f t="shared" si="63"/>
        <v>-</v>
      </c>
    </row>
    <row r="363" spans="1:10" x14ac:dyDescent="0.25">
      <c r="A363" s="158" t="s">
        <v>482</v>
      </c>
      <c r="B363" s="65">
        <v>2</v>
      </c>
      <c r="C363" s="66">
        <v>8</v>
      </c>
      <c r="D363" s="65">
        <v>60</v>
      </c>
      <c r="E363" s="66">
        <v>68</v>
      </c>
      <c r="F363" s="67"/>
      <c r="G363" s="65">
        <f t="shared" si="60"/>
        <v>-6</v>
      </c>
      <c r="H363" s="66">
        <f t="shared" si="61"/>
        <v>-8</v>
      </c>
      <c r="I363" s="20">
        <f t="shared" si="62"/>
        <v>-0.75</v>
      </c>
      <c r="J363" s="21">
        <f t="shared" si="63"/>
        <v>-0.11764705882352941</v>
      </c>
    </row>
    <row r="364" spans="1:10" x14ac:dyDescent="0.25">
      <c r="A364" s="158" t="s">
        <v>387</v>
      </c>
      <c r="B364" s="65">
        <v>31</v>
      </c>
      <c r="C364" s="66">
        <v>32</v>
      </c>
      <c r="D364" s="65">
        <v>449</v>
      </c>
      <c r="E364" s="66">
        <v>334</v>
      </c>
      <c r="F364" s="67"/>
      <c r="G364" s="65">
        <f t="shared" si="60"/>
        <v>-1</v>
      </c>
      <c r="H364" s="66">
        <f t="shared" si="61"/>
        <v>115</v>
      </c>
      <c r="I364" s="20">
        <f t="shared" si="62"/>
        <v>-3.125E-2</v>
      </c>
      <c r="J364" s="21">
        <f t="shared" si="63"/>
        <v>0.34431137724550898</v>
      </c>
    </row>
    <row r="365" spans="1:10" x14ac:dyDescent="0.25">
      <c r="A365" s="158" t="s">
        <v>423</v>
      </c>
      <c r="B365" s="65">
        <v>24</v>
      </c>
      <c r="C365" s="66">
        <v>35</v>
      </c>
      <c r="D365" s="65">
        <v>182</v>
      </c>
      <c r="E365" s="66">
        <v>451</v>
      </c>
      <c r="F365" s="67"/>
      <c r="G365" s="65">
        <f t="shared" si="60"/>
        <v>-11</v>
      </c>
      <c r="H365" s="66">
        <f t="shared" si="61"/>
        <v>-269</v>
      </c>
      <c r="I365" s="20">
        <f t="shared" si="62"/>
        <v>-0.31428571428571428</v>
      </c>
      <c r="J365" s="21">
        <f t="shared" si="63"/>
        <v>-0.59645232815964522</v>
      </c>
    </row>
    <row r="366" spans="1:10" x14ac:dyDescent="0.25">
      <c r="A366" s="158" t="s">
        <v>424</v>
      </c>
      <c r="B366" s="65">
        <v>27</v>
      </c>
      <c r="C366" s="66">
        <v>10</v>
      </c>
      <c r="D366" s="65">
        <v>235</v>
      </c>
      <c r="E366" s="66">
        <v>101</v>
      </c>
      <c r="F366" s="67"/>
      <c r="G366" s="65">
        <f t="shared" si="60"/>
        <v>17</v>
      </c>
      <c r="H366" s="66">
        <f t="shared" si="61"/>
        <v>134</v>
      </c>
      <c r="I366" s="20">
        <f t="shared" si="62"/>
        <v>1.7</v>
      </c>
      <c r="J366" s="21">
        <f t="shared" si="63"/>
        <v>1.3267326732673268</v>
      </c>
    </row>
    <row r="367" spans="1:10" x14ac:dyDescent="0.25">
      <c r="A367" s="158" t="s">
        <v>425</v>
      </c>
      <c r="B367" s="65">
        <v>40</v>
      </c>
      <c r="C367" s="66">
        <v>59</v>
      </c>
      <c r="D367" s="65">
        <v>556</v>
      </c>
      <c r="E367" s="66">
        <v>328</v>
      </c>
      <c r="F367" s="67"/>
      <c r="G367" s="65">
        <f t="shared" si="60"/>
        <v>-19</v>
      </c>
      <c r="H367" s="66">
        <f t="shared" si="61"/>
        <v>228</v>
      </c>
      <c r="I367" s="20">
        <f t="shared" si="62"/>
        <v>-0.32203389830508472</v>
      </c>
      <c r="J367" s="21">
        <f t="shared" si="63"/>
        <v>0.69512195121951215</v>
      </c>
    </row>
    <row r="368" spans="1:10" x14ac:dyDescent="0.25">
      <c r="A368" s="158" t="s">
        <v>466</v>
      </c>
      <c r="B368" s="65">
        <v>13</v>
      </c>
      <c r="C368" s="66">
        <v>13</v>
      </c>
      <c r="D368" s="65">
        <v>77</v>
      </c>
      <c r="E368" s="66">
        <v>137</v>
      </c>
      <c r="F368" s="67"/>
      <c r="G368" s="65">
        <f t="shared" si="60"/>
        <v>0</v>
      </c>
      <c r="H368" s="66">
        <f t="shared" si="61"/>
        <v>-60</v>
      </c>
      <c r="I368" s="20">
        <f t="shared" si="62"/>
        <v>0</v>
      </c>
      <c r="J368" s="21">
        <f t="shared" si="63"/>
        <v>-0.43795620437956206</v>
      </c>
    </row>
    <row r="369" spans="1:10" x14ac:dyDescent="0.25">
      <c r="A369" s="158" t="s">
        <v>467</v>
      </c>
      <c r="B369" s="65">
        <v>31</v>
      </c>
      <c r="C369" s="66">
        <v>46</v>
      </c>
      <c r="D369" s="65">
        <v>353</v>
      </c>
      <c r="E369" s="66">
        <v>410</v>
      </c>
      <c r="F369" s="67"/>
      <c r="G369" s="65">
        <f t="shared" si="60"/>
        <v>-15</v>
      </c>
      <c r="H369" s="66">
        <f t="shared" si="61"/>
        <v>-57</v>
      </c>
      <c r="I369" s="20">
        <f t="shared" si="62"/>
        <v>-0.32608695652173914</v>
      </c>
      <c r="J369" s="21">
        <f t="shared" si="63"/>
        <v>-0.13902439024390245</v>
      </c>
    </row>
    <row r="370" spans="1:10" x14ac:dyDescent="0.25">
      <c r="A370" s="158" t="s">
        <v>483</v>
      </c>
      <c r="B370" s="65">
        <v>18</v>
      </c>
      <c r="C370" s="66">
        <v>9</v>
      </c>
      <c r="D370" s="65">
        <v>115</v>
      </c>
      <c r="E370" s="66">
        <v>139</v>
      </c>
      <c r="F370" s="67"/>
      <c r="G370" s="65">
        <f t="shared" si="60"/>
        <v>9</v>
      </c>
      <c r="H370" s="66">
        <f t="shared" si="61"/>
        <v>-24</v>
      </c>
      <c r="I370" s="20">
        <f t="shared" si="62"/>
        <v>1</v>
      </c>
      <c r="J370" s="21">
        <f t="shared" si="63"/>
        <v>-0.17266187050359713</v>
      </c>
    </row>
    <row r="371" spans="1:10" x14ac:dyDescent="0.25">
      <c r="A371" s="158" t="s">
        <v>291</v>
      </c>
      <c r="B371" s="65">
        <v>2</v>
      </c>
      <c r="C371" s="66">
        <v>3</v>
      </c>
      <c r="D371" s="65">
        <v>24</v>
      </c>
      <c r="E371" s="66">
        <v>32</v>
      </c>
      <c r="F371" s="67"/>
      <c r="G371" s="65">
        <f t="shared" si="60"/>
        <v>-1</v>
      </c>
      <c r="H371" s="66">
        <f t="shared" si="61"/>
        <v>-8</v>
      </c>
      <c r="I371" s="20">
        <f t="shared" si="62"/>
        <v>-0.33333333333333331</v>
      </c>
      <c r="J371" s="21">
        <f t="shared" si="63"/>
        <v>-0.25</v>
      </c>
    </row>
    <row r="372" spans="1:10" s="160" customFormat="1" x14ac:dyDescent="0.25">
      <c r="A372" s="178" t="s">
        <v>679</v>
      </c>
      <c r="B372" s="71">
        <v>384</v>
      </c>
      <c r="C372" s="72">
        <v>395</v>
      </c>
      <c r="D372" s="71">
        <v>3456</v>
      </c>
      <c r="E372" s="72">
        <v>3432</v>
      </c>
      <c r="F372" s="73"/>
      <c r="G372" s="71">
        <f t="shared" si="60"/>
        <v>-11</v>
      </c>
      <c r="H372" s="72">
        <f t="shared" si="61"/>
        <v>24</v>
      </c>
      <c r="I372" s="37">
        <f t="shared" si="62"/>
        <v>-2.7848101265822784E-2</v>
      </c>
      <c r="J372" s="38">
        <f t="shared" si="63"/>
        <v>6.993006993006993E-3</v>
      </c>
    </row>
    <row r="373" spans="1:10" x14ac:dyDescent="0.25">
      <c r="A373" s="177"/>
      <c r="B373" s="143"/>
      <c r="C373" s="144"/>
      <c r="D373" s="143"/>
      <c r="E373" s="144"/>
      <c r="F373" s="145"/>
      <c r="G373" s="143"/>
      <c r="H373" s="144"/>
      <c r="I373" s="151"/>
      <c r="J373" s="152"/>
    </row>
    <row r="374" spans="1:10" s="139" customFormat="1" x14ac:dyDescent="0.25">
      <c r="A374" s="159" t="s">
        <v>76</v>
      </c>
      <c r="B374" s="65"/>
      <c r="C374" s="66"/>
      <c r="D374" s="65"/>
      <c r="E374" s="66"/>
      <c r="F374" s="67"/>
      <c r="G374" s="65"/>
      <c r="H374" s="66"/>
      <c r="I374" s="20"/>
      <c r="J374" s="21"/>
    </row>
    <row r="375" spans="1:10" x14ac:dyDescent="0.25">
      <c r="A375" s="158" t="s">
        <v>573</v>
      </c>
      <c r="B375" s="65">
        <v>21</v>
      </c>
      <c r="C375" s="66">
        <v>31</v>
      </c>
      <c r="D375" s="65">
        <v>163</v>
      </c>
      <c r="E375" s="66">
        <v>198</v>
      </c>
      <c r="F375" s="67"/>
      <c r="G375" s="65">
        <f>B375-C375</f>
        <v>-10</v>
      </c>
      <c r="H375" s="66">
        <f>D375-E375</f>
        <v>-35</v>
      </c>
      <c r="I375" s="20">
        <f>IF(C375=0, "-", IF(G375/C375&lt;10, G375/C375, "&gt;999%"))</f>
        <v>-0.32258064516129031</v>
      </c>
      <c r="J375" s="21">
        <f>IF(E375=0, "-", IF(H375/E375&lt;10, H375/E375, "&gt;999%"))</f>
        <v>-0.17676767676767677</v>
      </c>
    </row>
    <row r="376" spans="1:10" x14ac:dyDescent="0.25">
      <c r="A376" s="158" t="s">
        <v>559</v>
      </c>
      <c r="B376" s="65">
        <v>0</v>
      </c>
      <c r="C376" s="66">
        <v>1</v>
      </c>
      <c r="D376" s="65">
        <v>6</v>
      </c>
      <c r="E376" s="66">
        <v>7</v>
      </c>
      <c r="F376" s="67"/>
      <c r="G376" s="65">
        <f>B376-C376</f>
        <v>-1</v>
      </c>
      <c r="H376" s="66">
        <f>D376-E376</f>
        <v>-1</v>
      </c>
      <c r="I376" s="20">
        <f>IF(C376=0, "-", IF(G376/C376&lt;10, G376/C376, "&gt;999%"))</f>
        <v>-1</v>
      </c>
      <c r="J376" s="21">
        <f>IF(E376=0, "-", IF(H376/E376&lt;10, H376/E376, "&gt;999%"))</f>
        <v>-0.14285714285714285</v>
      </c>
    </row>
    <row r="377" spans="1:10" s="160" customFormat="1" x14ac:dyDescent="0.25">
      <c r="A377" s="178" t="s">
        <v>680</v>
      </c>
      <c r="B377" s="71">
        <v>21</v>
      </c>
      <c r="C377" s="72">
        <v>32</v>
      </c>
      <c r="D377" s="71">
        <v>169</v>
      </c>
      <c r="E377" s="72">
        <v>205</v>
      </c>
      <c r="F377" s="73"/>
      <c r="G377" s="71">
        <f>B377-C377</f>
        <v>-11</v>
      </c>
      <c r="H377" s="72">
        <f>D377-E377</f>
        <v>-36</v>
      </c>
      <c r="I377" s="37">
        <f>IF(C377=0, "-", IF(G377/C377&lt;10, G377/C377, "&gt;999%"))</f>
        <v>-0.34375</v>
      </c>
      <c r="J377" s="38">
        <f>IF(E377=0, "-", IF(H377/E377&lt;10, H377/E377, "&gt;999%"))</f>
        <v>-0.17560975609756097</v>
      </c>
    </row>
    <row r="378" spans="1:10" x14ac:dyDescent="0.25">
      <c r="A378" s="177"/>
      <c r="B378" s="143"/>
      <c r="C378" s="144"/>
      <c r="D378" s="143"/>
      <c r="E378" s="144"/>
      <c r="F378" s="145"/>
      <c r="G378" s="143"/>
      <c r="H378" s="144"/>
      <c r="I378" s="151"/>
      <c r="J378" s="152"/>
    </row>
    <row r="379" spans="1:10" s="139" customFormat="1" x14ac:dyDescent="0.25">
      <c r="A379" s="159" t="s">
        <v>77</v>
      </c>
      <c r="B379" s="65"/>
      <c r="C379" s="66"/>
      <c r="D379" s="65"/>
      <c r="E379" s="66"/>
      <c r="F379" s="67"/>
      <c r="G379" s="65"/>
      <c r="H379" s="66"/>
      <c r="I379" s="20"/>
      <c r="J379" s="21"/>
    </row>
    <row r="380" spans="1:10" x14ac:dyDescent="0.25">
      <c r="A380" s="158" t="s">
        <v>303</v>
      </c>
      <c r="B380" s="65">
        <v>0</v>
      </c>
      <c r="C380" s="66">
        <v>2</v>
      </c>
      <c r="D380" s="65">
        <v>6</v>
      </c>
      <c r="E380" s="66">
        <v>6</v>
      </c>
      <c r="F380" s="67"/>
      <c r="G380" s="65">
        <f t="shared" ref="G380:G388" si="64">B380-C380</f>
        <v>-2</v>
      </c>
      <c r="H380" s="66">
        <f t="shared" ref="H380:H388" si="65">D380-E380</f>
        <v>0</v>
      </c>
      <c r="I380" s="20">
        <f t="shared" ref="I380:I388" si="66">IF(C380=0, "-", IF(G380/C380&lt;10, G380/C380, "&gt;999%"))</f>
        <v>-1</v>
      </c>
      <c r="J380" s="21">
        <f t="shared" ref="J380:J388" si="67">IF(E380=0, "-", IF(H380/E380&lt;10, H380/E380, "&gt;999%"))</f>
        <v>0</v>
      </c>
    </row>
    <row r="381" spans="1:10" x14ac:dyDescent="0.25">
      <c r="A381" s="158" t="s">
        <v>545</v>
      </c>
      <c r="B381" s="65">
        <v>31</v>
      </c>
      <c r="C381" s="66">
        <v>75</v>
      </c>
      <c r="D381" s="65">
        <v>428</v>
      </c>
      <c r="E381" s="66">
        <v>464</v>
      </c>
      <c r="F381" s="67"/>
      <c r="G381" s="65">
        <f t="shared" si="64"/>
        <v>-44</v>
      </c>
      <c r="H381" s="66">
        <f t="shared" si="65"/>
        <v>-36</v>
      </c>
      <c r="I381" s="20">
        <f t="shared" si="66"/>
        <v>-0.58666666666666667</v>
      </c>
      <c r="J381" s="21">
        <f t="shared" si="67"/>
        <v>-7.7586206896551727E-2</v>
      </c>
    </row>
    <row r="382" spans="1:10" x14ac:dyDescent="0.25">
      <c r="A382" s="158" t="s">
        <v>488</v>
      </c>
      <c r="B382" s="65">
        <v>2</v>
      </c>
      <c r="C382" s="66">
        <v>1</v>
      </c>
      <c r="D382" s="65">
        <v>9</v>
      </c>
      <c r="E382" s="66">
        <v>13</v>
      </c>
      <c r="F382" s="67"/>
      <c r="G382" s="65">
        <f t="shared" si="64"/>
        <v>1</v>
      </c>
      <c r="H382" s="66">
        <f t="shared" si="65"/>
        <v>-4</v>
      </c>
      <c r="I382" s="20">
        <f t="shared" si="66"/>
        <v>1</v>
      </c>
      <c r="J382" s="21">
        <f t="shared" si="67"/>
        <v>-0.30769230769230771</v>
      </c>
    </row>
    <row r="383" spans="1:10" x14ac:dyDescent="0.25">
      <c r="A383" s="158" t="s">
        <v>304</v>
      </c>
      <c r="B383" s="65">
        <v>1</v>
      </c>
      <c r="C383" s="66">
        <v>3</v>
      </c>
      <c r="D383" s="65">
        <v>21</v>
      </c>
      <c r="E383" s="66">
        <v>27</v>
      </c>
      <c r="F383" s="67"/>
      <c r="G383" s="65">
        <f t="shared" si="64"/>
        <v>-2</v>
      </c>
      <c r="H383" s="66">
        <f t="shared" si="65"/>
        <v>-6</v>
      </c>
      <c r="I383" s="20">
        <f t="shared" si="66"/>
        <v>-0.66666666666666663</v>
      </c>
      <c r="J383" s="21">
        <f t="shared" si="67"/>
        <v>-0.22222222222222221</v>
      </c>
    </row>
    <row r="384" spans="1:10" x14ac:dyDescent="0.25">
      <c r="A384" s="158" t="s">
        <v>305</v>
      </c>
      <c r="B384" s="65">
        <v>9</v>
      </c>
      <c r="C384" s="66">
        <v>5</v>
      </c>
      <c r="D384" s="65">
        <v>58</v>
      </c>
      <c r="E384" s="66">
        <v>44</v>
      </c>
      <c r="F384" s="67"/>
      <c r="G384" s="65">
        <f t="shared" si="64"/>
        <v>4</v>
      </c>
      <c r="H384" s="66">
        <f t="shared" si="65"/>
        <v>14</v>
      </c>
      <c r="I384" s="20">
        <f t="shared" si="66"/>
        <v>0.8</v>
      </c>
      <c r="J384" s="21">
        <f t="shared" si="67"/>
        <v>0.31818181818181818</v>
      </c>
    </row>
    <row r="385" spans="1:10" x14ac:dyDescent="0.25">
      <c r="A385" s="158" t="s">
        <v>306</v>
      </c>
      <c r="B385" s="65">
        <v>2</v>
      </c>
      <c r="C385" s="66">
        <v>0</v>
      </c>
      <c r="D385" s="65">
        <v>4</v>
      </c>
      <c r="E385" s="66">
        <v>0</v>
      </c>
      <c r="F385" s="67"/>
      <c r="G385" s="65">
        <f t="shared" si="64"/>
        <v>2</v>
      </c>
      <c r="H385" s="66">
        <f t="shared" si="65"/>
        <v>4</v>
      </c>
      <c r="I385" s="20" t="str">
        <f t="shared" si="66"/>
        <v>-</v>
      </c>
      <c r="J385" s="21" t="str">
        <f t="shared" si="67"/>
        <v>-</v>
      </c>
    </row>
    <row r="386" spans="1:10" x14ac:dyDescent="0.25">
      <c r="A386" s="158" t="s">
        <v>501</v>
      </c>
      <c r="B386" s="65">
        <v>19</v>
      </c>
      <c r="C386" s="66">
        <v>17</v>
      </c>
      <c r="D386" s="65">
        <v>105</v>
      </c>
      <c r="E386" s="66">
        <v>129</v>
      </c>
      <c r="F386" s="67"/>
      <c r="G386" s="65">
        <f t="shared" si="64"/>
        <v>2</v>
      </c>
      <c r="H386" s="66">
        <f t="shared" si="65"/>
        <v>-24</v>
      </c>
      <c r="I386" s="20">
        <f t="shared" si="66"/>
        <v>0.11764705882352941</v>
      </c>
      <c r="J386" s="21">
        <f t="shared" si="67"/>
        <v>-0.18604651162790697</v>
      </c>
    </row>
    <row r="387" spans="1:10" x14ac:dyDescent="0.25">
      <c r="A387" s="158" t="s">
        <v>524</v>
      </c>
      <c r="B387" s="65">
        <v>0</v>
      </c>
      <c r="C387" s="66">
        <v>0</v>
      </c>
      <c r="D387" s="65">
        <v>0</v>
      </c>
      <c r="E387" s="66">
        <v>2</v>
      </c>
      <c r="F387" s="67"/>
      <c r="G387" s="65">
        <f t="shared" si="64"/>
        <v>0</v>
      </c>
      <c r="H387" s="66">
        <f t="shared" si="65"/>
        <v>-2</v>
      </c>
      <c r="I387" s="20" t="str">
        <f t="shared" si="66"/>
        <v>-</v>
      </c>
      <c r="J387" s="21">
        <f t="shared" si="67"/>
        <v>-1</v>
      </c>
    </row>
    <row r="388" spans="1:10" s="160" customFormat="1" x14ac:dyDescent="0.25">
      <c r="A388" s="178" t="s">
        <v>681</v>
      </c>
      <c r="B388" s="71">
        <v>64</v>
      </c>
      <c r="C388" s="72">
        <v>103</v>
      </c>
      <c r="D388" s="71">
        <v>631</v>
      </c>
      <c r="E388" s="72">
        <v>685</v>
      </c>
      <c r="F388" s="73"/>
      <c r="G388" s="71">
        <f t="shared" si="64"/>
        <v>-39</v>
      </c>
      <c r="H388" s="72">
        <f t="shared" si="65"/>
        <v>-54</v>
      </c>
      <c r="I388" s="37">
        <f t="shared" si="66"/>
        <v>-0.37864077669902912</v>
      </c>
      <c r="J388" s="38">
        <f t="shared" si="67"/>
        <v>-7.8832116788321166E-2</v>
      </c>
    </row>
    <row r="389" spans="1:10" x14ac:dyDescent="0.25">
      <c r="A389" s="177"/>
      <c r="B389" s="143"/>
      <c r="C389" s="144"/>
      <c r="D389" s="143"/>
      <c r="E389" s="144"/>
      <c r="F389" s="145"/>
      <c r="G389" s="143"/>
      <c r="H389" s="144"/>
      <c r="I389" s="151"/>
      <c r="J389" s="152"/>
    </row>
    <row r="390" spans="1:10" s="139" customFormat="1" x14ac:dyDescent="0.25">
      <c r="A390" s="159" t="s">
        <v>78</v>
      </c>
      <c r="B390" s="65"/>
      <c r="C390" s="66"/>
      <c r="D390" s="65"/>
      <c r="E390" s="66"/>
      <c r="F390" s="67"/>
      <c r="G390" s="65"/>
      <c r="H390" s="66"/>
      <c r="I390" s="20"/>
      <c r="J390" s="21"/>
    </row>
    <row r="391" spans="1:10" x14ac:dyDescent="0.25">
      <c r="A391" s="158" t="s">
        <v>399</v>
      </c>
      <c r="B391" s="65">
        <v>191</v>
      </c>
      <c r="C391" s="66">
        <v>158</v>
      </c>
      <c r="D391" s="65">
        <v>1853</v>
      </c>
      <c r="E391" s="66">
        <v>1194</v>
      </c>
      <c r="F391" s="67"/>
      <c r="G391" s="65">
        <f>B391-C391</f>
        <v>33</v>
      </c>
      <c r="H391" s="66">
        <f>D391-E391</f>
        <v>659</v>
      </c>
      <c r="I391" s="20">
        <f>IF(C391=0, "-", IF(G391/C391&lt;10, G391/C391, "&gt;999%"))</f>
        <v>0.20886075949367089</v>
      </c>
      <c r="J391" s="21">
        <f>IF(E391=0, "-", IF(H391/E391&lt;10, H391/E391, "&gt;999%"))</f>
        <v>0.55192629815745398</v>
      </c>
    </row>
    <row r="392" spans="1:10" x14ac:dyDescent="0.25">
      <c r="A392" s="158" t="s">
        <v>209</v>
      </c>
      <c r="B392" s="65">
        <v>541</v>
      </c>
      <c r="C392" s="66">
        <v>391</v>
      </c>
      <c r="D392" s="65">
        <v>2981</v>
      </c>
      <c r="E392" s="66">
        <v>2623</v>
      </c>
      <c r="F392" s="67"/>
      <c r="G392" s="65">
        <f>B392-C392</f>
        <v>150</v>
      </c>
      <c r="H392" s="66">
        <f>D392-E392</f>
        <v>358</v>
      </c>
      <c r="I392" s="20">
        <f>IF(C392=0, "-", IF(G392/C392&lt;10, G392/C392, "&gt;999%"))</f>
        <v>0.38363171355498721</v>
      </c>
      <c r="J392" s="21">
        <f>IF(E392=0, "-", IF(H392/E392&lt;10, H392/E392, "&gt;999%"))</f>
        <v>0.13648494090735799</v>
      </c>
    </row>
    <row r="393" spans="1:10" x14ac:dyDescent="0.25">
      <c r="A393" s="158" t="s">
        <v>368</v>
      </c>
      <c r="B393" s="65">
        <v>280</v>
      </c>
      <c r="C393" s="66">
        <v>358</v>
      </c>
      <c r="D393" s="65">
        <v>3543</v>
      </c>
      <c r="E393" s="66">
        <v>3675</v>
      </c>
      <c r="F393" s="67"/>
      <c r="G393" s="65">
        <f>B393-C393</f>
        <v>-78</v>
      </c>
      <c r="H393" s="66">
        <f>D393-E393</f>
        <v>-132</v>
      </c>
      <c r="I393" s="20">
        <f>IF(C393=0, "-", IF(G393/C393&lt;10, G393/C393, "&gt;999%"))</f>
        <v>-0.21787709497206703</v>
      </c>
      <c r="J393" s="21">
        <f>IF(E393=0, "-", IF(H393/E393&lt;10, H393/E393, "&gt;999%"))</f>
        <v>-3.5918367346938776E-2</v>
      </c>
    </row>
    <row r="394" spans="1:10" s="160" customFormat="1" x14ac:dyDescent="0.25">
      <c r="A394" s="178" t="s">
        <v>682</v>
      </c>
      <c r="B394" s="71">
        <v>1012</v>
      </c>
      <c r="C394" s="72">
        <v>907</v>
      </c>
      <c r="D394" s="71">
        <v>8377</v>
      </c>
      <c r="E394" s="72">
        <v>7492</v>
      </c>
      <c r="F394" s="73"/>
      <c r="G394" s="71">
        <f>B394-C394</f>
        <v>105</v>
      </c>
      <c r="H394" s="72">
        <f>D394-E394</f>
        <v>885</v>
      </c>
      <c r="I394" s="37">
        <f>IF(C394=0, "-", IF(G394/C394&lt;10, G394/C394, "&gt;999%"))</f>
        <v>0.11576626240352811</v>
      </c>
      <c r="J394" s="38">
        <f>IF(E394=0, "-", IF(H394/E394&lt;10, H394/E394, "&gt;999%"))</f>
        <v>0.11812600106780566</v>
      </c>
    </row>
    <row r="395" spans="1:10" x14ac:dyDescent="0.25">
      <c r="A395" s="177"/>
      <c r="B395" s="143"/>
      <c r="C395" s="144"/>
      <c r="D395" s="143"/>
      <c r="E395" s="144"/>
      <c r="F395" s="145"/>
      <c r="G395" s="143"/>
      <c r="H395" s="144"/>
      <c r="I395" s="151"/>
      <c r="J395" s="152"/>
    </row>
    <row r="396" spans="1:10" s="139" customFormat="1" x14ac:dyDescent="0.25">
      <c r="A396" s="159" t="s">
        <v>79</v>
      </c>
      <c r="B396" s="65"/>
      <c r="C396" s="66"/>
      <c r="D396" s="65"/>
      <c r="E396" s="66"/>
      <c r="F396" s="67"/>
      <c r="G396" s="65"/>
      <c r="H396" s="66"/>
      <c r="I396" s="20"/>
      <c r="J396" s="21"/>
    </row>
    <row r="397" spans="1:10" x14ac:dyDescent="0.25">
      <c r="A397" s="158" t="s">
        <v>313</v>
      </c>
      <c r="B397" s="65">
        <v>0</v>
      </c>
      <c r="C397" s="66">
        <v>4</v>
      </c>
      <c r="D397" s="65">
        <v>40</v>
      </c>
      <c r="E397" s="66">
        <v>49</v>
      </c>
      <c r="F397" s="67"/>
      <c r="G397" s="65">
        <f>B397-C397</f>
        <v>-4</v>
      </c>
      <c r="H397" s="66">
        <f>D397-E397</f>
        <v>-9</v>
      </c>
      <c r="I397" s="20">
        <f>IF(C397=0, "-", IF(G397/C397&lt;10, G397/C397, "&gt;999%"))</f>
        <v>-1</v>
      </c>
      <c r="J397" s="21">
        <f>IF(E397=0, "-", IF(H397/E397&lt;10, H397/E397, "&gt;999%"))</f>
        <v>-0.18367346938775511</v>
      </c>
    </row>
    <row r="398" spans="1:10" x14ac:dyDescent="0.25">
      <c r="A398" s="158" t="s">
        <v>242</v>
      </c>
      <c r="B398" s="65">
        <v>2</v>
      </c>
      <c r="C398" s="66">
        <v>8</v>
      </c>
      <c r="D398" s="65">
        <v>51</v>
      </c>
      <c r="E398" s="66">
        <v>89</v>
      </c>
      <c r="F398" s="67"/>
      <c r="G398" s="65">
        <f>B398-C398</f>
        <v>-6</v>
      </c>
      <c r="H398" s="66">
        <f>D398-E398</f>
        <v>-38</v>
      </c>
      <c r="I398" s="20">
        <f>IF(C398=0, "-", IF(G398/C398&lt;10, G398/C398, "&gt;999%"))</f>
        <v>-0.75</v>
      </c>
      <c r="J398" s="21">
        <f>IF(E398=0, "-", IF(H398/E398&lt;10, H398/E398, "&gt;999%"))</f>
        <v>-0.42696629213483145</v>
      </c>
    </row>
    <row r="399" spans="1:10" x14ac:dyDescent="0.25">
      <c r="A399" s="158" t="s">
        <v>388</v>
      </c>
      <c r="B399" s="65">
        <v>37</v>
      </c>
      <c r="C399" s="66">
        <v>19</v>
      </c>
      <c r="D399" s="65">
        <v>201</v>
      </c>
      <c r="E399" s="66">
        <v>267</v>
      </c>
      <c r="F399" s="67"/>
      <c r="G399" s="65">
        <f>B399-C399</f>
        <v>18</v>
      </c>
      <c r="H399" s="66">
        <f>D399-E399</f>
        <v>-66</v>
      </c>
      <c r="I399" s="20">
        <f>IF(C399=0, "-", IF(G399/C399&lt;10, G399/C399, "&gt;999%"))</f>
        <v>0.94736842105263153</v>
      </c>
      <c r="J399" s="21">
        <f>IF(E399=0, "-", IF(H399/E399&lt;10, H399/E399, "&gt;999%"))</f>
        <v>-0.24719101123595505</v>
      </c>
    </row>
    <row r="400" spans="1:10" x14ac:dyDescent="0.25">
      <c r="A400" s="158" t="s">
        <v>217</v>
      </c>
      <c r="B400" s="65">
        <v>31</v>
      </c>
      <c r="C400" s="66">
        <v>50</v>
      </c>
      <c r="D400" s="65">
        <v>300</v>
      </c>
      <c r="E400" s="66">
        <v>364</v>
      </c>
      <c r="F400" s="67"/>
      <c r="G400" s="65">
        <f>B400-C400</f>
        <v>-19</v>
      </c>
      <c r="H400" s="66">
        <f>D400-E400</f>
        <v>-64</v>
      </c>
      <c r="I400" s="20">
        <f>IF(C400=0, "-", IF(G400/C400&lt;10, G400/C400, "&gt;999%"))</f>
        <v>-0.38</v>
      </c>
      <c r="J400" s="21">
        <f>IF(E400=0, "-", IF(H400/E400&lt;10, H400/E400, "&gt;999%"))</f>
        <v>-0.17582417582417584</v>
      </c>
    </row>
    <row r="401" spans="1:10" s="160" customFormat="1" x14ac:dyDescent="0.25">
      <c r="A401" s="178" t="s">
        <v>683</v>
      </c>
      <c r="B401" s="71">
        <v>70</v>
      </c>
      <c r="C401" s="72">
        <v>81</v>
      </c>
      <c r="D401" s="71">
        <v>592</v>
      </c>
      <c r="E401" s="72">
        <v>769</v>
      </c>
      <c r="F401" s="73"/>
      <c r="G401" s="71">
        <f>B401-C401</f>
        <v>-11</v>
      </c>
      <c r="H401" s="72">
        <f>D401-E401</f>
        <v>-177</v>
      </c>
      <c r="I401" s="37">
        <f>IF(C401=0, "-", IF(G401/C401&lt;10, G401/C401, "&gt;999%"))</f>
        <v>-0.13580246913580246</v>
      </c>
      <c r="J401" s="38">
        <f>IF(E401=0, "-", IF(H401/E401&lt;10, H401/E401, "&gt;999%"))</f>
        <v>-0.23016905071521457</v>
      </c>
    </row>
    <row r="402" spans="1:10" x14ac:dyDescent="0.25">
      <c r="A402" s="177"/>
      <c r="B402" s="143"/>
      <c r="C402" s="144"/>
      <c r="D402" s="143"/>
      <c r="E402" s="144"/>
      <c r="F402" s="145"/>
      <c r="G402" s="143"/>
      <c r="H402" s="144"/>
      <c r="I402" s="151"/>
      <c r="J402" s="152"/>
    </row>
    <row r="403" spans="1:10" s="139" customFormat="1" x14ac:dyDescent="0.25">
      <c r="A403" s="159" t="s">
        <v>80</v>
      </c>
      <c r="B403" s="65"/>
      <c r="C403" s="66"/>
      <c r="D403" s="65"/>
      <c r="E403" s="66"/>
      <c r="F403" s="67"/>
      <c r="G403" s="65"/>
      <c r="H403" s="66"/>
      <c r="I403" s="20"/>
      <c r="J403" s="21"/>
    </row>
    <row r="404" spans="1:10" x14ac:dyDescent="0.25">
      <c r="A404" s="158" t="s">
        <v>369</v>
      </c>
      <c r="B404" s="65">
        <v>336</v>
      </c>
      <c r="C404" s="66">
        <v>420</v>
      </c>
      <c r="D404" s="65">
        <v>2250</v>
      </c>
      <c r="E404" s="66">
        <v>2590</v>
      </c>
      <c r="F404" s="67"/>
      <c r="G404" s="65">
        <f t="shared" ref="G404:G413" si="68">B404-C404</f>
        <v>-84</v>
      </c>
      <c r="H404" s="66">
        <f t="shared" ref="H404:H413" si="69">D404-E404</f>
        <v>-340</v>
      </c>
      <c r="I404" s="20">
        <f t="shared" ref="I404:I413" si="70">IF(C404=0, "-", IF(G404/C404&lt;10, G404/C404, "&gt;999%"))</f>
        <v>-0.2</v>
      </c>
      <c r="J404" s="21">
        <f t="shared" ref="J404:J413" si="71">IF(E404=0, "-", IF(H404/E404&lt;10, H404/E404, "&gt;999%"))</f>
        <v>-0.13127413127413126</v>
      </c>
    </row>
    <row r="405" spans="1:10" x14ac:dyDescent="0.25">
      <c r="A405" s="158" t="s">
        <v>370</v>
      </c>
      <c r="B405" s="65">
        <v>81</v>
      </c>
      <c r="C405" s="66">
        <v>151</v>
      </c>
      <c r="D405" s="65">
        <v>1191</v>
      </c>
      <c r="E405" s="66">
        <v>1137</v>
      </c>
      <c r="F405" s="67"/>
      <c r="G405" s="65">
        <f t="shared" si="68"/>
        <v>-70</v>
      </c>
      <c r="H405" s="66">
        <f t="shared" si="69"/>
        <v>54</v>
      </c>
      <c r="I405" s="20">
        <f t="shared" si="70"/>
        <v>-0.46357615894039733</v>
      </c>
      <c r="J405" s="21">
        <f t="shared" si="71"/>
        <v>4.7493403693931395E-2</v>
      </c>
    </row>
    <row r="406" spans="1:10" x14ac:dyDescent="0.25">
      <c r="A406" s="158" t="s">
        <v>502</v>
      </c>
      <c r="B406" s="65">
        <v>34</v>
      </c>
      <c r="C406" s="66">
        <v>71</v>
      </c>
      <c r="D406" s="65">
        <v>370</v>
      </c>
      <c r="E406" s="66">
        <v>305</v>
      </c>
      <c r="F406" s="67"/>
      <c r="G406" s="65">
        <f t="shared" si="68"/>
        <v>-37</v>
      </c>
      <c r="H406" s="66">
        <f t="shared" si="69"/>
        <v>65</v>
      </c>
      <c r="I406" s="20">
        <f t="shared" si="70"/>
        <v>-0.52112676056338025</v>
      </c>
      <c r="J406" s="21">
        <f t="shared" si="71"/>
        <v>0.21311475409836064</v>
      </c>
    </row>
    <row r="407" spans="1:10" x14ac:dyDescent="0.25">
      <c r="A407" s="158" t="s">
        <v>203</v>
      </c>
      <c r="B407" s="65">
        <v>0</v>
      </c>
      <c r="C407" s="66">
        <v>34</v>
      </c>
      <c r="D407" s="65">
        <v>193</v>
      </c>
      <c r="E407" s="66">
        <v>191</v>
      </c>
      <c r="F407" s="67"/>
      <c r="G407" s="65">
        <f t="shared" si="68"/>
        <v>-34</v>
      </c>
      <c r="H407" s="66">
        <f t="shared" si="69"/>
        <v>2</v>
      </c>
      <c r="I407" s="20">
        <f t="shared" si="70"/>
        <v>-1</v>
      </c>
      <c r="J407" s="21">
        <f t="shared" si="71"/>
        <v>1.0471204188481676E-2</v>
      </c>
    </row>
    <row r="408" spans="1:10" x14ac:dyDescent="0.25">
      <c r="A408" s="158" t="s">
        <v>400</v>
      </c>
      <c r="B408" s="65">
        <v>397</v>
      </c>
      <c r="C408" s="66">
        <v>292</v>
      </c>
      <c r="D408" s="65">
        <v>3240</v>
      </c>
      <c r="E408" s="66">
        <v>2684</v>
      </c>
      <c r="F408" s="67"/>
      <c r="G408" s="65">
        <f t="shared" si="68"/>
        <v>105</v>
      </c>
      <c r="H408" s="66">
        <f t="shared" si="69"/>
        <v>556</v>
      </c>
      <c r="I408" s="20">
        <f t="shared" si="70"/>
        <v>0.3595890410958904</v>
      </c>
      <c r="J408" s="21">
        <f t="shared" si="71"/>
        <v>0.20715350223546944</v>
      </c>
    </row>
    <row r="409" spans="1:10" x14ac:dyDescent="0.25">
      <c r="A409" s="158" t="s">
        <v>441</v>
      </c>
      <c r="B409" s="65">
        <v>0</v>
      </c>
      <c r="C409" s="66">
        <v>10</v>
      </c>
      <c r="D409" s="65">
        <v>2</v>
      </c>
      <c r="E409" s="66">
        <v>525</v>
      </c>
      <c r="F409" s="67"/>
      <c r="G409" s="65">
        <f t="shared" si="68"/>
        <v>-10</v>
      </c>
      <c r="H409" s="66">
        <f t="shared" si="69"/>
        <v>-523</v>
      </c>
      <c r="I409" s="20">
        <f t="shared" si="70"/>
        <v>-1</v>
      </c>
      <c r="J409" s="21">
        <f t="shared" si="71"/>
        <v>-0.99619047619047618</v>
      </c>
    </row>
    <row r="410" spans="1:10" x14ac:dyDescent="0.25">
      <c r="A410" s="158" t="s">
        <v>442</v>
      </c>
      <c r="B410" s="65">
        <v>141</v>
      </c>
      <c r="C410" s="66">
        <v>137</v>
      </c>
      <c r="D410" s="65">
        <v>1796</v>
      </c>
      <c r="E410" s="66">
        <v>1413</v>
      </c>
      <c r="F410" s="67"/>
      <c r="G410" s="65">
        <f t="shared" si="68"/>
        <v>4</v>
      </c>
      <c r="H410" s="66">
        <f t="shared" si="69"/>
        <v>383</v>
      </c>
      <c r="I410" s="20">
        <f t="shared" si="70"/>
        <v>2.9197080291970802E-2</v>
      </c>
      <c r="J410" s="21">
        <f t="shared" si="71"/>
        <v>0.27105449398443027</v>
      </c>
    </row>
    <row r="411" spans="1:10" x14ac:dyDescent="0.25">
      <c r="A411" s="158" t="s">
        <v>512</v>
      </c>
      <c r="B411" s="65">
        <v>77</v>
      </c>
      <c r="C411" s="66">
        <v>56</v>
      </c>
      <c r="D411" s="65">
        <v>666</v>
      </c>
      <c r="E411" s="66">
        <v>489</v>
      </c>
      <c r="F411" s="67"/>
      <c r="G411" s="65">
        <f t="shared" si="68"/>
        <v>21</v>
      </c>
      <c r="H411" s="66">
        <f t="shared" si="69"/>
        <v>177</v>
      </c>
      <c r="I411" s="20">
        <f t="shared" si="70"/>
        <v>0.375</v>
      </c>
      <c r="J411" s="21">
        <f t="shared" si="71"/>
        <v>0.3619631901840491</v>
      </c>
    </row>
    <row r="412" spans="1:10" x14ac:dyDescent="0.25">
      <c r="A412" s="158" t="s">
        <v>525</v>
      </c>
      <c r="B412" s="65">
        <v>514</v>
      </c>
      <c r="C412" s="66">
        <v>92</v>
      </c>
      <c r="D412" s="65">
        <v>5172</v>
      </c>
      <c r="E412" s="66">
        <v>3469</v>
      </c>
      <c r="F412" s="67"/>
      <c r="G412" s="65">
        <f t="shared" si="68"/>
        <v>422</v>
      </c>
      <c r="H412" s="66">
        <f t="shared" si="69"/>
        <v>1703</v>
      </c>
      <c r="I412" s="20">
        <f t="shared" si="70"/>
        <v>4.5869565217391308</v>
      </c>
      <c r="J412" s="21">
        <f t="shared" si="71"/>
        <v>0.49091957336408187</v>
      </c>
    </row>
    <row r="413" spans="1:10" s="160" customFormat="1" x14ac:dyDescent="0.25">
      <c r="A413" s="178" t="s">
        <v>684</v>
      </c>
      <c r="B413" s="71">
        <v>1580</v>
      </c>
      <c r="C413" s="72">
        <v>1263</v>
      </c>
      <c r="D413" s="71">
        <v>14880</v>
      </c>
      <c r="E413" s="72">
        <v>12803</v>
      </c>
      <c r="F413" s="73"/>
      <c r="G413" s="71">
        <f t="shared" si="68"/>
        <v>317</v>
      </c>
      <c r="H413" s="72">
        <f t="shared" si="69"/>
        <v>2077</v>
      </c>
      <c r="I413" s="37">
        <f t="shared" si="70"/>
        <v>0.25098970704671419</v>
      </c>
      <c r="J413" s="38">
        <f t="shared" si="71"/>
        <v>0.16222760290556901</v>
      </c>
    </row>
    <row r="414" spans="1:10" x14ac:dyDescent="0.25">
      <c r="A414" s="177"/>
      <c r="B414" s="143"/>
      <c r="C414" s="144"/>
      <c r="D414" s="143"/>
      <c r="E414" s="144"/>
      <c r="F414" s="145"/>
      <c r="G414" s="143"/>
      <c r="H414" s="144"/>
      <c r="I414" s="151"/>
      <c r="J414" s="152"/>
    </row>
    <row r="415" spans="1:10" s="139" customFormat="1" x14ac:dyDescent="0.25">
      <c r="A415" s="159" t="s">
        <v>81</v>
      </c>
      <c r="B415" s="65"/>
      <c r="C415" s="66"/>
      <c r="D415" s="65"/>
      <c r="E415" s="66"/>
      <c r="F415" s="67"/>
      <c r="G415" s="65"/>
      <c r="H415" s="66"/>
      <c r="I415" s="20"/>
      <c r="J415" s="21"/>
    </row>
    <row r="416" spans="1:10" x14ac:dyDescent="0.25">
      <c r="A416" s="158" t="s">
        <v>332</v>
      </c>
      <c r="B416" s="65">
        <v>0</v>
      </c>
      <c r="C416" s="66">
        <v>0</v>
      </c>
      <c r="D416" s="65">
        <v>0</v>
      </c>
      <c r="E416" s="66">
        <v>1</v>
      </c>
      <c r="F416" s="67"/>
      <c r="G416" s="65">
        <f>B416-C416</f>
        <v>0</v>
      </c>
      <c r="H416" s="66">
        <f>D416-E416</f>
        <v>-1</v>
      </c>
      <c r="I416" s="20" t="str">
        <f>IF(C416=0, "-", IF(G416/C416&lt;10, G416/C416, "&gt;999%"))</f>
        <v>-</v>
      </c>
      <c r="J416" s="21">
        <f>IF(E416=0, "-", IF(H416/E416&lt;10, H416/E416, "&gt;999%"))</f>
        <v>-1</v>
      </c>
    </row>
    <row r="417" spans="1:10" s="160" customFormat="1" x14ac:dyDescent="0.25">
      <c r="A417" s="178" t="s">
        <v>685</v>
      </c>
      <c r="B417" s="71">
        <v>0</v>
      </c>
      <c r="C417" s="72">
        <v>0</v>
      </c>
      <c r="D417" s="71">
        <v>0</v>
      </c>
      <c r="E417" s="72">
        <v>1</v>
      </c>
      <c r="F417" s="73"/>
      <c r="G417" s="71">
        <f>B417-C417</f>
        <v>0</v>
      </c>
      <c r="H417" s="72">
        <f>D417-E417</f>
        <v>-1</v>
      </c>
      <c r="I417" s="37" t="str">
        <f>IF(C417=0, "-", IF(G417/C417&lt;10, G417/C417, "&gt;999%"))</f>
        <v>-</v>
      </c>
      <c r="J417" s="38">
        <f>IF(E417=0, "-", IF(H417/E417&lt;10, H417/E417, "&gt;999%"))</f>
        <v>-1</v>
      </c>
    </row>
    <row r="418" spans="1:10" x14ac:dyDescent="0.25">
      <c r="A418" s="177"/>
      <c r="B418" s="143"/>
      <c r="C418" s="144"/>
      <c r="D418" s="143"/>
      <c r="E418" s="144"/>
      <c r="F418" s="145"/>
      <c r="G418" s="143"/>
      <c r="H418" s="144"/>
      <c r="I418" s="151"/>
      <c r="J418" s="152"/>
    </row>
    <row r="419" spans="1:10" s="139" customFormat="1" x14ac:dyDescent="0.25">
      <c r="A419" s="159" t="s">
        <v>82</v>
      </c>
      <c r="B419" s="65"/>
      <c r="C419" s="66"/>
      <c r="D419" s="65"/>
      <c r="E419" s="66"/>
      <c r="F419" s="67"/>
      <c r="G419" s="65"/>
      <c r="H419" s="66"/>
      <c r="I419" s="20"/>
      <c r="J419" s="21"/>
    </row>
    <row r="420" spans="1:10" x14ac:dyDescent="0.25">
      <c r="A420" s="158" t="s">
        <v>314</v>
      </c>
      <c r="B420" s="65">
        <v>0</v>
      </c>
      <c r="C420" s="66">
        <v>16</v>
      </c>
      <c r="D420" s="65">
        <v>2</v>
      </c>
      <c r="E420" s="66">
        <v>49</v>
      </c>
      <c r="F420" s="67"/>
      <c r="G420" s="65">
        <f t="shared" ref="G420:G431" si="72">B420-C420</f>
        <v>-16</v>
      </c>
      <c r="H420" s="66">
        <f t="shared" ref="H420:H431" si="73">D420-E420</f>
        <v>-47</v>
      </c>
      <c r="I420" s="20">
        <f t="shared" ref="I420:I431" si="74">IF(C420=0, "-", IF(G420/C420&lt;10, G420/C420, "&gt;999%"))</f>
        <v>-1</v>
      </c>
      <c r="J420" s="21">
        <f t="shared" ref="J420:J431" si="75">IF(E420=0, "-", IF(H420/E420&lt;10, H420/E420, "&gt;999%"))</f>
        <v>-0.95918367346938771</v>
      </c>
    </row>
    <row r="421" spans="1:10" x14ac:dyDescent="0.25">
      <c r="A421" s="158" t="s">
        <v>345</v>
      </c>
      <c r="B421" s="65">
        <v>0</v>
      </c>
      <c r="C421" s="66">
        <v>1</v>
      </c>
      <c r="D421" s="65">
        <v>0</v>
      </c>
      <c r="E421" s="66">
        <v>3</v>
      </c>
      <c r="F421" s="67"/>
      <c r="G421" s="65">
        <f t="shared" si="72"/>
        <v>-1</v>
      </c>
      <c r="H421" s="66">
        <f t="shared" si="73"/>
        <v>-3</v>
      </c>
      <c r="I421" s="20">
        <f t="shared" si="74"/>
        <v>-1</v>
      </c>
      <c r="J421" s="21">
        <f t="shared" si="75"/>
        <v>-1</v>
      </c>
    </row>
    <row r="422" spans="1:10" x14ac:dyDescent="0.25">
      <c r="A422" s="158" t="s">
        <v>352</v>
      </c>
      <c r="B422" s="65">
        <v>9</v>
      </c>
      <c r="C422" s="66">
        <v>38</v>
      </c>
      <c r="D422" s="65">
        <v>176</v>
      </c>
      <c r="E422" s="66">
        <v>307</v>
      </c>
      <c r="F422" s="67"/>
      <c r="G422" s="65">
        <f t="shared" si="72"/>
        <v>-29</v>
      </c>
      <c r="H422" s="66">
        <f t="shared" si="73"/>
        <v>-131</v>
      </c>
      <c r="I422" s="20">
        <f t="shared" si="74"/>
        <v>-0.76315789473684215</v>
      </c>
      <c r="J422" s="21">
        <f t="shared" si="75"/>
        <v>-0.42671009771986973</v>
      </c>
    </row>
    <row r="423" spans="1:10" x14ac:dyDescent="0.25">
      <c r="A423" s="158" t="s">
        <v>243</v>
      </c>
      <c r="B423" s="65">
        <v>1</v>
      </c>
      <c r="C423" s="66">
        <v>2</v>
      </c>
      <c r="D423" s="65">
        <v>48</v>
      </c>
      <c r="E423" s="66">
        <v>38</v>
      </c>
      <c r="F423" s="67"/>
      <c r="G423" s="65">
        <f t="shared" si="72"/>
        <v>-1</v>
      </c>
      <c r="H423" s="66">
        <f t="shared" si="73"/>
        <v>10</v>
      </c>
      <c r="I423" s="20">
        <f t="shared" si="74"/>
        <v>-0.5</v>
      </c>
      <c r="J423" s="21">
        <f t="shared" si="75"/>
        <v>0.26315789473684209</v>
      </c>
    </row>
    <row r="424" spans="1:10" x14ac:dyDescent="0.25">
      <c r="A424" s="158" t="s">
        <v>513</v>
      </c>
      <c r="B424" s="65">
        <v>22</v>
      </c>
      <c r="C424" s="66">
        <v>40</v>
      </c>
      <c r="D424" s="65">
        <v>333</v>
      </c>
      <c r="E424" s="66">
        <v>341</v>
      </c>
      <c r="F424" s="67"/>
      <c r="G424" s="65">
        <f t="shared" si="72"/>
        <v>-18</v>
      </c>
      <c r="H424" s="66">
        <f t="shared" si="73"/>
        <v>-8</v>
      </c>
      <c r="I424" s="20">
        <f t="shared" si="74"/>
        <v>-0.45</v>
      </c>
      <c r="J424" s="21">
        <f t="shared" si="75"/>
        <v>-2.3460410557184751E-2</v>
      </c>
    </row>
    <row r="425" spans="1:10" x14ac:dyDescent="0.25">
      <c r="A425" s="158" t="s">
        <v>526</v>
      </c>
      <c r="B425" s="65">
        <v>160</v>
      </c>
      <c r="C425" s="66">
        <v>278</v>
      </c>
      <c r="D425" s="65">
        <v>1836</v>
      </c>
      <c r="E425" s="66">
        <v>2422</v>
      </c>
      <c r="F425" s="67"/>
      <c r="G425" s="65">
        <f t="shared" si="72"/>
        <v>-118</v>
      </c>
      <c r="H425" s="66">
        <f t="shared" si="73"/>
        <v>-586</v>
      </c>
      <c r="I425" s="20">
        <f t="shared" si="74"/>
        <v>-0.42446043165467628</v>
      </c>
      <c r="J425" s="21">
        <f t="shared" si="75"/>
        <v>-0.24194880264244426</v>
      </c>
    </row>
    <row r="426" spans="1:10" x14ac:dyDescent="0.25">
      <c r="A426" s="158" t="s">
        <v>443</v>
      </c>
      <c r="B426" s="65">
        <v>0</v>
      </c>
      <c r="C426" s="66">
        <v>2</v>
      </c>
      <c r="D426" s="65">
        <v>0</v>
      </c>
      <c r="E426" s="66">
        <v>12</v>
      </c>
      <c r="F426" s="67"/>
      <c r="G426" s="65">
        <f t="shared" si="72"/>
        <v>-2</v>
      </c>
      <c r="H426" s="66">
        <f t="shared" si="73"/>
        <v>-12</v>
      </c>
      <c r="I426" s="20">
        <f t="shared" si="74"/>
        <v>-1</v>
      </c>
      <c r="J426" s="21">
        <f t="shared" si="75"/>
        <v>-1</v>
      </c>
    </row>
    <row r="427" spans="1:10" x14ac:dyDescent="0.25">
      <c r="A427" s="158" t="s">
        <v>472</v>
      </c>
      <c r="B427" s="65">
        <v>101</v>
      </c>
      <c r="C427" s="66">
        <v>146</v>
      </c>
      <c r="D427" s="65">
        <v>1160</v>
      </c>
      <c r="E427" s="66">
        <v>761</v>
      </c>
      <c r="F427" s="67"/>
      <c r="G427" s="65">
        <f t="shared" si="72"/>
        <v>-45</v>
      </c>
      <c r="H427" s="66">
        <f t="shared" si="73"/>
        <v>399</v>
      </c>
      <c r="I427" s="20">
        <f t="shared" si="74"/>
        <v>-0.30821917808219179</v>
      </c>
      <c r="J427" s="21">
        <f t="shared" si="75"/>
        <v>0.52431011826544016</v>
      </c>
    </row>
    <row r="428" spans="1:10" x14ac:dyDescent="0.25">
      <c r="A428" s="158" t="s">
        <v>371</v>
      </c>
      <c r="B428" s="65">
        <v>0</v>
      </c>
      <c r="C428" s="66">
        <v>18</v>
      </c>
      <c r="D428" s="65">
        <v>2</v>
      </c>
      <c r="E428" s="66">
        <v>1112</v>
      </c>
      <c r="F428" s="67"/>
      <c r="G428" s="65">
        <f t="shared" si="72"/>
        <v>-18</v>
      </c>
      <c r="H428" s="66">
        <f t="shared" si="73"/>
        <v>-1110</v>
      </c>
      <c r="I428" s="20">
        <f t="shared" si="74"/>
        <v>-1</v>
      </c>
      <c r="J428" s="21">
        <f t="shared" si="75"/>
        <v>-0.99820143884892087</v>
      </c>
    </row>
    <row r="429" spans="1:10" x14ac:dyDescent="0.25">
      <c r="A429" s="158" t="s">
        <v>401</v>
      </c>
      <c r="B429" s="65">
        <v>89</v>
      </c>
      <c r="C429" s="66">
        <v>98</v>
      </c>
      <c r="D429" s="65">
        <v>1193</v>
      </c>
      <c r="E429" s="66">
        <v>1533</v>
      </c>
      <c r="F429" s="67"/>
      <c r="G429" s="65">
        <f t="shared" si="72"/>
        <v>-9</v>
      </c>
      <c r="H429" s="66">
        <f t="shared" si="73"/>
        <v>-340</v>
      </c>
      <c r="I429" s="20">
        <f t="shared" si="74"/>
        <v>-9.1836734693877556E-2</v>
      </c>
      <c r="J429" s="21">
        <f t="shared" si="75"/>
        <v>-0.2217873450750163</v>
      </c>
    </row>
    <row r="430" spans="1:10" x14ac:dyDescent="0.25">
      <c r="A430" s="158" t="s">
        <v>315</v>
      </c>
      <c r="B430" s="65">
        <v>3</v>
      </c>
      <c r="C430" s="66">
        <v>0</v>
      </c>
      <c r="D430" s="65">
        <v>3</v>
      </c>
      <c r="E430" s="66">
        <v>0</v>
      </c>
      <c r="F430" s="67"/>
      <c r="G430" s="65">
        <f t="shared" si="72"/>
        <v>3</v>
      </c>
      <c r="H430" s="66">
        <f t="shared" si="73"/>
        <v>3</v>
      </c>
      <c r="I430" s="20" t="str">
        <f t="shared" si="74"/>
        <v>-</v>
      </c>
      <c r="J430" s="21" t="str">
        <f t="shared" si="75"/>
        <v>-</v>
      </c>
    </row>
    <row r="431" spans="1:10" s="160" customFormat="1" x14ac:dyDescent="0.25">
      <c r="A431" s="178" t="s">
        <v>686</v>
      </c>
      <c r="B431" s="71">
        <v>385</v>
      </c>
      <c r="C431" s="72">
        <v>639</v>
      </c>
      <c r="D431" s="71">
        <v>4753</v>
      </c>
      <c r="E431" s="72">
        <v>6578</v>
      </c>
      <c r="F431" s="73"/>
      <c r="G431" s="71">
        <f t="shared" si="72"/>
        <v>-254</v>
      </c>
      <c r="H431" s="72">
        <f t="shared" si="73"/>
        <v>-1825</v>
      </c>
      <c r="I431" s="37">
        <f t="shared" si="74"/>
        <v>-0.39749608763693273</v>
      </c>
      <c r="J431" s="38">
        <f t="shared" si="75"/>
        <v>-0.27743995135299482</v>
      </c>
    </row>
    <row r="432" spans="1:10" x14ac:dyDescent="0.25">
      <c r="A432" s="177"/>
      <c r="B432" s="143"/>
      <c r="C432" s="144"/>
      <c r="D432" s="143"/>
      <c r="E432" s="144"/>
      <c r="F432" s="145"/>
      <c r="G432" s="143"/>
      <c r="H432" s="144"/>
      <c r="I432" s="151"/>
      <c r="J432" s="152"/>
    </row>
    <row r="433" spans="1:10" s="139" customFormat="1" x14ac:dyDescent="0.25">
      <c r="A433" s="159" t="s">
        <v>83</v>
      </c>
      <c r="B433" s="65"/>
      <c r="C433" s="66"/>
      <c r="D433" s="65"/>
      <c r="E433" s="66"/>
      <c r="F433" s="67"/>
      <c r="G433" s="65"/>
      <c r="H433" s="66"/>
      <c r="I433" s="20"/>
      <c r="J433" s="21"/>
    </row>
    <row r="434" spans="1:10" x14ac:dyDescent="0.25">
      <c r="A434" s="158" t="s">
        <v>372</v>
      </c>
      <c r="B434" s="65">
        <v>4</v>
      </c>
      <c r="C434" s="66">
        <v>10</v>
      </c>
      <c r="D434" s="65">
        <v>48</v>
      </c>
      <c r="E434" s="66">
        <v>50</v>
      </c>
      <c r="F434" s="67"/>
      <c r="G434" s="65">
        <f t="shared" ref="G434:G442" si="76">B434-C434</f>
        <v>-6</v>
      </c>
      <c r="H434" s="66">
        <f t="shared" ref="H434:H442" si="77">D434-E434</f>
        <v>-2</v>
      </c>
      <c r="I434" s="20">
        <f t="shared" ref="I434:I442" si="78">IF(C434=0, "-", IF(G434/C434&lt;10, G434/C434, "&gt;999%"))</f>
        <v>-0.6</v>
      </c>
      <c r="J434" s="21">
        <f t="shared" ref="J434:J442" si="79">IF(E434=0, "-", IF(H434/E434&lt;10, H434/E434, "&gt;999%"))</f>
        <v>-0.04</v>
      </c>
    </row>
    <row r="435" spans="1:10" x14ac:dyDescent="0.25">
      <c r="A435" s="158" t="s">
        <v>402</v>
      </c>
      <c r="B435" s="65">
        <v>15</v>
      </c>
      <c r="C435" s="66">
        <v>12</v>
      </c>
      <c r="D435" s="65">
        <v>102</v>
      </c>
      <c r="E435" s="66">
        <v>98</v>
      </c>
      <c r="F435" s="67"/>
      <c r="G435" s="65">
        <f t="shared" si="76"/>
        <v>3</v>
      </c>
      <c r="H435" s="66">
        <f t="shared" si="77"/>
        <v>4</v>
      </c>
      <c r="I435" s="20">
        <f t="shared" si="78"/>
        <v>0.25</v>
      </c>
      <c r="J435" s="21">
        <f t="shared" si="79"/>
        <v>4.0816326530612242E-2</v>
      </c>
    </row>
    <row r="436" spans="1:10" x14ac:dyDescent="0.25">
      <c r="A436" s="158" t="s">
        <v>225</v>
      </c>
      <c r="B436" s="65">
        <v>0</v>
      </c>
      <c r="C436" s="66">
        <v>0</v>
      </c>
      <c r="D436" s="65">
        <v>0</v>
      </c>
      <c r="E436" s="66">
        <v>2</v>
      </c>
      <c r="F436" s="67"/>
      <c r="G436" s="65">
        <f t="shared" si="76"/>
        <v>0</v>
      </c>
      <c r="H436" s="66">
        <f t="shared" si="77"/>
        <v>-2</v>
      </c>
      <c r="I436" s="20" t="str">
        <f t="shared" si="78"/>
        <v>-</v>
      </c>
      <c r="J436" s="21">
        <f t="shared" si="79"/>
        <v>-1</v>
      </c>
    </row>
    <row r="437" spans="1:10" x14ac:dyDescent="0.25">
      <c r="A437" s="158" t="s">
        <v>403</v>
      </c>
      <c r="B437" s="65">
        <v>0</v>
      </c>
      <c r="C437" s="66">
        <v>1</v>
      </c>
      <c r="D437" s="65">
        <v>9</v>
      </c>
      <c r="E437" s="66">
        <v>12</v>
      </c>
      <c r="F437" s="67"/>
      <c r="G437" s="65">
        <f t="shared" si="76"/>
        <v>-1</v>
      </c>
      <c r="H437" s="66">
        <f t="shared" si="77"/>
        <v>-3</v>
      </c>
      <c r="I437" s="20">
        <f t="shared" si="78"/>
        <v>-1</v>
      </c>
      <c r="J437" s="21">
        <f t="shared" si="79"/>
        <v>-0.25</v>
      </c>
    </row>
    <row r="438" spans="1:10" x14ac:dyDescent="0.25">
      <c r="A438" s="158" t="s">
        <v>247</v>
      </c>
      <c r="B438" s="65">
        <v>0</v>
      </c>
      <c r="C438" s="66">
        <v>1</v>
      </c>
      <c r="D438" s="65">
        <v>6</v>
      </c>
      <c r="E438" s="66">
        <v>4</v>
      </c>
      <c r="F438" s="67"/>
      <c r="G438" s="65">
        <f t="shared" si="76"/>
        <v>-1</v>
      </c>
      <c r="H438" s="66">
        <f t="shared" si="77"/>
        <v>2</v>
      </c>
      <c r="I438" s="20">
        <f t="shared" si="78"/>
        <v>-1</v>
      </c>
      <c r="J438" s="21">
        <f t="shared" si="79"/>
        <v>0.5</v>
      </c>
    </row>
    <row r="439" spans="1:10" x14ac:dyDescent="0.25">
      <c r="A439" s="158" t="s">
        <v>546</v>
      </c>
      <c r="B439" s="65">
        <v>0</v>
      </c>
      <c r="C439" s="66">
        <v>2</v>
      </c>
      <c r="D439" s="65">
        <v>0</v>
      </c>
      <c r="E439" s="66">
        <v>5</v>
      </c>
      <c r="F439" s="67"/>
      <c r="G439" s="65">
        <f t="shared" si="76"/>
        <v>-2</v>
      </c>
      <c r="H439" s="66">
        <f t="shared" si="77"/>
        <v>-5</v>
      </c>
      <c r="I439" s="20">
        <f t="shared" si="78"/>
        <v>-1</v>
      </c>
      <c r="J439" s="21">
        <f t="shared" si="79"/>
        <v>-1</v>
      </c>
    </row>
    <row r="440" spans="1:10" x14ac:dyDescent="0.25">
      <c r="A440" s="158" t="s">
        <v>503</v>
      </c>
      <c r="B440" s="65">
        <v>7</v>
      </c>
      <c r="C440" s="66">
        <v>5</v>
      </c>
      <c r="D440" s="65">
        <v>36</v>
      </c>
      <c r="E440" s="66">
        <v>30</v>
      </c>
      <c r="F440" s="67"/>
      <c r="G440" s="65">
        <f t="shared" si="76"/>
        <v>2</v>
      </c>
      <c r="H440" s="66">
        <f t="shared" si="77"/>
        <v>6</v>
      </c>
      <c r="I440" s="20">
        <f t="shared" si="78"/>
        <v>0.4</v>
      </c>
      <c r="J440" s="21">
        <f t="shared" si="79"/>
        <v>0.2</v>
      </c>
    </row>
    <row r="441" spans="1:10" x14ac:dyDescent="0.25">
      <c r="A441" s="158" t="s">
        <v>493</v>
      </c>
      <c r="B441" s="65">
        <v>4</v>
      </c>
      <c r="C441" s="66">
        <v>11</v>
      </c>
      <c r="D441" s="65">
        <v>29</v>
      </c>
      <c r="E441" s="66">
        <v>44</v>
      </c>
      <c r="F441" s="67"/>
      <c r="G441" s="65">
        <f t="shared" si="76"/>
        <v>-7</v>
      </c>
      <c r="H441" s="66">
        <f t="shared" si="77"/>
        <v>-15</v>
      </c>
      <c r="I441" s="20">
        <f t="shared" si="78"/>
        <v>-0.63636363636363635</v>
      </c>
      <c r="J441" s="21">
        <f t="shared" si="79"/>
        <v>-0.34090909090909088</v>
      </c>
    </row>
    <row r="442" spans="1:10" s="160" customFormat="1" x14ac:dyDescent="0.25">
      <c r="A442" s="178" t="s">
        <v>687</v>
      </c>
      <c r="B442" s="71">
        <v>30</v>
      </c>
      <c r="C442" s="72">
        <v>42</v>
      </c>
      <c r="D442" s="71">
        <v>230</v>
      </c>
      <c r="E442" s="72">
        <v>245</v>
      </c>
      <c r="F442" s="73"/>
      <c r="G442" s="71">
        <f t="shared" si="76"/>
        <v>-12</v>
      </c>
      <c r="H442" s="72">
        <f t="shared" si="77"/>
        <v>-15</v>
      </c>
      <c r="I442" s="37">
        <f t="shared" si="78"/>
        <v>-0.2857142857142857</v>
      </c>
      <c r="J442" s="38">
        <f t="shared" si="79"/>
        <v>-6.1224489795918366E-2</v>
      </c>
    </row>
    <row r="443" spans="1:10" x14ac:dyDescent="0.25">
      <c r="A443" s="177"/>
      <c r="B443" s="143"/>
      <c r="C443" s="144"/>
      <c r="D443" s="143"/>
      <c r="E443" s="144"/>
      <c r="F443" s="145"/>
      <c r="G443" s="143"/>
      <c r="H443" s="144"/>
      <c r="I443" s="151"/>
      <c r="J443" s="152"/>
    </row>
    <row r="444" spans="1:10" s="139" customFormat="1" x14ac:dyDescent="0.25">
      <c r="A444" s="159" t="s">
        <v>84</v>
      </c>
      <c r="B444" s="65"/>
      <c r="C444" s="66"/>
      <c r="D444" s="65"/>
      <c r="E444" s="66"/>
      <c r="F444" s="67"/>
      <c r="G444" s="65"/>
      <c r="H444" s="66"/>
      <c r="I444" s="20"/>
      <c r="J444" s="21"/>
    </row>
    <row r="445" spans="1:10" x14ac:dyDescent="0.25">
      <c r="A445" s="158" t="s">
        <v>265</v>
      </c>
      <c r="B445" s="65">
        <v>23</v>
      </c>
      <c r="C445" s="66">
        <v>0</v>
      </c>
      <c r="D445" s="65">
        <v>121</v>
      </c>
      <c r="E445" s="66">
        <v>0</v>
      </c>
      <c r="F445" s="67"/>
      <c r="G445" s="65">
        <f>B445-C445</f>
        <v>23</v>
      </c>
      <c r="H445" s="66">
        <f>D445-E445</f>
        <v>121</v>
      </c>
      <c r="I445" s="20" t="str">
        <f>IF(C445=0, "-", IF(G445/C445&lt;10, G445/C445, "&gt;999%"))</f>
        <v>-</v>
      </c>
      <c r="J445" s="21" t="str">
        <f>IF(E445=0, "-", IF(H445/E445&lt;10, H445/E445, "&gt;999%"))</f>
        <v>-</v>
      </c>
    </row>
    <row r="446" spans="1:10" s="160" customFormat="1" x14ac:dyDescent="0.25">
      <c r="A446" s="178" t="s">
        <v>688</v>
      </c>
      <c r="B446" s="71">
        <v>23</v>
      </c>
      <c r="C446" s="72">
        <v>0</v>
      </c>
      <c r="D446" s="71">
        <v>121</v>
      </c>
      <c r="E446" s="72">
        <v>0</v>
      </c>
      <c r="F446" s="73"/>
      <c r="G446" s="71">
        <f>B446-C446</f>
        <v>23</v>
      </c>
      <c r="H446" s="72">
        <f>D446-E446</f>
        <v>121</v>
      </c>
      <c r="I446" s="37" t="str">
        <f>IF(C446=0, "-", IF(G446/C446&lt;10, G446/C446, "&gt;999%"))</f>
        <v>-</v>
      </c>
      <c r="J446" s="38" t="str">
        <f>IF(E446=0, "-", IF(H446/E446&lt;10, H446/E446, "&gt;999%"))</f>
        <v>-</v>
      </c>
    </row>
    <row r="447" spans="1:10" x14ac:dyDescent="0.25">
      <c r="A447" s="177"/>
      <c r="B447" s="143"/>
      <c r="C447" s="144"/>
      <c r="D447" s="143"/>
      <c r="E447" s="144"/>
      <c r="F447" s="145"/>
      <c r="G447" s="143"/>
      <c r="H447" s="144"/>
      <c r="I447" s="151"/>
      <c r="J447" s="152"/>
    </row>
    <row r="448" spans="1:10" s="139" customFormat="1" x14ac:dyDescent="0.25">
      <c r="A448" s="159" t="s">
        <v>85</v>
      </c>
      <c r="B448" s="65"/>
      <c r="C448" s="66"/>
      <c r="D448" s="65"/>
      <c r="E448" s="66"/>
      <c r="F448" s="67"/>
      <c r="G448" s="65"/>
      <c r="H448" s="66"/>
      <c r="I448" s="20"/>
      <c r="J448" s="21"/>
    </row>
    <row r="449" spans="1:10" x14ac:dyDescent="0.25">
      <c r="A449" s="158" t="s">
        <v>346</v>
      </c>
      <c r="B449" s="65">
        <v>4</v>
      </c>
      <c r="C449" s="66">
        <v>4</v>
      </c>
      <c r="D449" s="65">
        <v>73</v>
      </c>
      <c r="E449" s="66">
        <v>48</v>
      </c>
      <c r="F449" s="67"/>
      <c r="G449" s="65">
        <f t="shared" ref="G449:G457" si="80">B449-C449</f>
        <v>0</v>
      </c>
      <c r="H449" s="66">
        <f t="shared" ref="H449:H457" si="81">D449-E449</f>
        <v>25</v>
      </c>
      <c r="I449" s="20">
        <f t="shared" ref="I449:I457" si="82">IF(C449=0, "-", IF(G449/C449&lt;10, G449/C449, "&gt;999%"))</f>
        <v>0</v>
      </c>
      <c r="J449" s="21">
        <f t="shared" ref="J449:J457" si="83">IF(E449=0, "-", IF(H449/E449&lt;10, H449/E449, "&gt;999%"))</f>
        <v>0.52083333333333337</v>
      </c>
    </row>
    <row r="450" spans="1:10" x14ac:dyDescent="0.25">
      <c r="A450" s="158" t="s">
        <v>333</v>
      </c>
      <c r="B450" s="65">
        <v>1</v>
      </c>
      <c r="C450" s="66">
        <v>3</v>
      </c>
      <c r="D450" s="65">
        <v>14</v>
      </c>
      <c r="E450" s="66">
        <v>16</v>
      </c>
      <c r="F450" s="67"/>
      <c r="G450" s="65">
        <f t="shared" si="80"/>
        <v>-2</v>
      </c>
      <c r="H450" s="66">
        <f t="shared" si="81"/>
        <v>-2</v>
      </c>
      <c r="I450" s="20">
        <f t="shared" si="82"/>
        <v>-0.66666666666666663</v>
      </c>
      <c r="J450" s="21">
        <f t="shared" si="83"/>
        <v>-0.125</v>
      </c>
    </row>
    <row r="451" spans="1:10" x14ac:dyDescent="0.25">
      <c r="A451" s="158" t="s">
        <v>468</v>
      </c>
      <c r="B451" s="65">
        <v>7</v>
      </c>
      <c r="C451" s="66">
        <v>3</v>
      </c>
      <c r="D451" s="65">
        <v>78</v>
      </c>
      <c r="E451" s="66">
        <v>54</v>
      </c>
      <c r="F451" s="67"/>
      <c r="G451" s="65">
        <f t="shared" si="80"/>
        <v>4</v>
      </c>
      <c r="H451" s="66">
        <f t="shared" si="81"/>
        <v>24</v>
      </c>
      <c r="I451" s="20">
        <f t="shared" si="82"/>
        <v>1.3333333333333333</v>
      </c>
      <c r="J451" s="21">
        <f t="shared" si="83"/>
        <v>0.44444444444444442</v>
      </c>
    </row>
    <row r="452" spans="1:10" x14ac:dyDescent="0.25">
      <c r="A452" s="158" t="s">
        <v>469</v>
      </c>
      <c r="B452" s="65">
        <v>8</v>
      </c>
      <c r="C452" s="66">
        <v>7</v>
      </c>
      <c r="D452" s="65">
        <v>88</v>
      </c>
      <c r="E452" s="66">
        <v>45</v>
      </c>
      <c r="F452" s="67"/>
      <c r="G452" s="65">
        <f t="shared" si="80"/>
        <v>1</v>
      </c>
      <c r="H452" s="66">
        <f t="shared" si="81"/>
        <v>43</v>
      </c>
      <c r="I452" s="20">
        <f t="shared" si="82"/>
        <v>0.14285714285714285</v>
      </c>
      <c r="J452" s="21">
        <f t="shared" si="83"/>
        <v>0.9555555555555556</v>
      </c>
    </row>
    <row r="453" spans="1:10" x14ac:dyDescent="0.25">
      <c r="A453" s="158" t="s">
        <v>334</v>
      </c>
      <c r="B453" s="65">
        <v>3</v>
      </c>
      <c r="C453" s="66">
        <v>4</v>
      </c>
      <c r="D453" s="65">
        <v>20</v>
      </c>
      <c r="E453" s="66">
        <v>21</v>
      </c>
      <c r="F453" s="67"/>
      <c r="G453" s="65">
        <f t="shared" si="80"/>
        <v>-1</v>
      </c>
      <c r="H453" s="66">
        <f t="shared" si="81"/>
        <v>-1</v>
      </c>
      <c r="I453" s="20">
        <f t="shared" si="82"/>
        <v>-0.25</v>
      </c>
      <c r="J453" s="21">
        <f t="shared" si="83"/>
        <v>-4.7619047619047616E-2</v>
      </c>
    </row>
    <row r="454" spans="1:10" x14ac:dyDescent="0.25">
      <c r="A454" s="158" t="s">
        <v>426</v>
      </c>
      <c r="B454" s="65">
        <v>26</v>
      </c>
      <c r="C454" s="66">
        <v>22</v>
      </c>
      <c r="D454" s="65">
        <v>314</v>
      </c>
      <c r="E454" s="66">
        <v>277</v>
      </c>
      <c r="F454" s="67"/>
      <c r="G454" s="65">
        <f t="shared" si="80"/>
        <v>4</v>
      </c>
      <c r="H454" s="66">
        <f t="shared" si="81"/>
        <v>37</v>
      </c>
      <c r="I454" s="20">
        <f t="shared" si="82"/>
        <v>0.18181818181818182</v>
      </c>
      <c r="J454" s="21">
        <f t="shared" si="83"/>
        <v>0.13357400722021662</v>
      </c>
    </row>
    <row r="455" spans="1:10" x14ac:dyDescent="0.25">
      <c r="A455" s="158" t="s">
        <v>292</v>
      </c>
      <c r="B455" s="65">
        <v>0</v>
      </c>
      <c r="C455" s="66">
        <v>3</v>
      </c>
      <c r="D455" s="65">
        <v>7</v>
      </c>
      <c r="E455" s="66">
        <v>8</v>
      </c>
      <c r="F455" s="67"/>
      <c r="G455" s="65">
        <f t="shared" si="80"/>
        <v>-3</v>
      </c>
      <c r="H455" s="66">
        <f t="shared" si="81"/>
        <v>-1</v>
      </c>
      <c r="I455" s="20">
        <f t="shared" si="82"/>
        <v>-1</v>
      </c>
      <c r="J455" s="21">
        <f t="shared" si="83"/>
        <v>-0.125</v>
      </c>
    </row>
    <row r="456" spans="1:10" x14ac:dyDescent="0.25">
      <c r="A456" s="158" t="s">
        <v>280</v>
      </c>
      <c r="B456" s="65">
        <v>3</v>
      </c>
      <c r="C456" s="66">
        <v>3</v>
      </c>
      <c r="D456" s="65">
        <v>69</v>
      </c>
      <c r="E456" s="66">
        <v>65</v>
      </c>
      <c r="F456" s="67"/>
      <c r="G456" s="65">
        <f t="shared" si="80"/>
        <v>0</v>
      </c>
      <c r="H456" s="66">
        <f t="shared" si="81"/>
        <v>4</v>
      </c>
      <c r="I456" s="20">
        <f t="shared" si="82"/>
        <v>0</v>
      </c>
      <c r="J456" s="21">
        <f t="shared" si="83"/>
        <v>6.1538461538461542E-2</v>
      </c>
    </row>
    <row r="457" spans="1:10" s="160" customFormat="1" x14ac:dyDescent="0.25">
      <c r="A457" s="178" t="s">
        <v>689</v>
      </c>
      <c r="B457" s="71">
        <v>52</v>
      </c>
      <c r="C457" s="72">
        <v>49</v>
      </c>
      <c r="D457" s="71">
        <v>663</v>
      </c>
      <c r="E457" s="72">
        <v>534</v>
      </c>
      <c r="F457" s="73"/>
      <c r="G457" s="71">
        <f t="shared" si="80"/>
        <v>3</v>
      </c>
      <c r="H457" s="72">
        <f t="shared" si="81"/>
        <v>129</v>
      </c>
      <c r="I457" s="37">
        <f t="shared" si="82"/>
        <v>6.1224489795918366E-2</v>
      </c>
      <c r="J457" s="38">
        <f t="shared" si="83"/>
        <v>0.24157303370786518</v>
      </c>
    </row>
    <row r="458" spans="1:10" x14ac:dyDescent="0.25">
      <c r="A458" s="177"/>
      <c r="B458" s="143"/>
      <c r="C458" s="144"/>
      <c r="D458" s="143"/>
      <c r="E458" s="144"/>
      <c r="F458" s="145"/>
      <c r="G458" s="143"/>
      <c r="H458" s="144"/>
      <c r="I458" s="151"/>
      <c r="J458" s="152"/>
    </row>
    <row r="459" spans="1:10" s="139" customFormat="1" x14ac:dyDescent="0.25">
      <c r="A459" s="159" t="s">
        <v>86</v>
      </c>
      <c r="B459" s="65"/>
      <c r="C459" s="66"/>
      <c r="D459" s="65"/>
      <c r="E459" s="66"/>
      <c r="F459" s="67"/>
      <c r="G459" s="65"/>
      <c r="H459" s="66"/>
      <c r="I459" s="20"/>
      <c r="J459" s="21"/>
    </row>
    <row r="460" spans="1:10" x14ac:dyDescent="0.25">
      <c r="A460" s="158" t="s">
        <v>527</v>
      </c>
      <c r="B460" s="65">
        <v>129</v>
      </c>
      <c r="C460" s="66">
        <v>75</v>
      </c>
      <c r="D460" s="65">
        <v>917</v>
      </c>
      <c r="E460" s="66">
        <v>803</v>
      </c>
      <c r="F460" s="67"/>
      <c r="G460" s="65">
        <f>B460-C460</f>
        <v>54</v>
      </c>
      <c r="H460" s="66">
        <f>D460-E460</f>
        <v>114</v>
      </c>
      <c r="I460" s="20">
        <f>IF(C460=0, "-", IF(G460/C460&lt;10, G460/C460, "&gt;999%"))</f>
        <v>0.72</v>
      </c>
      <c r="J460" s="21">
        <f>IF(E460=0, "-", IF(H460/E460&lt;10, H460/E460, "&gt;999%"))</f>
        <v>0.14196762141967623</v>
      </c>
    </row>
    <row r="461" spans="1:10" x14ac:dyDescent="0.25">
      <c r="A461" s="158" t="s">
        <v>528</v>
      </c>
      <c r="B461" s="65">
        <v>16</v>
      </c>
      <c r="C461" s="66">
        <v>10</v>
      </c>
      <c r="D461" s="65">
        <v>152</v>
      </c>
      <c r="E461" s="66">
        <v>11</v>
      </c>
      <c r="F461" s="67"/>
      <c r="G461" s="65">
        <f>B461-C461</f>
        <v>6</v>
      </c>
      <c r="H461" s="66">
        <f>D461-E461</f>
        <v>141</v>
      </c>
      <c r="I461" s="20">
        <f>IF(C461=0, "-", IF(G461/C461&lt;10, G461/C461, "&gt;999%"))</f>
        <v>0.6</v>
      </c>
      <c r="J461" s="21" t="str">
        <f>IF(E461=0, "-", IF(H461/E461&lt;10, H461/E461, "&gt;999%"))</f>
        <v>&gt;999%</v>
      </c>
    </row>
    <row r="462" spans="1:10" x14ac:dyDescent="0.25">
      <c r="A462" s="158" t="s">
        <v>529</v>
      </c>
      <c r="B462" s="65">
        <v>0</v>
      </c>
      <c r="C462" s="66">
        <v>0</v>
      </c>
      <c r="D462" s="65">
        <v>13</v>
      </c>
      <c r="E462" s="66">
        <v>0</v>
      </c>
      <c r="F462" s="67"/>
      <c r="G462" s="65">
        <f>B462-C462</f>
        <v>0</v>
      </c>
      <c r="H462" s="66">
        <f>D462-E462</f>
        <v>13</v>
      </c>
      <c r="I462" s="20" t="str">
        <f>IF(C462=0, "-", IF(G462/C462&lt;10, G462/C462, "&gt;999%"))</f>
        <v>-</v>
      </c>
      <c r="J462" s="21" t="str">
        <f>IF(E462=0, "-", IF(H462/E462&lt;10, H462/E462, "&gt;999%"))</f>
        <v>-</v>
      </c>
    </row>
    <row r="463" spans="1:10" s="160" customFormat="1" x14ac:dyDescent="0.25">
      <c r="A463" s="178" t="s">
        <v>690</v>
      </c>
      <c r="B463" s="71">
        <v>145</v>
      </c>
      <c r="C463" s="72">
        <v>85</v>
      </c>
      <c r="D463" s="71">
        <v>1082</v>
      </c>
      <c r="E463" s="72">
        <v>814</v>
      </c>
      <c r="F463" s="73"/>
      <c r="G463" s="71">
        <f>B463-C463</f>
        <v>60</v>
      </c>
      <c r="H463" s="72">
        <f>D463-E463</f>
        <v>268</v>
      </c>
      <c r="I463" s="37">
        <f>IF(C463=0, "-", IF(G463/C463&lt;10, G463/C463, "&gt;999%"))</f>
        <v>0.70588235294117652</v>
      </c>
      <c r="J463" s="38">
        <f>IF(E463=0, "-", IF(H463/E463&lt;10, H463/E463, "&gt;999%"))</f>
        <v>0.32923832923832924</v>
      </c>
    </row>
    <row r="464" spans="1:10" x14ac:dyDescent="0.25">
      <c r="A464" s="177"/>
      <c r="B464" s="143"/>
      <c r="C464" s="144"/>
      <c r="D464" s="143"/>
      <c r="E464" s="144"/>
      <c r="F464" s="145"/>
      <c r="G464" s="143"/>
      <c r="H464" s="144"/>
      <c r="I464" s="151"/>
      <c r="J464" s="152"/>
    </row>
    <row r="465" spans="1:10" s="139" customFormat="1" x14ac:dyDescent="0.25">
      <c r="A465" s="159" t="s">
        <v>87</v>
      </c>
      <c r="B465" s="65"/>
      <c r="C465" s="66"/>
      <c r="D465" s="65"/>
      <c r="E465" s="66"/>
      <c r="F465" s="67"/>
      <c r="G465" s="65"/>
      <c r="H465" s="66"/>
      <c r="I465" s="20"/>
      <c r="J465" s="21"/>
    </row>
    <row r="466" spans="1:10" x14ac:dyDescent="0.25">
      <c r="A466" s="158" t="s">
        <v>373</v>
      </c>
      <c r="B466" s="65">
        <v>23</v>
      </c>
      <c r="C466" s="66">
        <v>19</v>
      </c>
      <c r="D466" s="65">
        <v>256</v>
      </c>
      <c r="E466" s="66">
        <v>33</v>
      </c>
      <c r="F466" s="67"/>
      <c r="G466" s="65">
        <f t="shared" ref="G466:G474" si="84">B466-C466</f>
        <v>4</v>
      </c>
      <c r="H466" s="66">
        <f t="shared" ref="H466:H474" si="85">D466-E466</f>
        <v>223</v>
      </c>
      <c r="I466" s="20">
        <f t="shared" ref="I466:I474" si="86">IF(C466=0, "-", IF(G466/C466&lt;10, G466/C466, "&gt;999%"))</f>
        <v>0.21052631578947367</v>
      </c>
      <c r="J466" s="21">
        <f t="shared" ref="J466:J474" si="87">IF(E466=0, "-", IF(H466/E466&lt;10, H466/E466, "&gt;999%"))</f>
        <v>6.7575757575757578</v>
      </c>
    </row>
    <row r="467" spans="1:10" x14ac:dyDescent="0.25">
      <c r="A467" s="158" t="s">
        <v>353</v>
      </c>
      <c r="B467" s="65">
        <v>8</v>
      </c>
      <c r="C467" s="66">
        <v>6</v>
      </c>
      <c r="D467" s="65">
        <v>209</v>
      </c>
      <c r="E467" s="66">
        <v>78</v>
      </c>
      <c r="F467" s="67"/>
      <c r="G467" s="65">
        <f t="shared" si="84"/>
        <v>2</v>
      </c>
      <c r="H467" s="66">
        <f t="shared" si="85"/>
        <v>131</v>
      </c>
      <c r="I467" s="20">
        <f t="shared" si="86"/>
        <v>0.33333333333333331</v>
      </c>
      <c r="J467" s="21">
        <f t="shared" si="87"/>
        <v>1.6794871794871795</v>
      </c>
    </row>
    <row r="468" spans="1:10" x14ac:dyDescent="0.25">
      <c r="A468" s="158" t="s">
        <v>494</v>
      </c>
      <c r="B468" s="65">
        <v>0</v>
      </c>
      <c r="C468" s="66">
        <v>2</v>
      </c>
      <c r="D468" s="65">
        <v>68</v>
      </c>
      <c r="E468" s="66">
        <v>96</v>
      </c>
      <c r="F468" s="67"/>
      <c r="G468" s="65">
        <f t="shared" si="84"/>
        <v>-2</v>
      </c>
      <c r="H468" s="66">
        <f t="shared" si="85"/>
        <v>-28</v>
      </c>
      <c r="I468" s="20">
        <f t="shared" si="86"/>
        <v>-1</v>
      </c>
      <c r="J468" s="21">
        <f t="shared" si="87"/>
        <v>-0.29166666666666669</v>
      </c>
    </row>
    <row r="469" spans="1:10" x14ac:dyDescent="0.25">
      <c r="A469" s="158" t="s">
        <v>404</v>
      </c>
      <c r="B469" s="65">
        <v>39</v>
      </c>
      <c r="C469" s="66">
        <v>28</v>
      </c>
      <c r="D469" s="65">
        <v>500</v>
      </c>
      <c r="E469" s="66">
        <v>226</v>
      </c>
      <c r="F469" s="67"/>
      <c r="G469" s="65">
        <f t="shared" si="84"/>
        <v>11</v>
      </c>
      <c r="H469" s="66">
        <f t="shared" si="85"/>
        <v>274</v>
      </c>
      <c r="I469" s="20">
        <f t="shared" si="86"/>
        <v>0.39285714285714285</v>
      </c>
      <c r="J469" s="21">
        <f t="shared" si="87"/>
        <v>1.2123893805309736</v>
      </c>
    </row>
    <row r="470" spans="1:10" x14ac:dyDescent="0.25">
      <c r="A470" s="158" t="s">
        <v>547</v>
      </c>
      <c r="B470" s="65">
        <v>48</v>
      </c>
      <c r="C470" s="66">
        <v>35</v>
      </c>
      <c r="D470" s="65">
        <v>293</v>
      </c>
      <c r="E470" s="66">
        <v>243</v>
      </c>
      <c r="F470" s="67"/>
      <c r="G470" s="65">
        <f t="shared" si="84"/>
        <v>13</v>
      </c>
      <c r="H470" s="66">
        <f t="shared" si="85"/>
        <v>50</v>
      </c>
      <c r="I470" s="20">
        <f t="shared" si="86"/>
        <v>0.37142857142857144</v>
      </c>
      <c r="J470" s="21">
        <f t="shared" si="87"/>
        <v>0.20576131687242799</v>
      </c>
    </row>
    <row r="471" spans="1:10" x14ac:dyDescent="0.25">
      <c r="A471" s="158" t="s">
        <v>489</v>
      </c>
      <c r="B471" s="65">
        <v>0</v>
      </c>
      <c r="C471" s="66">
        <v>5</v>
      </c>
      <c r="D471" s="65">
        <v>2</v>
      </c>
      <c r="E471" s="66">
        <v>19</v>
      </c>
      <c r="F471" s="67"/>
      <c r="G471" s="65">
        <f t="shared" si="84"/>
        <v>-5</v>
      </c>
      <c r="H471" s="66">
        <f t="shared" si="85"/>
        <v>-17</v>
      </c>
      <c r="I471" s="20">
        <f t="shared" si="86"/>
        <v>-1</v>
      </c>
      <c r="J471" s="21">
        <f t="shared" si="87"/>
        <v>-0.89473684210526316</v>
      </c>
    </row>
    <row r="472" spans="1:10" x14ac:dyDescent="0.25">
      <c r="A472" s="158" t="s">
        <v>226</v>
      </c>
      <c r="B472" s="65">
        <v>0</v>
      </c>
      <c r="C472" s="66">
        <v>3</v>
      </c>
      <c r="D472" s="65">
        <v>15</v>
      </c>
      <c r="E472" s="66">
        <v>21</v>
      </c>
      <c r="F472" s="67"/>
      <c r="G472" s="65">
        <f t="shared" si="84"/>
        <v>-3</v>
      </c>
      <c r="H472" s="66">
        <f t="shared" si="85"/>
        <v>-6</v>
      </c>
      <c r="I472" s="20">
        <f t="shared" si="86"/>
        <v>-1</v>
      </c>
      <c r="J472" s="21">
        <f t="shared" si="87"/>
        <v>-0.2857142857142857</v>
      </c>
    </row>
    <row r="473" spans="1:10" x14ac:dyDescent="0.25">
      <c r="A473" s="158" t="s">
        <v>504</v>
      </c>
      <c r="B473" s="65">
        <v>36</v>
      </c>
      <c r="C473" s="66">
        <v>28</v>
      </c>
      <c r="D473" s="65">
        <v>282</v>
      </c>
      <c r="E473" s="66">
        <v>356</v>
      </c>
      <c r="F473" s="67"/>
      <c r="G473" s="65">
        <f t="shared" si="84"/>
        <v>8</v>
      </c>
      <c r="H473" s="66">
        <f t="shared" si="85"/>
        <v>-74</v>
      </c>
      <c r="I473" s="20">
        <f t="shared" si="86"/>
        <v>0.2857142857142857</v>
      </c>
      <c r="J473" s="21">
        <f t="shared" si="87"/>
        <v>-0.20786516853932585</v>
      </c>
    </row>
    <row r="474" spans="1:10" s="160" customFormat="1" x14ac:dyDescent="0.25">
      <c r="A474" s="178" t="s">
        <v>691</v>
      </c>
      <c r="B474" s="71">
        <v>154</v>
      </c>
      <c r="C474" s="72">
        <v>126</v>
      </c>
      <c r="D474" s="71">
        <v>1625</v>
      </c>
      <c r="E474" s="72">
        <v>1072</v>
      </c>
      <c r="F474" s="73"/>
      <c r="G474" s="71">
        <f t="shared" si="84"/>
        <v>28</v>
      </c>
      <c r="H474" s="72">
        <f t="shared" si="85"/>
        <v>553</v>
      </c>
      <c r="I474" s="37">
        <f t="shared" si="86"/>
        <v>0.22222222222222221</v>
      </c>
      <c r="J474" s="38">
        <f t="shared" si="87"/>
        <v>0.51585820895522383</v>
      </c>
    </row>
    <row r="475" spans="1:10" x14ac:dyDescent="0.25">
      <c r="A475" s="177"/>
      <c r="B475" s="143"/>
      <c r="C475" s="144"/>
      <c r="D475" s="143"/>
      <c r="E475" s="144"/>
      <c r="F475" s="145"/>
      <c r="G475" s="143"/>
      <c r="H475" s="144"/>
      <c r="I475" s="151"/>
      <c r="J475" s="152"/>
    </row>
    <row r="476" spans="1:10" s="139" customFormat="1" x14ac:dyDescent="0.25">
      <c r="A476" s="159" t="s">
        <v>88</v>
      </c>
      <c r="B476" s="65"/>
      <c r="C476" s="66"/>
      <c r="D476" s="65"/>
      <c r="E476" s="66"/>
      <c r="F476" s="67"/>
      <c r="G476" s="65"/>
      <c r="H476" s="66"/>
      <c r="I476" s="20"/>
      <c r="J476" s="21"/>
    </row>
    <row r="477" spans="1:10" x14ac:dyDescent="0.25">
      <c r="A477" s="158" t="s">
        <v>347</v>
      </c>
      <c r="B477" s="65">
        <v>0</v>
      </c>
      <c r="C477" s="66">
        <v>0</v>
      </c>
      <c r="D477" s="65">
        <v>0</v>
      </c>
      <c r="E477" s="66">
        <v>3</v>
      </c>
      <c r="F477" s="67"/>
      <c r="G477" s="65">
        <f>B477-C477</f>
        <v>0</v>
      </c>
      <c r="H477" s="66">
        <f>D477-E477</f>
        <v>-3</v>
      </c>
      <c r="I477" s="20" t="str">
        <f>IF(C477=0, "-", IF(G477/C477&lt;10, G477/C477, "&gt;999%"))</f>
        <v>-</v>
      </c>
      <c r="J477" s="21">
        <f>IF(E477=0, "-", IF(H477/E477&lt;10, H477/E477, "&gt;999%"))</f>
        <v>-1</v>
      </c>
    </row>
    <row r="478" spans="1:10" x14ac:dyDescent="0.25">
      <c r="A478" s="158" t="s">
        <v>484</v>
      </c>
      <c r="B478" s="65">
        <v>1</v>
      </c>
      <c r="C478" s="66">
        <v>0</v>
      </c>
      <c r="D478" s="65">
        <v>7</v>
      </c>
      <c r="E478" s="66">
        <v>3</v>
      </c>
      <c r="F478" s="67"/>
      <c r="G478" s="65">
        <f>B478-C478</f>
        <v>1</v>
      </c>
      <c r="H478" s="66">
        <f>D478-E478</f>
        <v>4</v>
      </c>
      <c r="I478" s="20" t="str">
        <f>IF(C478=0, "-", IF(G478/C478&lt;10, G478/C478, "&gt;999%"))</f>
        <v>-</v>
      </c>
      <c r="J478" s="21">
        <f>IF(E478=0, "-", IF(H478/E478&lt;10, H478/E478, "&gt;999%"))</f>
        <v>1.3333333333333333</v>
      </c>
    </row>
    <row r="479" spans="1:10" x14ac:dyDescent="0.25">
      <c r="A479" s="158" t="s">
        <v>293</v>
      </c>
      <c r="B479" s="65">
        <v>1</v>
      </c>
      <c r="C479" s="66">
        <v>0</v>
      </c>
      <c r="D479" s="65">
        <v>3</v>
      </c>
      <c r="E479" s="66">
        <v>4</v>
      </c>
      <c r="F479" s="67"/>
      <c r="G479" s="65">
        <f>B479-C479</f>
        <v>1</v>
      </c>
      <c r="H479" s="66">
        <f>D479-E479</f>
        <v>-1</v>
      </c>
      <c r="I479" s="20" t="str">
        <f>IF(C479=0, "-", IF(G479/C479&lt;10, G479/C479, "&gt;999%"))</f>
        <v>-</v>
      </c>
      <c r="J479" s="21">
        <f>IF(E479=0, "-", IF(H479/E479&lt;10, H479/E479, "&gt;999%"))</f>
        <v>-0.25</v>
      </c>
    </row>
    <row r="480" spans="1:10" s="160" customFormat="1" x14ac:dyDescent="0.25">
      <c r="A480" s="178" t="s">
        <v>692</v>
      </c>
      <c r="B480" s="71">
        <v>2</v>
      </c>
      <c r="C480" s="72">
        <v>0</v>
      </c>
      <c r="D480" s="71">
        <v>10</v>
      </c>
      <c r="E480" s="72">
        <v>10</v>
      </c>
      <c r="F480" s="73"/>
      <c r="G480" s="71">
        <f>B480-C480</f>
        <v>2</v>
      </c>
      <c r="H480" s="72">
        <f>D480-E480</f>
        <v>0</v>
      </c>
      <c r="I480" s="37" t="str">
        <f>IF(C480=0, "-", IF(G480/C480&lt;10, G480/C480, "&gt;999%"))</f>
        <v>-</v>
      </c>
      <c r="J480" s="38">
        <f>IF(E480=0, "-", IF(H480/E480&lt;10, H480/E480, "&gt;999%"))</f>
        <v>0</v>
      </c>
    </row>
    <row r="481" spans="1:10" x14ac:dyDescent="0.25">
      <c r="A481" s="177"/>
      <c r="B481" s="143"/>
      <c r="C481" s="144"/>
      <c r="D481" s="143"/>
      <c r="E481" s="144"/>
      <c r="F481" s="145"/>
      <c r="G481" s="143"/>
      <c r="H481" s="144"/>
      <c r="I481" s="151"/>
      <c r="J481" s="152"/>
    </row>
    <row r="482" spans="1:10" s="139" customFormat="1" x14ac:dyDescent="0.25">
      <c r="A482" s="159" t="s">
        <v>89</v>
      </c>
      <c r="B482" s="65"/>
      <c r="C482" s="66"/>
      <c r="D482" s="65"/>
      <c r="E482" s="66"/>
      <c r="F482" s="67"/>
      <c r="G482" s="65"/>
      <c r="H482" s="66"/>
      <c r="I482" s="20"/>
      <c r="J482" s="21"/>
    </row>
    <row r="483" spans="1:10" x14ac:dyDescent="0.25">
      <c r="A483" s="158" t="s">
        <v>574</v>
      </c>
      <c r="B483" s="65">
        <v>17</v>
      </c>
      <c r="C483" s="66">
        <v>19</v>
      </c>
      <c r="D483" s="65">
        <v>106</v>
      </c>
      <c r="E483" s="66">
        <v>152</v>
      </c>
      <c r="F483" s="67"/>
      <c r="G483" s="65">
        <f>B483-C483</f>
        <v>-2</v>
      </c>
      <c r="H483" s="66">
        <f>D483-E483</f>
        <v>-46</v>
      </c>
      <c r="I483" s="20">
        <f>IF(C483=0, "-", IF(G483/C483&lt;10, G483/C483, "&gt;999%"))</f>
        <v>-0.10526315789473684</v>
      </c>
      <c r="J483" s="21">
        <f>IF(E483=0, "-", IF(H483/E483&lt;10, H483/E483, "&gt;999%"))</f>
        <v>-0.30263157894736842</v>
      </c>
    </row>
    <row r="484" spans="1:10" s="160" customFormat="1" x14ac:dyDescent="0.25">
      <c r="A484" s="178" t="s">
        <v>693</v>
      </c>
      <c r="B484" s="71">
        <v>17</v>
      </c>
      <c r="C484" s="72">
        <v>19</v>
      </c>
      <c r="D484" s="71">
        <v>106</v>
      </c>
      <c r="E484" s="72">
        <v>152</v>
      </c>
      <c r="F484" s="73"/>
      <c r="G484" s="71">
        <f>B484-C484</f>
        <v>-2</v>
      </c>
      <c r="H484" s="72">
        <f>D484-E484</f>
        <v>-46</v>
      </c>
      <c r="I484" s="37">
        <f>IF(C484=0, "-", IF(G484/C484&lt;10, G484/C484, "&gt;999%"))</f>
        <v>-0.10526315789473684</v>
      </c>
      <c r="J484" s="38">
        <f>IF(E484=0, "-", IF(H484/E484&lt;10, H484/E484, "&gt;999%"))</f>
        <v>-0.30263157894736842</v>
      </c>
    </row>
    <row r="485" spans="1:10" x14ac:dyDescent="0.25">
      <c r="A485" s="177"/>
      <c r="B485" s="143"/>
      <c r="C485" s="144"/>
      <c r="D485" s="143"/>
      <c r="E485" s="144"/>
      <c r="F485" s="145"/>
      <c r="G485" s="143"/>
      <c r="H485" s="144"/>
      <c r="I485" s="151"/>
      <c r="J485" s="152"/>
    </row>
    <row r="486" spans="1:10" s="139" customFormat="1" x14ac:dyDescent="0.25">
      <c r="A486" s="159" t="s">
        <v>90</v>
      </c>
      <c r="B486" s="65"/>
      <c r="C486" s="66"/>
      <c r="D486" s="65"/>
      <c r="E486" s="66"/>
      <c r="F486" s="67"/>
      <c r="G486" s="65"/>
      <c r="H486" s="66"/>
      <c r="I486" s="20"/>
      <c r="J486" s="21"/>
    </row>
    <row r="487" spans="1:10" x14ac:dyDescent="0.25">
      <c r="A487" s="158" t="s">
        <v>560</v>
      </c>
      <c r="B487" s="65">
        <v>0</v>
      </c>
      <c r="C487" s="66">
        <v>0</v>
      </c>
      <c r="D487" s="65">
        <v>1</v>
      </c>
      <c r="E487" s="66">
        <v>0</v>
      </c>
      <c r="F487" s="67"/>
      <c r="G487" s="65">
        <f>B487-C487</f>
        <v>0</v>
      </c>
      <c r="H487" s="66">
        <f>D487-E487</f>
        <v>1</v>
      </c>
      <c r="I487" s="20" t="str">
        <f>IF(C487=0, "-", IF(G487/C487&lt;10, G487/C487, "&gt;999%"))</f>
        <v>-</v>
      </c>
      <c r="J487" s="21" t="str">
        <f>IF(E487=0, "-", IF(H487/E487&lt;10, H487/E487, "&gt;999%"))</f>
        <v>-</v>
      </c>
    </row>
    <row r="488" spans="1:10" s="160" customFormat="1" x14ac:dyDescent="0.25">
      <c r="A488" s="178" t="s">
        <v>694</v>
      </c>
      <c r="B488" s="71">
        <v>0</v>
      </c>
      <c r="C488" s="72">
        <v>0</v>
      </c>
      <c r="D488" s="71">
        <v>1</v>
      </c>
      <c r="E488" s="72">
        <v>0</v>
      </c>
      <c r="F488" s="73"/>
      <c r="G488" s="71">
        <f>B488-C488</f>
        <v>0</v>
      </c>
      <c r="H488" s="72">
        <f>D488-E488</f>
        <v>1</v>
      </c>
      <c r="I488" s="37" t="str">
        <f>IF(C488=0, "-", IF(G488/C488&lt;10, G488/C488, "&gt;999%"))</f>
        <v>-</v>
      </c>
      <c r="J488" s="38" t="str">
        <f>IF(E488=0, "-", IF(H488/E488&lt;10, H488/E488, "&gt;999%"))</f>
        <v>-</v>
      </c>
    </row>
    <row r="489" spans="1:10" x14ac:dyDescent="0.25">
      <c r="A489" s="177"/>
      <c r="B489" s="143"/>
      <c r="C489" s="144"/>
      <c r="D489" s="143"/>
      <c r="E489" s="144"/>
      <c r="F489" s="145"/>
      <c r="G489" s="143"/>
      <c r="H489" s="144"/>
      <c r="I489" s="151"/>
      <c r="J489" s="152"/>
    </row>
    <row r="490" spans="1:10" s="139" customFormat="1" x14ac:dyDescent="0.25">
      <c r="A490" s="159" t="s">
        <v>91</v>
      </c>
      <c r="B490" s="65"/>
      <c r="C490" s="66"/>
      <c r="D490" s="65"/>
      <c r="E490" s="66"/>
      <c r="F490" s="67"/>
      <c r="G490" s="65"/>
      <c r="H490" s="66"/>
      <c r="I490" s="20"/>
      <c r="J490" s="21"/>
    </row>
    <row r="491" spans="1:10" x14ac:dyDescent="0.25">
      <c r="A491" s="158" t="s">
        <v>210</v>
      </c>
      <c r="B491" s="65">
        <v>9</v>
      </c>
      <c r="C491" s="66">
        <v>36</v>
      </c>
      <c r="D491" s="65">
        <v>13</v>
      </c>
      <c r="E491" s="66">
        <v>143</v>
      </c>
      <c r="F491" s="67"/>
      <c r="G491" s="65">
        <f t="shared" ref="G491:G498" si="88">B491-C491</f>
        <v>-27</v>
      </c>
      <c r="H491" s="66">
        <f t="shared" ref="H491:H498" si="89">D491-E491</f>
        <v>-130</v>
      </c>
      <c r="I491" s="20">
        <f t="shared" ref="I491:I498" si="90">IF(C491=0, "-", IF(G491/C491&lt;10, G491/C491, "&gt;999%"))</f>
        <v>-0.75</v>
      </c>
      <c r="J491" s="21">
        <f t="shared" ref="J491:J498" si="91">IF(E491=0, "-", IF(H491/E491&lt;10, H491/E491, "&gt;999%"))</f>
        <v>-0.90909090909090906</v>
      </c>
    </row>
    <row r="492" spans="1:10" x14ac:dyDescent="0.25">
      <c r="A492" s="158" t="s">
        <v>374</v>
      </c>
      <c r="B492" s="65">
        <v>19</v>
      </c>
      <c r="C492" s="66">
        <v>45</v>
      </c>
      <c r="D492" s="65">
        <v>183</v>
      </c>
      <c r="E492" s="66">
        <v>318</v>
      </c>
      <c r="F492" s="67"/>
      <c r="G492" s="65">
        <f t="shared" si="88"/>
        <v>-26</v>
      </c>
      <c r="H492" s="66">
        <f t="shared" si="89"/>
        <v>-135</v>
      </c>
      <c r="I492" s="20">
        <f t="shared" si="90"/>
        <v>-0.57777777777777772</v>
      </c>
      <c r="J492" s="21">
        <f t="shared" si="91"/>
        <v>-0.42452830188679247</v>
      </c>
    </row>
    <row r="493" spans="1:10" x14ac:dyDescent="0.25">
      <c r="A493" s="158" t="s">
        <v>405</v>
      </c>
      <c r="B493" s="65">
        <v>19</v>
      </c>
      <c r="C493" s="66">
        <v>28</v>
      </c>
      <c r="D493" s="65">
        <v>95</v>
      </c>
      <c r="E493" s="66">
        <v>233</v>
      </c>
      <c r="F493" s="67"/>
      <c r="G493" s="65">
        <f t="shared" si="88"/>
        <v>-9</v>
      </c>
      <c r="H493" s="66">
        <f t="shared" si="89"/>
        <v>-138</v>
      </c>
      <c r="I493" s="20">
        <f t="shared" si="90"/>
        <v>-0.32142857142857145</v>
      </c>
      <c r="J493" s="21">
        <f t="shared" si="91"/>
        <v>-0.59227467811158796</v>
      </c>
    </row>
    <row r="494" spans="1:10" x14ac:dyDescent="0.25">
      <c r="A494" s="158" t="s">
        <v>444</v>
      </c>
      <c r="B494" s="65">
        <v>19</v>
      </c>
      <c r="C494" s="66">
        <v>12</v>
      </c>
      <c r="D494" s="65">
        <v>170</v>
      </c>
      <c r="E494" s="66">
        <v>218</v>
      </c>
      <c r="F494" s="67"/>
      <c r="G494" s="65">
        <f t="shared" si="88"/>
        <v>7</v>
      </c>
      <c r="H494" s="66">
        <f t="shared" si="89"/>
        <v>-48</v>
      </c>
      <c r="I494" s="20">
        <f t="shared" si="90"/>
        <v>0.58333333333333337</v>
      </c>
      <c r="J494" s="21">
        <f t="shared" si="91"/>
        <v>-0.22018348623853212</v>
      </c>
    </row>
    <row r="495" spans="1:10" x14ac:dyDescent="0.25">
      <c r="A495" s="158" t="s">
        <v>248</v>
      </c>
      <c r="B495" s="65">
        <v>2</v>
      </c>
      <c r="C495" s="66">
        <v>26</v>
      </c>
      <c r="D495" s="65">
        <v>115</v>
      </c>
      <c r="E495" s="66">
        <v>151</v>
      </c>
      <c r="F495" s="67"/>
      <c r="G495" s="65">
        <f t="shared" si="88"/>
        <v>-24</v>
      </c>
      <c r="H495" s="66">
        <f t="shared" si="89"/>
        <v>-36</v>
      </c>
      <c r="I495" s="20">
        <f t="shared" si="90"/>
        <v>-0.92307692307692313</v>
      </c>
      <c r="J495" s="21">
        <f t="shared" si="91"/>
        <v>-0.23841059602649006</v>
      </c>
    </row>
    <row r="496" spans="1:10" x14ac:dyDescent="0.25">
      <c r="A496" s="158" t="s">
        <v>227</v>
      </c>
      <c r="B496" s="65">
        <v>10</v>
      </c>
      <c r="C496" s="66">
        <v>3</v>
      </c>
      <c r="D496" s="65">
        <v>53</v>
      </c>
      <c r="E496" s="66">
        <v>148</v>
      </c>
      <c r="F496" s="67"/>
      <c r="G496" s="65">
        <f t="shared" si="88"/>
        <v>7</v>
      </c>
      <c r="H496" s="66">
        <f t="shared" si="89"/>
        <v>-95</v>
      </c>
      <c r="I496" s="20">
        <f t="shared" si="90"/>
        <v>2.3333333333333335</v>
      </c>
      <c r="J496" s="21">
        <f t="shared" si="91"/>
        <v>-0.64189189189189189</v>
      </c>
    </row>
    <row r="497" spans="1:10" x14ac:dyDescent="0.25">
      <c r="A497" s="158" t="s">
        <v>271</v>
      </c>
      <c r="B497" s="65">
        <v>6</v>
      </c>
      <c r="C497" s="66">
        <v>3</v>
      </c>
      <c r="D497" s="65">
        <v>68</v>
      </c>
      <c r="E497" s="66">
        <v>63</v>
      </c>
      <c r="F497" s="67"/>
      <c r="G497" s="65">
        <f t="shared" si="88"/>
        <v>3</v>
      </c>
      <c r="H497" s="66">
        <f t="shared" si="89"/>
        <v>5</v>
      </c>
      <c r="I497" s="20">
        <f t="shared" si="90"/>
        <v>1</v>
      </c>
      <c r="J497" s="21">
        <f t="shared" si="91"/>
        <v>7.9365079365079361E-2</v>
      </c>
    </row>
    <row r="498" spans="1:10" s="160" customFormat="1" x14ac:dyDescent="0.25">
      <c r="A498" s="178" t="s">
        <v>695</v>
      </c>
      <c r="B498" s="71">
        <v>84</v>
      </c>
      <c r="C498" s="72">
        <v>153</v>
      </c>
      <c r="D498" s="71">
        <v>697</v>
      </c>
      <c r="E498" s="72">
        <v>1274</v>
      </c>
      <c r="F498" s="73"/>
      <c r="G498" s="71">
        <f t="shared" si="88"/>
        <v>-69</v>
      </c>
      <c r="H498" s="72">
        <f t="shared" si="89"/>
        <v>-577</v>
      </c>
      <c r="I498" s="37">
        <f t="shared" si="90"/>
        <v>-0.45098039215686275</v>
      </c>
      <c r="J498" s="38">
        <f t="shared" si="91"/>
        <v>-0.45290423861852436</v>
      </c>
    </row>
    <row r="499" spans="1:10" x14ac:dyDescent="0.25">
      <c r="A499" s="177"/>
      <c r="B499" s="143"/>
      <c r="C499" s="144"/>
      <c r="D499" s="143"/>
      <c r="E499" s="144"/>
      <c r="F499" s="145"/>
      <c r="G499" s="143"/>
      <c r="H499" s="144"/>
      <c r="I499" s="151"/>
      <c r="J499" s="152"/>
    </row>
    <row r="500" spans="1:10" s="139" customFormat="1" x14ac:dyDescent="0.25">
      <c r="A500" s="159" t="s">
        <v>92</v>
      </c>
      <c r="B500" s="65"/>
      <c r="C500" s="66"/>
      <c r="D500" s="65"/>
      <c r="E500" s="66"/>
      <c r="F500" s="67"/>
      <c r="G500" s="65"/>
      <c r="H500" s="66"/>
      <c r="I500" s="20"/>
      <c r="J500" s="21"/>
    </row>
    <row r="501" spans="1:10" x14ac:dyDescent="0.25">
      <c r="A501" s="158" t="s">
        <v>406</v>
      </c>
      <c r="B501" s="65">
        <v>16</v>
      </c>
      <c r="C501" s="66">
        <v>9</v>
      </c>
      <c r="D501" s="65">
        <v>162</v>
      </c>
      <c r="E501" s="66">
        <v>92</v>
      </c>
      <c r="F501" s="67"/>
      <c r="G501" s="65">
        <f>B501-C501</f>
        <v>7</v>
      </c>
      <c r="H501" s="66">
        <f>D501-E501</f>
        <v>70</v>
      </c>
      <c r="I501" s="20">
        <f>IF(C501=0, "-", IF(G501/C501&lt;10, G501/C501, "&gt;999%"))</f>
        <v>0.77777777777777779</v>
      </c>
      <c r="J501" s="21">
        <f>IF(E501=0, "-", IF(H501/E501&lt;10, H501/E501, "&gt;999%"))</f>
        <v>0.76086956521739135</v>
      </c>
    </row>
    <row r="502" spans="1:10" x14ac:dyDescent="0.25">
      <c r="A502" s="158" t="s">
        <v>530</v>
      </c>
      <c r="B502" s="65">
        <v>60</v>
      </c>
      <c r="C502" s="66">
        <v>48</v>
      </c>
      <c r="D502" s="65">
        <v>327</v>
      </c>
      <c r="E502" s="66">
        <v>420</v>
      </c>
      <c r="F502" s="67"/>
      <c r="G502" s="65">
        <f>B502-C502</f>
        <v>12</v>
      </c>
      <c r="H502" s="66">
        <f>D502-E502</f>
        <v>-93</v>
      </c>
      <c r="I502" s="20">
        <f>IF(C502=0, "-", IF(G502/C502&lt;10, G502/C502, "&gt;999%"))</f>
        <v>0.25</v>
      </c>
      <c r="J502" s="21">
        <f>IF(E502=0, "-", IF(H502/E502&lt;10, H502/E502, "&gt;999%"))</f>
        <v>-0.22142857142857142</v>
      </c>
    </row>
    <row r="503" spans="1:10" x14ac:dyDescent="0.25">
      <c r="A503" s="158" t="s">
        <v>445</v>
      </c>
      <c r="B503" s="65">
        <v>30</v>
      </c>
      <c r="C503" s="66">
        <v>12</v>
      </c>
      <c r="D503" s="65">
        <v>275</v>
      </c>
      <c r="E503" s="66">
        <v>156</v>
      </c>
      <c r="F503" s="67"/>
      <c r="G503" s="65">
        <f>B503-C503</f>
        <v>18</v>
      </c>
      <c r="H503" s="66">
        <f>D503-E503</f>
        <v>119</v>
      </c>
      <c r="I503" s="20">
        <f>IF(C503=0, "-", IF(G503/C503&lt;10, G503/C503, "&gt;999%"))</f>
        <v>1.5</v>
      </c>
      <c r="J503" s="21">
        <f>IF(E503=0, "-", IF(H503/E503&lt;10, H503/E503, "&gt;999%"))</f>
        <v>0.76282051282051277</v>
      </c>
    </row>
    <row r="504" spans="1:10" s="160" customFormat="1" x14ac:dyDescent="0.25">
      <c r="A504" s="178" t="s">
        <v>696</v>
      </c>
      <c r="B504" s="71">
        <v>106</v>
      </c>
      <c r="C504" s="72">
        <v>69</v>
      </c>
      <c r="D504" s="71">
        <v>764</v>
      </c>
      <c r="E504" s="72">
        <v>668</v>
      </c>
      <c r="F504" s="73"/>
      <c r="G504" s="71">
        <f>B504-C504</f>
        <v>37</v>
      </c>
      <c r="H504" s="72">
        <f>D504-E504</f>
        <v>96</v>
      </c>
      <c r="I504" s="37">
        <f>IF(C504=0, "-", IF(G504/C504&lt;10, G504/C504, "&gt;999%"))</f>
        <v>0.53623188405797106</v>
      </c>
      <c r="J504" s="38">
        <f>IF(E504=0, "-", IF(H504/E504&lt;10, H504/E504, "&gt;999%"))</f>
        <v>0.1437125748502994</v>
      </c>
    </row>
    <row r="505" spans="1:10" x14ac:dyDescent="0.25">
      <c r="A505" s="177"/>
      <c r="B505" s="143"/>
      <c r="C505" s="144"/>
      <c r="D505" s="143"/>
      <c r="E505" s="144"/>
      <c r="F505" s="145"/>
      <c r="G505" s="143"/>
      <c r="H505" s="144"/>
      <c r="I505" s="151"/>
      <c r="J505" s="152"/>
    </row>
    <row r="506" spans="1:10" s="139" customFormat="1" x14ac:dyDescent="0.25">
      <c r="A506" s="159" t="s">
        <v>93</v>
      </c>
      <c r="B506" s="65"/>
      <c r="C506" s="66"/>
      <c r="D506" s="65"/>
      <c r="E506" s="66"/>
      <c r="F506" s="67"/>
      <c r="G506" s="65"/>
      <c r="H506" s="66"/>
      <c r="I506" s="20"/>
      <c r="J506" s="21"/>
    </row>
    <row r="507" spans="1:10" x14ac:dyDescent="0.25">
      <c r="A507" s="158" t="s">
        <v>316</v>
      </c>
      <c r="B507" s="65">
        <v>22</v>
      </c>
      <c r="C507" s="66">
        <v>0</v>
      </c>
      <c r="D507" s="65">
        <v>170</v>
      </c>
      <c r="E507" s="66">
        <v>44</v>
      </c>
      <c r="F507" s="67"/>
      <c r="G507" s="65">
        <f t="shared" ref="G507:G515" si="92">B507-C507</f>
        <v>22</v>
      </c>
      <c r="H507" s="66">
        <f t="shared" ref="H507:H515" si="93">D507-E507</f>
        <v>126</v>
      </c>
      <c r="I507" s="20" t="str">
        <f t="shared" ref="I507:I515" si="94">IF(C507=0, "-", IF(G507/C507&lt;10, G507/C507, "&gt;999%"))</f>
        <v>-</v>
      </c>
      <c r="J507" s="21">
        <f t="shared" ref="J507:J515" si="95">IF(E507=0, "-", IF(H507/E507&lt;10, H507/E507, "&gt;999%"))</f>
        <v>2.8636363636363638</v>
      </c>
    </row>
    <row r="508" spans="1:10" x14ac:dyDescent="0.25">
      <c r="A508" s="158" t="s">
        <v>407</v>
      </c>
      <c r="B508" s="65">
        <v>101</v>
      </c>
      <c r="C508" s="66">
        <v>98</v>
      </c>
      <c r="D508" s="65">
        <v>1259</v>
      </c>
      <c r="E508" s="66">
        <v>1587</v>
      </c>
      <c r="F508" s="67"/>
      <c r="G508" s="65">
        <f t="shared" si="92"/>
        <v>3</v>
      </c>
      <c r="H508" s="66">
        <f t="shared" si="93"/>
        <v>-328</v>
      </c>
      <c r="I508" s="20">
        <f t="shared" si="94"/>
        <v>3.0612244897959183E-2</v>
      </c>
      <c r="J508" s="21">
        <f t="shared" si="95"/>
        <v>-0.20667926906112161</v>
      </c>
    </row>
    <row r="509" spans="1:10" x14ac:dyDescent="0.25">
      <c r="A509" s="158" t="s">
        <v>228</v>
      </c>
      <c r="B509" s="65">
        <v>62</v>
      </c>
      <c r="C509" s="66">
        <v>42</v>
      </c>
      <c r="D509" s="65">
        <v>420</v>
      </c>
      <c r="E509" s="66">
        <v>496</v>
      </c>
      <c r="F509" s="67"/>
      <c r="G509" s="65">
        <f t="shared" si="92"/>
        <v>20</v>
      </c>
      <c r="H509" s="66">
        <f t="shared" si="93"/>
        <v>-76</v>
      </c>
      <c r="I509" s="20">
        <f t="shared" si="94"/>
        <v>0.47619047619047616</v>
      </c>
      <c r="J509" s="21">
        <f t="shared" si="95"/>
        <v>-0.15322580645161291</v>
      </c>
    </row>
    <row r="510" spans="1:10" x14ac:dyDescent="0.25">
      <c r="A510" s="158" t="s">
        <v>249</v>
      </c>
      <c r="B510" s="65">
        <v>0</v>
      </c>
      <c r="C510" s="66">
        <v>0</v>
      </c>
      <c r="D510" s="65">
        <v>0</v>
      </c>
      <c r="E510" s="66">
        <v>5</v>
      </c>
      <c r="F510" s="67"/>
      <c r="G510" s="65">
        <f t="shared" si="92"/>
        <v>0</v>
      </c>
      <c r="H510" s="66">
        <f t="shared" si="93"/>
        <v>-5</v>
      </c>
      <c r="I510" s="20" t="str">
        <f t="shared" si="94"/>
        <v>-</v>
      </c>
      <c r="J510" s="21">
        <f t="shared" si="95"/>
        <v>-1</v>
      </c>
    </row>
    <row r="511" spans="1:10" x14ac:dyDescent="0.25">
      <c r="A511" s="158" t="s">
        <v>250</v>
      </c>
      <c r="B511" s="65">
        <v>0</v>
      </c>
      <c r="C511" s="66">
        <v>0</v>
      </c>
      <c r="D511" s="65">
        <v>0</v>
      </c>
      <c r="E511" s="66">
        <v>71</v>
      </c>
      <c r="F511" s="67"/>
      <c r="G511" s="65">
        <f t="shared" si="92"/>
        <v>0</v>
      </c>
      <c r="H511" s="66">
        <f t="shared" si="93"/>
        <v>-71</v>
      </c>
      <c r="I511" s="20" t="str">
        <f t="shared" si="94"/>
        <v>-</v>
      </c>
      <c r="J511" s="21">
        <f t="shared" si="95"/>
        <v>-1</v>
      </c>
    </row>
    <row r="512" spans="1:10" x14ac:dyDescent="0.25">
      <c r="A512" s="158" t="s">
        <v>446</v>
      </c>
      <c r="B512" s="65">
        <v>124</v>
      </c>
      <c r="C512" s="66">
        <v>197</v>
      </c>
      <c r="D512" s="65">
        <v>1231</v>
      </c>
      <c r="E512" s="66">
        <v>1270</v>
      </c>
      <c r="F512" s="67"/>
      <c r="G512" s="65">
        <f t="shared" si="92"/>
        <v>-73</v>
      </c>
      <c r="H512" s="66">
        <f t="shared" si="93"/>
        <v>-39</v>
      </c>
      <c r="I512" s="20">
        <f t="shared" si="94"/>
        <v>-0.37055837563451777</v>
      </c>
      <c r="J512" s="21">
        <f t="shared" si="95"/>
        <v>-3.0708661417322834E-2</v>
      </c>
    </row>
    <row r="513" spans="1:10" x14ac:dyDescent="0.25">
      <c r="A513" s="158" t="s">
        <v>229</v>
      </c>
      <c r="B513" s="65">
        <v>53</v>
      </c>
      <c r="C513" s="66">
        <v>21</v>
      </c>
      <c r="D513" s="65">
        <v>283</v>
      </c>
      <c r="E513" s="66">
        <v>234</v>
      </c>
      <c r="F513" s="67"/>
      <c r="G513" s="65">
        <f t="shared" si="92"/>
        <v>32</v>
      </c>
      <c r="H513" s="66">
        <f t="shared" si="93"/>
        <v>49</v>
      </c>
      <c r="I513" s="20">
        <f t="shared" si="94"/>
        <v>1.5238095238095237</v>
      </c>
      <c r="J513" s="21">
        <f t="shared" si="95"/>
        <v>0.20940170940170941</v>
      </c>
    </row>
    <row r="514" spans="1:10" x14ac:dyDescent="0.25">
      <c r="A514" s="158" t="s">
        <v>375</v>
      </c>
      <c r="B514" s="65">
        <v>171</v>
      </c>
      <c r="C514" s="66">
        <v>139</v>
      </c>
      <c r="D514" s="65">
        <v>1253</v>
      </c>
      <c r="E514" s="66">
        <v>1452</v>
      </c>
      <c r="F514" s="67"/>
      <c r="G514" s="65">
        <f t="shared" si="92"/>
        <v>32</v>
      </c>
      <c r="H514" s="66">
        <f t="shared" si="93"/>
        <v>-199</v>
      </c>
      <c r="I514" s="20">
        <f t="shared" si="94"/>
        <v>0.23021582733812951</v>
      </c>
      <c r="J514" s="21">
        <f t="shared" si="95"/>
        <v>-0.13705234159779614</v>
      </c>
    </row>
    <row r="515" spans="1:10" s="160" customFormat="1" x14ac:dyDescent="0.25">
      <c r="A515" s="178" t="s">
        <v>697</v>
      </c>
      <c r="B515" s="71">
        <v>533</v>
      </c>
      <c r="C515" s="72">
        <v>497</v>
      </c>
      <c r="D515" s="71">
        <v>4616</v>
      </c>
      <c r="E515" s="72">
        <v>5159</v>
      </c>
      <c r="F515" s="73"/>
      <c r="G515" s="71">
        <f t="shared" si="92"/>
        <v>36</v>
      </c>
      <c r="H515" s="72">
        <f t="shared" si="93"/>
        <v>-543</v>
      </c>
      <c r="I515" s="37">
        <f t="shared" si="94"/>
        <v>7.2434607645875254E-2</v>
      </c>
      <c r="J515" s="38">
        <f t="shared" si="95"/>
        <v>-0.10525295599922466</v>
      </c>
    </row>
    <row r="516" spans="1:10" x14ac:dyDescent="0.25">
      <c r="A516" s="177"/>
      <c r="B516" s="143"/>
      <c r="C516" s="144"/>
      <c r="D516" s="143"/>
      <c r="E516" s="144"/>
      <c r="F516" s="145"/>
      <c r="G516" s="143"/>
      <c r="H516" s="144"/>
      <c r="I516" s="151"/>
      <c r="J516" s="152"/>
    </row>
    <row r="517" spans="1:10" s="139" customFormat="1" x14ac:dyDescent="0.25">
      <c r="A517" s="159" t="s">
        <v>94</v>
      </c>
      <c r="B517" s="65"/>
      <c r="C517" s="66"/>
      <c r="D517" s="65"/>
      <c r="E517" s="66"/>
      <c r="F517" s="67"/>
      <c r="G517" s="65"/>
      <c r="H517" s="66"/>
      <c r="I517" s="20"/>
      <c r="J517" s="21"/>
    </row>
    <row r="518" spans="1:10" x14ac:dyDescent="0.25">
      <c r="A518" s="158" t="s">
        <v>211</v>
      </c>
      <c r="B518" s="65">
        <v>8</v>
      </c>
      <c r="C518" s="66">
        <v>44</v>
      </c>
      <c r="D518" s="65">
        <v>336</v>
      </c>
      <c r="E518" s="66">
        <v>413</v>
      </c>
      <c r="F518" s="67"/>
      <c r="G518" s="65">
        <f t="shared" ref="G518:G524" si="96">B518-C518</f>
        <v>-36</v>
      </c>
      <c r="H518" s="66">
        <f t="shared" ref="H518:H524" si="97">D518-E518</f>
        <v>-77</v>
      </c>
      <c r="I518" s="20">
        <f t="shared" ref="I518:I524" si="98">IF(C518=0, "-", IF(G518/C518&lt;10, G518/C518, "&gt;999%"))</f>
        <v>-0.81818181818181823</v>
      </c>
      <c r="J518" s="21">
        <f t="shared" ref="J518:J524" si="99">IF(E518=0, "-", IF(H518/E518&lt;10, H518/E518, "&gt;999%"))</f>
        <v>-0.1864406779661017</v>
      </c>
    </row>
    <row r="519" spans="1:10" x14ac:dyDescent="0.25">
      <c r="A519" s="158" t="s">
        <v>354</v>
      </c>
      <c r="B519" s="65">
        <v>23</v>
      </c>
      <c r="C519" s="66">
        <v>37</v>
      </c>
      <c r="D519" s="65">
        <v>288</v>
      </c>
      <c r="E519" s="66">
        <v>377</v>
      </c>
      <c r="F519" s="67"/>
      <c r="G519" s="65">
        <f t="shared" si="96"/>
        <v>-14</v>
      </c>
      <c r="H519" s="66">
        <f t="shared" si="97"/>
        <v>-89</v>
      </c>
      <c r="I519" s="20">
        <f t="shared" si="98"/>
        <v>-0.3783783783783784</v>
      </c>
      <c r="J519" s="21">
        <f t="shared" si="99"/>
        <v>-0.23607427055702918</v>
      </c>
    </row>
    <row r="520" spans="1:10" x14ac:dyDescent="0.25">
      <c r="A520" s="158" t="s">
        <v>355</v>
      </c>
      <c r="B520" s="65">
        <v>120</v>
      </c>
      <c r="C520" s="66">
        <v>61</v>
      </c>
      <c r="D520" s="65">
        <v>746</v>
      </c>
      <c r="E520" s="66">
        <v>884</v>
      </c>
      <c r="F520" s="67"/>
      <c r="G520" s="65">
        <f t="shared" si="96"/>
        <v>59</v>
      </c>
      <c r="H520" s="66">
        <f t="shared" si="97"/>
        <v>-138</v>
      </c>
      <c r="I520" s="20">
        <f t="shared" si="98"/>
        <v>0.96721311475409832</v>
      </c>
      <c r="J520" s="21">
        <f t="shared" si="99"/>
        <v>-0.15610859728506787</v>
      </c>
    </row>
    <row r="521" spans="1:10" x14ac:dyDescent="0.25">
      <c r="A521" s="158" t="s">
        <v>376</v>
      </c>
      <c r="B521" s="65">
        <v>15</v>
      </c>
      <c r="C521" s="66">
        <v>7</v>
      </c>
      <c r="D521" s="65">
        <v>30</v>
      </c>
      <c r="E521" s="66">
        <v>33</v>
      </c>
      <c r="F521" s="67"/>
      <c r="G521" s="65">
        <f t="shared" si="96"/>
        <v>8</v>
      </c>
      <c r="H521" s="66">
        <f t="shared" si="97"/>
        <v>-3</v>
      </c>
      <c r="I521" s="20">
        <f t="shared" si="98"/>
        <v>1.1428571428571428</v>
      </c>
      <c r="J521" s="21">
        <f t="shared" si="99"/>
        <v>-9.0909090909090912E-2</v>
      </c>
    </row>
    <row r="522" spans="1:10" x14ac:dyDescent="0.25">
      <c r="A522" s="158" t="s">
        <v>212</v>
      </c>
      <c r="B522" s="65">
        <v>104</v>
      </c>
      <c r="C522" s="66">
        <v>64</v>
      </c>
      <c r="D522" s="65">
        <v>983</v>
      </c>
      <c r="E522" s="66">
        <v>878</v>
      </c>
      <c r="F522" s="67"/>
      <c r="G522" s="65">
        <f t="shared" si="96"/>
        <v>40</v>
      </c>
      <c r="H522" s="66">
        <f t="shared" si="97"/>
        <v>105</v>
      </c>
      <c r="I522" s="20">
        <f t="shared" si="98"/>
        <v>0.625</v>
      </c>
      <c r="J522" s="21">
        <f t="shared" si="99"/>
        <v>0.11958997722095673</v>
      </c>
    </row>
    <row r="523" spans="1:10" x14ac:dyDescent="0.25">
      <c r="A523" s="158" t="s">
        <v>377</v>
      </c>
      <c r="B523" s="65">
        <v>72</v>
      </c>
      <c r="C523" s="66">
        <v>83</v>
      </c>
      <c r="D523" s="65">
        <v>348</v>
      </c>
      <c r="E523" s="66">
        <v>638</v>
      </c>
      <c r="F523" s="67"/>
      <c r="G523" s="65">
        <f t="shared" si="96"/>
        <v>-11</v>
      </c>
      <c r="H523" s="66">
        <f t="shared" si="97"/>
        <v>-290</v>
      </c>
      <c r="I523" s="20">
        <f t="shared" si="98"/>
        <v>-0.13253012048192772</v>
      </c>
      <c r="J523" s="21">
        <f t="shared" si="99"/>
        <v>-0.45454545454545453</v>
      </c>
    </row>
    <row r="524" spans="1:10" s="160" customFormat="1" x14ac:dyDescent="0.25">
      <c r="A524" s="178" t="s">
        <v>698</v>
      </c>
      <c r="B524" s="71">
        <v>342</v>
      </c>
      <c r="C524" s="72">
        <v>296</v>
      </c>
      <c r="D524" s="71">
        <v>2731</v>
      </c>
      <c r="E524" s="72">
        <v>3223</v>
      </c>
      <c r="F524" s="73"/>
      <c r="G524" s="71">
        <f t="shared" si="96"/>
        <v>46</v>
      </c>
      <c r="H524" s="72">
        <f t="shared" si="97"/>
        <v>-492</v>
      </c>
      <c r="I524" s="37">
        <f t="shared" si="98"/>
        <v>0.1554054054054054</v>
      </c>
      <c r="J524" s="38">
        <f t="shared" si="99"/>
        <v>-0.15265280794291033</v>
      </c>
    </row>
    <row r="525" spans="1:10" x14ac:dyDescent="0.25">
      <c r="A525" s="177"/>
      <c r="B525" s="143"/>
      <c r="C525" s="144"/>
      <c r="D525" s="143"/>
      <c r="E525" s="144"/>
      <c r="F525" s="145"/>
      <c r="G525" s="143"/>
      <c r="H525" s="144"/>
      <c r="I525" s="151"/>
      <c r="J525" s="152"/>
    </row>
    <row r="526" spans="1:10" s="139" customFormat="1" x14ac:dyDescent="0.25">
      <c r="A526" s="159" t="s">
        <v>95</v>
      </c>
      <c r="B526" s="65"/>
      <c r="C526" s="66"/>
      <c r="D526" s="65"/>
      <c r="E526" s="66"/>
      <c r="F526" s="67"/>
      <c r="G526" s="65"/>
      <c r="H526" s="66"/>
      <c r="I526" s="20"/>
      <c r="J526" s="21"/>
    </row>
    <row r="527" spans="1:10" x14ac:dyDescent="0.25">
      <c r="A527" s="158" t="s">
        <v>266</v>
      </c>
      <c r="B527" s="65">
        <v>351</v>
      </c>
      <c r="C527" s="66">
        <v>0</v>
      </c>
      <c r="D527" s="65">
        <v>1824</v>
      </c>
      <c r="E527" s="66">
        <v>0</v>
      </c>
      <c r="F527" s="67"/>
      <c r="G527" s="65">
        <f>B527-C527</f>
        <v>351</v>
      </c>
      <c r="H527" s="66">
        <f>D527-E527</f>
        <v>1824</v>
      </c>
      <c r="I527" s="20" t="str">
        <f>IF(C527=0, "-", IF(G527/C527&lt;10, G527/C527, "&gt;999%"))</f>
        <v>-</v>
      </c>
      <c r="J527" s="21" t="str">
        <f>IF(E527=0, "-", IF(H527/E527&lt;10, H527/E527, "&gt;999%"))</f>
        <v>-</v>
      </c>
    </row>
    <row r="528" spans="1:10" x14ac:dyDescent="0.25">
      <c r="A528" s="158" t="s">
        <v>427</v>
      </c>
      <c r="B528" s="65">
        <v>934</v>
      </c>
      <c r="C528" s="66">
        <v>0</v>
      </c>
      <c r="D528" s="65">
        <v>1123</v>
      </c>
      <c r="E528" s="66">
        <v>0</v>
      </c>
      <c r="F528" s="67"/>
      <c r="G528" s="65">
        <f>B528-C528</f>
        <v>934</v>
      </c>
      <c r="H528" s="66">
        <f>D528-E528</f>
        <v>1123</v>
      </c>
      <c r="I528" s="20" t="str">
        <f>IF(C528=0, "-", IF(G528/C528&lt;10, G528/C528, "&gt;999%"))</f>
        <v>-</v>
      </c>
      <c r="J528" s="21" t="str">
        <f>IF(E528=0, "-", IF(H528/E528&lt;10, H528/E528, "&gt;999%"))</f>
        <v>-</v>
      </c>
    </row>
    <row r="529" spans="1:10" s="160" customFormat="1" x14ac:dyDescent="0.25">
      <c r="A529" s="178" t="s">
        <v>699</v>
      </c>
      <c r="B529" s="71">
        <v>1285</v>
      </c>
      <c r="C529" s="72">
        <v>0</v>
      </c>
      <c r="D529" s="71">
        <v>2947</v>
      </c>
      <c r="E529" s="72">
        <v>0</v>
      </c>
      <c r="F529" s="73"/>
      <c r="G529" s="71">
        <f>B529-C529</f>
        <v>1285</v>
      </c>
      <c r="H529" s="72">
        <f>D529-E529</f>
        <v>2947</v>
      </c>
      <c r="I529" s="37" t="str">
        <f>IF(C529=0, "-", IF(G529/C529&lt;10, G529/C529, "&gt;999%"))</f>
        <v>-</v>
      </c>
      <c r="J529" s="38" t="str">
        <f>IF(E529=0, "-", IF(H529/E529&lt;10, H529/E529, "&gt;999%"))</f>
        <v>-</v>
      </c>
    </row>
    <row r="530" spans="1:10" x14ac:dyDescent="0.25">
      <c r="A530" s="177"/>
      <c r="B530" s="143"/>
      <c r="C530" s="144"/>
      <c r="D530" s="143"/>
      <c r="E530" s="144"/>
      <c r="F530" s="145"/>
      <c r="G530" s="143"/>
      <c r="H530" s="144"/>
      <c r="I530" s="151"/>
      <c r="J530" s="152"/>
    </row>
    <row r="531" spans="1:10" s="139" customFormat="1" x14ac:dyDescent="0.25">
      <c r="A531" s="159" t="s">
        <v>96</v>
      </c>
      <c r="B531" s="65"/>
      <c r="C531" s="66"/>
      <c r="D531" s="65"/>
      <c r="E531" s="66"/>
      <c r="F531" s="67"/>
      <c r="G531" s="65"/>
      <c r="H531" s="66"/>
      <c r="I531" s="20"/>
      <c r="J531" s="21"/>
    </row>
    <row r="532" spans="1:10" x14ac:dyDescent="0.25">
      <c r="A532" s="158" t="s">
        <v>251</v>
      </c>
      <c r="B532" s="65">
        <v>151</v>
      </c>
      <c r="C532" s="66">
        <v>296</v>
      </c>
      <c r="D532" s="65">
        <v>1556</v>
      </c>
      <c r="E532" s="66">
        <v>1968</v>
      </c>
      <c r="F532" s="67"/>
      <c r="G532" s="65">
        <f t="shared" ref="G532:G554" si="100">B532-C532</f>
        <v>-145</v>
      </c>
      <c r="H532" s="66">
        <f t="shared" ref="H532:H554" si="101">D532-E532</f>
        <v>-412</v>
      </c>
      <c r="I532" s="20">
        <f t="shared" ref="I532:I554" si="102">IF(C532=0, "-", IF(G532/C532&lt;10, G532/C532, "&gt;999%"))</f>
        <v>-0.48986486486486486</v>
      </c>
      <c r="J532" s="21">
        <f t="shared" ref="J532:J554" si="103">IF(E532=0, "-", IF(H532/E532&lt;10, H532/E532, "&gt;999%"))</f>
        <v>-0.20934959349593496</v>
      </c>
    </row>
    <row r="533" spans="1:10" x14ac:dyDescent="0.25">
      <c r="A533" s="158" t="s">
        <v>378</v>
      </c>
      <c r="B533" s="65">
        <v>116</v>
      </c>
      <c r="C533" s="66">
        <v>109</v>
      </c>
      <c r="D533" s="65">
        <v>1392</v>
      </c>
      <c r="E533" s="66">
        <v>1254</v>
      </c>
      <c r="F533" s="67"/>
      <c r="G533" s="65">
        <f t="shared" si="100"/>
        <v>7</v>
      </c>
      <c r="H533" s="66">
        <f t="shared" si="101"/>
        <v>138</v>
      </c>
      <c r="I533" s="20">
        <f t="shared" si="102"/>
        <v>6.4220183486238536E-2</v>
      </c>
      <c r="J533" s="21">
        <f t="shared" si="103"/>
        <v>0.11004784688995216</v>
      </c>
    </row>
    <row r="534" spans="1:10" x14ac:dyDescent="0.25">
      <c r="A534" s="158" t="s">
        <v>492</v>
      </c>
      <c r="B534" s="65">
        <v>7</v>
      </c>
      <c r="C534" s="66">
        <v>4</v>
      </c>
      <c r="D534" s="65">
        <v>57</v>
      </c>
      <c r="E534" s="66">
        <v>38</v>
      </c>
      <c r="F534" s="67"/>
      <c r="G534" s="65">
        <f t="shared" si="100"/>
        <v>3</v>
      </c>
      <c r="H534" s="66">
        <f t="shared" si="101"/>
        <v>19</v>
      </c>
      <c r="I534" s="20">
        <f t="shared" si="102"/>
        <v>0.75</v>
      </c>
      <c r="J534" s="21">
        <f t="shared" si="103"/>
        <v>0.5</v>
      </c>
    </row>
    <row r="535" spans="1:10" x14ac:dyDescent="0.25">
      <c r="A535" s="158" t="s">
        <v>230</v>
      </c>
      <c r="B535" s="65">
        <v>363</v>
      </c>
      <c r="C535" s="66">
        <v>860</v>
      </c>
      <c r="D535" s="65">
        <v>3971</v>
      </c>
      <c r="E535" s="66">
        <v>5210</v>
      </c>
      <c r="F535" s="67"/>
      <c r="G535" s="65">
        <f t="shared" si="100"/>
        <v>-497</v>
      </c>
      <c r="H535" s="66">
        <f t="shared" si="101"/>
        <v>-1239</v>
      </c>
      <c r="I535" s="20">
        <f t="shared" si="102"/>
        <v>-0.57790697674418601</v>
      </c>
      <c r="J535" s="21">
        <f t="shared" si="103"/>
        <v>-0.23781190019193857</v>
      </c>
    </row>
    <row r="536" spans="1:10" x14ac:dyDescent="0.25">
      <c r="A536" s="158" t="s">
        <v>447</v>
      </c>
      <c r="B536" s="65">
        <v>78</v>
      </c>
      <c r="C536" s="66">
        <v>105</v>
      </c>
      <c r="D536" s="65">
        <v>895</v>
      </c>
      <c r="E536" s="66">
        <v>796</v>
      </c>
      <c r="F536" s="67"/>
      <c r="G536" s="65">
        <f t="shared" si="100"/>
        <v>-27</v>
      </c>
      <c r="H536" s="66">
        <f t="shared" si="101"/>
        <v>99</v>
      </c>
      <c r="I536" s="20">
        <f t="shared" si="102"/>
        <v>-0.25714285714285712</v>
      </c>
      <c r="J536" s="21">
        <f t="shared" si="103"/>
        <v>0.12437185929648241</v>
      </c>
    </row>
    <row r="537" spans="1:10" x14ac:dyDescent="0.25">
      <c r="A537" s="158" t="s">
        <v>317</v>
      </c>
      <c r="B537" s="65">
        <v>21</v>
      </c>
      <c r="C537" s="66">
        <v>0</v>
      </c>
      <c r="D537" s="65">
        <v>21</v>
      </c>
      <c r="E537" s="66">
        <v>44</v>
      </c>
      <c r="F537" s="67"/>
      <c r="G537" s="65">
        <f t="shared" si="100"/>
        <v>21</v>
      </c>
      <c r="H537" s="66">
        <f t="shared" si="101"/>
        <v>-23</v>
      </c>
      <c r="I537" s="20" t="str">
        <f t="shared" si="102"/>
        <v>-</v>
      </c>
      <c r="J537" s="21">
        <f t="shared" si="103"/>
        <v>-0.52272727272727271</v>
      </c>
    </row>
    <row r="538" spans="1:10" x14ac:dyDescent="0.25">
      <c r="A538" s="158" t="s">
        <v>307</v>
      </c>
      <c r="B538" s="65">
        <v>0</v>
      </c>
      <c r="C538" s="66">
        <v>3</v>
      </c>
      <c r="D538" s="65">
        <v>10</v>
      </c>
      <c r="E538" s="66">
        <v>16</v>
      </c>
      <c r="F538" s="67"/>
      <c r="G538" s="65">
        <f t="shared" si="100"/>
        <v>-3</v>
      </c>
      <c r="H538" s="66">
        <f t="shared" si="101"/>
        <v>-6</v>
      </c>
      <c r="I538" s="20">
        <f t="shared" si="102"/>
        <v>-1</v>
      </c>
      <c r="J538" s="21">
        <f t="shared" si="103"/>
        <v>-0.375</v>
      </c>
    </row>
    <row r="539" spans="1:10" x14ac:dyDescent="0.25">
      <c r="A539" s="158" t="s">
        <v>490</v>
      </c>
      <c r="B539" s="65">
        <v>56</v>
      </c>
      <c r="C539" s="66">
        <v>57</v>
      </c>
      <c r="D539" s="65">
        <v>547</v>
      </c>
      <c r="E539" s="66">
        <v>437</v>
      </c>
      <c r="F539" s="67"/>
      <c r="G539" s="65">
        <f t="shared" si="100"/>
        <v>-1</v>
      </c>
      <c r="H539" s="66">
        <f t="shared" si="101"/>
        <v>110</v>
      </c>
      <c r="I539" s="20">
        <f t="shared" si="102"/>
        <v>-1.7543859649122806E-2</v>
      </c>
      <c r="J539" s="21">
        <f t="shared" si="103"/>
        <v>0.25171624713958812</v>
      </c>
    </row>
    <row r="540" spans="1:10" x14ac:dyDescent="0.25">
      <c r="A540" s="158" t="s">
        <v>505</v>
      </c>
      <c r="B540" s="65">
        <v>47</v>
      </c>
      <c r="C540" s="66">
        <v>178</v>
      </c>
      <c r="D540" s="65">
        <v>1047</v>
      </c>
      <c r="E540" s="66">
        <v>1140</v>
      </c>
      <c r="F540" s="67"/>
      <c r="G540" s="65">
        <f t="shared" si="100"/>
        <v>-131</v>
      </c>
      <c r="H540" s="66">
        <f t="shared" si="101"/>
        <v>-93</v>
      </c>
      <c r="I540" s="20">
        <f t="shared" si="102"/>
        <v>-0.7359550561797753</v>
      </c>
      <c r="J540" s="21">
        <f t="shared" si="103"/>
        <v>-8.1578947368421056E-2</v>
      </c>
    </row>
    <row r="541" spans="1:10" x14ac:dyDescent="0.25">
      <c r="A541" s="158" t="s">
        <v>514</v>
      </c>
      <c r="B541" s="65">
        <v>369</v>
      </c>
      <c r="C541" s="66">
        <v>377</v>
      </c>
      <c r="D541" s="65">
        <v>3476</v>
      </c>
      <c r="E541" s="66">
        <v>2590</v>
      </c>
      <c r="F541" s="67"/>
      <c r="G541" s="65">
        <f t="shared" si="100"/>
        <v>-8</v>
      </c>
      <c r="H541" s="66">
        <f t="shared" si="101"/>
        <v>886</v>
      </c>
      <c r="I541" s="20">
        <f t="shared" si="102"/>
        <v>-2.1220159151193633E-2</v>
      </c>
      <c r="J541" s="21">
        <f t="shared" si="103"/>
        <v>0.34208494208494211</v>
      </c>
    </row>
    <row r="542" spans="1:10" x14ac:dyDescent="0.25">
      <c r="A542" s="158" t="s">
        <v>531</v>
      </c>
      <c r="B542" s="65">
        <v>965</v>
      </c>
      <c r="C542" s="66">
        <v>621</v>
      </c>
      <c r="D542" s="65">
        <v>9509</v>
      </c>
      <c r="E542" s="66">
        <v>8124</v>
      </c>
      <c r="F542" s="67"/>
      <c r="G542" s="65">
        <f t="shared" si="100"/>
        <v>344</v>
      </c>
      <c r="H542" s="66">
        <f t="shared" si="101"/>
        <v>1385</v>
      </c>
      <c r="I542" s="20">
        <f t="shared" si="102"/>
        <v>0.55394524959742353</v>
      </c>
      <c r="J542" s="21">
        <f t="shared" si="103"/>
        <v>0.17048252092565239</v>
      </c>
    </row>
    <row r="543" spans="1:10" x14ac:dyDescent="0.25">
      <c r="A543" s="158" t="s">
        <v>448</v>
      </c>
      <c r="B543" s="65">
        <v>143</v>
      </c>
      <c r="C543" s="66">
        <v>279</v>
      </c>
      <c r="D543" s="65">
        <v>1464</v>
      </c>
      <c r="E543" s="66">
        <v>970</v>
      </c>
      <c r="F543" s="67"/>
      <c r="G543" s="65">
        <f t="shared" si="100"/>
        <v>-136</v>
      </c>
      <c r="H543" s="66">
        <f t="shared" si="101"/>
        <v>494</v>
      </c>
      <c r="I543" s="20">
        <f t="shared" si="102"/>
        <v>-0.48745519713261648</v>
      </c>
      <c r="J543" s="21">
        <f t="shared" si="103"/>
        <v>0.50927835051546388</v>
      </c>
    </row>
    <row r="544" spans="1:10" x14ac:dyDescent="0.25">
      <c r="A544" s="158" t="s">
        <v>532</v>
      </c>
      <c r="B544" s="65">
        <v>318</v>
      </c>
      <c r="C544" s="66">
        <v>389</v>
      </c>
      <c r="D544" s="65">
        <v>2713</v>
      </c>
      <c r="E544" s="66">
        <v>2542</v>
      </c>
      <c r="F544" s="67"/>
      <c r="G544" s="65">
        <f t="shared" si="100"/>
        <v>-71</v>
      </c>
      <c r="H544" s="66">
        <f t="shared" si="101"/>
        <v>171</v>
      </c>
      <c r="I544" s="20">
        <f t="shared" si="102"/>
        <v>-0.18251928020565553</v>
      </c>
      <c r="J544" s="21">
        <f t="shared" si="103"/>
        <v>6.7269866247049573E-2</v>
      </c>
    </row>
    <row r="545" spans="1:10" x14ac:dyDescent="0.25">
      <c r="A545" s="158" t="s">
        <v>473</v>
      </c>
      <c r="B545" s="65">
        <v>141</v>
      </c>
      <c r="C545" s="66">
        <v>43</v>
      </c>
      <c r="D545" s="65">
        <v>2002</v>
      </c>
      <c r="E545" s="66">
        <v>3105</v>
      </c>
      <c r="F545" s="67"/>
      <c r="G545" s="65">
        <f t="shared" si="100"/>
        <v>98</v>
      </c>
      <c r="H545" s="66">
        <f t="shared" si="101"/>
        <v>-1103</v>
      </c>
      <c r="I545" s="20">
        <f t="shared" si="102"/>
        <v>2.2790697674418605</v>
      </c>
      <c r="J545" s="21">
        <f t="shared" si="103"/>
        <v>-0.35523349436392915</v>
      </c>
    </row>
    <row r="546" spans="1:10" x14ac:dyDescent="0.25">
      <c r="A546" s="158" t="s">
        <v>449</v>
      </c>
      <c r="B546" s="65">
        <v>388</v>
      </c>
      <c r="C546" s="66">
        <v>649</v>
      </c>
      <c r="D546" s="65">
        <v>4808</v>
      </c>
      <c r="E546" s="66">
        <v>4991</v>
      </c>
      <c r="F546" s="67"/>
      <c r="G546" s="65">
        <f t="shared" si="100"/>
        <v>-261</v>
      </c>
      <c r="H546" s="66">
        <f t="shared" si="101"/>
        <v>-183</v>
      </c>
      <c r="I546" s="20">
        <f t="shared" si="102"/>
        <v>-0.40215716486902925</v>
      </c>
      <c r="J546" s="21">
        <f t="shared" si="103"/>
        <v>-3.6665998797836108E-2</v>
      </c>
    </row>
    <row r="547" spans="1:10" x14ac:dyDescent="0.25">
      <c r="A547" s="158" t="s">
        <v>231</v>
      </c>
      <c r="B547" s="65">
        <v>0</v>
      </c>
      <c r="C547" s="66">
        <v>0</v>
      </c>
      <c r="D547" s="65">
        <v>4</v>
      </c>
      <c r="E547" s="66">
        <v>7</v>
      </c>
      <c r="F547" s="67"/>
      <c r="G547" s="65">
        <f t="shared" si="100"/>
        <v>0</v>
      </c>
      <c r="H547" s="66">
        <f t="shared" si="101"/>
        <v>-3</v>
      </c>
      <c r="I547" s="20" t="str">
        <f t="shared" si="102"/>
        <v>-</v>
      </c>
      <c r="J547" s="21">
        <f t="shared" si="103"/>
        <v>-0.42857142857142855</v>
      </c>
    </row>
    <row r="548" spans="1:10" x14ac:dyDescent="0.25">
      <c r="A548" s="158" t="s">
        <v>232</v>
      </c>
      <c r="B548" s="65">
        <v>0</v>
      </c>
      <c r="C548" s="66">
        <v>1</v>
      </c>
      <c r="D548" s="65">
        <v>0</v>
      </c>
      <c r="E548" s="66">
        <v>64</v>
      </c>
      <c r="F548" s="67"/>
      <c r="G548" s="65">
        <f t="shared" si="100"/>
        <v>-1</v>
      </c>
      <c r="H548" s="66">
        <f t="shared" si="101"/>
        <v>-64</v>
      </c>
      <c r="I548" s="20">
        <f t="shared" si="102"/>
        <v>-1</v>
      </c>
      <c r="J548" s="21">
        <f t="shared" si="103"/>
        <v>-1</v>
      </c>
    </row>
    <row r="549" spans="1:10" x14ac:dyDescent="0.25">
      <c r="A549" s="158" t="s">
        <v>408</v>
      </c>
      <c r="B549" s="65">
        <v>368</v>
      </c>
      <c r="C549" s="66">
        <v>677</v>
      </c>
      <c r="D549" s="65">
        <v>5339</v>
      </c>
      <c r="E549" s="66">
        <v>6223</v>
      </c>
      <c r="F549" s="67"/>
      <c r="G549" s="65">
        <f t="shared" si="100"/>
        <v>-309</v>
      </c>
      <c r="H549" s="66">
        <f t="shared" si="101"/>
        <v>-884</v>
      </c>
      <c r="I549" s="20">
        <f t="shared" si="102"/>
        <v>-0.45642540620384048</v>
      </c>
      <c r="J549" s="21">
        <f t="shared" si="103"/>
        <v>-0.14205367186244577</v>
      </c>
    </row>
    <row r="550" spans="1:10" x14ac:dyDescent="0.25">
      <c r="A550" s="158" t="s">
        <v>335</v>
      </c>
      <c r="B550" s="65">
        <v>0</v>
      </c>
      <c r="C550" s="66">
        <v>3</v>
      </c>
      <c r="D550" s="65">
        <v>15</v>
      </c>
      <c r="E550" s="66">
        <v>14</v>
      </c>
      <c r="F550" s="67"/>
      <c r="G550" s="65">
        <f t="shared" si="100"/>
        <v>-3</v>
      </c>
      <c r="H550" s="66">
        <f t="shared" si="101"/>
        <v>1</v>
      </c>
      <c r="I550" s="20">
        <f t="shared" si="102"/>
        <v>-1</v>
      </c>
      <c r="J550" s="21">
        <f t="shared" si="103"/>
        <v>7.1428571428571425E-2</v>
      </c>
    </row>
    <row r="551" spans="1:10" x14ac:dyDescent="0.25">
      <c r="A551" s="158" t="s">
        <v>299</v>
      </c>
      <c r="B551" s="65">
        <v>0</v>
      </c>
      <c r="C551" s="66">
        <v>0</v>
      </c>
      <c r="D551" s="65">
        <v>0</v>
      </c>
      <c r="E551" s="66">
        <v>3</v>
      </c>
      <c r="F551" s="67"/>
      <c r="G551" s="65">
        <f t="shared" si="100"/>
        <v>0</v>
      </c>
      <c r="H551" s="66">
        <f t="shared" si="101"/>
        <v>-3</v>
      </c>
      <c r="I551" s="20" t="str">
        <f t="shared" si="102"/>
        <v>-</v>
      </c>
      <c r="J551" s="21">
        <f t="shared" si="103"/>
        <v>-1</v>
      </c>
    </row>
    <row r="552" spans="1:10" x14ac:dyDescent="0.25">
      <c r="A552" s="158" t="s">
        <v>213</v>
      </c>
      <c r="B552" s="65">
        <v>15</v>
      </c>
      <c r="C552" s="66">
        <v>49</v>
      </c>
      <c r="D552" s="65">
        <v>488</v>
      </c>
      <c r="E552" s="66">
        <v>809</v>
      </c>
      <c r="F552" s="67"/>
      <c r="G552" s="65">
        <f t="shared" si="100"/>
        <v>-34</v>
      </c>
      <c r="H552" s="66">
        <f t="shared" si="101"/>
        <v>-321</v>
      </c>
      <c r="I552" s="20">
        <f t="shared" si="102"/>
        <v>-0.69387755102040816</v>
      </c>
      <c r="J552" s="21">
        <f t="shared" si="103"/>
        <v>-0.39678615574783682</v>
      </c>
    </row>
    <row r="553" spans="1:10" x14ac:dyDescent="0.25">
      <c r="A553" s="158" t="s">
        <v>356</v>
      </c>
      <c r="B553" s="65">
        <v>66</v>
      </c>
      <c r="C553" s="66">
        <v>192</v>
      </c>
      <c r="D553" s="65">
        <v>1338</v>
      </c>
      <c r="E553" s="66">
        <v>1417</v>
      </c>
      <c r="F553" s="67"/>
      <c r="G553" s="65">
        <f t="shared" si="100"/>
        <v>-126</v>
      </c>
      <c r="H553" s="66">
        <f t="shared" si="101"/>
        <v>-79</v>
      </c>
      <c r="I553" s="20">
        <f t="shared" si="102"/>
        <v>-0.65625</v>
      </c>
      <c r="J553" s="21">
        <f t="shared" si="103"/>
        <v>-5.5751587861679608E-2</v>
      </c>
    </row>
    <row r="554" spans="1:10" s="160" customFormat="1" x14ac:dyDescent="0.25">
      <c r="A554" s="178" t="s">
        <v>700</v>
      </c>
      <c r="B554" s="71">
        <v>3612</v>
      </c>
      <c r="C554" s="72">
        <v>4892</v>
      </c>
      <c r="D554" s="71">
        <v>40652</v>
      </c>
      <c r="E554" s="72">
        <v>41762</v>
      </c>
      <c r="F554" s="73"/>
      <c r="G554" s="71">
        <f t="shared" si="100"/>
        <v>-1280</v>
      </c>
      <c r="H554" s="72">
        <f t="shared" si="101"/>
        <v>-1110</v>
      </c>
      <c r="I554" s="37">
        <f t="shared" si="102"/>
        <v>-0.26165167620605068</v>
      </c>
      <c r="J554" s="38">
        <f t="shared" si="103"/>
        <v>-2.657918682055457E-2</v>
      </c>
    </row>
    <row r="555" spans="1:10" x14ac:dyDescent="0.25">
      <c r="A555" s="177"/>
      <c r="B555" s="143"/>
      <c r="C555" s="144"/>
      <c r="D555" s="143"/>
      <c r="E555" s="144"/>
      <c r="F555" s="145"/>
      <c r="G555" s="143"/>
      <c r="H555" s="144"/>
      <c r="I555" s="151"/>
      <c r="J555" s="152"/>
    </row>
    <row r="556" spans="1:10" s="139" customFormat="1" x14ac:dyDescent="0.25">
      <c r="A556" s="159" t="s">
        <v>97</v>
      </c>
      <c r="B556" s="65"/>
      <c r="C556" s="66"/>
      <c r="D556" s="65"/>
      <c r="E556" s="66"/>
      <c r="F556" s="67"/>
      <c r="G556" s="65"/>
      <c r="H556" s="66"/>
      <c r="I556" s="20"/>
      <c r="J556" s="21"/>
    </row>
    <row r="557" spans="1:10" x14ac:dyDescent="0.25">
      <c r="A557" s="158" t="s">
        <v>575</v>
      </c>
      <c r="B557" s="65">
        <v>26</v>
      </c>
      <c r="C557" s="66">
        <v>17</v>
      </c>
      <c r="D557" s="65">
        <v>174</v>
      </c>
      <c r="E557" s="66">
        <v>99</v>
      </c>
      <c r="F557" s="67"/>
      <c r="G557" s="65">
        <f>B557-C557</f>
        <v>9</v>
      </c>
      <c r="H557" s="66">
        <f>D557-E557</f>
        <v>75</v>
      </c>
      <c r="I557" s="20">
        <f>IF(C557=0, "-", IF(G557/C557&lt;10, G557/C557, "&gt;999%"))</f>
        <v>0.52941176470588236</v>
      </c>
      <c r="J557" s="21">
        <f>IF(E557=0, "-", IF(H557/E557&lt;10, H557/E557, "&gt;999%"))</f>
        <v>0.75757575757575757</v>
      </c>
    </row>
    <row r="558" spans="1:10" x14ac:dyDescent="0.25">
      <c r="A558" s="158" t="s">
        <v>561</v>
      </c>
      <c r="B558" s="65">
        <v>1</v>
      </c>
      <c r="C558" s="66">
        <v>3</v>
      </c>
      <c r="D558" s="65">
        <v>40</v>
      </c>
      <c r="E558" s="66">
        <v>14</v>
      </c>
      <c r="F558" s="67"/>
      <c r="G558" s="65">
        <f>B558-C558</f>
        <v>-2</v>
      </c>
      <c r="H558" s="66">
        <f>D558-E558</f>
        <v>26</v>
      </c>
      <c r="I558" s="20">
        <f>IF(C558=0, "-", IF(G558/C558&lt;10, G558/C558, "&gt;999%"))</f>
        <v>-0.66666666666666663</v>
      </c>
      <c r="J558" s="21">
        <f>IF(E558=0, "-", IF(H558/E558&lt;10, H558/E558, "&gt;999%"))</f>
        <v>1.8571428571428572</v>
      </c>
    </row>
    <row r="559" spans="1:10" s="160" customFormat="1" x14ac:dyDescent="0.25">
      <c r="A559" s="178" t="s">
        <v>701</v>
      </c>
      <c r="B559" s="71">
        <v>27</v>
      </c>
      <c r="C559" s="72">
        <v>20</v>
      </c>
      <c r="D559" s="71">
        <v>214</v>
      </c>
      <c r="E559" s="72">
        <v>113</v>
      </c>
      <c r="F559" s="73"/>
      <c r="G559" s="71">
        <f>B559-C559</f>
        <v>7</v>
      </c>
      <c r="H559" s="72">
        <f>D559-E559</f>
        <v>101</v>
      </c>
      <c r="I559" s="37">
        <f>IF(C559=0, "-", IF(G559/C559&lt;10, G559/C559, "&gt;999%"))</f>
        <v>0.35</v>
      </c>
      <c r="J559" s="38">
        <f>IF(E559=0, "-", IF(H559/E559&lt;10, H559/E559, "&gt;999%"))</f>
        <v>0.89380530973451322</v>
      </c>
    </row>
    <row r="560" spans="1:10" x14ac:dyDescent="0.25">
      <c r="A560" s="177"/>
      <c r="B560" s="143"/>
      <c r="C560" s="144"/>
      <c r="D560" s="143"/>
      <c r="E560" s="144"/>
      <c r="F560" s="145"/>
      <c r="G560" s="143"/>
      <c r="H560" s="144"/>
      <c r="I560" s="151"/>
      <c r="J560" s="152"/>
    </row>
    <row r="561" spans="1:10" s="139" customFormat="1" x14ac:dyDescent="0.25">
      <c r="A561" s="159" t="s">
        <v>98</v>
      </c>
      <c r="B561" s="65"/>
      <c r="C561" s="66"/>
      <c r="D561" s="65"/>
      <c r="E561" s="66"/>
      <c r="F561" s="67"/>
      <c r="G561" s="65"/>
      <c r="H561" s="66"/>
      <c r="I561" s="20"/>
      <c r="J561" s="21"/>
    </row>
    <row r="562" spans="1:10" x14ac:dyDescent="0.25">
      <c r="A562" s="158" t="s">
        <v>533</v>
      </c>
      <c r="B562" s="65">
        <v>73</v>
      </c>
      <c r="C562" s="66">
        <v>301</v>
      </c>
      <c r="D562" s="65">
        <v>747</v>
      </c>
      <c r="E562" s="66">
        <v>1622</v>
      </c>
      <c r="F562" s="67"/>
      <c r="G562" s="65">
        <f t="shared" ref="G562:G581" si="104">B562-C562</f>
        <v>-228</v>
      </c>
      <c r="H562" s="66">
        <f t="shared" ref="H562:H581" si="105">D562-E562</f>
        <v>-875</v>
      </c>
      <c r="I562" s="20">
        <f t="shared" ref="I562:I581" si="106">IF(C562=0, "-", IF(G562/C562&lt;10, G562/C562, "&gt;999%"))</f>
        <v>-0.75747508305647837</v>
      </c>
      <c r="J562" s="21">
        <f t="shared" ref="J562:J581" si="107">IF(E562=0, "-", IF(H562/E562&lt;10, H562/E562, "&gt;999%"))</f>
        <v>-0.53945745992601724</v>
      </c>
    </row>
    <row r="563" spans="1:10" x14ac:dyDescent="0.25">
      <c r="A563" s="158" t="s">
        <v>267</v>
      </c>
      <c r="B563" s="65">
        <v>12</v>
      </c>
      <c r="C563" s="66">
        <v>0</v>
      </c>
      <c r="D563" s="65">
        <v>59</v>
      </c>
      <c r="E563" s="66">
        <v>0</v>
      </c>
      <c r="F563" s="67"/>
      <c r="G563" s="65">
        <f t="shared" si="104"/>
        <v>12</v>
      </c>
      <c r="H563" s="66">
        <f t="shared" si="105"/>
        <v>59</v>
      </c>
      <c r="I563" s="20" t="str">
        <f t="shared" si="106"/>
        <v>-</v>
      </c>
      <c r="J563" s="21" t="str">
        <f t="shared" si="107"/>
        <v>-</v>
      </c>
    </row>
    <row r="564" spans="1:10" x14ac:dyDescent="0.25">
      <c r="A564" s="158" t="s">
        <v>300</v>
      </c>
      <c r="B564" s="65">
        <v>2</v>
      </c>
      <c r="C564" s="66">
        <v>5</v>
      </c>
      <c r="D564" s="65">
        <v>7</v>
      </c>
      <c r="E564" s="66">
        <v>23</v>
      </c>
      <c r="F564" s="67"/>
      <c r="G564" s="65">
        <f t="shared" si="104"/>
        <v>-3</v>
      </c>
      <c r="H564" s="66">
        <f t="shared" si="105"/>
        <v>-16</v>
      </c>
      <c r="I564" s="20">
        <f t="shared" si="106"/>
        <v>-0.6</v>
      </c>
      <c r="J564" s="21">
        <f t="shared" si="107"/>
        <v>-0.69565217391304346</v>
      </c>
    </row>
    <row r="565" spans="1:10" x14ac:dyDescent="0.25">
      <c r="A565" s="158" t="s">
        <v>495</v>
      </c>
      <c r="B565" s="65">
        <v>19</v>
      </c>
      <c r="C565" s="66">
        <v>10</v>
      </c>
      <c r="D565" s="65">
        <v>90</v>
      </c>
      <c r="E565" s="66">
        <v>78</v>
      </c>
      <c r="F565" s="67"/>
      <c r="G565" s="65">
        <f t="shared" si="104"/>
        <v>9</v>
      </c>
      <c r="H565" s="66">
        <f t="shared" si="105"/>
        <v>12</v>
      </c>
      <c r="I565" s="20">
        <f t="shared" si="106"/>
        <v>0.9</v>
      </c>
      <c r="J565" s="21">
        <f t="shared" si="107"/>
        <v>0.15384615384615385</v>
      </c>
    </row>
    <row r="566" spans="1:10" x14ac:dyDescent="0.25">
      <c r="A566" s="158" t="s">
        <v>308</v>
      </c>
      <c r="B566" s="65">
        <v>4</v>
      </c>
      <c r="C566" s="66">
        <v>3</v>
      </c>
      <c r="D566" s="65">
        <v>15</v>
      </c>
      <c r="E566" s="66">
        <v>14</v>
      </c>
      <c r="F566" s="67"/>
      <c r="G566" s="65">
        <f t="shared" si="104"/>
        <v>1</v>
      </c>
      <c r="H566" s="66">
        <f t="shared" si="105"/>
        <v>1</v>
      </c>
      <c r="I566" s="20">
        <f t="shared" si="106"/>
        <v>0.33333333333333331</v>
      </c>
      <c r="J566" s="21">
        <f t="shared" si="107"/>
        <v>7.1428571428571425E-2</v>
      </c>
    </row>
    <row r="567" spans="1:10" x14ac:dyDescent="0.25">
      <c r="A567" s="158" t="s">
        <v>301</v>
      </c>
      <c r="B567" s="65">
        <v>0</v>
      </c>
      <c r="C567" s="66">
        <v>1</v>
      </c>
      <c r="D567" s="65">
        <v>1</v>
      </c>
      <c r="E567" s="66">
        <v>14</v>
      </c>
      <c r="F567" s="67"/>
      <c r="G567" s="65">
        <f t="shared" si="104"/>
        <v>-1</v>
      </c>
      <c r="H567" s="66">
        <f t="shared" si="105"/>
        <v>-13</v>
      </c>
      <c r="I567" s="20">
        <f t="shared" si="106"/>
        <v>-1</v>
      </c>
      <c r="J567" s="21">
        <f t="shared" si="107"/>
        <v>-0.9285714285714286</v>
      </c>
    </row>
    <row r="568" spans="1:10" x14ac:dyDescent="0.25">
      <c r="A568" s="158" t="s">
        <v>548</v>
      </c>
      <c r="B568" s="65">
        <v>42</v>
      </c>
      <c r="C568" s="66">
        <v>15</v>
      </c>
      <c r="D568" s="65">
        <v>144</v>
      </c>
      <c r="E568" s="66">
        <v>247</v>
      </c>
      <c r="F568" s="67"/>
      <c r="G568" s="65">
        <f t="shared" si="104"/>
        <v>27</v>
      </c>
      <c r="H568" s="66">
        <f t="shared" si="105"/>
        <v>-103</v>
      </c>
      <c r="I568" s="20">
        <f t="shared" si="106"/>
        <v>1.8</v>
      </c>
      <c r="J568" s="21">
        <f t="shared" si="107"/>
        <v>-0.41700404858299595</v>
      </c>
    </row>
    <row r="569" spans="1:10" x14ac:dyDescent="0.25">
      <c r="A569" s="158" t="s">
        <v>491</v>
      </c>
      <c r="B569" s="65">
        <v>1</v>
      </c>
      <c r="C569" s="66">
        <v>0</v>
      </c>
      <c r="D569" s="65">
        <v>15</v>
      </c>
      <c r="E569" s="66">
        <v>6</v>
      </c>
      <c r="F569" s="67"/>
      <c r="G569" s="65">
        <f t="shared" si="104"/>
        <v>1</v>
      </c>
      <c r="H569" s="66">
        <f t="shared" si="105"/>
        <v>9</v>
      </c>
      <c r="I569" s="20" t="str">
        <f t="shared" si="106"/>
        <v>-</v>
      </c>
      <c r="J569" s="21">
        <f t="shared" si="107"/>
        <v>1.5</v>
      </c>
    </row>
    <row r="570" spans="1:10" x14ac:dyDescent="0.25">
      <c r="A570" s="158" t="s">
        <v>233</v>
      </c>
      <c r="B570" s="65">
        <v>75</v>
      </c>
      <c r="C570" s="66">
        <v>32</v>
      </c>
      <c r="D570" s="65">
        <v>366</v>
      </c>
      <c r="E570" s="66">
        <v>234</v>
      </c>
      <c r="F570" s="67"/>
      <c r="G570" s="65">
        <f t="shared" si="104"/>
        <v>43</v>
      </c>
      <c r="H570" s="66">
        <f t="shared" si="105"/>
        <v>132</v>
      </c>
      <c r="I570" s="20">
        <f t="shared" si="106"/>
        <v>1.34375</v>
      </c>
      <c r="J570" s="21">
        <f t="shared" si="107"/>
        <v>0.5641025641025641</v>
      </c>
    </row>
    <row r="571" spans="1:10" x14ac:dyDescent="0.25">
      <c r="A571" s="158" t="s">
        <v>302</v>
      </c>
      <c r="B571" s="65">
        <v>25</v>
      </c>
      <c r="C571" s="66">
        <v>13</v>
      </c>
      <c r="D571" s="65">
        <v>62</v>
      </c>
      <c r="E571" s="66">
        <v>159</v>
      </c>
      <c r="F571" s="67"/>
      <c r="G571" s="65">
        <f t="shared" si="104"/>
        <v>12</v>
      </c>
      <c r="H571" s="66">
        <f t="shared" si="105"/>
        <v>-97</v>
      </c>
      <c r="I571" s="20">
        <f t="shared" si="106"/>
        <v>0.92307692307692313</v>
      </c>
      <c r="J571" s="21">
        <f t="shared" si="107"/>
        <v>-0.61006289308176098</v>
      </c>
    </row>
    <row r="572" spans="1:10" x14ac:dyDescent="0.25">
      <c r="A572" s="158" t="s">
        <v>252</v>
      </c>
      <c r="B572" s="65">
        <v>9</v>
      </c>
      <c r="C572" s="66">
        <v>12</v>
      </c>
      <c r="D572" s="65">
        <v>49</v>
      </c>
      <c r="E572" s="66">
        <v>85</v>
      </c>
      <c r="F572" s="67"/>
      <c r="G572" s="65">
        <f t="shared" si="104"/>
        <v>-3</v>
      </c>
      <c r="H572" s="66">
        <f t="shared" si="105"/>
        <v>-36</v>
      </c>
      <c r="I572" s="20">
        <f t="shared" si="106"/>
        <v>-0.25</v>
      </c>
      <c r="J572" s="21">
        <f t="shared" si="107"/>
        <v>-0.42352941176470588</v>
      </c>
    </row>
    <row r="573" spans="1:10" x14ac:dyDescent="0.25">
      <c r="A573" s="158" t="s">
        <v>450</v>
      </c>
      <c r="B573" s="65">
        <v>0</v>
      </c>
      <c r="C573" s="66">
        <v>1</v>
      </c>
      <c r="D573" s="65">
        <v>11</v>
      </c>
      <c r="E573" s="66">
        <v>12</v>
      </c>
      <c r="F573" s="67"/>
      <c r="G573" s="65">
        <f t="shared" si="104"/>
        <v>-1</v>
      </c>
      <c r="H573" s="66">
        <f t="shared" si="105"/>
        <v>-1</v>
      </c>
      <c r="I573" s="20">
        <f t="shared" si="106"/>
        <v>-1</v>
      </c>
      <c r="J573" s="21">
        <f t="shared" si="107"/>
        <v>-8.3333333333333329E-2</v>
      </c>
    </row>
    <row r="574" spans="1:10" x14ac:dyDescent="0.25">
      <c r="A574" s="158" t="s">
        <v>214</v>
      </c>
      <c r="B574" s="65">
        <v>15</v>
      </c>
      <c r="C574" s="66">
        <v>56</v>
      </c>
      <c r="D574" s="65">
        <v>207</v>
      </c>
      <c r="E574" s="66">
        <v>799</v>
      </c>
      <c r="F574" s="67"/>
      <c r="G574" s="65">
        <f t="shared" si="104"/>
        <v>-41</v>
      </c>
      <c r="H574" s="66">
        <f t="shared" si="105"/>
        <v>-592</v>
      </c>
      <c r="I574" s="20">
        <f t="shared" si="106"/>
        <v>-0.7321428571428571</v>
      </c>
      <c r="J574" s="21">
        <f t="shared" si="107"/>
        <v>-0.74092615769712145</v>
      </c>
    </row>
    <row r="575" spans="1:10" x14ac:dyDescent="0.25">
      <c r="A575" s="158" t="s">
        <v>357</v>
      </c>
      <c r="B575" s="65">
        <v>99</v>
      </c>
      <c r="C575" s="66">
        <v>96</v>
      </c>
      <c r="D575" s="65">
        <v>747</v>
      </c>
      <c r="E575" s="66">
        <v>968</v>
      </c>
      <c r="F575" s="67"/>
      <c r="G575" s="65">
        <f t="shared" si="104"/>
        <v>3</v>
      </c>
      <c r="H575" s="66">
        <f t="shared" si="105"/>
        <v>-221</v>
      </c>
      <c r="I575" s="20">
        <f t="shared" si="106"/>
        <v>3.125E-2</v>
      </c>
      <c r="J575" s="21">
        <f t="shared" si="107"/>
        <v>-0.22830578512396693</v>
      </c>
    </row>
    <row r="576" spans="1:10" x14ac:dyDescent="0.25">
      <c r="A576" s="158" t="s">
        <v>409</v>
      </c>
      <c r="B576" s="65">
        <v>89</v>
      </c>
      <c r="C576" s="66">
        <v>128</v>
      </c>
      <c r="D576" s="65">
        <v>304</v>
      </c>
      <c r="E576" s="66">
        <v>441</v>
      </c>
      <c r="F576" s="67"/>
      <c r="G576" s="65">
        <f t="shared" si="104"/>
        <v>-39</v>
      </c>
      <c r="H576" s="66">
        <f t="shared" si="105"/>
        <v>-137</v>
      </c>
      <c r="I576" s="20">
        <f t="shared" si="106"/>
        <v>-0.3046875</v>
      </c>
      <c r="J576" s="21">
        <f t="shared" si="107"/>
        <v>-0.31065759637188206</v>
      </c>
    </row>
    <row r="577" spans="1:10" x14ac:dyDescent="0.25">
      <c r="A577" s="158" t="s">
        <v>451</v>
      </c>
      <c r="B577" s="65">
        <v>106</v>
      </c>
      <c r="C577" s="66">
        <v>31</v>
      </c>
      <c r="D577" s="65">
        <v>310</v>
      </c>
      <c r="E577" s="66">
        <v>493</v>
      </c>
      <c r="F577" s="67"/>
      <c r="G577" s="65">
        <f t="shared" si="104"/>
        <v>75</v>
      </c>
      <c r="H577" s="66">
        <f t="shared" si="105"/>
        <v>-183</v>
      </c>
      <c r="I577" s="20">
        <f t="shared" si="106"/>
        <v>2.4193548387096775</v>
      </c>
      <c r="J577" s="21">
        <f t="shared" si="107"/>
        <v>-0.3711967545638945</v>
      </c>
    </row>
    <row r="578" spans="1:10" x14ac:dyDescent="0.25">
      <c r="A578" s="158" t="s">
        <v>470</v>
      </c>
      <c r="B578" s="65">
        <v>24</v>
      </c>
      <c r="C578" s="66">
        <v>15</v>
      </c>
      <c r="D578" s="65">
        <v>103</v>
      </c>
      <c r="E578" s="66">
        <v>158</v>
      </c>
      <c r="F578" s="67"/>
      <c r="G578" s="65">
        <f t="shared" si="104"/>
        <v>9</v>
      </c>
      <c r="H578" s="66">
        <f t="shared" si="105"/>
        <v>-55</v>
      </c>
      <c r="I578" s="20">
        <f t="shared" si="106"/>
        <v>0.6</v>
      </c>
      <c r="J578" s="21">
        <f t="shared" si="107"/>
        <v>-0.34810126582278483</v>
      </c>
    </row>
    <row r="579" spans="1:10" x14ac:dyDescent="0.25">
      <c r="A579" s="158" t="s">
        <v>506</v>
      </c>
      <c r="B579" s="65">
        <v>21</v>
      </c>
      <c r="C579" s="66">
        <v>19</v>
      </c>
      <c r="D579" s="65">
        <v>135</v>
      </c>
      <c r="E579" s="66">
        <v>196</v>
      </c>
      <c r="F579" s="67"/>
      <c r="G579" s="65">
        <f t="shared" si="104"/>
        <v>2</v>
      </c>
      <c r="H579" s="66">
        <f t="shared" si="105"/>
        <v>-61</v>
      </c>
      <c r="I579" s="20">
        <f t="shared" si="106"/>
        <v>0.10526315789473684</v>
      </c>
      <c r="J579" s="21">
        <f t="shared" si="107"/>
        <v>-0.31122448979591838</v>
      </c>
    </row>
    <row r="580" spans="1:10" x14ac:dyDescent="0.25">
      <c r="A580" s="158" t="s">
        <v>379</v>
      </c>
      <c r="B580" s="65">
        <v>83</v>
      </c>
      <c r="C580" s="66">
        <v>102</v>
      </c>
      <c r="D580" s="65">
        <v>385</v>
      </c>
      <c r="E580" s="66">
        <v>768</v>
      </c>
      <c r="F580" s="67"/>
      <c r="G580" s="65">
        <f t="shared" si="104"/>
        <v>-19</v>
      </c>
      <c r="H580" s="66">
        <f t="shared" si="105"/>
        <v>-383</v>
      </c>
      <c r="I580" s="20">
        <f t="shared" si="106"/>
        <v>-0.18627450980392157</v>
      </c>
      <c r="J580" s="21">
        <f t="shared" si="107"/>
        <v>-0.49869791666666669</v>
      </c>
    </row>
    <row r="581" spans="1:10" s="160" customFormat="1" x14ac:dyDescent="0.25">
      <c r="A581" s="178" t="s">
        <v>702</v>
      </c>
      <c r="B581" s="71">
        <v>699</v>
      </c>
      <c r="C581" s="72">
        <v>840</v>
      </c>
      <c r="D581" s="71">
        <v>3757</v>
      </c>
      <c r="E581" s="72">
        <v>6317</v>
      </c>
      <c r="F581" s="73"/>
      <c r="G581" s="71">
        <f t="shared" si="104"/>
        <v>-141</v>
      </c>
      <c r="H581" s="72">
        <f t="shared" si="105"/>
        <v>-2560</v>
      </c>
      <c r="I581" s="37">
        <f t="shared" si="106"/>
        <v>-0.16785714285714284</v>
      </c>
      <c r="J581" s="38">
        <f t="shared" si="107"/>
        <v>-0.40525565933196139</v>
      </c>
    </row>
    <row r="582" spans="1:10" x14ac:dyDescent="0.25">
      <c r="A582" s="177"/>
      <c r="B582" s="143"/>
      <c r="C582" s="144"/>
      <c r="D582" s="143"/>
      <c r="E582" s="144"/>
      <c r="F582" s="145"/>
      <c r="G582" s="143"/>
      <c r="H582" s="144"/>
      <c r="I582" s="151"/>
      <c r="J582" s="152"/>
    </row>
    <row r="583" spans="1:10" s="139" customFormat="1" x14ac:dyDescent="0.25">
      <c r="A583" s="159" t="s">
        <v>99</v>
      </c>
      <c r="B583" s="65"/>
      <c r="C583" s="66"/>
      <c r="D583" s="65"/>
      <c r="E583" s="66"/>
      <c r="F583" s="67"/>
      <c r="G583" s="65"/>
      <c r="H583" s="66"/>
      <c r="I583" s="20"/>
      <c r="J583" s="21"/>
    </row>
    <row r="584" spans="1:10" x14ac:dyDescent="0.25">
      <c r="A584" s="158" t="s">
        <v>268</v>
      </c>
      <c r="B584" s="65">
        <v>5</v>
      </c>
      <c r="C584" s="66">
        <v>3</v>
      </c>
      <c r="D584" s="65">
        <v>26</v>
      </c>
      <c r="E584" s="66">
        <v>12</v>
      </c>
      <c r="F584" s="67"/>
      <c r="G584" s="65">
        <f t="shared" ref="G584:G589" si="108">B584-C584</f>
        <v>2</v>
      </c>
      <c r="H584" s="66">
        <f t="shared" ref="H584:H589" si="109">D584-E584</f>
        <v>14</v>
      </c>
      <c r="I584" s="20">
        <f t="shared" ref="I584:I589" si="110">IF(C584=0, "-", IF(G584/C584&lt;10, G584/C584, "&gt;999%"))</f>
        <v>0.66666666666666663</v>
      </c>
      <c r="J584" s="21">
        <f t="shared" ref="J584:J589" si="111">IF(E584=0, "-", IF(H584/E584&lt;10, H584/E584, "&gt;999%"))</f>
        <v>1.1666666666666667</v>
      </c>
    </row>
    <row r="585" spans="1:10" x14ac:dyDescent="0.25">
      <c r="A585" s="158" t="s">
        <v>269</v>
      </c>
      <c r="B585" s="65">
        <v>3</v>
      </c>
      <c r="C585" s="66">
        <v>5</v>
      </c>
      <c r="D585" s="65">
        <v>18</v>
      </c>
      <c r="E585" s="66">
        <v>6</v>
      </c>
      <c r="F585" s="67"/>
      <c r="G585" s="65">
        <f t="shared" si="108"/>
        <v>-2</v>
      </c>
      <c r="H585" s="66">
        <f t="shared" si="109"/>
        <v>12</v>
      </c>
      <c r="I585" s="20">
        <f t="shared" si="110"/>
        <v>-0.4</v>
      </c>
      <c r="J585" s="21">
        <f t="shared" si="111"/>
        <v>2</v>
      </c>
    </row>
    <row r="586" spans="1:10" x14ac:dyDescent="0.25">
      <c r="A586" s="158" t="s">
        <v>389</v>
      </c>
      <c r="B586" s="65">
        <v>89</v>
      </c>
      <c r="C586" s="66">
        <v>79</v>
      </c>
      <c r="D586" s="65">
        <v>597</v>
      </c>
      <c r="E586" s="66">
        <v>520</v>
      </c>
      <c r="F586" s="67"/>
      <c r="G586" s="65">
        <f t="shared" si="108"/>
        <v>10</v>
      </c>
      <c r="H586" s="66">
        <f t="shared" si="109"/>
        <v>77</v>
      </c>
      <c r="I586" s="20">
        <f t="shared" si="110"/>
        <v>0.12658227848101267</v>
      </c>
      <c r="J586" s="21">
        <f t="shared" si="111"/>
        <v>0.14807692307692308</v>
      </c>
    </row>
    <row r="587" spans="1:10" x14ac:dyDescent="0.25">
      <c r="A587" s="158" t="s">
        <v>428</v>
      </c>
      <c r="B587" s="65">
        <v>46</v>
      </c>
      <c r="C587" s="66">
        <v>37</v>
      </c>
      <c r="D587" s="65">
        <v>423</v>
      </c>
      <c r="E587" s="66">
        <v>383</v>
      </c>
      <c r="F587" s="67"/>
      <c r="G587" s="65">
        <f t="shared" si="108"/>
        <v>9</v>
      </c>
      <c r="H587" s="66">
        <f t="shared" si="109"/>
        <v>40</v>
      </c>
      <c r="I587" s="20">
        <f t="shared" si="110"/>
        <v>0.24324324324324326</v>
      </c>
      <c r="J587" s="21">
        <f t="shared" si="111"/>
        <v>0.10443864229765012</v>
      </c>
    </row>
    <row r="588" spans="1:10" x14ac:dyDescent="0.25">
      <c r="A588" s="158" t="s">
        <v>471</v>
      </c>
      <c r="B588" s="65">
        <v>24</v>
      </c>
      <c r="C588" s="66">
        <v>2</v>
      </c>
      <c r="D588" s="65">
        <v>144</v>
      </c>
      <c r="E588" s="66">
        <v>109</v>
      </c>
      <c r="F588" s="67"/>
      <c r="G588" s="65">
        <f t="shared" si="108"/>
        <v>22</v>
      </c>
      <c r="H588" s="66">
        <f t="shared" si="109"/>
        <v>35</v>
      </c>
      <c r="I588" s="20" t="str">
        <f t="shared" si="110"/>
        <v>&gt;999%</v>
      </c>
      <c r="J588" s="21">
        <f t="shared" si="111"/>
        <v>0.32110091743119268</v>
      </c>
    </row>
    <row r="589" spans="1:10" s="160" customFormat="1" x14ac:dyDescent="0.25">
      <c r="A589" s="178" t="s">
        <v>703</v>
      </c>
      <c r="B589" s="71">
        <v>167</v>
      </c>
      <c r="C589" s="72">
        <v>126</v>
      </c>
      <c r="D589" s="71">
        <v>1208</v>
      </c>
      <c r="E589" s="72">
        <v>1030</v>
      </c>
      <c r="F589" s="73"/>
      <c r="G589" s="71">
        <f t="shared" si="108"/>
        <v>41</v>
      </c>
      <c r="H589" s="72">
        <f t="shared" si="109"/>
        <v>178</v>
      </c>
      <c r="I589" s="37">
        <f t="shared" si="110"/>
        <v>0.32539682539682541</v>
      </c>
      <c r="J589" s="38">
        <f t="shared" si="111"/>
        <v>0.17281553398058253</v>
      </c>
    </row>
    <row r="590" spans="1:10" x14ac:dyDescent="0.25">
      <c r="A590" s="177"/>
      <c r="B590" s="143"/>
      <c r="C590" s="144"/>
      <c r="D590" s="143"/>
      <c r="E590" s="144"/>
      <c r="F590" s="145"/>
      <c r="G590" s="143"/>
      <c r="H590" s="144"/>
      <c r="I590" s="151"/>
      <c r="J590" s="152"/>
    </row>
    <row r="591" spans="1:10" s="139" customFormat="1" x14ac:dyDescent="0.25">
      <c r="A591" s="159" t="s">
        <v>100</v>
      </c>
      <c r="B591" s="65"/>
      <c r="C591" s="66"/>
      <c r="D591" s="65"/>
      <c r="E591" s="66"/>
      <c r="F591" s="67"/>
      <c r="G591" s="65"/>
      <c r="H591" s="66"/>
      <c r="I591" s="20"/>
      <c r="J591" s="21"/>
    </row>
    <row r="592" spans="1:10" x14ac:dyDescent="0.25">
      <c r="A592" s="158" t="s">
        <v>576</v>
      </c>
      <c r="B592" s="65">
        <v>54</v>
      </c>
      <c r="C592" s="66">
        <v>38</v>
      </c>
      <c r="D592" s="65">
        <v>334</v>
      </c>
      <c r="E592" s="66">
        <v>224</v>
      </c>
      <c r="F592" s="67"/>
      <c r="G592" s="65">
        <f>B592-C592</f>
        <v>16</v>
      </c>
      <c r="H592" s="66">
        <f>D592-E592</f>
        <v>110</v>
      </c>
      <c r="I592" s="20">
        <f>IF(C592=0, "-", IF(G592/C592&lt;10, G592/C592, "&gt;999%"))</f>
        <v>0.42105263157894735</v>
      </c>
      <c r="J592" s="21">
        <f>IF(E592=0, "-", IF(H592/E592&lt;10, H592/E592, "&gt;999%"))</f>
        <v>0.49107142857142855</v>
      </c>
    </row>
    <row r="593" spans="1:10" x14ac:dyDescent="0.25">
      <c r="A593" s="158" t="s">
        <v>562</v>
      </c>
      <c r="B593" s="65">
        <v>3</v>
      </c>
      <c r="C593" s="66">
        <v>3</v>
      </c>
      <c r="D593" s="65">
        <v>19</v>
      </c>
      <c r="E593" s="66">
        <v>11</v>
      </c>
      <c r="F593" s="67"/>
      <c r="G593" s="65">
        <f>B593-C593</f>
        <v>0</v>
      </c>
      <c r="H593" s="66">
        <f>D593-E593</f>
        <v>8</v>
      </c>
      <c r="I593" s="20">
        <f>IF(C593=0, "-", IF(G593/C593&lt;10, G593/C593, "&gt;999%"))</f>
        <v>0</v>
      </c>
      <c r="J593" s="21">
        <f>IF(E593=0, "-", IF(H593/E593&lt;10, H593/E593, "&gt;999%"))</f>
        <v>0.72727272727272729</v>
      </c>
    </row>
    <row r="594" spans="1:10" s="160" customFormat="1" x14ac:dyDescent="0.25">
      <c r="A594" s="178" t="s">
        <v>704</v>
      </c>
      <c r="B594" s="71">
        <v>57</v>
      </c>
      <c r="C594" s="72">
        <v>41</v>
      </c>
      <c r="D594" s="71">
        <v>353</v>
      </c>
      <c r="E594" s="72">
        <v>235</v>
      </c>
      <c r="F594" s="73"/>
      <c r="G594" s="71">
        <f>B594-C594</f>
        <v>16</v>
      </c>
      <c r="H594" s="72">
        <f>D594-E594</f>
        <v>118</v>
      </c>
      <c r="I594" s="37">
        <f>IF(C594=0, "-", IF(G594/C594&lt;10, G594/C594, "&gt;999%"))</f>
        <v>0.3902439024390244</v>
      </c>
      <c r="J594" s="38">
        <f>IF(E594=0, "-", IF(H594/E594&lt;10, H594/E594, "&gt;999%"))</f>
        <v>0.50212765957446803</v>
      </c>
    </row>
    <row r="595" spans="1:10" x14ac:dyDescent="0.25">
      <c r="A595" s="177"/>
      <c r="B595" s="143"/>
      <c r="C595" s="144"/>
      <c r="D595" s="143"/>
      <c r="E595" s="144"/>
      <c r="F595" s="145"/>
      <c r="G595" s="143"/>
      <c r="H595" s="144"/>
      <c r="I595" s="151"/>
      <c r="J595" s="152"/>
    </row>
    <row r="596" spans="1:10" s="139" customFormat="1" x14ac:dyDescent="0.25">
      <c r="A596" s="159" t="s">
        <v>101</v>
      </c>
      <c r="B596" s="65"/>
      <c r="C596" s="66"/>
      <c r="D596" s="65"/>
      <c r="E596" s="66"/>
      <c r="F596" s="67"/>
      <c r="G596" s="65"/>
      <c r="H596" s="66"/>
      <c r="I596" s="20"/>
      <c r="J596" s="21"/>
    </row>
    <row r="597" spans="1:10" x14ac:dyDescent="0.25">
      <c r="A597" s="158" t="s">
        <v>577</v>
      </c>
      <c r="B597" s="65">
        <v>4</v>
      </c>
      <c r="C597" s="66">
        <v>12</v>
      </c>
      <c r="D597" s="65">
        <v>83</v>
      </c>
      <c r="E597" s="66">
        <v>114</v>
      </c>
      <c r="F597" s="67"/>
      <c r="G597" s="65">
        <f>B597-C597</f>
        <v>-8</v>
      </c>
      <c r="H597" s="66">
        <f>D597-E597</f>
        <v>-31</v>
      </c>
      <c r="I597" s="20">
        <f>IF(C597=0, "-", IF(G597/C597&lt;10, G597/C597, "&gt;999%"))</f>
        <v>-0.66666666666666663</v>
      </c>
      <c r="J597" s="21">
        <f>IF(E597=0, "-", IF(H597/E597&lt;10, H597/E597, "&gt;999%"))</f>
        <v>-0.27192982456140352</v>
      </c>
    </row>
    <row r="598" spans="1:10" s="160" customFormat="1" x14ac:dyDescent="0.25">
      <c r="A598" s="165" t="s">
        <v>705</v>
      </c>
      <c r="B598" s="166">
        <v>4</v>
      </c>
      <c r="C598" s="167">
        <v>12</v>
      </c>
      <c r="D598" s="166">
        <v>83</v>
      </c>
      <c r="E598" s="167">
        <v>114</v>
      </c>
      <c r="F598" s="168"/>
      <c r="G598" s="166">
        <f>B598-C598</f>
        <v>-8</v>
      </c>
      <c r="H598" s="167">
        <f>D598-E598</f>
        <v>-31</v>
      </c>
      <c r="I598" s="169">
        <f>IF(C598=0, "-", IF(G598/C598&lt;10, G598/C598, "&gt;999%"))</f>
        <v>-0.66666666666666663</v>
      </c>
      <c r="J598" s="170">
        <f>IF(E598=0, "-", IF(H598/E598&lt;10, H598/E598, "&gt;999%"))</f>
        <v>-0.27192982456140352</v>
      </c>
    </row>
    <row r="599" spans="1:10" x14ac:dyDescent="0.25">
      <c r="A599" s="171"/>
      <c r="B599" s="172"/>
      <c r="C599" s="173"/>
      <c r="D599" s="172"/>
      <c r="E599" s="173"/>
      <c r="F599" s="174"/>
      <c r="G599" s="172"/>
      <c r="H599" s="173"/>
      <c r="I599" s="175"/>
      <c r="J599" s="176"/>
    </row>
    <row r="600" spans="1:10" x14ac:dyDescent="0.25">
      <c r="A600" s="27" t="s">
        <v>16</v>
      </c>
      <c r="B600" s="71">
        <f>SUM(B7:B599)/2</f>
        <v>20634</v>
      </c>
      <c r="C600" s="77">
        <f>SUM(C7:C599)/2</f>
        <v>20062</v>
      </c>
      <c r="D600" s="71">
        <f>SUM(D7:D599)/2</f>
        <v>175916</v>
      </c>
      <c r="E600" s="77">
        <f>SUM(E7:E599)/2</f>
        <v>181157</v>
      </c>
      <c r="F600" s="73"/>
      <c r="G600" s="71">
        <f>B600-C600</f>
        <v>572</v>
      </c>
      <c r="H600" s="72">
        <f>D600-E600</f>
        <v>-5241</v>
      </c>
      <c r="I600" s="37">
        <f>IF(C600=0, 0, G600/C600)</f>
        <v>2.8511613996610508E-2</v>
      </c>
      <c r="J600" s="38">
        <f>IF(E600=0, 0, H600/E600)</f>
        <v>-2.893070651423903E-2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7" max="16383" man="1"/>
    <brk id="169" max="16383" man="1"/>
    <brk id="226" max="16383" man="1"/>
    <brk id="283" max="16383" man="1"/>
    <brk id="342" max="16383" man="1"/>
    <brk id="401" max="16383" man="1"/>
    <brk id="463" max="16383" man="1"/>
    <brk id="524" max="16383" man="1"/>
    <brk id="58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113</v>
      </c>
      <c r="B7" s="65">
        <v>3696</v>
      </c>
      <c r="C7" s="66">
        <v>4393</v>
      </c>
      <c r="D7" s="65">
        <v>31869</v>
      </c>
      <c r="E7" s="66">
        <v>36098</v>
      </c>
      <c r="F7" s="67"/>
      <c r="G7" s="65">
        <f>B7-C7</f>
        <v>-697</v>
      </c>
      <c r="H7" s="66">
        <f>D7-E7</f>
        <v>-4229</v>
      </c>
      <c r="I7" s="28">
        <f>IF(C7=0, "-", IF(G7/C7&lt;10, G7/C7*100, "&gt;999"))</f>
        <v>-15.866150694286366</v>
      </c>
      <c r="J7" s="29">
        <f>IF(E7=0, "-", IF(H7/E7&lt;10, H7/E7*100, "&gt;999"))</f>
        <v>-11.71533048922378</v>
      </c>
    </row>
    <row r="8" spans="1:10" x14ac:dyDescent="0.25">
      <c r="A8" s="7" t="s">
        <v>122</v>
      </c>
      <c r="B8" s="65">
        <v>10626</v>
      </c>
      <c r="C8" s="66">
        <v>9555</v>
      </c>
      <c r="D8" s="65">
        <v>87836</v>
      </c>
      <c r="E8" s="66">
        <v>89955</v>
      </c>
      <c r="F8" s="67"/>
      <c r="G8" s="65">
        <f>B8-C8</f>
        <v>1071</v>
      </c>
      <c r="H8" s="66">
        <f>D8-E8</f>
        <v>-2119</v>
      </c>
      <c r="I8" s="28">
        <f>IF(C8=0, "-", IF(G8/C8&lt;10, G8/C8*100, "&gt;999"))</f>
        <v>11.20879120879121</v>
      </c>
      <c r="J8" s="29">
        <f>IF(E8=0, "-", IF(H8/E8&lt;10, H8/E8*100, "&gt;999"))</f>
        <v>-2.3556222555722308</v>
      </c>
    </row>
    <row r="9" spans="1:10" x14ac:dyDescent="0.25">
      <c r="A9" s="7" t="s">
        <v>128</v>
      </c>
      <c r="B9" s="65">
        <v>5264</v>
      </c>
      <c r="C9" s="66">
        <v>5183</v>
      </c>
      <c r="D9" s="65">
        <v>48269</v>
      </c>
      <c r="E9" s="66">
        <v>47988</v>
      </c>
      <c r="F9" s="67"/>
      <c r="G9" s="65">
        <f>B9-C9</f>
        <v>81</v>
      </c>
      <c r="H9" s="66">
        <f>D9-E9</f>
        <v>281</v>
      </c>
      <c r="I9" s="28">
        <f>IF(C9=0, "-", IF(G9/C9&lt;10, G9/C9*100, "&gt;999"))</f>
        <v>1.56280146633224</v>
      </c>
      <c r="J9" s="29">
        <f>IF(E9=0, "-", IF(H9/E9&lt;10, H9/E9*100, "&gt;999"))</f>
        <v>0.58556305743102444</v>
      </c>
    </row>
    <row r="10" spans="1:10" x14ac:dyDescent="0.25">
      <c r="A10" s="7" t="s">
        <v>129</v>
      </c>
      <c r="B10" s="65">
        <v>1048</v>
      </c>
      <c r="C10" s="66">
        <v>931</v>
      </c>
      <c r="D10" s="65">
        <v>7942</v>
      </c>
      <c r="E10" s="66">
        <v>7116</v>
      </c>
      <c r="F10" s="67"/>
      <c r="G10" s="65">
        <f>B10-C10</f>
        <v>117</v>
      </c>
      <c r="H10" s="66">
        <f>D10-E10</f>
        <v>826</v>
      </c>
      <c r="I10" s="28">
        <f>IF(C10=0, "-", IF(G10/C10&lt;10, G10/C10*100, "&gt;999"))</f>
        <v>12.567132116004295</v>
      </c>
      <c r="J10" s="29">
        <f>IF(E10=0, "-", IF(H10/E10&lt;10, H10/E10*100, "&gt;999"))</f>
        <v>11.607644744238337</v>
      </c>
    </row>
    <row r="11" spans="1:10" s="43" customFormat="1" x14ac:dyDescent="0.25">
      <c r="A11" s="27" t="s">
        <v>0</v>
      </c>
      <c r="B11" s="71">
        <f>SUM(B7:B10)</f>
        <v>20634</v>
      </c>
      <c r="C11" s="72">
        <f>SUM(C7:C10)</f>
        <v>20062</v>
      </c>
      <c r="D11" s="71">
        <f>SUM(D7:D10)</f>
        <v>175916</v>
      </c>
      <c r="E11" s="72">
        <f>SUM(E7:E10)</f>
        <v>181157</v>
      </c>
      <c r="F11" s="73"/>
      <c r="G11" s="71">
        <f>B11-C11</f>
        <v>572</v>
      </c>
      <c r="H11" s="72">
        <f>D11-E11</f>
        <v>-5241</v>
      </c>
      <c r="I11" s="44">
        <f>IF(C11=0, 0, G11/C11*100)</f>
        <v>2.8511613996610508</v>
      </c>
      <c r="J11" s="45">
        <f>IF(E11=0, 0, H11/E11*100)</f>
        <v>-2.8930706514239031</v>
      </c>
    </row>
    <row r="13" spans="1:10" x14ac:dyDescent="0.25">
      <c r="A13" s="3"/>
      <c r="B13" s="196" t="s">
        <v>1</v>
      </c>
      <c r="C13" s="197"/>
      <c r="D13" s="196" t="s">
        <v>2</v>
      </c>
      <c r="E13" s="197"/>
      <c r="F13" s="59"/>
      <c r="G13" s="196" t="s">
        <v>3</v>
      </c>
      <c r="H13" s="200"/>
      <c r="I13" s="200"/>
      <c r="J13" s="197"/>
    </row>
    <row r="14" spans="1:10" x14ac:dyDescent="0.25">
      <c r="A14" s="7" t="s">
        <v>114</v>
      </c>
      <c r="B14" s="65">
        <v>66</v>
      </c>
      <c r="C14" s="66">
        <v>168</v>
      </c>
      <c r="D14" s="65">
        <v>996</v>
      </c>
      <c r="E14" s="66">
        <v>1336</v>
      </c>
      <c r="F14" s="67"/>
      <c r="G14" s="65">
        <f t="shared" ref="G14:G34" si="0">B14-C14</f>
        <v>-102</v>
      </c>
      <c r="H14" s="66">
        <f t="shared" ref="H14:H34" si="1">D14-E14</f>
        <v>-340</v>
      </c>
      <c r="I14" s="28">
        <f t="shared" ref="I14:I33" si="2">IF(C14=0, "-", IF(G14/C14&lt;10, G14/C14*100, "&gt;999"))</f>
        <v>-60.714285714285708</v>
      </c>
      <c r="J14" s="29">
        <f t="shared" ref="J14:J33" si="3">IF(E14=0, "-", IF(H14/E14&lt;10, H14/E14*100, "&gt;999"))</f>
        <v>-25.449101796407188</v>
      </c>
    </row>
    <row r="15" spans="1:10" x14ac:dyDescent="0.25">
      <c r="A15" s="7" t="s">
        <v>115</v>
      </c>
      <c r="B15" s="65">
        <v>918</v>
      </c>
      <c r="C15" s="66">
        <v>970</v>
      </c>
      <c r="D15" s="65">
        <v>7110</v>
      </c>
      <c r="E15" s="66">
        <v>8108</v>
      </c>
      <c r="F15" s="67"/>
      <c r="G15" s="65">
        <f t="shared" si="0"/>
        <v>-52</v>
      </c>
      <c r="H15" s="66">
        <f t="shared" si="1"/>
        <v>-998</v>
      </c>
      <c r="I15" s="28">
        <f t="shared" si="2"/>
        <v>-5.3608247422680408</v>
      </c>
      <c r="J15" s="29">
        <f t="shared" si="3"/>
        <v>-12.308830784410459</v>
      </c>
    </row>
    <row r="16" spans="1:10" x14ac:dyDescent="0.25">
      <c r="A16" s="7" t="s">
        <v>116</v>
      </c>
      <c r="B16" s="65">
        <v>1467</v>
      </c>
      <c r="C16" s="66">
        <v>2352</v>
      </c>
      <c r="D16" s="65">
        <v>14331</v>
      </c>
      <c r="E16" s="66">
        <v>18588</v>
      </c>
      <c r="F16" s="67"/>
      <c r="G16" s="65">
        <f t="shared" si="0"/>
        <v>-885</v>
      </c>
      <c r="H16" s="66">
        <f t="shared" si="1"/>
        <v>-4257</v>
      </c>
      <c r="I16" s="28">
        <f t="shared" si="2"/>
        <v>-37.627551020408163</v>
      </c>
      <c r="J16" s="29">
        <f t="shared" si="3"/>
        <v>-22.901872175597159</v>
      </c>
    </row>
    <row r="17" spans="1:10" x14ac:dyDescent="0.25">
      <c r="A17" s="7" t="s">
        <v>117</v>
      </c>
      <c r="B17" s="65">
        <v>719</v>
      </c>
      <c r="C17" s="66">
        <v>508</v>
      </c>
      <c r="D17" s="65">
        <v>5331</v>
      </c>
      <c r="E17" s="66">
        <v>4166</v>
      </c>
      <c r="F17" s="67"/>
      <c r="G17" s="65">
        <f t="shared" si="0"/>
        <v>211</v>
      </c>
      <c r="H17" s="66">
        <f t="shared" si="1"/>
        <v>1165</v>
      </c>
      <c r="I17" s="28">
        <f t="shared" si="2"/>
        <v>41.535433070866141</v>
      </c>
      <c r="J17" s="29">
        <f t="shared" si="3"/>
        <v>27.964474315890541</v>
      </c>
    </row>
    <row r="18" spans="1:10" x14ac:dyDescent="0.25">
      <c r="A18" s="7" t="s">
        <v>118</v>
      </c>
      <c r="B18" s="65">
        <v>58</v>
      </c>
      <c r="C18" s="66">
        <v>48</v>
      </c>
      <c r="D18" s="65">
        <v>814</v>
      </c>
      <c r="E18" s="66">
        <v>625</v>
      </c>
      <c r="F18" s="67"/>
      <c r="G18" s="65">
        <f t="shared" si="0"/>
        <v>10</v>
      </c>
      <c r="H18" s="66">
        <f t="shared" si="1"/>
        <v>189</v>
      </c>
      <c r="I18" s="28">
        <f t="shared" si="2"/>
        <v>20.833333333333336</v>
      </c>
      <c r="J18" s="29">
        <f t="shared" si="3"/>
        <v>30.240000000000002</v>
      </c>
    </row>
    <row r="19" spans="1:10" x14ac:dyDescent="0.25">
      <c r="A19" s="7" t="s">
        <v>119</v>
      </c>
      <c r="B19" s="65">
        <v>6</v>
      </c>
      <c r="C19" s="66">
        <v>10</v>
      </c>
      <c r="D19" s="65">
        <v>71</v>
      </c>
      <c r="E19" s="66">
        <v>89</v>
      </c>
      <c r="F19" s="67"/>
      <c r="G19" s="65">
        <f t="shared" si="0"/>
        <v>-4</v>
      </c>
      <c r="H19" s="66">
        <f t="shared" si="1"/>
        <v>-18</v>
      </c>
      <c r="I19" s="28">
        <f t="shared" si="2"/>
        <v>-40</v>
      </c>
      <c r="J19" s="29">
        <f t="shared" si="3"/>
        <v>-20.224719101123593</v>
      </c>
    </row>
    <row r="20" spans="1:10" x14ac:dyDescent="0.25">
      <c r="A20" s="7" t="s">
        <v>120</v>
      </c>
      <c r="B20" s="65">
        <v>271</v>
      </c>
      <c r="C20" s="66">
        <v>191</v>
      </c>
      <c r="D20" s="65">
        <v>1936</v>
      </c>
      <c r="E20" s="66">
        <v>1814</v>
      </c>
      <c r="F20" s="67"/>
      <c r="G20" s="65">
        <f t="shared" si="0"/>
        <v>80</v>
      </c>
      <c r="H20" s="66">
        <f t="shared" si="1"/>
        <v>122</v>
      </c>
      <c r="I20" s="28">
        <f t="shared" si="2"/>
        <v>41.8848167539267</v>
      </c>
      <c r="J20" s="29">
        <f t="shared" si="3"/>
        <v>6.7254685777287753</v>
      </c>
    </row>
    <row r="21" spans="1:10" x14ac:dyDescent="0.25">
      <c r="A21" s="7" t="s">
        <v>121</v>
      </c>
      <c r="B21" s="65">
        <v>191</v>
      </c>
      <c r="C21" s="66">
        <v>146</v>
      </c>
      <c r="D21" s="65">
        <v>1280</v>
      </c>
      <c r="E21" s="66">
        <v>1372</v>
      </c>
      <c r="F21" s="67"/>
      <c r="G21" s="65">
        <f t="shared" si="0"/>
        <v>45</v>
      </c>
      <c r="H21" s="66">
        <f t="shared" si="1"/>
        <v>-92</v>
      </c>
      <c r="I21" s="28">
        <f t="shared" si="2"/>
        <v>30.82191780821918</v>
      </c>
      <c r="J21" s="29">
        <f t="shared" si="3"/>
        <v>-6.7055393586005829</v>
      </c>
    </row>
    <row r="22" spans="1:10" x14ac:dyDescent="0.25">
      <c r="A22" s="142" t="s">
        <v>123</v>
      </c>
      <c r="B22" s="143">
        <v>1038</v>
      </c>
      <c r="C22" s="144">
        <v>907</v>
      </c>
      <c r="D22" s="143">
        <v>8165</v>
      </c>
      <c r="E22" s="144">
        <v>9509</v>
      </c>
      <c r="F22" s="145"/>
      <c r="G22" s="143">
        <f t="shared" si="0"/>
        <v>131</v>
      </c>
      <c r="H22" s="144">
        <f t="shared" si="1"/>
        <v>-1344</v>
      </c>
      <c r="I22" s="146">
        <f t="shared" si="2"/>
        <v>14.44321940463065</v>
      </c>
      <c r="J22" s="147">
        <f t="shared" si="3"/>
        <v>-14.133978336312966</v>
      </c>
    </row>
    <row r="23" spans="1:10" x14ac:dyDescent="0.25">
      <c r="A23" s="7" t="s">
        <v>124</v>
      </c>
      <c r="B23" s="65">
        <v>2677</v>
      </c>
      <c r="C23" s="66">
        <v>2837</v>
      </c>
      <c r="D23" s="65">
        <v>22781</v>
      </c>
      <c r="E23" s="66">
        <v>25675</v>
      </c>
      <c r="F23" s="67"/>
      <c r="G23" s="65">
        <f t="shared" si="0"/>
        <v>-160</v>
      </c>
      <c r="H23" s="66">
        <f t="shared" si="1"/>
        <v>-2894</v>
      </c>
      <c r="I23" s="28">
        <f t="shared" si="2"/>
        <v>-5.6397603101868174</v>
      </c>
      <c r="J23" s="29">
        <f t="shared" si="3"/>
        <v>-11.271665043816942</v>
      </c>
    </row>
    <row r="24" spans="1:10" x14ac:dyDescent="0.25">
      <c r="A24" s="7" t="s">
        <v>125</v>
      </c>
      <c r="B24" s="65">
        <v>4402</v>
      </c>
      <c r="C24" s="66">
        <v>2964</v>
      </c>
      <c r="D24" s="65">
        <v>31685</v>
      </c>
      <c r="E24" s="66">
        <v>28025</v>
      </c>
      <c r="F24" s="67"/>
      <c r="G24" s="65">
        <f t="shared" si="0"/>
        <v>1438</v>
      </c>
      <c r="H24" s="66">
        <f t="shared" si="1"/>
        <v>3660</v>
      </c>
      <c r="I24" s="28">
        <f t="shared" si="2"/>
        <v>48.515519568151149</v>
      </c>
      <c r="J24" s="29">
        <f t="shared" si="3"/>
        <v>13.059768064228367</v>
      </c>
    </row>
    <row r="25" spans="1:10" x14ac:dyDescent="0.25">
      <c r="A25" s="7" t="s">
        <v>126</v>
      </c>
      <c r="B25" s="65">
        <v>2226</v>
      </c>
      <c r="C25" s="66">
        <v>2613</v>
      </c>
      <c r="D25" s="65">
        <v>21579</v>
      </c>
      <c r="E25" s="66">
        <v>22336</v>
      </c>
      <c r="F25" s="67"/>
      <c r="G25" s="65">
        <f t="shared" si="0"/>
        <v>-387</v>
      </c>
      <c r="H25" s="66">
        <f t="shared" si="1"/>
        <v>-757</v>
      </c>
      <c r="I25" s="28">
        <f t="shared" si="2"/>
        <v>-14.810562571756602</v>
      </c>
      <c r="J25" s="29">
        <f t="shared" si="3"/>
        <v>-3.3891475644699138</v>
      </c>
    </row>
    <row r="26" spans="1:10" x14ac:dyDescent="0.25">
      <c r="A26" s="7" t="s">
        <v>127</v>
      </c>
      <c r="B26" s="65">
        <v>283</v>
      </c>
      <c r="C26" s="66">
        <v>234</v>
      </c>
      <c r="D26" s="65">
        <v>3626</v>
      </c>
      <c r="E26" s="66">
        <v>4410</v>
      </c>
      <c r="F26" s="67"/>
      <c r="G26" s="65">
        <f t="shared" si="0"/>
        <v>49</v>
      </c>
      <c r="H26" s="66">
        <f t="shared" si="1"/>
        <v>-784</v>
      </c>
      <c r="I26" s="28">
        <f t="shared" si="2"/>
        <v>20.94017094017094</v>
      </c>
      <c r="J26" s="29">
        <f t="shared" si="3"/>
        <v>-17.777777777777779</v>
      </c>
    </row>
    <row r="27" spans="1:10" x14ac:dyDescent="0.25">
      <c r="A27" s="142" t="s">
        <v>130</v>
      </c>
      <c r="B27" s="143">
        <v>62</v>
      </c>
      <c r="C27" s="144">
        <v>72</v>
      </c>
      <c r="D27" s="143">
        <v>618</v>
      </c>
      <c r="E27" s="144">
        <v>534</v>
      </c>
      <c r="F27" s="145"/>
      <c r="G27" s="143">
        <f t="shared" si="0"/>
        <v>-10</v>
      </c>
      <c r="H27" s="144">
        <f t="shared" si="1"/>
        <v>84</v>
      </c>
      <c r="I27" s="146">
        <f t="shared" si="2"/>
        <v>-13.888888888888889</v>
      </c>
      <c r="J27" s="147">
        <f t="shared" si="3"/>
        <v>15.730337078651685</v>
      </c>
    </row>
    <row r="28" spans="1:10" x14ac:dyDescent="0.25">
      <c r="A28" s="7" t="s">
        <v>131</v>
      </c>
      <c r="B28" s="65">
        <v>7</v>
      </c>
      <c r="C28" s="66">
        <v>4</v>
      </c>
      <c r="D28" s="65">
        <v>57</v>
      </c>
      <c r="E28" s="66">
        <v>38</v>
      </c>
      <c r="F28" s="67"/>
      <c r="G28" s="65">
        <f t="shared" si="0"/>
        <v>3</v>
      </c>
      <c r="H28" s="66">
        <f t="shared" si="1"/>
        <v>19</v>
      </c>
      <c r="I28" s="28">
        <f t="shared" si="2"/>
        <v>75</v>
      </c>
      <c r="J28" s="29">
        <f t="shared" si="3"/>
        <v>50</v>
      </c>
    </row>
    <row r="29" spans="1:10" x14ac:dyDescent="0.25">
      <c r="A29" s="7" t="s">
        <v>132</v>
      </c>
      <c r="B29" s="65">
        <v>23</v>
      </c>
      <c r="C29" s="66">
        <v>23</v>
      </c>
      <c r="D29" s="65">
        <v>187</v>
      </c>
      <c r="E29" s="66">
        <v>218</v>
      </c>
      <c r="F29" s="67"/>
      <c r="G29" s="65">
        <f t="shared" si="0"/>
        <v>0</v>
      </c>
      <c r="H29" s="66">
        <f t="shared" si="1"/>
        <v>-31</v>
      </c>
      <c r="I29" s="28">
        <f t="shared" si="2"/>
        <v>0</v>
      </c>
      <c r="J29" s="29">
        <f t="shared" si="3"/>
        <v>-14.220183486238533</v>
      </c>
    </row>
    <row r="30" spans="1:10" x14ac:dyDescent="0.25">
      <c r="A30" s="7" t="s">
        <v>133</v>
      </c>
      <c r="B30" s="65">
        <v>340</v>
      </c>
      <c r="C30" s="66">
        <v>460</v>
      </c>
      <c r="D30" s="65">
        <v>3276</v>
      </c>
      <c r="E30" s="66">
        <v>3504</v>
      </c>
      <c r="F30" s="67"/>
      <c r="G30" s="65">
        <f t="shared" si="0"/>
        <v>-120</v>
      </c>
      <c r="H30" s="66">
        <f t="shared" si="1"/>
        <v>-228</v>
      </c>
      <c r="I30" s="28">
        <f t="shared" si="2"/>
        <v>-26.086956521739129</v>
      </c>
      <c r="J30" s="29">
        <f t="shared" si="3"/>
        <v>-6.506849315068493</v>
      </c>
    </row>
    <row r="31" spans="1:10" x14ac:dyDescent="0.25">
      <c r="A31" s="7" t="s">
        <v>134</v>
      </c>
      <c r="B31" s="65">
        <v>605</v>
      </c>
      <c r="C31" s="66">
        <v>757</v>
      </c>
      <c r="D31" s="65">
        <v>6659</v>
      </c>
      <c r="E31" s="66">
        <v>6048</v>
      </c>
      <c r="F31" s="67"/>
      <c r="G31" s="65">
        <f t="shared" si="0"/>
        <v>-152</v>
      </c>
      <c r="H31" s="66">
        <f t="shared" si="1"/>
        <v>611</v>
      </c>
      <c r="I31" s="28">
        <f t="shared" si="2"/>
        <v>-20.079260237780712</v>
      </c>
      <c r="J31" s="29">
        <f t="shared" si="3"/>
        <v>10.102513227513228</v>
      </c>
    </row>
    <row r="32" spans="1:10" x14ac:dyDescent="0.25">
      <c r="A32" s="7" t="s">
        <v>135</v>
      </c>
      <c r="B32" s="65">
        <v>4227</v>
      </c>
      <c r="C32" s="66">
        <v>3867</v>
      </c>
      <c r="D32" s="65">
        <v>37472</v>
      </c>
      <c r="E32" s="66">
        <v>37646</v>
      </c>
      <c r="F32" s="67"/>
      <c r="G32" s="65">
        <f t="shared" si="0"/>
        <v>360</v>
      </c>
      <c r="H32" s="66">
        <f t="shared" si="1"/>
        <v>-174</v>
      </c>
      <c r="I32" s="28">
        <f t="shared" si="2"/>
        <v>9.3095422808378583</v>
      </c>
      <c r="J32" s="29">
        <f t="shared" si="3"/>
        <v>-0.46220049938904534</v>
      </c>
    </row>
    <row r="33" spans="1:10" x14ac:dyDescent="0.25">
      <c r="A33" s="142" t="s">
        <v>129</v>
      </c>
      <c r="B33" s="143">
        <v>1048</v>
      </c>
      <c r="C33" s="144">
        <v>931</v>
      </c>
      <c r="D33" s="143">
        <v>7942</v>
      </c>
      <c r="E33" s="144">
        <v>7116</v>
      </c>
      <c r="F33" s="145"/>
      <c r="G33" s="143">
        <f t="shared" si="0"/>
        <v>117</v>
      </c>
      <c r="H33" s="144">
        <f t="shared" si="1"/>
        <v>826</v>
      </c>
      <c r="I33" s="146">
        <f t="shared" si="2"/>
        <v>12.567132116004295</v>
      </c>
      <c r="J33" s="147">
        <f t="shared" si="3"/>
        <v>11.607644744238337</v>
      </c>
    </row>
    <row r="34" spans="1:10" s="43" customFormat="1" x14ac:dyDescent="0.25">
      <c r="A34" s="27" t="s">
        <v>0</v>
      </c>
      <c r="B34" s="71">
        <f>SUM(B14:B33)</f>
        <v>20634</v>
      </c>
      <c r="C34" s="72">
        <f>SUM(C14:C33)</f>
        <v>20062</v>
      </c>
      <c r="D34" s="71">
        <f>SUM(D14:D33)</f>
        <v>175916</v>
      </c>
      <c r="E34" s="72">
        <f>SUM(E14:E33)</f>
        <v>181157</v>
      </c>
      <c r="F34" s="73"/>
      <c r="G34" s="71">
        <f t="shared" si="0"/>
        <v>572</v>
      </c>
      <c r="H34" s="72">
        <f t="shared" si="1"/>
        <v>-5241</v>
      </c>
      <c r="I34" s="44">
        <f>IF(C34=0, 0, G34/C34*100)</f>
        <v>2.8511613996610508</v>
      </c>
      <c r="J34" s="45">
        <f>IF(E34=0, 0, H34/E34*100)</f>
        <v>-2.8930706514239031</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113</v>
      </c>
      <c r="B39" s="30">
        <f>$B$7/$B$11*100</f>
        <v>17.912183774353011</v>
      </c>
      <c r="C39" s="31">
        <f>$C$7/$C$11*100</f>
        <v>21.897118931312932</v>
      </c>
      <c r="D39" s="30">
        <f>$D$7/$D$11*100</f>
        <v>18.116032651947521</v>
      </c>
      <c r="E39" s="31">
        <f>$E$7/$E$11*100</f>
        <v>19.926362216199209</v>
      </c>
      <c r="F39" s="32"/>
      <c r="G39" s="30">
        <f>B39-C39</f>
        <v>-3.9849351569599207</v>
      </c>
      <c r="H39" s="31">
        <f>D39-E39</f>
        <v>-1.8103295642516883</v>
      </c>
    </row>
    <row r="40" spans="1:10" x14ac:dyDescent="0.25">
      <c r="A40" s="7" t="s">
        <v>122</v>
      </c>
      <c r="B40" s="30">
        <f>$B$8/$B$11*100</f>
        <v>51.497528351264897</v>
      </c>
      <c r="C40" s="31">
        <f>$C$8/$C$11*100</f>
        <v>47.627355198883457</v>
      </c>
      <c r="D40" s="30">
        <f>$D$8/$D$11*100</f>
        <v>49.930648718706657</v>
      </c>
      <c r="E40" s="31">
        <f>$E$8/$E$11*100</f>
        <v>49.655823401800646</v>
      </c>
      <c r="F40" s="32"/>
      <c r="G40" s="30">
        <f>B40-C40</f>
        <v>3.8701731523814402</v>
      </c>
      <c r="H40" s="31">
        <f>D40-E40</f>
        <v>0.27482531690601064</v>
      </c>
    </row>
    <row r="41" spans="1:10" x14ac:dyDescent="0.25">
      <c r="A41" s="7" t="s">
        <v>128</v>
      </c>
      <c r="B41" s="30">
        <f>$B$9/$B$11*100</f>
        <v>25.511292042260347</v>
      </c>
      <c r="C41" s="31">
        <f>$C$9/$C$11*100</f>
        <v>25.834911773502146</v>
      </c>
      <c r="D41" s="30">
        <f>$D$9/$D$11*100</f>
        <v>27.438663907774163</v>
      </c>
      <c r="E41" s="31">
        <f>$E$9/$E$11*100</f>
        <v>26.489729902791503</v>
      </c>
      <c r="F41" s="32"/>
      <c r="G41" s="30">
        <f>B41-C41</f>
        <v>-0.32361973124179855</v>
      </c>
      <c r="H41" s="31">
        <f>D41-E41</f>
        <v>0.94893400498266089</v>
      </c>
    </row>
    <row r="42" spans="1:10" x14ac:dyDescent="0.25">
      <c r="A42" s="7" t="s">
        <v>129</v>
      </c>
      <c r="B42" s="30">
        <f>$B$10/$B$11*100</f>
        <v>5.0789958321217412</v>
      </c>
      <c r="C42" s="31">
        <f>$C$10/$C$11*100</f>
        <v>4.6406140963014657</v>
      </c>
      <c r="D42" s="30">
        <f>$D$10/$D$11*100</f>
        <v>4.5146547215716595</v>
      </c>
      <c r="E42" s="31">
        <f>$E$10/$E$11*100</f>
        <v>3.9280844792086418</v>
      </c>
      <c r="F42" s="32"/>
      <c r="G42" s="30">
        <f>B42-C42</f>
        <v>0.43838173582027551</v>
      </c>
      <c r="H42" s="31">
        <f>D42-E42</f>
        <v>0.58657024236301769</v>
      </c>
    </row>
    <row r="43" spans="1:10" s="43" customFormat="1" x14ac:dyDescent="0.25">
      <c r="A43" s="27" t="s">
        <v>0</v>
      </c>
      <c r="B43" s="46">
        <f>SUM(B39:B42)</f>
        <v>100</v>
      </c>
      <c r="C43" s="47">
        <f>SUM(C39:C42)</f>
        <v>99.999999999999986</v>
      </c>
      <c r="D43" s="46">
        <f>SUM(D39:D42)</f>
        <v>99.999999999999986</v>
      </c>
      <c r="E43" s="47">
        <f>SUM(E39:E42)</f>
        <v>99.999999999999986</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114</v>
      </c>
      <c r="B46" s="30">
        <f>$B$14/$B$34*100</f>
        <v>0.31986042454201802</v>
      </c>
      <c r="C46" s="31">
        <f>$C$14/$C$34*100</f>
        <v>0.83740404745289609</v>
      </c>
      <c r="D46" s="30">
        <f>$D$14/$D$34*100</f>
        <v>0.56617931285386203</v>
      </c>
      <c r="E46" s="31">
        <f>$E$14/$E$34*100</f>
        <v>0.73748185275755285</v>
      </c>
      <c r="F46" s="32"/>
      <c r="G46" s="30">
        <f t="shared" ref="G46:G66" si="4">B46-C46</f>
        <v>-0.51754362291087808</v>
      </c>
      <c r="H46" s="31">
        <f t="shared" ref="H46:H66" si="5">D46-E46</f>
        <v>-0.17130253990369082</v>
      </c>
    </row>
    <row r="47" spans="1:10" x14ac:dyDescent="0.25">
      <c r="A47" s="7" t="s">
        <v>115</v>
      </c>
      <c r="B47" s="30">
        <f>$B$15/$B$34*100</f>
        <v>4.4489677231753415</v>
      </c>
      <c r="C47" s="31">
        <f>$C$15/$C$34*100</f>
        <v>4.8350114644601732</v>
      </c>
      <c r="D47" s="30">
        <f>$D$15/$D$34*100</f>
        <v>4.0417017212760635</v>
      </c>
      <c r="E47" s="31">
        <f>$E$15/$E$34*100</f>
        <v>4.4756757950286215</v>
      </c>
      <c r="F47" s="32"/>
      <c r="G47" s="30">
        <f t="shared" si="4"/>
        <v>-0.38604374128483165</v>
      </c>
      <c r="H47" s="31">
        <f t="shared" si="5"/>
        <v>-0.43397407375255792</v>
      </c>
    </row>
    <row r="48" spans="1:10" x14ac:dyDescent="0.25">
      <c r="A48" s="7" t="s">
        <v>116</v>
      </c>
      <c r="B48" s="30">
        <f>$B$16/$B$34*100</f>
        <v>7.109624890956673</v>
      </c>
      <c r="C48" s="31">
        <f>$C$16/$C$34*100</f>
        <v>11.723656664340544</v>
      </c>
      <c r="D48" s="30">
        <f>$D$16/$D$34*100</f>
        <v>8.1465017394665633</v>
      </c>
      <c r="E48" s="31">
        <f>$E$16/$E$34*100</f>
        <v>10.26071308312679</v>
      </c>
      <c r="F48" s="32"/>
      <c r="G48" s="30">
        <f t="shared" si="4"/>
        <v>-4.6140317733838705</v>
      </c>
      <c r="H48" s="31">
        <f t="shared" si="5"/>
        <v>-2.1142113436602266</v>
      </c>
    </row>
    <row r="49" spans="1:8" x14ac:dyDescent="0.25">
      <c r="A49" s="7" t="s">
        <v>117</v>
      </c>
      <c r="B49" s="30">
        <f>$B$17/$B$34*100</f>
        <v>3.4845400794804693</v>
      </c>
      <c r="C49" s="31">
        <f>$C$17/$C$34*100</f>
        <v>2.5321503339647093</v>
      </c>
      <c r="D49" s="30">
        <f>$D$17/$D$34*100</f>
        <v>3.0304236112690148</v>
      </c>
      <c r="E49" s="31">
        <f>$E$17/$E$34*100</f>
        <v>2.2996627234939857</v>
      </c>
      <c r="F49" s="32"/>
      <c r="G49" s="30">
        <f t="shared" si="4"/>
        <v>0.95238974551575994</v>
      </c>
      <c r="H49" s="31">
        <f t="shared" si="5"/>
        <v>0.73076088777502912</v>
      </c>
    </row>
    <row r="50" spans="1:8" x14ac:dyDescent="0.25">
      <c r="A50" s="7" t="s">
        <v>118</v>
      </c>
      <c r="B50" s="30">
        <f>$B$18/$B$34*100</f>
        <v>0.28108946399147039</v>
      </c>
      <c r="C50" s="31">
        <f>$C$18/$C$34*100</f>
        <v>0.23925829927225603</v>
      </c>
      <c r="D50" s="30">
        <f>$D$18/$D$34*100</f>
        <v>0.46272084403920055</v>
      </c>
      <c r="E50" s="31">
        <f>$E$18/$E$34*100</f>
        <v>0.34500460926157972</v>
      </c>
      <c r="F50" s="32"/>
      <c r="G50" s="30">
        <f t="shared" si="4"/>
        <v>4.1831164719214359E-2</v>
      </c>
      <c r="H50" s="31">
        <f t="shared" si="5"/>
        <v>0.11771623477762083</v>
      </c>
    </row>
    <row r="51" spans="1:8" x14ac:dyDescent="0.25">
      <c r="A51" s="7" t="s">
        <v>119</v>
      </c>
      <c r="B51" s="30">
        <f>$B$19/$B$34*100</f>
        <v>2.9078220412910728E-2</v>
      </c>
      <c r="C51" s="31">
        <f>$C$19/$C$34*100</f>
        <v>4.9845479015053339E-2</v>
      </c>
      <c r="D51" s="30">
        <f>$D$19/$D$34*100</f>
        <v>4.036017190022511E-2</v>
      </c>
      <c r="E51" s="31">
        <f>$E$19/$E$34*100</f>
        <v>4.912865635884895E-2</v>
      </c>
      <c r="F51" s="32"/>
      <c r="G51" s="30">
        <f t="shared" si="4"/>
        <v>-2.076725860214261E-2</v>
      </c>
      <c r="H51" s="31">
        <f t="shared" si="5"/>
        <v>-8.7684844586238403E-3</v>
      </c>
    </row>
    <row r="52" spans="1:8" x14ac:dyDescent="0.25">
      <c r="A52" s="7" t="s">
        <v>120</v>
      </c>
      <c r="B52" s="30">
        <f>$B$20/$B$34*100</f>
        <v>1.3133662886498012</v>
      </c>
      <c r="C52" s="31">
        <f>$C$20/$C$34*100</f>
        <v>0.95204864918751864</v>
      </c>
      <c r="D52" s="30">
        <f>$D$20/$D$34*100</f>
        <v>1.1005252506878282</v>
      </c>
      <c r="E52" s="31">
        <f>$E$20/$E$34*100</f>
        <v>1.0013413779208091</v>
      </c>
      <c r="F52" s="32"/>
      <c r="G52" s="30">
        <f t="shared" si="4"/>
        <v>0.36131763946228257</v>
      </c>
      <c r="H52" s="31">
        <f t="shared" si="5"/>
        <v>9.9183872767019121E-2</v>
      </c>
    </row>
    <row r="53" spans="1:8" x14ac:dyDescent="0.25">
      <c r="A53" s="7" t="s">
        <v>121</v>
      </c>
      <c r="B53" s="30">
        <f>$B$21/$B$34*100</f>
        <v>0.92565668314432481</v>
      </c>
      <c r="C53" s="31">
        <f>$C$21/$C$34*100</f>
        <v>0.72774399361977871</v>
      </c>
      <c r="D53" s="30">
        <f>$D$21/$D$34*100</f>
        <v>0.72762000045476249</v>
      </c>
      <c r="E53" s="31">
        <f>$E$21/$E$34*100</f>
        <v>0.75735411825101984</v>
      </c>
      <c r="F53" s="32"/>
      <c r="G53" s="30">
        <f t="shared" si="4"/>
        <v>0.1979126895245461</v>
      </c>
      <c r="H53" s="31">
        <f t="shared" si="5"/>
        <v>-2.9734117796257342E-2</v>
      </c>
    </row>
    <row r="54" spans="1:8" x14ac:dyDescent="0.25">
      <c r="A54" s="142" t="s">
        <v>123</v>
      </c>
      <c r="B54" s="148">
        <f>$B$22/$B$34*100</f>
        <v>5.0305321314335565</v>
      </c>
      <c r="C54" s="149">
        <f>$C$22/$C$34*100</f>
        <v>4.5209849466653376</v>
      </c>
      <c r="D54" s="148">
        <f>$D$22/$D$34*100</f>
        <v>4.6414197685258873</v>
      </c>
      <c r="E54" s="149">
        <f>$E$22/$E$34*100</f>
        <v>5.2490381271493787</v>
      </c>
      <c r="F54" s="150"/>
      <c r="G54" s="148">
        <f t="shared" si="4"/>
        <v>0.50954718476821892</v>
      </c>
      <c r="H54" s="149">
        <f t="shared" si="5"/>
        <v>-0.60761835862349134</v>
      </c>
    </row>
    <row r="55" spans="1:8" x14ac:dyDescent="0.25">
      <c r="A55" s="7" t="s">
        <v>124</v>
      </c>
      <c r="B55" s="30">
        <f>$B$23/$B$34*100</f>
        <v>12.973732674227003</v>
      </c>
      <c r="C55" s="31">
        <f>$C$23/$C$34*100</f>
        <v>14.14116239657063</v>
      </c>
      <c r="D55" s="30">
        <f>$D$23/$D$34*100</f>
        <v>12.949930648718707</v>
      </c>
      <c r="E55" s="31">
        <f>$E$23/$E$34*100</f>
        <v>14.172789348465695</v>
      </c>
      <c r="F55" s="32"/>
      <c r="G55" s="30">
        <f t="shared" si="4"/>
        <v>-1.167429722343627</v>
      </c>
      <c r="H55" s="31">
        <f t="shared" si="5"/>
        <v>-1.2228586997469879</v>
      </c>
    </row>
    <row r="56" spans="1:8" x14ac:dyDescent="0.25">
      <c r="A56" s="7" t="s">
        <v>125</v>
      </c>
      <c r="B56" s="30">
        <f>$B$24/$B$34*100</f>
        <v>21.333721042938837</v>
      </c>
      <c r="C56" s="31">
        <f>$C$24/$C$34*100</f>
        <v>14.774199980061809</v>
      </c>
      <c r="D56" s="30">
        <f>$D$24/$D$34*100</f>
        <v>18.011437276882148</v>
      </c>
      <c r="E56" s="31">
        <f>$E$24/$E$34*100</f>
        <v>15.470006679289236</v>
      </c>
      <c r="F56" s="32"/>
      <c r="G56" s="30">
        <f t="shared" si="4"/>
        <v>6.5595210628770282</v>
      </c>
      <c r="H56" s="31">
        <f t="shared" si="5"/>
        <v>2.5414305975929121</v>
      </c>
    </row>
    <row r="57" spans="1:8" x14ac:dyDescent="0.25">
      <c r="A57" s="7" t="s">
        <v>126</v>
      </c>
      <c r="B57" s="30">
        <f>$B$25/$B$34*100</f>
        <v>10.78801977318988</v>
      </c>
      <c r="C57" s="31">
        <f>$C$25/$C$34*100</f>
        <v>13.024623666633437</v>
      </c>
      <c r="D57" s="30">
        <f>$D$25/$D$34*100</f>
        <v>12.266649992041657</v>
      </c>
      <c r="E57" s="31">
        <f>$E$25/$E$34*100</f>
        <v>12.329636723946633</v>
      </c>
      <c r="F57" s="32"/>
      <c r="G57" s="30">
        <f t="shared" si="4"/>
        <v>-2.2366038934435561</v>
      </c>
      <c r="H57" s="31">
        <f t="shared" si="5"/>
        <v>-6.2986731904976168E-2</v>
      </c>
    </row>
    <row r="58" spans="1:8" x14ac:dyDescent="0.25">
      <c r="A58" s="7" t="s">
        <v>127</v>
      </c>
      <c r="B58" s="30">
        <f>$B$26/$B$34*100</f>
        <v>1.3715227294756227</v>
      </c>
      <c r="C58" s="31">
        <f>$C$26/$C$34*100</f>
        <v>1.166384208952248</v>
      </c>
      <c r="D58" s="30">
        <f>$D$26/$D$34*100</f>
        <v>2.0612110325382567</v>
      </c>
      <c r="E58" s="31">
        <f>$E$26/$E$34*100</f>
        <v>2.4343525229497063</v>
      </c>
      <c r="F58" s="32"/>
      <c r="G58" s="30">
        <f t="shared" si="4"/>
        <v>0.20513852052337467</v>
      </c>
      <c r="H58" s="31">
        <f t="shared" si="5"/>
        <v>-0.37314149041144962</v>
      </c>
    </row>
    <row r="59" spans="1:8" x14ac:dyDescent="0.25">
      <c r="A59" s="142" t="s">
        <v>130</v>
      </c>
      <c r="B59" s="148">
        <f>$B$27/$B$34*100</f>
        <v>0.3004749442667442</v>
      </c>
      <c r="C59" s="149">
        <f>$C$27/$C$34*100</f>
        <v>0.35888744890838398</v>
      </c>
      <c r="D59" s="148">
        <f>$D$27/$D$34*100</f>
        <v>0.35130403146956501</v>
      </c>
      <c r="E59" s="149">
        <f>$E$27/$E$34*100</f>
        <v>0.29477193815309372</v>
      </c>
      <c r="F59" s="150"/>
      <c r="G59" s="148">
        <f t="shared" si="4"/>
        <v>-5.8412504641639773E-2</v>
      </c>
      <c r="H59" s="149">
        <f t="shared" si="5"/>
        <v>5.6532093316471299E-2</v>
      </c>
    </row>
    <row r="60" spans="1:8" x14ac:dyDescent="0.25">
      <c r="A60" s="7" t="s">
        <v>131</v>
      </c>
      <c r="B60" s="30">
        <f>$B$28/$B$34*100</f>
        <v>3.3924590481729182E-2</v>
      </c>
      <c r="C60" s="31">
        <f>$C$28/$C$34*100</f>
        <v>1.9938191606021331E-2</v>
      </c>
      <c r="D60" s="30">
        <f>$D$28/$D$34*100</f>
        <v>3.2401828145251145E-2</v>
      </c>
      <c r="E60" s="31">
        <f>$E$28/$E$34*100</f>
        <v>2.0976280243104047E-2</v>
      </c>
      <c r="F60" s="32"/>
      <c r="G60" s="30">
        <f t="shared" si="4"/>
        <v>1.3986398875707851E-2</v>
      </c>
      <c r="H60" s="31">
        <f t="shared" si="5"/>
        <v>1.1425547902147098E-2</v>
      </c>
    </row>
    <row r="61" spans="1:8" x14ac:dyDescent="0.25">
      <c r="A61" s="7" t="s">
        <v>132</v>
      </c>
      <c r="B61" s="30">
        <f>$B$29/$B$34*100</f>
        <v>0.11146651158282447</v>
      </c>
      <c r="C61" s="31">
        <f>$C$29/$C$34*100</f>
        <v>0.11464460173462267</v>
      </c>
      <c r="D61" s="30">
        <f>$D$29/$D$34*100</f>
        <v>0.10630073444143795</v>
      </c>
      <c r="E61" s="31">
        <f>$E$29/$E$34*100</f>
        <v>0.12033760771043901</v>
      </c>
      <c r="F61" s="32"/>
      <c r="G61" s="30">
        <f t="shared" si="4"/>
        <v>-3.1780901517981935E-3</v>
      </c>
      <c r="H61" s="31">
        <f t="shared" si="5"/>
        <v>-1.4036873269001063E-2</v>
      </c>
    </row>
    <row r="62" spans="1:8" x14ac:dyDescent="0.25">
      <c r="A62" s="7" t="s">
        <v>133</v>
      </c>
      <c r="B62" s="30">
        <f>$B$30/$B$34*100</f>
        <v>1.6477658233982746</v>
      </c>
      <c r="C62" s="31">
        <f>$C$30/$C$34*100</f>
        <v>2.2928920346924531</v>
      </c>
      <c r="D62" s="30">
        <f>$D$30/$D$34*100</f>
        <v>1.8622524386639077</v>
      </c>
      <c r="E62" s="31">
        <f>$E$30/$E$34*100</f>
        <v>1.9342338413641205</v>
      </c>
      <c r="F62" s="32"/>
      <c r="G62" s="30">
        <f t="shared" si="4"/>
        <v>-0.64512621129417846</v>
      </c>
      <c r="H62" s="31">
        <f t="shared" si="5"/>
        <v>-7.1981402700212804E-2</v>
      </c>
    </row>
    <row r="63" spans="1:8" x14ac:dyDescent="0.25">
      <c r="A63" s="7" t="s">
        <v>134</v>
      </c>
      <c r="B63" s="30">
        <f>$B$31/$B$34*100</f>
        <v>2.9320538916351651</v>
      </c>
      <c r="C63" s="31">
        <f>$C$31/$C$34*100</f>
        <v>3.7733027614395378</v>
      </c>
      <c r="D63" s="30">
        <f>$D$31/$D$34*100</f>
        <v>3.785329361740831</v>
      </c>
      <c r="E63" s="31">
        <f>$E$31/$E$34*100</f>
        <v>3.3385406029024547</v>
      </c>
      <c r="F63" s="32"/>
      <c r="G63" s="30">
        <f t="shared" si="4"/>
        <v>-0.84124886980437275</v>
      </c>
      <c r="H63" s="31">
        <f t="shared" si="5"/>
        <v>0.44678875883837632</v>
      </c>
    </row>
    <row r="64" spans="1:8" x14ac:dyDescent="0.25">
      <c r="A64" s="7" t="s">
        <v>135</v>
      </c>
      <c r="B64" s="30">
        <f>$B$32/$B$34*100</f>
        <v>20.48560628089561</v>
      </c>
      <c r="C64" s="31">
        <f>$C$32/$C$34*100</f>
        <v>19.275246735121122</v>
      </c>
      <c r="D64" s="30">
        <f>$D$32/$D$34*100</f>
        <v>21.301075513313172</v>
      </c>
      <c r="E64" s="31">
        <f>$E$32/$E$34*100</f>
        <v>20.780869632418288</v>
      </c>
      <c r="F64" s="32"/>
      <c r="G64" s="30">
        <f t="shared" si="4"/>
        <v>1.2103595457744873</v>
      </c>
      <c r="H64" s="31">
        <f t="shared" si="5"/>
        <v>0.52020588089488484</v>
      </c>
    </row>
    <row r="65" spans="1:8" x14ac:dyDescent="0.25">
      <c r="A65" s="142" t="s">
        <v>129</v>
      </c>
      <c r="B65" s="148">
        <f>$B$33/$B$34*100</f>
        <v>5.0789958321217412</v>
      </c>
      <c r="C65" s="149">
        <f>$C$33/$C$34*100</f>
        <v>4.6406140963014657</v>
      </c>
      <c r="D65" s="148">
        <f>$D$33/$D$34*100</f>
        <v>4.5146547215716595</v>
      </c>
      <c r="E65" s="149">
        <f>$E$33/$E$34*100</f>
        <v>3.9280844792086418</v>
      </c>
      <c r="F65" s="150"/>
      <c r="G65" s="148">
        <f t="shared" si="4"/>
        <v>0.43838173582027551</v>
      </c>
      <c r="H65" s="149">
        <f t="shared" si="5"/>
        <v>0.58657024236301769</v>
      </c>
    </row>
    <row r="66" spans="1:8" s="43" customFormat="1" x14ac:dyDescent="0.25">
      <c r="A66" s="27" t="s">
        <v>0</v>
      </c>
      <c r="B66" s="46">
        <f>SUM(B46:B65)</f>
        <v>100</v>
      </c>
      <c r="C66" s="47">
        <f>SUM(C46:C65)</f>
        <v>99.999999999999986</v>
      </c>
      <c r="D66" s="46">
        <f>SUM(D46:D65)</f>
        <v>99.999999999999986</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workbookViewId="0">
      <selection activeCell="M1" sqref="M1"/>
    </sheetView>
  </sheetViews>
  <sheetFormatPr defaultRowHeight="13.2" x14ac:dyDescent="0.25"/>
  <cols>
    <col min="1" max="1" width="25.77734375"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8</v>
      </c>
      <c r="C6" s="66">
        <v>4</v>
      </c>
      <c r="D6" s="65">
        <v>38</v>
      </c>
      <c r="E6" s="66">
        <v>22</v>
      </c>
      <c r="F6" s="67"/>
      <c r="G6" s="65">
        <f t="shared" ref="G6:G37" si="0">B6-C6</f>
        <v>4</v>
      </c>
      <c r="H6" s="66">
        <f t="shared" ref="H6:H37" si="1">D6-E6</f>
        <v>16</v>
      </c>
      <c r="I6" s="20">
        <f t="shared" ref="I6:I37" si="2">IF(C6=0, "-", IF(G6/C6&lt;10, G6/C6, "&gt;999%"))</f>
        <v>1</v>
      </c>
      <c r="J6" s="21">
        <f t="shared" ref="J6:J37" si="3">IF(E6=0, "-", IF(H6/E6&lt;10, H6/E6, "&gt;999%"))</f>
        <v>0.72727272727272729</v>
      </c>
    </row>
    <row r="7" spans="1:10" x14ac:dyDescent="0.25">
      <c r="A7" s="7" t="s">
        <v>32</v>
      </c>
      <c r="B7" s="65">
        <v>0</v>
      </c>
      <c r="C7" s="66">
        <v>0</v>
      </c>
      <c r="D7" s="65">
        <v>1</v>
      </c>
      <c r="E7" s="66">
        <v>2</v>
      </c>
      <c r="F7" s="67"/>
      <c r="G7" s="65">
        <f t="shared" si="0"/>
        <v>0</v>
      </c>
      <c r="H7" s="66">
        <f t="shared" si="1"/>
        <v>-1</v>
      </c>
      <c r="I7" s="20" t="str">
        <f t="shared" si="2"/>
        <v>-</v>
      </c>
      <c r="J7" s="21">
        <f t="shared" si="3"/>
        <v>-0.5</v>
      </c>
    </row>
    <row r="8" spans="1:10" x14ac:dyDescent="0.25">
      <c r="A8" s="7" t="s">
        <v>33</v>
      </c>
      <c r="B8" s="65">
        <v>3</v>
      </c>
      <c r="C8" s="66">
        <v>1</v>
      </c>
      <c r="D8" s="65">
        <v>21</v>
      </c>
      <c r="E8" s="66">
        <v>20</v>
      </c>
      <c r="F8" s="67"/>
      <c r="G8" s="65">
        <f t="shared" si="0"/>
        <v>2</v>
      </c>
      <c r="H8" s="66">
        <f t="shared" si="1"/>
        <v>1</v>
      </c>
      <c r="I8" s="20">
        <f t="shared" si="2"/>
        <v>2</v>
      </c>
      <c r="J8" s="21">
        <f t="shared" si="3"/>
        <v>0.05</v>
      </c>
    </row>
    <row r="9" spans="1:10" x14ac:dyDescent="0.25">
      <c r="A9" s="7" t="s">
        <v>34</v>
      </c>
      <c r="B9" s="65">
        <v>300</v>
      </c>
      <c r="C9" s="66">
        <v>276</v>
      </c>
      <c r="D9" s="65">
        <v>1797</v>
      </c>
      <c r="E9" s="66">
        <v>2134</v>
      </c>
      <c r="F9" s="67"/>
      <c r="G9" s="65">
        <f t="shared" si="0"/>
        <v>24</v>
      </c>
      <c r="H9" s="66">
        <f t="shared" si="1"/>
        <v>-337</v>
      </c>
      <c r="I9" s="20">
        <f t="shared" si="2"/>
        <v>8.6956521739130432E-2</v>
      </c>
      <c r="J9" s="21">
        <f t="shared" si="3"/>
        <v>-0.15791940018744141</v>
      </c>
    </row>
    <row r="10" spans="1:10" x14ac:dyDescent="0.25">
      <c r="A10" s="7" t="s">
        <v>35</v>
      </c>
      <c r="B10" s="65">
        <v>6</v>
      </c>
      <c r="C10" s="66">
        <v>7</v>
      </c>
      <c r="D10" s="65">
        <v>37</v>
      </c>
      <c r="E10" s="66">
        <v>41</v>
      </c>
      <c r="F10" s="67"/>
      <c r="G10" s="65">
        <f t="shared" si="0"/>
        <v>-1</v>
      </c>
      <c r="H10" s="66">
        <f t="shared" si="1"/>
        <v>-4</v>
      </c>
      <c r="I10" s="20">
        <f t="shared" si="2"/>
        <v>-0.14285714285714285</v>
      </c>
      <c r="J10" s="21">
        <f t="shared" si="3"/>
        <v>-9.7560975609756101E-2</v>
      </c>
    </row>
    <row r="11" spans="1:10" x14ac:dyDescent="0.25">
      <c r="A11" s="7" t="s">
        <v>36</v>
      </c>
      <c r="B11" s="65">
        <v>298</v>
      </c>
      <c r="C11" s="66">
        <v>268</v>
      </c>
      <c r="D11" s="65">
        <v>2652</v>
      </c>
      <c r="E11" s="66">
        <v>3035</v>
      </c>
      <c r="F11" s="67"/>
      <c r="G11" s="65">
        <f t="shared" si="0"/>
        <v>30</v>
      </c>
      <c r="H11" s="66">
        <f t="shared" si="1"/>
        <v>-383</v>
      </c>
      <c r="I11" s="20">
        <f t="shared" si="2"/>
        <v>0.11194029850746269</v>
      </c>
      <c r="J11" s="21">
        <f t="shared" si="3"/>
        <v>-0.12619439868204282</v>
      </c>
    </row>
    <row r="12" spans="1:10" x14ac:dyDescent="0.25">
      <c r="A12" s="7" t="s">
        <v>37</v>
      </c>
      <c r="B12" s="65">
        <v>0</v>
      </c>
      <c r="C12" s="66">
        <v>0</v>
      </c>
      <c r="D12" s="65">
        <v>1</v>
      </c>
      <c r="E12" s="66">
        <v>0</v>
      </c>
      <c r="F12" s="67"/>
      <c r="G12" s="65">
        <f t="shared" si="0"/>
        <v>0</v>
      </c>
      <c r="H12" s="66">
        <f t="shared" si="1"/>
        <v>1</v>
      </c>
      <c r="I12" s="20" t="str">
        <f t="shared" si="2"/>
        <v>-</v>
      </c>
      <c r="J12" s="21" t="str">
        <f t="shared" si="3"/>
        <v>-</v>
      </c>
    </row>
    <row r="13" spans="1:10" x14ac:dyDescent="0.25">
      <c r="A13" s="7" t="s">
        <v>38</v>
      </c>
      <c r="B13" s="65">
        <v>71</v>
      </c>
      <c r="C13" s="66">
        <v>52</v>
      </c>
      <c r="D13" s="65">
        <v>417</v>
      </c>
      <c r="E13" s="66">
        <v>351</v>
      </c>
      <c r="F13" s="67"/>
      <c r="G13" s="65">
        <f t="shared" si="0"/>
        <v>19</v>
      </c>
      <c r="H13" s="66">
        <f t="shared" si="1"/>
        <v>66</v>
      </c>
      <c r="I13" s="20">
        <f t="shared" si="2"/>
        <v>0.36538461538461536</v>
      </c>
      <c r="J13" s="21">
        <f t="shared" si="3"/>
        <v>0.18803418803418803</v>
      </c>
    </row>
    <row r="14" spans="1:10" x14ac:dyDescent="0.25">
      <c r="A14" s="7" t="s">
        <v>39</v>
      </c>
      <c r="B14" s="65">
        <v>0</v>
      </c>
      <c r="C14" s="66">
        <v>3</v>
      </c>
      <c r="D14" s="65">
        <v>7</v>
      </c>
      <c r="E14" s="66">
        <v>13</v>
      </c>
      <c r="F14" s="67"/>
      <c r="G14" s="65">
        <f t="shared" si="0"/>
        <v>-3</v>
      </c>
      <c r="H14" s="66">
        <f t="shared" si="1"/>
        <v>-6</v>
      </c>
      <c r="I14" s="20">
        <f t="shared" si="2"/>
        <v>-1</v>
      </c>
      <c r="J14" s="21">
        <f t="shared" si="3"/>
        <v>-0.46153846153846156</v>
      </c>
    </row>
    <row r="15" spans="1:10" x14ac:dyDescent="0.25">
      <c r="A15" s="7" t="s">
        <v>40</v>
      </c>
      <c r="B15" s="65">
        <v>2</v>
      </c>
      <c r="C15" s="66">
        <v>1</v>
      </c>
      <c r="D15" s="65">
        <v>26</v>
      </c>
      <c r="E15" s="66">
        <v>9</v>
      </c>
      <c r="F15" s="67"/>
      <c r="G15" s="65">
        <f t="shared" si="0"/>
        <v>1</v>
      </c>
      <c r="H15" s="66">
        <f t="shared" si="1"/>
        <v>17</v>
      </c>
      <c r="I15" s="20">
        <f t="shared" si="2"/>
        <v>1</v>
      </c>
      <c r="J15" s="21">
        <f t="shared" si="3"/>
        <v>1.8888888888888888</v>
      </c>
    </row>
    <row r="16" spans="1:10" x14ac:dyDescent="0.25">
      <c r="A16" s="7" t="s">
        <v>41</v>
      </c>
      <c r="B16" s="65">
        <v>38</v>
      </c>
      <c r="C16" s="66">
        <v>0</v>
      </c>
      <c r="D16" s="65">
        <v>54</v>
      </c>
      <c r="E16" s="66">
        <v>0</v>
      </c>
      <c r="F16" s="67"/>
      <c r="G16" s="65">
        <f t="shared" si="0"/>
        <v>38</v>
      </c>
      <c r="H16" s="66">
        <f t="shared" si="1"/>
        <v>54</v>
      </c>
      <c r="I16" s="20" t="str">
        <f t="shared" si="2"/>
        <v>-</v>
      </c>
      <c r="J16" s="21" t="str">
        <f t="shared" si="3"/>
        <v>-</v>
      </c>
    </row>
    <row r="17" spans="1:10" x14ac:dyDescent="0.25">
      <c r="A17" s="7" t="s">
        <v>44</v>
      </c>
      <c r="B17" s="65">
        <v>0</v>
      </c>
      <c r="C17" s="66">
        <v>2</v>
      </c>
      <c r="D17" s="65">
        <v>39</v>
      </c>
      <c r="E17" s="66">
        <v>28</v>
      </c>
      <c r="F17" s="67"/>
      <c r="G17" s="65">
        <f t="shared" si="0"/>
        <v>-2</v>
      </c>
      <c r="H17" s="66">
        <f t="shared" si="1"/>
        <v>11</v>
      </c>
      <c r="I17" s="20">
        <f t="shared" si="2"/>
        <v>-1</v>
      </c>
      <c r="J17" s="21">
        <f t="shared" si="3"/>
        <v>0.39285714285714285</v>
      </c>
    </row>
    <row r="18" spans="1:10" x14ac:dyDescent="0.25">
      <c r="A18" s="7" t="s">
        <v>45</v>
      </c>
      <c r="B18" s="65">
        <v>3</v>
      </c>
      <c r="C18" s="66">
        <v>17</v>
      </c>
      <c r="D18" s="65">
        <v>29</v>
      </c>
      <c r="E18" s="66">
        <v>58</v>
      </c>
      <c r="F18" s="67"/>
      <c r="G18" s="65">
        <f t="shared" si="0"/>
        <v>-14</v>
      </c>
      <c r="H18" s="66">
        <f t="shared" si="1"/>
        <v>-29</v>
      </c>
      <c r="I18" s="20">
        <f t="shared" si="2"/>
        <v>-0.82352941176470584</v>
      </c>
      <c r="J18" s="21">
        <f t="shared" si="3"/>
        <v>-0.5</v>
      </c>
    </row>
    <row r="19" spans="1:10" x14ac:dyDescent="0.25">
      <c r="A19" s="7" t="s">
        <v>46</v>
      </c>
      <c r="B19" s="65">
        <v>10</v>
      </c>
      <c r="C19" s="66">
        <v>34</v>
      </c>
      <c r="D19" s="65">
        <v>105</v>
      </c>
      <c r="E19" s="66">
        <v>202</v>
      </c>
      <c r="F19" s="67"/>
      <c r="G19" s="65">
        <f t="shared" si="0"/>
        <v>-24</v>
      </c>
      <c r="H19" s="66">
        <f t="shared" si="1"/>
        <v>-97</v>
      </c>
      <c r="I19" s="20">
        <f t="shared" si="2"/>
        <v>-0.70588235294117652</v>
      </c>
      <c r="J19" s="21">
        <f t="shared" si="3"/>
        <v>-0.48019801980198018</v>
      </c>
    </row>
    <row r="20" spans="1:10" x14ac:dyDescent="0.25">
      <c r="A20" s="7" t="s">
        <v>47</v>
      </c>
      <c r="B20" s="65">
        <v>1212</v>
      </c>
      <c r="C20" s="66">
        <v>1050</v>
      </c>
      <c r="D20" s="65">
        <v>8526</v>
      </c>
      <c r="E20" s="66">
        <v>9997</v>
      </c>
      <c r="F20" s="67"/>
      <c r="G20" s="65">
        <f t="shared" si="0"/>
        <v>162</v>
      </c>
      <c r="H20" s="66">
        <f t="shared" si="1"/>
        <v>-1471</v>
      </c>
      <c r="I20" s="20">
        <f t="shared" si="2"/>
        <v>0.15428571428571428</v>
      </c>
      <c r="J20" s="21">
        <f t="shared" si="3"/>
        <v>-0.1471441432429729</v>
      </c>
    </row>
    <row r="21" spans="1:10" x14ac:dyDescent="0.25">
      <c r="A21" s="7" t="s">
        <v>50</v>
      </c>
      <c r="B21" s="65">
        <v>28</v>
      </c>
      <c r="C21" s="66">
        <v>5</v>
      </c>
      <c r="D21" s="65">
        <v>154</v>
      </c>
      <c r="E21" s="66">
        <v>51</v>
      </c>
      <c r="F21" s="67"/>
      <c r="G21" s="65">
        <f t="shared" si="0"/>
        <v>23</v>
      </c>
      <c r="H21" s="66">
        <f t="shared" si="1"/>
        <v>103</v>
      </c>
      <c r="I21" s="20">
        <f t="shared" si="2"/>
        <v>4.5999999999999996</v>
      </c>
      <c r="J21" s="21">
        <f t="shared" si="3"/>
        <v>2.0196078431372548</v>
      </c>
    </row>
    <row r="22" spans="1:10" x14ac:dyDescent="0.25">
      <c r="A22" s="7" t="s">
        <v>51</v>
      </c>
      <c r="B22" s="65">
        <v>961</v>
      </c>
      <c r="C22" s="66">
        <v>765</v>
      </c>
      <c r="D22" s="65">
        <v>5349</v>
      </c>
      <c r="E22" s="66">
        <v>4527</v>
      </c>
      <c r="F22" s="67"/>
      <c r="G22" s="65">
        <f t="shared" si="0"/>
        <v>196</v>
      </c>
      <c r="H22" s="66">
        <f t="shared" si="1"/>
        <v>822</v>
      </c>
      <c r="I22" s="20">
        <f t="shared" si="2"/>
        <v>0.25620915032679736</v>
      </c>
      <c r="J22" s="21">
        <f t="shared" si="3"/>
        <v>0.18157720344599071</v>
      </c>
    </row>
    <row r="23" spans="1:10" x14ac:dyDescent="0.25">
      <c r="A23" s="7" t="s">
        <v>53</v>
      </c>
      <c r="B23" s="65">
        <v>238</v>
      </c>
      <c r="C23" s="66">
        <v>285</v>
      </c>
      <c r="D23" s="65">
        <v>1808</v>
      </c>
      <c r="E23" s="66">
        <v>2629</v>
      </c>
      <c r="F23" s="67"/>
      <c r="G23" s="65">
        <f t="shared" si="0"/>
        <v>-47</v>
      </c>
      <c r="H23" s="66">
        <f t="shared" si="1"/>
        <v>-821</v>
      </c>
      <c r="I23" s="20">
        <f t="shared" si="2"/>
        <v>-0.1649122807017544</v>
      </c>
      <c r="J23" s="21">
        <f t="shared" si="3"/>
        <v>-0.31228604031951313</v>
      </c>
    </row>
    <row r="24" spans="1:10" x14ac:dyDescent="0.25">
      <c r="A24" s="7" t="s">
        <v>54</v>
      </c>
      <c r="B24" s="65">
        <v>1595</v>
      </c>
      <c r="C24" s="66">
        <v>1444</v>
      </c>
      <c r="D24" s="65">
        <v>13060</v>
      </c>
      <c r="E24" s="66">
        <v>13110</v>
      </c>
      <c r="F24" s="67"/>
      <c r="G24" s="65">
        <f t="shared" si="0"/>
        <v>151</v>
      </c>
      <c r="H24" s="66">
        <f t="shared" si="1"/>
        <v>-50</v>
      </c>
      <c r="I24" s="20">
        <f t="shared" si="2"/>
        <v>0.10457063711911357</v>
      </c>
      <c r="J24" s="21">
        <f t="shared" si="3"/>
        <v>-3.8138825324180014E-3</v>
      </c>
    </row>
    <row r="25" spans="1:10" x14ac:dyDescent="0.25">
      <c r="A25" s="7" t="s">
        <v>58</v>
      </c>
      <c r="B25" s="65">
        <v>693</v>
      </c>
      <c r="C25" s="66">
        <v>900</v>
      </c>
      <c r="D25" s="65">
        <v>7251</v>
      </c>
      <c r="E25" s="66">
        <v>8084</v>
      </c>
      <c r="F25" s="67"/>
      <c r="G25" s="65">
        <f t="shared" si="0"/>
        <v>-207</v>
      </c>
      <c r="H25" s="66">
        <f t="shared" si="1"/>
        <v>-833</v>
      </c>
      <c r="I25" s="20">
        <f t="shared" si="2"/>
        <v>-0.23</v>
      </c>
      <c r="J25" s="21">
        <f t="shared" si="3"/>
        <v>-0.10304304799604157</v>
      </c>
    </row>
    <row r="26" spans="1:10" x14ac:dyDescent="0.25">
      <c r="A26" s="7" t="s">
        <v>59</v>
      </c>
      <c r="B26" s="65">
        <v>0</v>
      </c>
      <c r="C26" s="66">
        <v>0</v>
      </c>
      <c r="D26" s="65">
        <v>4</v>
      </c>
      <c r="E26" s="66">
        <v>0</v>
      </c>
      <c r="F26" s="67"/>
      <c r="G26" s="65">
        <f t="shared" si="0"/>
        <v>0</v>
      </c>
      <c r="H26" s="66">
        <f t="shared" si="1"/>
        <v>4</v>
      </c>
      <c r="I26" s="20" t="str">
        <f t="shared" si="2"/>
        <v>-</v>
      </c>
      <c r="J26" s="21" t="str">
        <f t="shared" si="3"/>
        <v>-</v>
      </c>
    </row>
    <row r="27" spans="1:10" x14ac:dyDescent="0.25">
      <c r="A27" s="7" t="s">
        <v>61</v>
      </c>
      <c r="B27" s="65">
        <v>8</v>
      </c>
      <c r="C27" s="66">
        <v>24</v>
      </c>
      <c r="D27" s="65">
        <v>110</v>
      </c>
      <c r="E27" s="66">
        <v>218</v>
      </c>
      <c r="F27" s="67"/>
      <c r="G27" s="65">
        <f t="shared" si="0"/>
        <v>-16</v>
      </c>
      <c r="H27" s="66">
        <f t="shared" si="1"/>
        <v>-108</v>
      </c>
      <c r="I27" s="20">
        <f t="shared" si="2"/>
        <v>-0.66666666666666663</v>
      </c>
      <c r="J27" s="21">
        <f t="shared" si="3"/>
        <v>-0.49541284403669728</v>
      </c>
    </row>
    <row r="28" spans="1:10" x14ac:dyDescent="0.25">
      <c r="A28" s="7" t="s">
        <v>62</v>
      </c>
      <c r="B28" s="65">
        <v>130</v>
      </c>
      <c r="C28" s="66">
        <v>194</v>
      </c>
      <c r="D28" s="65">
        <v>1220</v>
      </c>
      <c r="E28" s="66">
        <v>1380</v>
      </c>
      <c r="F28" s="67"/>
      <c r="G28" s="65">
        <f t="shared" si="0"/>
        <v>-64</v>
      </c>
      <c r="H28" s="66">
        <f t="shared" si="1"/>
        <v>-160</v>
      </c>
      <c r="I28" s="20">
        <f t="shared" si="2"/>
        <v>-0.32989690721649484</v>
      </c>
      <c r="J28" s="21">
        <f t="shared" si="3"/>
        <v>-0.11594202898550725</v>
      </c>
    </row>
    <row r="29" spans="1:10" x14ac:dyDescent="0.25">
      <c r="A29" s="7" t="s">
        <v>64</v>
      </c>
      <c r="B29" s="65">
        <v>1427</v>
      </c>
      <c r="C29" s="66">
        <v>1222</v>
      </c>
      <c r="D29" s="65">
        <v>11939</v>
      </c>
      <c r="E29" s="66">
        <v>10770</v>
      </c>
      <c r="F29" s="67"/>
      <c r="G29" s="65">
        <f t="shared" si="0"/>
        <v>205</v>
      </c>
      <c r="H29" s="66">
        <f t="shared" si="1"/>
        <v>1169</v>
      </c>
      <c r="I29" s="20">
        <f t="shared" si="2"/>
        <v>0.16775777414075285</v>
      </c>
      <c r="J29" s="21">
        <f t="shared" si="3"/>
        <v>0.1085422469823584</v>
      </c>
    </row>
    <row r="30" spans="1:10" x14ac:dyDescent="0.25">
      <c r="A30" s="7" t="s">
        <v>65</v>
      </c>
      <c r="B30" s="65">
        <v>6</v>
      </c>
      <c r="C30" s="66">
        <v>5</v>
      </c>
      <c r="D30" s="65">
        <v>27</v>
      </c>
      <c r="E30" s="66">
        <v>27</v>
      </c>
      <c r="F30" s="67"/>
      <c r="G30" s="65">
        <f t="shared" si="0"/>
        <v>1</v>
      </c>
      <c r="H30" s="66">
        <f t="shared" si="1"/>
        <v>0</v>
      </c>
      <c r="I30" s="20">
        <f t="shared" si="2"/>
        <v>0.2</v>
      </c>
      <c r="J30" s="21">
        <f t="shared" si="3"/>
        <v>0</v>
      </c>
    </row>
    <row r="31" spans="1:10" x14ac:dyDescent="0.25">
      <c r="A31" s="7" t="s">
        <v>66</v>
      </c>
      <c r="B31" s="65">
        <v>23</v>
      </c>
      <c r="C31" s="66">
        <v>93</v>
      </c>
      <c r="D31" s="65">
        <v>568</v>
      </c>
      <c r="E31" s="66">
        <v>1074</v>
      </c>
      <c r="F31" s="67"/>
      <c r="G31" s="65">
        <f t="shared" si="0"/>
        <v>-70</v>
      </c>
      <c r="H31" s="66">
        <f t="shared" si="1"/>
        <v>-506</v>
      </c>
      <c r="I31" s="20">
        <f t="shared" si="2"/>
        <v>-0.75268817204301075</v>
      </c>
      <c r="J31" s="21">
        <f t="shared" si="3"/>
        <v>-0.47113594040968343</v>
      </c>
    </row>
    <row r="32" spans="1:10" x14ac:dyDescent="0.25">
      <c r="A32" s="7" t="s">
        <v>67</v>
      </c>
      <c r="B32" s="65">
        <v>344</v>
      </c>
      <c r="C32" s="66">
        <v>350</v>
      </c>
      <c r="D32" s="65">
        <v>2687</v>
      </c>
      <c r="E32" s="66">
        <v>2779</v>
      </c>
      <c r="F32" s="67"/>
      <c r="G32" s="65">
        <f t="shared" si="0"/>
        <v>-6</v>
      </c>
      <c r="H32" s="66">
        <f t="shared" si="1"/>
        <v>-92</v>
      </c>
      <c r="I32" s="20">
        <f t="shared" si="2"/>
        <v>-1.7142857142857144E-2</v>
      </c>
      <c r="J32" s="21">
        <f t="shared" si="3"/>
        <v>-3.3105433609211948E-2</v>
      </c>
    </row>
    <row r="33" spans="1:10" x14ac:dyDescent="0.25">
      <c r="A33" s="7" t="s">
        <v>68</v>
      </c>
      <c r="B33" s="65">
        <v>78</v>
      </c>
      <c r="C33" s="66">
        <v>120</v>
      </c>
      <c r="D33" s="65">
        <v>963</v>
      </c>
      <c r="E33" s="66">
        <v>1372</v>
      </c>
      <c r="F33" s="67"/>
      <c r="G33" s="65">
        <f t="shared" si="0"/>
        <v>-42</v>
      </c>
      <c r="H33" s="66">
        <f t="shared" si="1"/>
        <v>-409</v>
      </c>
      <c r="I33" s="20">
        <f t="shared" si="2"/>
        <v>-0.35</v>
      </c>
      <c r="J33" s="21">
        <f t="shared" si="3"/>
        <v>-0.29810495626822159</v>
      </c>
    </row>
    <row r="34" spans="1:10" x14ac:dyDescent="0.25">
      <c r="A34" s="7" t="s">
        <v>69</v>
      </c>
      <c r="B34" s="65">
        <v>0</v>
      </c>
      <c r="C34" s="66">
        <v>2</v>
      </c>
      <c r="D34" s="65">
        <v>19</v>
      </c>
      <c r="E34" s="66">
        <v>18</v>
      </c>
      <c r="F34" s="67"/>
      <c r="G34" s="65">
        <f t="shared" si="0"/>
        <v>-2</v>
      </c>
      <c r="H34" s="66">
        <f t="shared" si="1"/>
        <v>1</v>
      </c>
      <c r="I34" s="20">
        <f t="shared" si="2"/>
        <v>-1</v>
      </c>
      <c r="J34" s="21">
        <f t="shared" si="3"/>
        <v>5.5555555555555552E-2</v>
      </c>
    </row>
    <row r="35" spans="1:10" x14ac:dyDescent="0.25">
      <c r="A35" s="7" t="s">
        <v>72</v>
      </c>
      <c r="B35" s="65">
        <v>12</v>
      </c>
      <c r="C35" s="66">
        <v>11</v>
      </c>
      <c r="D35" s="65">
        <v>88</v>
      </c>
      <c r="E35" s="66">
        <v>75</v>
      </c>
      <c r="F35" s="67"/>
      <c r="G35" s="65">
        <f t="shared" si="0"/>
        <v>1</v>
      </c>
      <c r="H35" s="66">
        <f t="shared" si="1"/>
        <v>13</v>
      </c>
      <c r="I35" s="20">
        <f t="shared" si="2"/>
        <v>9.0909090909090912E-2</v>
      </c>
      <c r="J35" s="21">
        <f t="shared" si="3"/>
        <v>0.17333333333333334</v>
      </c>
    </row>
    <row r="36" spans="1:10" x14ac:dyDescent="0.25">
      <c r="A36" s="7" t="s">
        <v>73</v>
      </c>
      <c r="B36" s="65">
        <v>1540</v>
      </c>
      <c r="C36" s="66">
        <v>1649</v>
      </c>
      <c r="D36" s="65">
        <v>16663</v>
      </c>
      <c r="E36" s="66">
        <v>19678</v>
      </c>
      <c r="F36" s="67"/>
      <c r="G36" s="65">
        <f t="shared" si="0"/>
        <v>-109</v>
      </c>
      <c r="H36" s="66">
        <f t="shared" si="1"/>
        <v>-3015</v>
      </c>
      <c r="I36" s="20">
        <f t="shared" si="2"/>
        <v>-6.6100667070952093E-2</v>
      </c>
      <c r="J36" s="21">
        <f t="shared" si="3"/>
        <v>-0.15321679032421995</v>
      </c>
    </row>
    <row r="37" spans="1:10" x14ac:dyDescent="0.25">
      <c r="A37" s="7" t="s">
        <v>74</v>
      </c>
      <c r="B37" s="65">
        <v>0</v>
      </c>
      <c r="C37" s="66">
        <v>2</v>
      </c>
      <c r="D37" s="65">
        <v>7</v>
      </c>
      <c r="E37" s="66">
        <v>14</v>
      </c>
      <c r="F37" s="67"/>
      <c r="G37" s="65">
        <f t="shared" si="0"/>
        <v>-2</v>
      </c>
      <c r="H37" s="66">
        <f t="shared" si="1"/>
        <v>-7</v>
      </c>
      <c r="I37" s="20">
        <f t="shared" si="2"/>
        <v>-1</v>
      </c>
      <c r="J37" s="21">
        <f t="shared" si="3"/>
        <v>-0.5</v>
      </c>
    </row>
    <row r="38" spans="1:10" x14ac:dyDescent="0.25">
      <c r="A38" s="7" t="s">
        <v>75</v>
      </c>
      <c r="B38" s="65">
        <v>384</v>
      </c>
      <c r="C38" s="66">
        <v>395</v>
      </c>
      <c r="D38" s="65">
        <v>3456</v>
      </c>
      <c r="E38" s="66">
        <v>3432</v>
      </c>
      <c r="F38" s="67"/>
      <c r="G38" s="65">
        <f t="shared" ref="G38:G69" si="4">B38-C38</f>
        <v>-11</v>
      </c>
      <c r="H38" s="66">
        <f t="shared" ref="H38:H69" si="5">D38-E38</f>
        <v>24</v>
      </c>
      <c r="I38" s="20">
        <f t="shared" ref="I38:I69" si="6">IF(C38=0, "-", IF(G38/C38&lt;10, G38/C38, "&gt;999%"))</f>
        <v>-2.7848101265822784E-2</v>
      </c>
      <c r="J38" s="21">
        <f t="shared" ref="J38:J69" si="7">IF(E38=0, "-", IF(H38/E38&lt;10, H38/E38, "&gt;999%"))</f>
        <v>6.993006993006993E-3</v>
      </c>
    </row>
    <row r="39" spans="1:10" x14ac:dyDescent="0.25">
      <c r="A39" s="7" t="s">
        <v>77</v>
      </c>
      <c r="B39" s="65">
        <v>64</v>
      </c>
      <c r="C39" s="66">
        <v>103</v>
      </c>
      <c r="D39" s="65">
        <v>631</v>
      </c>
      <c r="E39" s="66">
        <v>685</v>
      </c>
      <c r="F39" s="67"/>
      <c r="G39" s="65">
        <f t="shared" si="4"/>
        <v>-39</v>
      </c>
      <c r="H39" s="66">
        <f t="shared" si="5"/>
        <v>-54</v>
      </c>
      <c r="I39" s="20">
        <f t="shared" si="6"/>
        <v>-0.37864077669902912</v>
      </c>
      <c r="J39" s="21">
        <f t="shared" si="7"/>
        <v>-7.8832116788321166E-2</v>
      </c>
    </row>
    <row r="40" spans="1:10" x14ac:dyDescent="0.25">
      <c r="A40" s="7" t="s">
        <v>78</v>
      </c>
      <c r="B40" s="65">
        <v>1012</v>
      </c>
      <c r="C40" s="66">
        <v>907</v>
      </c>
      <c r="D40" s="65">
        <v>8377</v>
      </c>
      <c r="E40" s="66">
        <v>7492</v>
      </c>
      <c r="F40" s="67"/>
      <c r="G40" s="65">
        <f t="shared" si="4"/>
        <v>105</v>
      </c>
      <c r="H40" s="66">
        <f t="shared" si="5"/>
        <v>885</v>
      </c>
      <c r="I40" s="20">
        <f t="shared" si="6"/>
        <v>0.11576626240352811</v>
      </c>
      <c r="J40" s="21">
        <f t="shared" si="7"/>
        <v>0.11812600106780566</v>
      </c>
    </row>
    <row r="41" spans="1:10" x14ac:dyDescent="0.25">
      <c r="A41" s="7" t="s">
        <v>79</v>
      </c>
      <c r="B41" s="65">
        <v>70</v>
      </c>
      <c r="C41" s="66">
        <v>81</v>
      </c>
      <c r="D41" s="65">
        <v>592</v>
      </c>
      <c r="E41" s="66">
        <v>769</v>
      </c>
      <c r="F41" s="67"/>
      <c r="G41" s="65">
        <f t="shared" si="4"/>
        <v>-11</v>
      </c>
      <c r="H41" s="66">
        <f t="shared" si="5"/>
        <v>-177</v>
      </c>
      <c r="I41" s="20">
        <f t="shared" si="6"/>
        <v>-0.13580246913580246</v>
      </c>
      <c r="J41" s="21">
        <f t="shared" si="7"/>
        <v>-0.23016905071521457</v>
      </c>
    </row>
    <row r="42" spans="1:10" x14ac:dyDescent="0.25">
      <c r="A42" s="7" t="s">
        <v>80</v>
      </c>
      <c r="B42" s="65">
        <v>1580</v>
      </c>
      <c r="C42" s="66">
        <v>1263</v>
      </c>
      <c r="D42" s="65">
        <v>14880</v>
      </c>
      <c r="E42" s="66">
        <v>12803</v>
      </c>
      <c r="F42" s="67"/>
      <c r="G42" s="65">
        <f t="shared" si="4"/>
        <v>317</v>
      </c>
      <c r="H42" s="66">
        <f t="shared" si="5"/>
        <v>2077</v>
      </c>
      <c r="I42" s="20">
        <f t="shared" si="6"/>
        <v>0.25098970704671419</v>
      </c>
      <c r="J42" s="21">
        <f t="shared" si="7"/>
        <v>0.16222760290556901</v>
      </c>
    </row>
    <row r="43" spans="1:10" x14ac:dyDescent="0.25">
      <c r="A43" s="7" t="s">
        <v>81</v>
      </c>
      <c r="B43" s="65">
        <v>0</v>
      </c>
      <c r="C43" s="66">
        <v>0</v>
      </c>
      <c r="D43" s="65">
        <v>0</v>
      </c>
      <c r="E43" s="66">
        <v>1</v>
      </c>
      <c r="F43" s="67"/>
      <c r="G43" s="65">
        <f t="shared" si="4"/>
        <v>0</v>
      </c>
      <c r="H43" s="66">
        <f t="shared" si="5"/>
        <v>-1</v>
      </c>
      <c r="I43" s="20" t="str">
        <f t="shared" si="6"/>
        <v>-</v>
      </c>
      <c r="J43" s="21">
        <f t="shared" si="7"/>
        <v>-1</v>
      </c>
    </row>
    <row r="44" spans="1:10" x14ac:dyDescent="0.25">
      <c r="A44" s="7" t="s">
        <v>82</v>
      </c>
      <c r="B44" s="65">
        <v>385</v>
      </c>
      <c r="C44" s="66">
        <v>639</v>
      </c>
      <c r="D44" s="65">
        <v>4753</v>
      </c>
      <c r="E44" s="66">
        <v>6578</v>
      </c>
      <c r="F44" s="67"/>
      <c r="G44" s="65">
        <f t="shared" si="4"/>
        <v>-254</v>
      </c>
      <c r="H44" s="66">
        <f t="shared" si="5"/>
        <v>-1825</v>
      </c>
      <c r="I44" s="20">
        <f t="shared" si="6"/>
        <v>-0.39749608763693273</v>
      </c>
      <c r="J44" s="21">
        <f t="shared" si="7"/>
        <v>-0.27743995135299482</v>
      </c>
    </row>
    <row r="45" spans="1:10" x14ac:dyDescent="0.25">
      <c r="A45" s="7" t="s">
        <v>83</v>
      </c>
      <c r="B45" s="65">
        <v>30</v>
      </c>
      <c r="C45" s="66">
        <v>42</v>
      </c>
      <c r="D45" s="65">
        <v>230</v>
      </c>
      <c r="E45" s="66">
        <v>245</v>
      </c>
      <c r="F45" s="67"/>
      <c r="G45" s="65">
        <f t="shared" si="4"/>
        <v>-12</v>
      </c>
      <c r="H45" s="66">
        <f t="shared" si="5"/>
        <v>-15</v>
      </c>
      <c r="I45" s="20">
        <f t="shared" si="6"/>
        <v>-0.2857142857142857</v>
      </c>
      <c r="J45" s="21">
        <f t="shared" si="7"/>
        <v>-6.1224489795918366E-2</v>
      </c>
    </row>
    <row r="46" spans="1:10" x14ac:dyDescent="0.25">
      <c r="A46" s="7" t="s">
        <v>84</v>
      </c>
      <c r="B46" s="65">
        <v>23</v>
      </c>
      <c r="C46" s="66">
        <v>0</v>
      </c>
      <c r="D46" s="65">
        <v>121</v>
      </c>
      <c r="E46" s="66">
        <v>0</v>
      </c>
      <c r="F46" s="67"/>
      <c r="G46" s="65">
        <f t="shared" si="4"/>
        <v>23</v>
      </c>
      <c r="H46" s="66">
        <f t="shared" si="5"/>
        <v>121</v>
      </c>
      <c r="I46" s="20" t="str">
        <f t="shared" si="6"/>
        <v>-</v>
      </c>
      <c r="J46" s="21" t="str">
        <f t="shared" si="7"/>
        <v>-</v>
      </c>
    </row>
    <row r="47" spans="1:10" x14ac:dyDescent="0.25">
      <c r="A47" s="7" t="s">
        <v>85</v>
      </c>
      <c r="B47" s="65">
        <v>52</v>
      </c>
      <c r="C47" s="66">
        <v>49</v>
      </c>
      <c r="D47" s="65">
        <v>663</v>
      </c>
      <c r="E47" s="66">
        <v>534</v>
      </c>
      <c r="F47" s="67"/>
      <c r="G47" s="65">
        <f t="shared" si="4"/>
        <v>3</v>
      </c>
      <c r="H47" s="66">
        <f t="shared" si="5"/>
        <v>129</v>
      </c>
      <c r="I47" s="20">
        <f t="shared" si="6"/>
        <v>6.1224489795918366E-2</v>
      </c>
      <c r="J47" s="21">
        <f t="shared" si="7"/>
        <v>0.24157303370786518</v>
      </c>
    </row>
    <row r="48" spans="1:10" x14ac:dyDescent="0.25">
      <c r="A48" s="7" t="s">
        <v>86</v>
      </c>
      <c r="B48" s="65">
        <v>145</v>
      </c>
      <c r="C48" s="66">
        <v>85</v>
      </c>
      <c r="D48" s="65">
        <v>1082</v>
      </c>
      <c r="E48" s="66">
        <v>814</v>
      </c>
      <c r="F48" s="67"/>
      <c r="G48" s="65">
        <f t="shared" si="4"/>
        <v>60</v>
      </c>
      <c r="H48" s="66">
        <f t="shared" si="5"/>
        <v>268</v>
      </c>
      <c r="I48" s="20">
        <f t="shared" si="6"/>
        <v>0.70588235294117652</v>
      </c>
      <c r="J48" s="21">
        <f t="shared" si="7"/>
        <v>0.32923832923832924</v>
      </c>
    </row>
    <row r="49" spans="1:10" x14ac:dyDescent="0.25">
      <c r="A49" s="7" t="s">
        <v>87</v>
      </c>
      <c r="B49" s="65">
        <v>154</v>
      </c>
      <c r="C49" s="66">
        <v>126</v>
      </c>
      <c r="D49" s="65">
        <v>1625</v>
      </c>
      <c r="E49" s="66">
        <v>1072</v>
      </c>
      <c r="F49" s="67"/>
      <c r="G49" s="65">
        <f t="shared" si="4"/>
        <v>28</v>
      </c>
      <c r="H49" s="66">
        <f t="shared" si="5"/>
        <v>553</v>
      </c>
      <c r="I49" s="20">
        <f t="shared" si="6"/>
        <v>0.22222222222222221</v>
      </c>
      <c r="J49" s="21">
        <f t="shared" si="7"/>
        <v>0.51585820895522383</v>
      </c>
    </row>
    <row r="50" spans="1:10" x14ac:dyDescent="0.25">
      <c r="A50" s="7" t="s">
        <v>88</v>
      </c>
      <c r="B50" s="65">
        <v>2</v>
      </c>
      <c r="C50" s="66">
        <v>0</v>
      </c>
      <c r="D50" s="65">
        <v>10</v>
      </c>
      <c r="E50" s="66">
        <v>10</v>
      </c>
      <c r="F50" s="67"/>
      <c r="G50" s="65">
        <f t="shared" si="4"/>
        <v>2</v>
      </c>
      <c r="H50" s="66">
        <f t="shared" si="5"/>
        <v>0</v>
      </c>
      <c r="I50" s="20" t="str">
        <f t="shared" si="6"/>
        <v>-</v>
      </c>
      <c r="J50" s="21">
        <f t="shared" si="7"/>
        <v>0</v>
      </c>
    </row>
    <row r="51" spans="1:10" x14ac:dyDescent="0.25">
      <c r="A51" s="7" t="s">
        <v>91</v>
      </c>
      <c r="B51" s="65">
        <v>84</v>
      </c>
      <c r="C51" s="66">
        <v>153</v>
      </c>
      <c r="D51" s="65">
        <v>697</v>
      </c>
      <c r="E51" s="66">
        <v>1274</v>
      </c>
      <c r="F51" s="67"/>
      <c r="G51" s="65">
        <f t="shared" si="4"/>
        <v>-69</v>
      </c>
      <c r="H51" s="66">
        <f t="shared" si="5"/>
        <v>-577</v>
      </c>
      <c r="I51" s="20">
        <f t="shared" si="6"/>
        <v>-0.45098039215686275</v>
      </c>
      <c r="J51" s="21">
        <f t="shared" si="7"/>
        <v>-0.45290423861852436</v>
      </c>
    </row>
    <row r="52" spans="1:10" x14ac:dyDescent="0.25">
      <c r="A52" s="7" t="s">
        <v>92</v>
      </c>
      <c r="B52" s="65">
        <v>106</v>
      </c>
      <c r="C52" s="66">
        <v>69</v>
      </c>
      <c r="D52" s="65">
        <v>764</v>
      </c>
      <c r="E52" s="66">
        <v>668</v>
      </c>
      <c r="F52" s="67"/>
      <c r="G52" s="65">
        <f t="shared" si="4"/>
        <v>37</v>
      </c>
      <c r="H52" s="66">
        <f t="shared" si="5"/>
        <v>96</v>
      </c>
      <c r="I52" s="20">
        <f t="shared" si="6"/>
        <v>0.53623188405797106</v>
      </c>
      <c r="J52" s="21">
        <f t="shared" si="7"/>
        <v>0.1437125748502994</v>
      </c>
    </row>
    <row r="53" spans="1:10" x14ac:dyDescent="0.25">
      <c r="A53" s="7" t="s">
        <v>93</v>
      </c>
      <c r="B53" s="65">
        <v>533</v>
      </c>
      <c r="C53" s="66">
        <v>497</v>
      </c>
      <c r="D53" s="65">
        <v>4616</v>
      </c>
      <c r="E53" s="66">
        <v>5159</v>
      </c>
      <c r="F53" s="67"/>
      <c r="G53" s="65">
        <f t="shared" si="4"/>
        <v>36</v>
      </c>
      <c r="H53" s="66">
        <f t="shared" si="5"/>
        <v>-543</v>
      </c>
      <c r="I53" s="20">
        <f t="shared" si="6"/>
        <v>7.2434607645875254E-2</v>
      </c>
      <c r="J53" s="21">
        <f t="shared" si="7"/>
        <v>-0.10525295599922466</v>
      </c>
    </row>
    <row r="54" spans="1:10" x14ac:dyDescent="0.25">
      <c r="A54" s="7" t="s">
        <v>94</v>
      </c>
      <c r="B54" s="65">
        <v>342</v>
      </c>
      <c r="C54" s="66">
        <v>296</v>
      </c>
      <c r="D54" s="65">
        <v>2731</v>
      </c>
      <c r="E54" s="66">
        <v>3223</v>
      </c>
      <c r="F54" s="67"/>
      <c r="G54" s="65">
        <f t="shared" si="4"/>
        <v>46</v>
      </c>
      <c r="H54" s="66">
        <f t="shared" si="5"/>
        <v>-492</v>
      </c>
      <c r="I54" s="20">
        <f t="shared" si="6"/>
        <v>0.1554054054054054</v>
      </c>
      <c r="J54" s="21">
        <f t="shared" si="7"/>
        <v>-0.15265280794291033</v>
      </c>
    </row>
    <row r="55" spans="1:10" x14ac:dyDescent="0.25">
      <c r="A55" s="7" t="s">
        <v>95</v>
      </c>
      <c r="B55" s="65">
        <v>1285</v>
      </c>
      <c r="C55" s="66">
        <v>0</v>
      </c>
      <c r="D55" s="65">
        <v>2947</v>
      </c>
      <c r="E55" s="66">
        <v>0</v>
      </c>
      <c r="F55" s="67"/>
      <c r="G55" s="65">
        <f t="shared" si="4"/>
        <v>1285</v>
      </c>
      <c r="H55" s="66">
        <f t="shared" si="5"/>
        <v>2947</v>
      </c>
      <c r="I55" s="20" t="str">
        <f t="shared" si="6"/>
        <v>-</v>
      </c>
      <c r="J55" s="21" t="str">
        <f t="shared" si="7"/>
        <v>-</v>
      </c>
    </row>
    <row r="56" spans="1:10" x14ac:dyDescent="0.25">
      <c r="A56" s="7" t="s">
        <v>96</v>
      </c>
      <c r="B56" s="65">
        <v>3612</v>
      </c>
      <c r="C56" s="66">
        <v>4892</v>
      </c>
      <c r="D56" s="65">
        <v>40652</v>
      </c>
      <c r="E56" s="66">
        <v>41762</v>
      </c>
      <c r="F56" s="67"/>
      <c r="G56" s="65">
        <f t="shared" si="4"/>
        <v>-1280</v>
      </c>
      <c r="H56" s="66">
        <f t="shared" si="5"/>
        <v>-1110</v>
      </c>
      <c r="I56" s="20">
        <f t="shared" si="6"/>
        <v>-0.26165167620605068</v>
      </c>
      <c r="J56" s="21">
        <f t="shared" si="7"/>
        <v>-2.657918682055457E-2</v>
      </c>
    </row>
    <row r="57" spans="1:10" x14ac:dyDescent="0.25">
      <c r="A57" s="7" t="s">
        <v>98</v>
      </c>
      <c r="B57" s="65">
        <v>699</v>
      </c>
      <c r="C57" s="66">
        <v>840</v>
      </c>
      <c r="D57" s="65">
        <v>3757</v>
      </c>
      <c r="E57" s="66">
        <v>6317</v>
      </c>
      <c r="F57" s="67"/>
      <c r="G57" s="65">
        <f t="shared" si="4"/>
        <v>-141</v>
      </c>
      <c r="H57" s="66">
        <f t="shared" si="5"/>
        <v>-2560</v>
      </c>
      <c r="I57" s="20">
        <f t="shared" si="6"/>
        <v>-0.16785714285714284</v>
      </c>
      <c r="J57" s="21">
        <f t="shared" si="7"/>
        <v>-0.40525565933196139</v>
      </c>
    </row>
    <row r="58" spans="1:10" x14ac:dyDescent="0.25">
      <c r="A58" s="7" t="s">
        <v>99</v>
      </c>
      <c r="B58" s="65">
        <v>167</v>
      </c>
      <c r="C58" s="66">
        <v>126</v>
      </c>
      <c r="D58" s="65">
        <v>1208</v>
      </c>
      <c r="E58" s="66">
        <v>1030</v>
      </c>
      <c r="F58" s="67"/>
      <c r="G58" s="65">
        <f t="shared" si="4"/>
        <v>41</v>
      </c>
      <c r="H58" s="66">
        <f t="shared" si="5"/>
        <v>178</v>
      </c>
      <c r="I58" s="20">
        <f t="shared" si="6"/>
        <v>0.32539682539682541</v>
      </c>
      <c r="J58" s="21">
        <f t="shared" si="7"/>
        <v>0.17281553398058253</v>
      </c>
    </row>
    <row r="59" spans="1:10" x14ac:dyDescent="0.25">
      <c r="A59" s="142" t="s">
        <v>42</v>
      </c>
      <c r="B59" s="143">
        <v>9</v>
      </c>
      <c r="C59" s="144">
        <v>17</v>
      </c>
      <c r="D59" s="143">
        <v>105</v>
      </c>
      <c r="E59" s="144">
        <v>91</v>
      </c>
      <c r="F59" s="145"/>
      <c r="G59" s="143">
        <f t="shared" si="4"/>
        <v>-8</v>
      </c>
      <c r="H59" s="144">
        <f t="shared" si="5"/>
        <v>14</v>
      </c>
      <c r="I59" s="151">
        <f t="shared" si="6"/>
        <v>-0.47058823529411764</v>
      </c>
      <c r="J59" s="152">
        <f t="shared" si="7"/>
        <v>0.15384615384615385</v>
      </c>
    </row>
    <row r="60" spans="1:10" x14ac:dyDescent="0.25">
      <c r="A60" s="7" t="s">
        <v>43</v>
      </c>
      <c r="B60" s="65">
        <v>0</v>
      </c>
      <c r="C60" s="66">
        <v>1</v>
      </c>
      <c r="D60" s="65">
        <v>5</v>
      </c>
      <c r="E60" s="66">
        <v>5</v>
      </c>
      <c r="F60" s="67"/>
      <c r="G60" s="65">
        <f t="shared" si="4"/>
        <v>-1</v>
      </c>
      <c r="H60" s="66">
        <f t="shared" si="5"/>
        <v>0</v>
      </c>
      <c r="I60" s="20">
        <f t="shared" si="6"/>
        <v>-1</v>
      </c>
      <c r="J60" s="21">
        <f t="shared" si="7"/>
        <v>0</v>
      </c>
    </row>
    <row r="61" spans="1:10" x14ac:dyDescent="0.25">
      <c r="A61" s="7" t="s">
        <v>48</v>
      </c>
      <c r="B61" s="65">
        <v>4</v>
      </c>
      <c r="C61" s="66">
        <v>4</v>
      </c>
      <c r="D61" s="65">
        <v>40</v>
      </c>
      <c r="E61" s="66">
        <v>49</v>
      </c>
      <c r="F61" s="67"/>
      <c r="G61" s="65">
        <f t="shared" si="4"/>
        <v>0</v>
      </c>
      <c r="H61" s="66">
        <f t="shared" si="5"/>
        <v>-9</v>
      </c>
      <c r="I61" s="20">
        <f t="shared" si="6"/>
        <v>0</v>
      </c>
      <c r="J61" s="21">
        <f t="shared" si="7"/>
        <v>-0.18367346938775511</v>
      </c>
    </row>
    <row r="62" spans="1:10" x14ac:dyDescent="0.25">
      <c r="A62" s="7" t="s">
        <v>49</v>
      </c>
      <c r="B62" s="65">
        <v>126</v>
      </c>
      <c r="C62" s="66">
        <v>118</v>
      </c>
      <c r="D62" s="65">
        <v>862</v>
      </c>
      <c r="E62" s="66">
        <v>856</v>
      </c>
      <c r="F62" s="67"/>
      <c r="G62" s="65">
        <f t="shared" si="4"/>
        <v>8</v>
      </c>
      <c r="H62" s="66">
        <f t="shared" si="5"/>
        <v>6</v>
      </c>
      <c r="I62" s="20">
        <f t="shared" si="6"/>
        <v>6.7796610169491525E-2</v>
      </c>
      <c r="J62" s="21">
        <f t="shared" si="7"/>
        <v>7.0093457943925233E-3</v>
      </c>
    </row>
    <row r="63" spans="1:10" x14ac:dyDescent="0.25">
      <c r="A63" s="7" t="s">
        <v>52</v>
      </c>
      <c r="B63" s="65">
        <v>90</v>
      </c>
      <c r="C63" s="66">
        <v>102</v>
      </c>
      <c r="D63" s="65">
        <v>1023</v>
      </c>
      <c r="E63" s="66">
        <v>1033</v>
      </c>
      <c r="F63" s="67"/>
      <c r="G63" s="65">
        <f t="shared" si="4"/>
        <v>-12</v>
      </c>
      <c r="H63" s="66">
        <f t="shared" si="5"/>
        <v>-10</v>
      </c>
      <c r="I63" s="20">
        <f t="shared" si="6"/>
        <v>-0.11764705882352941</v>
      </c>
      <c r="J63" s="21">
        <f t="shared" si="7"/>
        <v>-9.6805421103581795E-3</v>
      </c>
    </row>
    <row r="64" spans="1:10" x14ac:dyDescent="0.25">
      <c r="A64" s="7" t="s">
        <v>55</v>
      </c>
      <c r="B64" s="65">
        <v>9</v>
      </c>
      <c r="C64" s="66">
        <v>9</v>
      </c>
      <c r="D64" s="65">
        <v>71</v>
      </c>
      <c r="E64" s="66">
        <v>58</v>
      </c>
      <c r="F64" s="67"/>
      <c r="G64" s="65">
        <f t="shared" si="4"/>
        <v>0</v>
      </c>
      <c r="H64" s="66">
        <f t="shared" si="5"/>
        <v>13</v>
      </c>
      <c r="I64" s="20">
        <f t="shared" si="6"/>
        <v>0</v>
      </c>
      <c r="J64" s="21">
        <f t="shared" si="7"/>
        <v>0.22413793103448276</v>
      </c>
    </row>
    <row r="65" spans="1:10" x14ac:dyDescent="0.25">
      <c r="A65" s="7" t="s">
        <v>56</v>
      </c>
      <c r="B65" s="65">
        <v>0</v>
      </c>
      <c r="C65" s="66">
        <v>0</v>
      </c>
      <c r="D65" s="65">
        <v>0</v>
      </c>
      <c r="E65" s="66">
        <v>3</v>
      </c>
      <c r="F65" s="67"/>
      <c r="G65" s="65">
        <f t="shared" si="4"/>
        <v>0</v>
      </c>
      <c r="H65" s="66">
        <f t="shared" si="5"/>
        <v>-3</v>
      </c>
      <c r="I65" s="20" t="str">
        <f t="shared" si="6"/>
        <v>-</v>
      </c>
      <c r="J65" s="21">
        <f t="shared" si="7"/>
        <v>-1</v>
      </c>
    </row>
    <row r="66" spans="1:10" x14ac:dyDescent="0.25">
      <c r="A66" s="7" t="s">
        <v>57</v>
      </c>
      <c r="B66" s="65">
        <v>362</v>
      </c>
      <c r="C66" s="66">
        <v>199</v>
      </c>
      <c r="D66" s="65">
        <v>2352</v>
      </c>
      <c r="E66" s="66">
        <v>1667</v>
      </c>
      <c r="F66" s="67"/>
      <c r="G66" s="65">
        <f t="shared" si="4"/>
        <v>163</v>
      </c>
      <c r="H66" s="66">
        <f t="shared" si="5"/>
        <v>685</v>
      </c>
      <c r="I66" s="20">
        <f t="shared" si="6"/>
        <v>0.81909547738693467</v>
      </c>
      <c r="J66" s="21">
        <f t="shared" si="7"/>
        <v>0.41091781643671266</v>
      </c>
    </row>
    <row r="67" spans="1:10" x14ac:dyDescent="0.25">
      <c r="A67" s="7" t="s">
        <v>60</v>
      </c>
      <c r="B67" s="65">
        <v>61</v>
      </c>
      <c r="C67" s="66">
        <v>55</v>
      </c>
      <c r="D67" s="65">
        <v>327</v>
      </c>
      <c r="E67" s="66">
        <v>350</v>
      </c>
      <c r="F67" s="67"/>
      <c r="G67" s="65">
        <f t="shared" si="4"/>
        <v>6</v>
      </c>
      <c r="H67" s="66">
        <f t="shared" si="5"/>
        <v>-23</v>
      </c>
      <c r="I67" s="20">
        <f t="shared" si="6"/>
        <v>0.10909090909090909</v>
      </c>
      <c r="J67" s="21">
        <f t="shared" si="7"/>
        <v>-6.5714285714285711E-2</v>
      </c>
    </row>
    <row r="68" spans="1:10" x14ac:dyDescent="0.25">
      <c r="A68" s="7" t="s">
        <v>63</v>
      </c>
      <c r="B68" s="65">
        <v>63</v>
      </c>
      <c r="C68" s="66">
        <v>63</v>
      </c>
      <c r="D68" s="65">
        <v>526</v>
      </c>
      <c r="E68" s="66">
        <v>484</v>
      </c>
      <c r="F68" s="67"/>
      <c r="G68" s="65">
        <f t="shared" si="4"/>
        <v>0</v>
      </c>
      <c r="H68" s="66">
        <f t="shared" si="5"/>
        <v>42</v>
      </c>
      <c r="I68" s="20">
        <f t="shared" si="6"/>
        <v>0</v>
      </c>
      <c r="J68" s="21">
        <f t="shared" si="7"/>
        <v>8.6776859504132234E-2</v>
      </c>
    </row>
    <row r="69" spans="1:10" x14ac:dyDescent="0.25">
      <c r="A69" s="7" t="s">
        <v>70</v>
      </c>
      <c r="B69" s="65">
        <v>19</v>
      </c>
      <c r="C69" s="66">
        <v>13</v>
      </c>
      <c r="D69" s="65">
        <v>167</v>
      </c>
      <c r="E69" s="66">
        <v>100</v>
      </c>
      <c r="F69" s="67"/>
      <c r="G69" s="65">
        <f t="shared" si="4"/>
        <v>6</v>
      </c>
      <c r="H69" s="66">
        <f t="shared" si="5"/>
        <v>67</v>
      </c>
      <c r="I69" s="20">
        <f t="shared" si="6"/>
        <v>0.46153846153846156</v>
      </c>
      <c r="J69" s="21">
        <f t="shared" si="7"/>
        <v>0.67</v>
      </c>
    </row>
    <row r="70" spans="1:10" x14ac:dyDescent="0.25">
      <c r="A70" s="7" t="s">
        <v>71</v>
      </c>
      <c r="B70" s="65">
        <v>2</v>
      </c>
      <c r="C70" s="66">
        <v>8</v>
      </c>
      <c r="D70" s="65">
        <v>53</v>
      </c>
      <c r="E70" s="66">
        <v>56</v>
      </c>
      <c r="F70" s="67"/>
      <c r="G70" s="65">
        <f t="shared" ref="G70:G76" si="8">B70-C70</f>
        <v>-6</v>
      </c>
      <c r="H70" s="66">
        <f t="shared" ref="H70:H76" si="9">D70-E70</f>
        <v>-3</v>
      </c>
      <c r="I70" s="20">
        <f t="shared" ref="I70:I76" si="10">IF(C70=0, "-", IF(G70/C70&lt;10, G70/C70, "&gt;999%"))</f>
        <v>-0.75</v>
      </c>
      <c r="J70" s="21">
        <f t="shared" ref="J70:J76" si="11">IF(E70=0, "-", IF(H70/E70&lt;10, H70/E70, "&gt;999%"))</f>
        <v>-5.3571428571428568E-2</v>
      </c>
    </row>
    <row r="71" spans="1:10" x14ac:dyDescent="0.25">
      <c r="A71" s="7" t="s">
        <v>76</v>
      </c>
      <c r="B71" s="65">
        <v>21</v>
      </c>
      <c r="C71" s="66">
        <v>32</v>
      </c>
      <c r="D71" s="65">
        <v>169</v>
      </c>
      <c r="E71" s="66">
        <v>205</v>
      </c>
      <c r="F71" s="67"/>
      <c r="G71" s="65">
        <f t="shared" si="8"/>
        <v>-11</v>
      </c>
      <c r="H71" s="66">
        <f t="shared" si="9"/>
        <v>-36</v>
      </c>
      <c r="I71" s="20">
        <f t="shared" si="10"/>
        <v>-0.34375</v>
      </c>
      <c r="J71" s="21">
        <f t="shared" si="11"/>
        <v>-0.17560975609756097</v>
      </c>
    </row>
    <row r="72" spans="1:10" x14ac:dyDescent="0.25">
      <c r="A72" s="7" t="s">
        <v>89</v>
      </c>
      <c r="B72" s="65">
        <v>17</v>
      </c>
      <c r="C72" s="66">
        <v>19</v>
      </c>
      <c r="D72" s="65">
        <v>106</v>
      </c>
      <c r="E72" s="66">
        <v>152</v>
      </c>
      <c r="F72" s="67"/>
      <c r="G72" s="65">
        <f t="shared" si="8"/>
        <v>-2</v>
      </c>
      <c r="H72" s="66">
        <f t="shared" si="9"/>
        <v>-46</v>
      </c>
      <c r="I72" s="20">
        <f t="shared" si="10"/>
        <v>-0.10526315789473684</v>
      </c>
      <c r="J72" s="21">
        <f t="shared" si="11"/>
        <v>-0.30263157894736842</v>
      </c>
    </row>
    <row r="73" spans="1:10" x14ac:dyDescent="0.25">
      <c r="A73" s="7" t="s">
        <v>90</v>
      </c>
      <c r="B73" s="65">
        <v>0</v>
      </c>
      <c r="C73" s="66">
        <v>0</v>
      </c>
      <c r="D73" s="65">
        <v>1</v>
      </c>
      <c r="E73" s="66">
        <v>0</v>
      </c>
      <c r="F73" s="67"/>
      <c r="G73" s="65">
        <f t="shared" si="8"/>
        <v>0</v>
      </c>
      <c r="H73" s="66">
        <f t="shared" si="9"/>
        <v>1</v>
      </c>
      <c r="I73" s="20" t="str">
        <f t="shared" si="10"/>
        <v>-</v>
      </c>
      <c r="J73" s="21" t="str">
        <f t="shared" si="11"/>
        <v>-</v>
      </c>
    </row>
    <row r="74" spans="1:10" x14ac:dyDescent="0.25">
      <c r="A74" s="7" t="s">
        <v>97</v>
      </c>
      <c r="B74" s="65">
        <v>27</v>
      </c>
      <c r="C74" s="66">
        <v>20</v>
      </c>
      <c r="D74" s="65">
        <v>214</v>
      </c>
      <c r="E74" s="66">
        <v>113</v>
      </c>
      <c r="F74" s="67"/>
      <c r="G74" s="65">
        <f t="shared" si="8"/>
        <v>7</v>
      </c>
      <c r="H74" s="66">
        <f t="shared" si="9"/>
        <v>101</v>
      </c>
      <c r="I74" s="20">
        <f t="shared" si="10"/>
        <v>0.35</v>
      </c>
      <c r="J74" s="21">
        <f t="shared" si="11"/>
        <v>0.89380530973451322</v>
      </c>
    </row>
    <row r="75" spans="1:10" x14ac:dyDescent="0.25">
      <c r="A75" s="7" t="s">
        <v>100</v>
      </c>
      <c r="B75" s="65">
        <v>57</v>
      </c>
      <c r="C75" s="66">
        <v>41</v>
      </c>
      <c r="D75" s="65">
        <v>353</v>
      </c>
      <c r="E75" s="66">
        <v>235</v>
      </c>
      <c r="F75" s="67"/>
      <c r="G75" s="65">
        <f t="shared" si="8"/>
        <v>16</v>
      </c>
      <c r="H75" s="66">
        <f t="shared" si="9"/>
        <v>118</v>
      </c>
      <c r="I75" s="20">
        <f t="shared" si="10"/>
        <v>0.3902439024390244</v>
      </c>
      <c r="J75" s="21">
        <f t="shared" si="11"/>
        <v>0.50212765957446803</v>
      </c>
    </row>
    <row r="76" spans="1:10" x14ac:dyDescent="0.25">
      <c r="A76" s="7" t="s">
        <v>101</v>
      </c>
      <c r="B76" s="65">
        <v>4</v>
      </c>
      <c r="C76" s="66">
        <v>12</v>
      </c>
      <c r="D76" s="65">
        <v>83</v>
      </c>
      <c r="E76" s="66">
        <v>114</v>
      </c>
      <c r="F76" s="67"/>
      <c r="G76" s="65">
        <f t="shared" si="8"/>
        <v>-8</v>
      </c>
      <c r="H76" s="66">
        <f t="shared" si="9"/>
        <v>-31</v>
      </c>
      <c r="I76" s="20">
        <f t="shared" si="10"/>
        <v>-0.66666666666666663</v>
      </c>
      <c r="J76" s="21">
        <f t="shared" si="11"/>
        <v>-0.27192982456140352</v>
      </c>
    </row>
    <row r="77" spans="1:10" x14ac:dyDescent="0.25">
      <c r="A77" s="1"/>
      <c r="B77" s="68"/>
      <c r="C77" s="69"/>
      <c r="D77" s="68"/>
      <c r="E77" s="69"/>
      <c r="F77" s="70"/>
      <c r="G77" s="68"/>
      <c r="H77" s="69"/>
      <c r="I77" s="5"/>
      <c r="J77" s="6"/>
    </row>
    <row r="78" spans="1:10" s="43" customFormat="1" x14ac:dyDescent="0.25">
      <c r="A78" s="27" t="s">
        <v>5</v>
      </c>
      <c r="B78" s="71">
        <f>SUM(B6:B77)</f>
        <v>20634</v>
      </c>
      <c r="C78" s="72">
        <f>SUM(C6:C77)</f>
        <v>20062</v>
      </c>
      <c r="D78" s="71">
        <f>SUM(D6:D77)</f>
        <v>175916</v>
      </c>
      <c r="E78" s="72">
        <f>SUM(E6:E77)</f>
        <v>181157</v>
      </c>
      <c r="F78" s="73"/>
      <c r="G78" s="71">
        <f>SUM(G6:G77)</f>
        <v>572</v>
      </c>
      <c r="H78" s="72">
        <f>SUM(H6:H77)</f>
        <v>-5241</v>
      </c>
      <c r="I78" s="37">
        <f>IF(C78=0, 0, G78/C78)</f>
        <v>2.8511613996610508E-2</v>
      </c>
      <c r="J78" s="38">
        <f>IF(E78=0, 0, H78/E78)</f>
        <v>-2.893070651423903E-2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112</v>
      </c>
      <c r="B2" s="202" t="s">
        <v>103</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3.8770960550547601E-2</v>
      </c>
      <c r="C6" s="17">
        <v>1.99381916060213E-2</v>
      </c>
      <c r="D6" s="16">
        <v>2.1601218763500799E-2</v>
      </c>
      <c r="E6" s="17">
        <v>1.21441622460076E-2</v>
      </c>
      <c r="F6" s="12"/>
      <c r="G6" s="10">
        <f t="shared" ref="G6:G37" si="0">B6-C6</f>
        <v>1.8832768944526301E-2</v>
      </c>
      <c r="H6" s="11">
        <f t="shared" ref="H6:H37" si="1">D6-E6</f>
        <v>9.4570565174931995E-3</v>
      </c>
    </row>
    <row r="7" spans="1:8" x14ac:dyDescent="0.25">
      <c r="A7" s="7" t="s">
        <v>32</v>
      </c>
      <c r="B7" s="16">
        <v>0</v>
      </c>
      <c r="C7" s="17">
        <v>0</v>
      </c>
      <c r="D7" s="16">
        <v>5.6845312535528303E-4</v>
      </c>
      <c r="E7" s="17">
        <v>1.1040147496370601E-3</v>
      </c>
      <c r="F7" s="12"/>
      <c r="G7" s="10">
        <f t="shared" si="0"/>
        <v>0</v>
      </c>
      <c r="H7" s="11">
        <f t="shared" si="1"/>
        <v>-5.3556162428177703E-4</v>
      </c>
    </row>
    <row r="8" spans="1:8" x14ac:dyDescent="0.25">
      <c r="A8" s="7" t="s">
        <v>33</v>
      </c>
      <c r="B8" s="16">
        <v>1.4539110206455399E-2</v>
      </c>
      <c r="C8" s="17">
        <v>4.9845479015053302E-3</v>
      </c>
      <c r="D8" s="16">
        <v>1.1937515632460899E-2</v>
      </c>
      <c r="E8" s="17">
        <v>1.1040147496370599E-2</v>
      </c>
      <c r="F8" s="12"/>
      <c r="G8" s="10">
        <f t="shared" si="0"/>
        <v>9.5545623049500678E-3</v>
      </c>
      <c r="H8" s="11">
        <f t="shared" si="1"/>
        <v>8.9736813609029957E-4</v>
      </c>
    </row>
    <row r="9" spans="1:8" x14ac:dyDescent="0.25">
      <c r="A9" s="7" t="s">
        <v>34</v>
      </c>
      <c r="B9" s="16">
        <v>1.4539110206455401</v>
      </c>
      <c r="C9" s="17">
        <v>1.3757352208154701</v>
      </c>
      <c r="D9" s="16">
        <v>1.0215102662634401</v>
      </c>
      <c r="E9" s="17">
        <v>1.17798373786274</v>
      </c>
      <c r="F9" s="12"/>
      <c r="G9" s="10">
        <f t="shared" si="0"/>
        <v>7.8175799830070059E-2</v>
      </c>
      <c r="H9" s="11">
        <f t="shared" si="1"/>
        <v>-0.15647347159929992</v>
      </c>
    </row>
    <row r="10" spans="1:8" x14ac:dyDescent="0.25">
      <c r="A10" s="7" t="s">
        <v>35</v>
      </c>
      <c r="B10" s="16">
        <v>2.9078220412910701E-2</v>
      </c>
      <c r="C10" s="17">
        <v>3.48918353105373E-2</v>
      </c>
      <c r="D10" s="16">
        <v>2.10327656381455E-2</v>
      </c>
      <c r="E10" s="17">
        <v>2.2632302367559601E-2</v>
      </c>
      <c r="F10" s="12"/>
      <c r="G10" s="10">
        <f t="shared" si="0"/>
        <v>-5.8136148976265997E-3</v>
      </c>
      <c r="H10" s="11">
        <f t="shared" si="1"/>
        <v>-1.5995367294141007E-3</v>
      </c>
    </row>
    <row r="11" spans="1:8" x14ac:dyDescent="0.25">
      <c r="A11" s="7" t="s">
        <v>36</v>
      </c>
      <c r="B11" s="16">
        <v>1.4442182805079</v>
      </c>
      <c r="C11" s="17">
        <v>1.3358588376034299</v>
      </c>
      <c r="D11" s="16">
        <v>1.50753768844221</v>
      </c>
      <c r="E11" s="17">
        <v>1.6753423825742302</v>
      </c>
      <c r="F11" s="12"/>
      <c r="G11" s="10">
        <f t="shared" si="0"/>
        <v>0.10835944290447008</v>
      </c>
      <c r="H11" s="11">
        <f t="shared" si="1"/>
        <v>-0.16780469413202015</v>
      </c>
    </row>
    <row r="12" spans="1:8" x14ac:dyDescent="0.25">
      <c r="A12" s="7" t="s">
        <v>37</v>
      </c>
      <c r="B12" s="16">
        <v>0</v>
      </c>
      <c r="C12" s="17">
        <v>0</v>
      </c>
      <c r="D12" s="16">
        <v>5.6845312535528303E-4</v>
      </c>
      <c r="E12" s="17">
        <v>0</v>
      </c>
      <c r="F12" s="12"/>
      <c r="G12" s="10">
        <f t="shared" si="0"/>
        <v>0</v>
      </c>
      <c r="H12" s="11">
        <f t="shared" si="1"/>
        <v>5.6845312535528303E-4</v>
      </c>
    </row>
    <row r="13" spans="1:8" x14ac:dyDescent="0.25">
      <c r="A13" s="7" t="s">
        <v>38</v>
      </c>
      <c r="B13" s="16">
        <v>0.34409227488610999</v>
      </c>
      <c r="C13" s="17">
        <v>0.25919649087827701</v>
      </c>
      <c r="D13" s="16">
        <v>0.237044953273153</v>
      </c>
      <c r="E13" s="17">
        <v>0.19375458856130298</v>
      </c>
      <c r="F13" s="12"/>
      <c r="G13" s="10">
        <f t="shared" si="0"/>
        <v>8.4895784007832986E-2</v>
      </c>
      <c r="H13" s="11">
        <f t="shared" si="1"/>
        <v>4.3290364711850021E-2</v>
      </c>
    </row>
    <row r="14" spans="1:8" x14ac:dyDescent="0.25">
      <c r="A14" s="7" t="s">
        <v>39</v>
      </c>
      <c r="B14" s="16">
        <v>0</v>
      </c>
      <c r="C14" s="17">
        <v>1.4953643704515998E-2</v>
      </c>
      <c r="D14" s="16">
        <v>3.9791718774869799E-3</v>
      </c>
      <c r="E14" s="17">
        <v>7.1760958726408593E-3</v>
      </c>
      <c r="F14" s="12"/>
      <c r="G14" s="10">
        <f t="shared" si="0"/>
        <v>-1.4953643704515998E-2</v>
      </c>
      <c r="H14" s="11">
        <f t="shared" si="1"/>
        <v>-3.1969239951538794E-3</v>
      </c>
    </row>
    <row r="15" spans="1:8" x14ac:dyDescent="0.25">
      <c r="A15" s="7" t="s">
        <v>40</v>
      </c>
      <c r="B15" s="16">
        <v>9.6927401376369106E-3</v>
      </c>
      <c r="C15" s="17">
        <v>4.9845479015053302E-3</v>
      </c>
      <c r="D15" s="16">
        <v>1.4779781259237399E-2</v>
      </c>
      <c r="E15" s="17">
        <v>4.96806637336675E-3</v>
      </c>
      <c r="F15" s="12"/>
      <c r="G15" s="10">
        <f t="shared" si="0"/>
        <v>4.7081922361315804E-3</v>
      </c>
      <c r="H15" s="11">
        <f t="shared" si="1"/>
        <v>9.8117148858706503E-3</v>
      </c>
    </row>
    <row r="16" spans="1:8" x14ac:dyDescent="0.25">
      <c r="A16" s="7" t="s">
        <v>41</v>
      </c>
      <c r="B16" s="16">
        <v>0.18416206261510099</v>
      </c>
      <c r="C16" s="17">
        <v>0</v>
      </c>
      <c r="D16" s="16">
        <v>3.0696468769185303E-2</v>
      </c>
      <c r="E16" s="17">
        <v>0</v>
      </c>
      <c r="F16" s="12"/>
      <c r="G16" s="10">
        <f t="shared" si="0"/>
        <v>0.18416206261510099</v>
      </c>
      <c r="H16" s="11">
        <f t="shared" si="1"/>
        <v>3.0696468769185303E-2</v>
      </c>
    </row>
    <row r="17" spans="1:8" x14ac:dyDescent="0.25">
      <c r="A17" s="7" t="s">
        <v>44</v>
      </c>
      <c r="B17" s="16">
        <v>0</v>
      </c>
      <c r="C17" s="17">
        <v>9.9690958030106708E-3</v>
      </c>
      <c r="D17" s="16">
        <v>2.2169671888856001E-2</v>
      </c>
      <c r="E17" s="17">
        <v>1.54562064949188E-2</v>
      </c>
      <c r="F17" s="12"/>
      <c r="G17" s="10">
        <f t="shared" si="0"/>
        <v>-9.9690958030106708E-3</v>
      </c>
      <c r="H17" s="11">
        <f t="shared" si="1"/>
        <v>6.7134653939372006E-3</v>
      </c>
    </row>
    <row r="18" spans="1:8" x14ac:dyDescent="0.25">
      <c r="A18" s="7" t="s">
        <v>45</v>
      </c>
      <c r="B18" s="16">
        <v>1.4539110206455399E-2</v>
      </c>
      <c r="C18" s="17">
        <v>8.4737314325590701E-2</v>
      </c>
      <c r="D18" s="16">
        <v>1.6485140635303198E-2</v>
      </c>
      <c r="E18" s="17">
        <v>3.20164277394746E-2</v>
      </c>
      <c r="F18" s="12"/>
      <c r="G18" s="10">
        <f t="shared" si="0"/>
        <v>-7.0198204119135299E-2</v>
      </c>
      <c r="H18" s="11">
        <f t="shared" si="1"/>
        <v>-1.5531287104171402E-2</v>
      </c>
    </row>
    <row r="19" spans="1:8" x14ac:dyDescent="0.25">
      <c r="A19" s="7" t="s">
        <v>46</v>
      </c>
      <c r="B19" s="16">
        <v>4.8463700688184598E-2</v>
      </c>
      <c r="C19" s="17">
        <v>0.16947462865118099</v>
      </c>
      <c r="D19" s="16">
        <v>5.9687578162304696E-2</v>
      </c>
      <c r="E19" s="17">
        <v>0.111505489713343</v>
      </c>
      <c r="F19" s="12"/>
      <c r="G19" s="10">
        <f t="shared" si="0"/>
        <v>-0.1210109279629964</v>
      </c>
      <c r="H19" s="11">
        <f t="shared" si="1"/>
        <v>-5.18179115510383E-2</v>
      </c>
    </row>
    <row r="20" spans="1:8" x14ac:dyDescent="0.25">
      <c r="A20" s="7" t="s">
        <v>47</v>
      </c>
      <c r="B20" s="16">
        <v>5.8738005234079704</v>
      </c>
      <c r="C20" s="17">
        <v>5.2337752965805997</v>
      </c>
      <c r="D20" s="16">
        <v>4.84663134677914</v>
      </c>
      <c r="E20" s="17">
        <v>5.5184177260608198</v>
      </c>
      <c r="F20" s="12"/>
      <c r="G20" s="10">
        <f t="shared" si="0"/>
        <v>0.64002522682737073</v>
      </c>
      <c r="H20" s="11">
        <f t="shared" si="1"/>
        <v>-0.67178637928167984</v>
      </c>
    </row>
    <row r="21" spans="1:8" x14ac:dyDescent="0.25">
      <c r="A21" s="7" t="s">
        <v>50</v>
      </c>
      <c r="B21" s="16">
        <v>0.135698361926917</v>
      </c>
      <c r="C21" s="17">
        <v>2.4922739507526701E-2</v>
      </c>
      <c r="D21" s="16">
        <v>8.7541781304713601E-2</v>
      </c>
      <c r="E21" s="17">
        <v>2.8152376115744903E-2</v>
      </c>
      <c r="F21" s="12"/>
      <c r="G21" s="10">
        <f t="shared" si="0"/>
        <v>0.1107756224193903</v>
      </c>
      <c r="H21" s="11">
        <f t="shared" si="1"/>
        <v>5.9389405188968694E-2</v>
      </c>
    </row>
    <row r="22" spans="1:8" x14ac:dyDescent="0.25">
      <c r="A22" s="7" t="s">
        <v>51</v>
      </c>
      <c r="B22" s="16">
        <v>4.6573616361345405</v>
      </c>
      <c r="C22" s="17">
        <v>3.8131791446515804</v>
      </c>
      <c r="D22" s="16">
        <v>3.04065576752541</v>
      </c>
      <c r="E22" s="17">
        <v>2.4989373858034702</v>
      </c>
      <c r="F22" s="12"/>
      <c r="G22" s="10">
        <f t="shared" si="0"/>
        <v>0.8441824914829601</v>
      </c>
      <c r="H22" s="11">
        <f t="shared" si="1"/>
        <v>0.54171838172193976</v>
      </c>
    </row>
    <row r="23" spans="1:8" x14ac:dyDescent="0.25">
      <c r="A23" s="7" t="s">
        <v>53</v>
      </c>
      <c r="B23" s="16">
        <v>1.1534360763787899</v>
      </c>
      <c r="C23" s="17">
        <v>1.42059615192902</v>
      </c>
      <c r="D23" s="16">
        <v>1.02776325064235</v>
      </c>
      <c r="E23" s="17">
        <v>1.4512273883979099</v>
      </c>
      <c r="F23" s="12"/>
      <c r="G23" s="10">
        <f t="shared" si="0"/>
        <v>-0.26716007555023014</v>
      </c>
      <c r="H23" s="11">
        <f t="shared" si="1"/>
        <v>-0.42346413775555991</v>
      </c>
    </row>
    <row r="24" spans="1:8" x14ac:dyDescent="0.25">
      <c r="A24" s="7" t="s">
        <v>54</v>
      </c>
      <c r="B24" s="16">
        <v>7.7299602597654395</v>
      </c>
      <c r="C24" s="17">
        <v>7.1976871697737002</v>
      </c>
      <c r="D24" s="16">
        <v>7.4239978171400001</v>
      </c>
      <c r="E24" s="17">
        <v>7.2368166838709005</v>
      </c>
      <c r="F24" s="12"/>
      <c r="G24" s="10">
        <f t="shared" si="0"/>
        <v>0.53227308999173939</v>
      </c>
      <c r="H24" s="11">
        <f t="shared" si="1"/>
        <v>0.18718113326909958</v>
      </c>
    </row>
    <row r="25" spans="1:8" x14ac:dyDescent="0.25">
      <c r="A25" s="7" t="s">
        <v>58</v>
      </c>
      <c r="B25" s="16">
        <v>3.3585344576911904</v>
      </c>
      <c r="C25" s="17">
        <v>4.4860931113547995</v>
      </c>
      <c r="D25" s="16">
        <v>4.1218536119511606</v>
      </c>
      <c r="E25" s="17">
        <v>4.4624276180329794</v>
      </c>
      <c r="F25" s="12"/>
      <c r="G25" s="10">
        <f t="shared" si="0"/>
        <v>-1.1275586536636091</v>
      </c>
      <c r="H25" s="11">
        <f t="shared" si="1"/>
        <v>-0.34057400608181876</v>
      </c>
    </row>
    <row r="26" spans="1:8" x14ac:dyDescent="0.25">
      <c r="A26" s="7" t="s">
        <v>59</v>
      </c>
      <c r="B26" s="16">
        <v>0</v>
      </c>
      <c r="C26" s="17">
        <v>0</v>
      </c>
      <c r="D26" s="16">
        <v>2.2738125014211299E-3</v>
      </c>
      <c r="E26" s="17">
        <v>0</v>
      </c>
      <c r="F26" s="12"/>
      <c r="G26" s="10">
        <f t="shared" si="0"/>
        <v>0</v>
      </c>
      <c r="H26" s="11">
        <f t="shared" si="1"/>
        <v>2.2738125014211299E-3</v>
      </c>
    </row>
    <row r="27" spans="1:8" x14ac:dyDescent="0.25">
      <c r="A27" s="7" t="s">
        <v>61</v>
      </c>
      <c r="B27" s="16">
        <v>3.8770960550547601E-2</v>
      </c>
      <c r="C27" s="17">
        <v>0.11962914963612799</v>
      </c>
      <c r="D27" s="16">
        <v>6.2529843789081191E-2</v>
      </c>
      <c r="E27" s="17">
        <v>0.12033760771043901</v>
      </c>
      <c r="F27" s="12"/>
      <c r="G27" s="10">
        <f t="shared" si="0"/>
        <v>-8.0858189085580387E-2</v>
      </c>
      <c r="H27" s="11">
        <f t="shared" si="1"/>
        <v>-5.7807763921357821E-2</v>
      </c>
    </row>
    <row r="28" spans="1:8" x14ac:dyDescent="0.25">
      <c r="A28" s="7" t="s">
        <v>62</v>
      </c>
      <c r="B28" s="16">
        <v>0.63002810894639893</v>
      </c>
      <c r="C28" s="17">
        <v>0.9670022928920351</v>
      </c>
      <c r="D28" s="16">
        <v>0.69351281293344602</v>
      </c>
      <c r="E28" s="17">
        <v>0.76177017724956808</v>
      </c>
      <c r="F28" s="12"/>
      <c r="G28" s="10">
        <f t="shared" si="0"/>
        <v>-0.33697418394563616</v>
      </c>
      <c r="H28" s="11">
        <f t="shared" si="1"/>
        <v>-6.825736431612206E-2</v>
      </c>
    </row>
    <row r="29" spans="1:8" x14ac:dyDescent="0.25">
      <c r="A29" s="7" t="s">
        <v>64</v>
      </c>
      <c r="B29" s="16">
        <v>6.9157700882039306</v>
      </c>
      <c r="C29" s="17">
        <v>6.09111753563952</v>
      </c>
      <c r="D29" s="16">
        <v>6.7867618636167304</v>
      </c>
      <c r="E29" s="17">
        <v>5.9451194267955403</v>
      </c>
      <c r="F29" s="12"/>
      <c r="G29" s="10">
        <f t="shared" si="0"/>
        <v>0.82465255256441061</v>
      </c>
      <c r="H29" s="11">
        <f t="shared" si="1"/>
        <v>0.84164243682119011</v>
      </c>
    </row>
    <row r="30" spans="1:8" x14ac:dyDescent="0.25">
      <c r="A30" s="7" t="s">
        <v>65</v>
      </c>
      <c r="B30" s="16">
        <v>2.9078220412910701E-2</v>
      </c>
      <c r="C30" s="17">
        <v>2.4922739507526701E-2</v>
      </c>
      <c r="D30" s="16">
        <v>1.53482343845926E-2</v>
      </c>
      <c r="E30" s="17">
        <v>1.4904199120100201E-2</v>
      </c>
      <c r="F30" s="12"/>
      <c r="G30" s="10">
        <f t="shared" si="0"/>
        <v>4.155480905384E-3</v>
      </c>
      <c r="H30" s="11">
        <f t="shared" si="1"/>
        <v>4.4403526449239908E-4</v>
      </c>
    </row>
    <row r="31" spans="1:8" x14ac:dyDescent="0.25">
      <c r="A31" s="7" t="s">
        <v>66</v>
      </c>
      <c r="B31" s="16">
        <v>0.11146651158282399</v>
      </c>
      <c r="C31" s="17">
        <v>0.46356295483999599</v>
      </c>
      <c r="D31" s="16">
        <v>0.32288137520180099</v>
      </c>
      <c r="E31" s="17">
        <v>0.59285592055509906</v>
      </c>
      <c r="F31" s="12"/>
      <c r="G31" s="10">
        <f t="shared" si="0"/>
        <v>-0.35209644325717199</v>
      </c>
      <c r="H31" s="11">
        <f t="shared" si="1"/>
        <v>-0.26997454535329807</v>
      </c>
    </row>
    <row r="32" spans="1:8" x14ac:dyDescent="0.25">
      <c r="A32" s="7" t="s">
        <v>67</v>
      </c>
      <c r="B32" s="16">
        <v>1.6671513036735499</v>
      </c>
      <c r="C32" s="17">
        <v>1.7445917655268699</v>
      </c>
      <c r="D32" s="16">
        <v>1.5274335478296499</v>
      </c>
      <c r="E32" s="17">
        <v>1.5340284946206899</v>
      </c>
      <c r="F32" s="12"/>
      <c r="G32" s="10">
        <f t="shared" si="0"/>
        <v>-7.7440461853319986E-2</v>
      </c>
      <c r="H32" s="11">
        <f t="shared" si="1"/>
        <v>-6.5949467910400017E-3</v>
      </c>
    </row>
    <row r="33" spans="1:8" x14ac:dyDescent="0.25">
      <c r="A33" s="7" t="s">
        <v>68</v>
      </c>
      <c r="B33" s="16">
        <v>0.37801686536783902</v>
      </c>
      <c r="C33" s="17">
        <v>0.59814574818064004</v>
      </c>
      <c r="D33" s="16">
        <v>0.54742035971713798</v>
      </c>
      <c r="E33" s="17">
        <v>0.75735411825102006</v>
      </c>
      <c r="F33" s="12"/>
      <c r="G33" s="10">
        <f t="shared" si="0"/>
        <v>-0.22012888281280102</v>
      </c>
      <c r="H33" s="11">
        <f t="shared" si="1"/>
        <v>-0.20993375853388208</v>
      </c>
    </row>
    <row r="34" spans="1:8" x14ac:dyDescent="0.25">
      <c r="A34" s="7" t="s">
        <v>69</v>
      </c>
      <c r="B34" s="16">
        <v>0</v>
      </c>
      <c r="C34" s="17">
        <v>9.9690958030106708E-3</v>
      </c>
      <c r="D34" s="16">
        <v>1.08006093817504E-2</v>
      </c>
      <c r="E34" s="17">
        <v>9.9361327467335E-3</v>
      </c>
      <c r="F34" s="12"/>
      <c r="G34" s="10">
        <f t="shared" si="0"/>
        <v>-9.9690958030106708E-3</v>
      </c>
      <c r="H34" s="11">
        <f t="shared" si="1"/>
        <v>8.6447663501689961E-4</v>
      </c>
    </row>
    <row r="35" spans="1:8" x14ac:dyDescent="0.25">
      <c r="A35" s="7" t="s">
        <v>72</v>
      </c>
      <c r="B35" s="16">
        <v>5.8156440825821498E-2</v>
      </c>
      <c r="C35" s="17">
        <v>5.4830026916558701E-2</v>
      </c>
      <c r="D35" s="16">
        <v>5.0023875031264903E-2</v>
      </c>
      <c r="E35" s="17">
        <v>4.1400553111389599E-2</v>
      </c>
      <c r="F35" s="12"/>
      <c r="G35" s="10">
        <f t="shared" si="0"/>
        <v>3.3264139092627973E-3</v>
      </c>
      <c r="H35" s="11">
        <f t="shared" si="1"/>
        <v>8.6233219198753042E-3</v>
      </c>
    </row>
    <row r="36" spans="1:8" x14ac:dyDescent="0.25">
      <c r="A36" s="7" t="s">
        <v>73</v>
      </c>
      <c r="B36" s="16">
        <v>7.46340990598042</v>
      </c>
      <c r="C36" s="17">
        <v>8.2195194895822894</v>
      </c>
      <c r="D36" s="16">
        <v>9.4721344277950799</v>
      </c>
      <c r="E36" s="17">
        <v>10.862401121679</v>
      </c>
      <c r="F36" s="12"/>
      <c r="G36" s="10">
        <f t="shared" si="0"/>
        <v>-0.75610958360186942</v>
      </c>
      <c r="H36" s="11">
        <f t="shared" si="1"/>
        <v>-1.3902666938839197</v>
      </c>
    </row>
    <row r="37" spans="1:8" x14ac:dyDescent="0.25">
      <c r="A37" s="7" t="s">
        <v>74</v>
      </c>
      <c r="B37" s="16">
        <v>0</v>
      </c>
      <c r="C37" s="17">
        <v>9.9690958030106708E-3</v>
      </c>
      <c r="D37" s="16">
        <v>3.9791718774869799E-3</v>
      </c>
      <c r="E37" s="17">
        <v>7.7281032474593907E-3</v>
      </c>
      <c r="F37" s="12"/>
      <c r="G37" s="10">
        <f t="shared" si="0"/>
        <v>-9.9690958030106708E-3</v>
      </c>
      <c r="H37" s="11">
        <f t="shared" si="1"/>
        <v>-3.7489313699724108E-3</v>
      </c>
    </row>
    <row r="38" spans="1:8" x14ac:dyDescent="0.25">
      <c r="A38" s="7" t="s">
        <v>75</v>
      </c>
      <c r="B38" s="16">
        <v>1.8610061064262902</v>
      </c>
      <c r="C38" s="17">
        <v>1.96889642109461</v>
      </c>
      <c r="D38" s="16">
        <v>1.9645740012278601</v>
      </c>
      <c r="E38" s="17">
        <v>1.8944893103771903</v>
      </c>
      <c r="F38" s="12"/>
      <c r="G38" s="10">
        <f t="shared" ref="G38:G69" si="2">B38-C38</f>
        <v>-0.10789031466831989</v>
      </c>
      <c r="H38" s="11">
        <f t="shared" ref="H38:H69" si="3">D38-E38</f>
        <v>7.0084690850669817E-2</v>
      </c>
    </row>
    <row r="39" spans="1:8" x14ac:dyDescent="0.25">
      <c r="A39" s="7" t="s">
        <v>77</v>
      </c>
      <c r="B39" s="16">
        <v>0.31016768440438097</v>
      </c>
      <c r="C39" s="17">
        <v>0.51340843385504908</v>
      </c>
      <c r="D39" s="16">
        <v>0.35869392209918405</v>
      </c>
      <c r="E39" s="17">
        <v>0.378125051750691</v>
      </c>
      <c r="F39" s="12"/>
      <c r="G39" s="10">
        <f t="shared" si="2"/>
        <v>-0.20324074945066811</v>
      </c>
      <c r="H39" s="11">
        <f t="shared" si="3"/>
        <v>-1.9431129651506951E-2</v>
      </c>
    </row>
    <row r="40" spans="1:8" x14ac:dyDescent="0.25">
      <c r="A40" s="7" t="s">
        <v>78</v>
      </c>
      <c r="B40" s="16">
        <v>4.9045265096442803</v>
      </c>
      <c r="C40" s="17">
        <v>4.5209849466653402</v>
      </c>
      <c r="D40" s="16">
        <v>4.7619318311012098</v>
      </c>
      <c r="E40" s="17">
        <v>4.1356392521404102</v>
      </c>
      <c r="F40" s="12"/>
      <c r="G40" s="10">
        <f t="shared" si="2"/>
        <v>0.38354156297894004</v>
      </c>
      <c r="H40" s="11">
        <f t="shared" si="3"/>
        <v>0.6262925789607996</v>
      </c>
    </row>
    <row r="41" spans="1:8" x14ac:dyDescent="0.25">
      <c r="A41" s="7" t="s">
        <v>79</v>
      </c>
      <c r="B41" s="16">
        <v>0.339245904817292</v>
      </c>
      <c r="C41" s="17">
        <v>0.40374838002193203</v>
      </c>
      <c r="D41" s="16">
        <v>0.336524250210328</v>
      </c>
      <c r="E41" s="17">
        <v>0.42449367123544796</v>
      </c>
      <c r="F41" s="12"/>
      <c r="G41" s="10">
        <f t="shared" si="2"/>
        <v>-6.4502475204640031E-2</v>
      </c>
      <c r="H41" s="11">
        <f t="shared" si="3"/>
        <v>-8.7969421025119954E-2</v>
      </c>
    </row>
    <row r="42" spans="1:8" x14ac:dyDescent="0.25">
      <c r="A42" s="7" t="s">
        <v>80</v>
      </c>
      <c r="B42" s="16">
        <v>7.6572647087331598</v>
      </c>
      <c r="C42" s="17">
        <v>6.2954839996012399</v>
      </c>
      <c r="D42" s="16">
        <v>8.4585825052866106</v>
      </c>
      <c r="E42" s="17">
        <v>7.0673504198016097</v>
      </c>
      <c r="F42" s="12"/>
      <c r="G42" s="10">
        <f t="shared" si="2"/>
        <v>1.3617807091319198</v>
      </c>
      <c r="H42" s="11">
        <f t="shared" si="3"/>
        <v>1.3912320854850009</v>
      </c>
    </row>
    <row r="43" spans="1:8" x14ac:dyDescent="0.25">
      <c r="A43" s="7" t="s">
        <v>81</v>
      </c>
      <c r="B43" s="16">
        <v>0</v>
      </c>
      <c r="C43" s="17">
        <v>0</v>
      </c>
      <c r="D43" s="16">
        <v>0</v>
      </c>
      <c r="E43" s="17">
        <v>5.5200737481852797E-4</v>
      </c>
      <c r="F43" s="12"/>
      <c r="G43" s="10">
        <f t="shared" si="2"/>
        <v>0</v>
      </c>
      <c r="H43" s="11">
        <f t="shared" si="3"/>
        <v>-5.5200737481852797E-4</v>
      </c>
    </row>
    <row r="44" spans="1:8" x14ac:dyDescent="0.25">
      <c r="A44" s="7" t="s">
        <v>82</v>
      </c>
      <c r="B44" s="16">
        <v>1.8658524764951101</v>
      </c>
      <c r="C44" s="17">
        <v>3.1851261090619101</v>
      </c>
      <c r="D44" s="16">
        <v>2.7018577048136603</v>
      </c>
      <c r="E44" s="17">
        <v>3.6311045115562699</v>
      </c>
      <c r="F44" s="12"/>
      <c r="G44" s="10">
        <f t="shared" si="2"/>
        <v>-1.3192736325668</v>
      </c>
      <c r="H44" s="11">
        <f t="shared" si="3"/>
        <v>-0.92924680674260962</v>
      </c>
    </row>
    <row r="45" spans="1:8" x14ac:dyDescent="0.25">
      <c r="A45" s="7" t="s">
        <v>83</v>
      </c>
      <c r="B45" s="16">
        <v>0.145391102064554</v>
      </c>
      <c r="C45" s="17">
        <v>0.20935101186322402</v>
      </c>
      <c r="D45" s="16">
        <v>0.130744218831715</v>
      </c>
      <c r="E45" s="17">
        <v>0.13524180683053899</v>
      </c>
      <c r="F45" s="12"/>
      <c r="G45" s="10">
        <f t="shared" si="2"/>
        <v>-6.3959909798670028E-2</v>
      </c>
      <c r="H45" s="11">
        <f t="shared" si="3"/>
        <v>-4.4975879988239931E-3</v>
      </c>
    </row>
    <row r="46" spans="1:8" x14ac:dyDescent="0.25">
      <c r="A46" s="7" t="s">
        <v>84</v>
      </c>
      <c r="B46" s="16">
        <v>0.11146651158282399</v>
      </c>
      <c r="C46" s="17">
        <v>0</v>
      </c>
      <c r="D46" s="16">
        <v>6.8782828167989293E-2</v>
      </c>
      <c r="E46" s="17">
        <v>0</v>
      </c>
      <c r="F46" s="12"/>
      <c r="G46" s="10">
        <f t="shared" si="2"/>
        <v>0.11146651158282399</v>
      </c>
      <c r="H46" s="11">
        <f t="shared" si="3"/>
        <v>6.8782828167989293E-2</v>
      </c>
    </row>
    <row r="47" spans="1:8" x14ac:dyDescent="0.25">
      <c r="A47" s="7" t="s">
        <v>85</v>
      </c>
      <c r="B47" s="16">
        <v>0.25201124357855997</v>
      </c>
      <c r="C47" s="17">
        <v>0.24424284717376099</v>
      </c>
      <c r="D47" s="16">
        <v>0.37688442211055301</v>
      </c>
      <c r="E47" s="17">
        <v>0.29477193815309399</v>
      </c>
      <c r="F47" s="12"/>
      <c r="G47" s="10">
        <f t="shared" si="2"/>
        <v>7.7683964047989829E-3</v>
      </c>
      <c r="H47" s="11">
        <f t="shared" si="3"/>
        <v>8.2112483957459015E-2</v>
      </c>
    </row>
    <row r="48" spans="1:8" x14ac:dyDescent="0.25">
      <c r="A48" s="7" t="s">
        <v>86</v>
      </c>
      <c r="B48" s="16">
        <v>0.70272365997867603</v>
      </c>
      <c r="C48" s="17">
        <v>0.42368657162795298</v>
      </c>
      <c r="D48" s="16">
        <v>0.61506628163441601</v>
      </c>
      <c r="E48" s="17">
        <v>0.44933400310228105</v>
      </c>
      <c r="F48" s="12"/>
      <c r="G48" s="10">
        <f t="shared" si="2"/>
        <v>0.27903708835072305</v>
      </c>
      <c r="H48" s="11">
        <f t="shared" si="3"/>
        <v>0.16573227853213496</v>
      </c>
    </row>
    <row r="49" spans="1:8" x14ac:dyDescent="0.25">
      <c r="A49" s="7" t="s">
        <v>87</v>
      </c>
      <c r="B49" s="16">
        <v>0.74634099059804204</v>
      </c>
      <c r="C49" s="17">
        <v>0.62805303558967207</v>
      </c>
      <c r="D49" s="16">
        <v>0.92373632870233502</v>
      </c>
      <c r="E49" s="17">
        <v>0.591751905805462</v>
      </c>
      <c r="F49" s="12"/>
      <c r="G49" s="10">
        <f t="shared" si="2"/>
        <v>0.11828795500836997</v>
      </c>
      <c r="H49" s="11">
        <f t="shared" si="3"/>
        <v>0.33198442289687302</v>
      </c>
    </row>
    <row r="50" spans="1:8" x14ac:dyDescent="0.25">
      <c r="A50" s="7" t="s">
        <v>88</v>
      </c>
      <c r="B50" s="16">
        <v>9.6927401376369106E-3</v>
      </c>
      <c r="C50" s="17">
        <v>0</v>
      </c>
      <c r="D50" s="16">
        <v>5.6845312535528303E-3</v>
      </c>
      <c r="E50" s="17">
        <v>5.5200737481852797E-3</v>
      </c>
      <c r="F50" s="12"/>
      <c r="G50" s="10">
        <f t="shared" si="2"/>
        <v>9.6927401376369106E-3</v>
      </c>
      <c r="H50" s="11">
        <f t="shared" si="3"/>
        <v>1.6445750536755056E-4</v>
      </c>
    </row>
    <row r="51" spans="1:8" x14ac:dyDescent="0.25">
      <c r="A51" s="7" t="s">
        <v>91</v>
      </c>
      <c r="B51" s="16">
        <v>0.40709508578074999</v>
      </c>
      <c r="C51" s="17">
        <v>0.76263582893031601</v>
      </c>
      <c r="D51" s="16">
        <v>0.39621182837263197</v>
      </c>
      <c r="E51" s="17">
        <v>0.70325739551880395</v>
      </c>
      <c r="F51" s="12"/>
      <c r="G51" s="10">
        <f t="shared" si="2"/>
        <v>-0.35554074314956602</v>
      </c>
      <c r="H51" s="11">
        <f t="shared" si="3"/>
        <v>-0.30704556714617198</v>
      </c>
    </row>
    <row r="52" spans="1:8" x14ac:dyDescent="0.25">
      <c r="A52" s="7" t="s">
        <v>92</v>
      </c>
      <c r="B52" s="16">
        <v>0.51371522729475605</v>
      </c>
      <c r="C52" s="17">
        <v>0.34393380520386801</v>
      </c>
      <c r="D52" s="16">
        <v>0.43429818777143597</v>
      </c>
      <c r="E52" s="17">
        <v>0.36874092637877598</v>
      </c>
      <c r="F52" s="12"/>
      <c r="G52" s="10">
        <f t="shared" si="2"/>
        <v>0.16978142209088803</v>
      </c>
      <c r="H52" s="11">
        <f t="shared" si="3"/>
        <v>6.5557261392659993E-2</v>
      </c>
    </row>
    <row r="53" spans="1:8" x14ac:dyDescent="0.25">
      <c r="A53" s="7" t="s">
        <v>93</v>
      </c>
      <c r="B53" s="16">
        <v>2.5831152466802401</v>
      </c>
      <c r="C53" s="17">
        <v>2.4773203070481498</v>
      </c>
      <c r="D53" s="16">
        <v>2.62397962663999</v>
      </c>
      <c r="E53" s="17">
        <v>2.8478060466887798</v>
      </c>
      <c r="F53" s="12"/>
      <c r="G53" s="10">
        <f t="shared" si="2"/>
        <v>0.1057949396320903</v>
      </c>
      <c r="H53" s="11">
        <f t="shared" si="3"/>
        <v>-0.22382642004878983</v>
      </c>
    </row>
    <row r="54" spans="1:8" x14ac:dyDescent="0.25">
      <c r="A54" s="7" t="s">
        <v>94</v>
      </c>
      <c r="B54" s="16">
        <v>1.65745856353591</v>
      </c>
      <c r="C54" s="17">
        <v>1.47542617884558</v>
      </c>
      <c r="D54" s="16">
        <v>1.55244548534528</v>
      </c>
      <c r="E54" s="17">
        <v>1.7791197690401099</v>
      </c>
      <c r="F54" s="12"/>
      <c r="G54" s="10">
        <f t="shared" si="2"/>
        <v>0.18203238469033001</v>
      </c>
      <c r="H54" s="11">
        <f t="shared" si="3"/>
        <v>-0.22667428369482989</v>
      </c>
    </row>
    <row r="55" spans="1:8" x14ac:dyDescent="0.25">
      <c r="A55" s="7" t="s">
        <v>95</v>
      </c>
      <c r="B55" s="16">
        <v>6.2275855384317094</v>
      </c>
      <c r="C55" s="17">
        <v>0</v>
      </c>
      <c r="D55" s="16">
        <v>1.6752313604220199</v>
      </c>
      <c r="E55" s="17">
        <v>0</v>
      </c>
      <c r="F55" s="12"/>
      <c r="G55" s="10">
        <f t="shared" si="2"/>
        <v>6.2275855384317094</v>
      </c>
      <c r="H55" s="11">
        <f t="shared" si="3"/>
        <v>1.6752313604220199</v>
      </c>
    </row>
    <row r="56" spans="1:8" x14ac:dyDescent="0.25">
      <c r="A56" s="7" t="s">
        <v>96</v>
      </c>
      <c r="B56" s="16">
        <v>17.5050886885723</v>
      </c>
      <c r="C56" s="17">
        <v>24.3844083341641</v>
      </c>
      <c r="D56" s="16">
        <v>23.108756451942998</v>
      </c>
      <c r="E56" s="17">
        <v>23.052931987171299</v>
      </c>
      <c r="F56" s="12"/>
      <c r="G56" s="10">
        <f t="shared" si="2"/>
        <v>-6.8793196455917993</v>
      </c>
      <c r="H56" s="11">
        <f t="shared" si="3"/>
        <v>5.5824464771699667E-2</v>
      </c>
    </row>
    <row r="57" spans="1:8" x14ac:dyDescent="0.25">
      <c r="A57" s="7" t="s">
        <v>98</v>
      </c>
      <c r="B57" s="16">
        <v>3.3876126781041003</v>
      </c>
      <c r="C57" s="17">
        <v>4.1870202372644796</v>
      </c>
      <c r="D57" s="16">
        <v>2.1356783919598001</v>
      </c>
      <c r="E57" s="17">
        <v>3.4870305867286397</v>
      </c>
      <c r="F57" s="12"/>
      <c r="G57" s="10">
        <f t="shared" si="2"/>
        <v>-0.79940755916037931</v>
      </c>
      <c r="H57" s="11">
        <f t="shared" si="3"/>
        <v>-1.3513521947688396</v>
      </c>
    </row>
    <row r="58" spans="1:8" x14ac:dyDescent="0.25">
      <c r="A58" s="7" t="s">
        <v>99</v>
      </c>
      <c r="B58" s="16">
        <v>0.80934380149268204</v>
      </c>
      <c r="C58" s="17">
        <v>0.62805303558967207</v>
      </c>
      <c r="D58" s="16">
        <v>0.68669137542918202</v>
      </c>
      <c r="E58" s="17">
        <v>0.56856759606308305</v>
      </c>
      <c r="F58" s="12"/>
      <c r="G58" s="10">
        <f t="shared" si="2"/>
        <v>0.18129076590300996</v>
      </c>
      <c r="H58" s="11">
        <f t="shared" si="3"/>
        <v>0.11812377936609897</v>
      </c>
    </row>
    <row r="59" spans="1:8" x14ac:dyDescent="0.25">
      <c r="A59" s="142" t="s">
        <v>42</v>
      </c>
      <c r="B59" s="153">
        <v>4.3617330619366103E-2</v>
      </c>
      <c r="C59" s="154">
        <v>8.4737314325590701E-2</v>
      </c>
      <c r="D59" s="153">
        <v>5.9687578162304696E-2</v>
      </c>
      <c r="E59" s="154">
        <v>5.0232671108486004E-2</v>
      </c>
      <c r="F59" s="155"/>
      <c r="G59" s="156">
        <f t="shared" si="2"/>
        <v>-4.1119983706224598E-2</v>
      </c>
      <c r="H59" s="157">
        <f t="shared" si="3"/>
        <v>9.4549070538186911E-3</v>
      </c>
    </row>
    <row r="60" spans="1:8" x14ac:dyDescent="0.25">
      <c r="A60" s="7" t="s">
        <v>43</v>
      </c>
      <c r="B60" s="16">
        <v>0</v>
      </c>
      <c r="C60" s="17">
        <v>4.9845479015053302E-3</v>
      </c>
      <c r="D60" s="16">
        <v>2.8422656267764199E-3</v>
      </c>
      <c r="E60" s="17">
        <v>2.7600368740926398E-3</v>
      </c>
      <c r="F60" s="12"/>
      <c r="G60" s="10">
        <f t="shared" si="2"/>
        <v>-4.9845479015053302E-3</v>
      </c>
      <c r="H60" s="11">
        <f t="shared" si="3"/>
        <v>8.2228752683780049E-5</v>
      </c>
    </row>
    <row r="61" spans="1:8" x14ac:dyDescent="0.25">
      <c r="A61" s="7" t="s">
        <v>48</v>
      </c>
      <c r="B61" s="16">
        <v>1.93854802752738E-2</v>
      </c>
      <c r="C61" s="17">
        <v>1.99381916060213E-2</v>
      </c>
      <c r="D61" s="16">
        <v>2.27381250142113E-2</v>
      </c>
      <c r="E61" s="17">
        <v>2.7048361366107901E-2</v>
      </c>
      <c r="F61" s="12"/>
      <c r="G61" s="10">
        <f t="shared" si="2"/>
        <v>-5.527113307474997E-4</v>
      </c>
      <c r="H61" s="11">
        <f t="shared" si="3"/>
        <v>-4.3102363518966007E-3</v>
      </c>
    </row>
    <row r="62" spans="1:8" x14ac:dyDescent="0.25">
      <c r="A62" s="7" t="s">
        <v>49</v>
      </c>
      <c r="B62" s="16">
        <v>0.61064262867112507</v>
      </c>
      <c r="C62" s="17">
        <v>0.58817665237762895</v>
      </c>
      <c r="D62" s="16">
        <v>0.49000659405625396</v>
      </c>
      <c r="E62" s="17">
        <v>0.47251831284465995</v>
      </c>
      <c r="F62" s="12"/>
      <c r="G62" s="10">
        <f t="shared" si="2"/>
        <v>2.2465976293496115E-2</v>
      </c>
      <c r="H62" s="11">
        <f t="shared" si="3"/>
        <v>1.7488281211594014E-2</v>
      </c>
    </row>
    <row r="63" spans="1:8" x14ac:dyDescent="0.25">
      <c r="A63" s="7" t="s">
        <v>52</v>
      </c>
      <c r="B63" s="16">
        <v>0.43617330619366101</v>
      </c>
      <c r="C63" s="17">
        <v>0.50842388595354393</v>
      </c>
      <c r="D63" s="16">
        <v>0.58152754723845501</v>
      </c>
      <c r="E63" s="17">
        <v>0.57022361818753897</v>
      </c>
      <c r="F63" s="12"/>
      <c r="G63" s="10">
        <f t="shared" si="2"/>
        <v>-7.2250579759882916E-2</v>
      </c>
      <c r="H63" s="11">
        <f t="shared" si="3"/>
        <v>1.130392905091604E-2</v>
      </c>
    </row>
    <row r="64" spans="1:8" x14ac:dyDescent="0.25">
      <c r="A64" s="7" t="s">
        <v>55</v>
      </c>
      <c r="B64" s="16">
        <v>4.3617330619366103E-2</v>
      </c>
      <c r="C64" s="17">
        <v>4.4860931113547997E-2</v>
      </c>
      <c r="D64" s="16">
        <v>4.0360171900225096E-2</v>
      </c>
      <c r="E64" s="17">
        <v>3.20164277394746E-2</v>
      </c>
      <c r="F64" s="12"/>
      <c r="G64" s="10">
        <f t="shared" si="2"/>
        <v>-1.2436004941818943E-3</v>
      </c>
      <c r="H64" s="11">
        <f t="shared" si="3"/>
        <v>8.3437441607504964E-3</v>
      </c>
    </row>
    <row r="65" spans="1:8" x14ac:dyDescent="0.25">
      <c r="A65" s="7" t="s">
        <v>56</v>
      </c>
      <c r="B65" s="16">
        <v>0</v>
      </c>
      <c r="C65" s="17">
        <v>0</v>
      </c>
      <c r="D65" s="16">
        <v>0</v>
      </c>
      <c r="E65" s="17">
        <v>1.6560221244555802E-3</v>
      </c>
      <c r="F65" s="12"/>
      <c r="G65" s="10">
        <f t="shared" si="2"/>
        <v>0</v>
      </c>
      <c r="H65" s="11">
        <f t="shared" si="3"/>
        <v>-1.6560221244555802E-3</v>
      </c>
    </row>
    <row r="66" spans="1:8" x14ac:dyDescent="0.25">
      <c r="A66" s="7" t="s">
        <v>57</v>
      </c>
      <c r="B66" s="16">
        <v>1.7543859649122799</v>
      </c>
      <c r="C66" s="17">
        <v>0.99192503239956109</v>
      </c>
      <c r="D66" s="16">
        <v>1.33700175083563</v>
      </c>
      <c r="E66" s="17">
        <v>0.92019629382248491</v>
      </c>
      <c r="F66" s="12"/>
      <c r="G66" s="10">
        <f t="shared" si="2"/>
        <v>0.76246093251271885</v>
      </c>
      <c r="H66" s="11">
        <f t="shared" si="3"/>
        <v>0.41680545701314509</v>
      </c>
    </row>
    <row r="67" spans="1:8" x14ac:dyDescent="0.25">
      <c r="A67" s="7" t="s">
        <v>60</v>
      </c>
      <c r="B67" s="16">
        <v>0.29562857419792599</v>
      </c>
      <c r="C67" s="17">
        <v>0.27415013458279303</v>
      </c>
      <c r="D67" s="16">
        <v>0.18588417199117799</v>
      </c>
      <c r="E67" s="17">
        <v>0.19320258118648501</v>
      </c>
      <c r="F67" s="12"/>
      <c r="G67" s="10">
        <f t="shared" si="2"/>
        <v>2.147843961513296E-2</v>
      </c>
      <c r="H67" s="11">
        <f t="shared" si="3"/>
        <v>-7.3184091953070185E-3</v>
      </c>
    </row>
    <row r="68" spans="1:8" x14ac:dyDescent="0.25">
      <c r="A68" s="7" t="s">
        <v>63</v>
      </c>
      <c r="B68" s="16">
        <v>0.30532131433556298</v>
      </c>
      <c r="C68" s="17">
        <v>0.31402651779483604</v>
      </c>
      <c r="D68" s="16">
        <v>0.29900634393687897</v>
      </c>
      <c r="E68" s="17">
        <v>0.26717156941216702</v>
      </c>
      <c r="F68" s="12"/>
      <c r="G68" s="10">
        <f t="shared" si="2"/>
        <v>-8.7052034592730587E-3</v>
      </c>
      <c r="H68" s="11">
        <f t="shared" si="3"/>
        <v>3.1834774524711951E-2</v>
      </c>
    </row>
    <row r="69" spans="1:8" x14ac:dyDescent="0.25">
      <c r="A69" s="7" t="s">
        <v>70</v>
      </c>
      <c r="B69" s="16">
        <v>9.2081031307550604E-2</v>
      </c>
      <c r="C69" s="17">
        <v>6.4799122719569308E-2</v>
      </c>
      <c r="D69" s="16">
        <v>9.4931671934332301E-2</v>
      </c>
      <c r="E69" s="17">
        <v>5.5200737481852793E-2</v>
      </c>
      <c r="F69" s="12"/>
      <c r="G69" s="10">
        <f t="shared" si="2"/>
        <v>2.7281908587981296E-2</v>
      </c>
      <c r="H69" s="11">
        <f t="shared" si="3"/>
        <v>3.9730934452479508E-2</v>
      </c>
    </row>
    <row r="70" spans="1:8" x14ac:dyDescent="0.25">
      <c r="A70" s="7" t="s">
        <v>71</v>
      </c>
      <c r="B70" s="16">
        <v>9.6927401376369106E-3</v>
      </c>
      <c r="C70" s="17">
        <v>3.9876383212042697E-2</v>
      </c>
      <c r="D70" s="16">
        <v>3.0128015643830001E-2</v>
      </c>
      <c r="E70" s="17">
        <v>3.09124129898375E-2</v>
      </c>
      <c r="F70" s="12"/>
      <c r="G70" s="10">
        <f t="shared" ref="G70:G76" si="4">B70-C70</f>
        <v>-3.0183643074405787E-2</v>
      </c>
      <c r="H70" s="11">
        <f t="shared" ref="H70:H76" si="5">D70-E70</f>
        <v>-7.8439734600749961E-4</v>
      </c>
    </row>
    <row r="71" spans="1:8" x14ac:dyDescent="0.25">
      <c r="A71" s="7" t="s">
        <v>76</v>
      </c>
      <c r="B71" s="16">
        <v>0.101773771445188</v>
      </c>
      <c r="C71" s="17">
        <v>0.15950553284817101</v>
      </c>
      <c r="D71" s="16">
        <v>9.6068578185042899E-2</v>
      </c>
      <c r="E71" s="17">
        <v>0.113161511837798</v>
      </c>
      <c r="F71" s="12"/>
      <c r="G71" s="10">
        <f t="shared" si="4"/>
        <v>-5.7731761402983015E-2</v>
      </c>
      <c r="H71" s="11">
        <f t="shared" si="5"/>
        <v>-1.7092933652755105E-2</v>
      </c>
    </row>
    <row r="72" spans="1:8" x14ac:dyDescent="0.25">
      <c r="A72" s="7" t="s">
        <v>89</v>
      </c>
      <c r="B72" s="16">
        <v>8.238829116991371E-2</v>
      </c>
      <c r="C72" s="17">
        <v>9.4706410128601301E-2</v>
      </c>
      <c r="D72" s="16">
        <v>6.0256031287660002E-2</v>
      </c>
      <c r="E72" s="17">
        <v>8.3905120972416203E-2</v>
      </c>
      <c r="F72" s="12"/>
      <c r="G72" s="10">
        <f t="shared" si="4"/>
        <v>-1.2318118958687591E-2</v>
      </c>
      <c r="H72" s="11">
        <f t="shared" si="5"/>
        <v>-2.3649089684756201E-2</v>
      </c>
    </row>
    <row r="73" spans="1:8" x14ac:dyDescent="0.25">
      <c r="A73" s="7" t="s">
        <v>90</v>
      </c>
      <c r="B73" s="16">
        <v>0</v>
      </c>
      <c r="C73" s="17">
        <v>0</v>
      </c>
      <c r="D73" s="16">
        <v>5.6845312535528303E-4</v>
      </c>
      <c r="E73" s="17">
        <v>0</v>
      </c>
      <c r="F73" s="12"/>
      <c r="G73" s="10">
        <f t="shared" si="4"/>
        <v>0</v>
      </c>
      <c r="H73" s="11">
        <f t="shared" si="5"/>
        <v>5.6845312535528303E-4</v>
      </c>
    </row>
    <row r="74" spans="1:8" x14ac:dyDescent="0.25">
      <c r="A74" s="7" t="s">
        <v>97</v>
      </c>
      <c r="B74" s="16">
        <v>0.13085199185809798</v>
      </c>
      <c r="C74" s="17">
        <v>9.9690958030106705E-2</v>
      </c>
      <c r="D74" s="16">
        <v>0.12164896882603099</v>
      </c>
      <c r="E74" s="17">
        <v>6.2376833354493608E-2</v>
      </c>
      <c r="F74" s="12"/>
      <c r="G74" s="10">
        <f t="shared" si="4"/>
        <v>3.1161033827991277E-2</v>
      </c>
      <c r="H74" s="11">
        <f t="shared" si="5"/>
        <v>5.9272135471537382E-2</v>
      </c>
    </row>
    <row r="75" spans="1:8" x14ac:dyDescent="0.25">
      <c r="A75" s="7" t="s">
        <v>100</v>
      </c>
      <c r="B75" s="16">
        <v>0.27624309392265201</v>
      </c>
      <c r="C75" s="17">
        <v>0.20436646396171901</v>
      </c>
      <c r="D75" s="16">
        <v>0.200663953250415</v>
      </c>
      <c r="E75" s="17">
        <v>0.12972173308235399</v>
      </c>
      <c r="F75" s="12"/>
      <c r="G75" s="10">
        <f t="shared" si="4"/>
        <v>7.1876629960932997E-2</v>
      </c>
      <c r="H75" s="11">
        <f t="shared" si="5"/>
        <v>7.094222016806101E-2</v>
      </c>
    </row>
    <row r="76" spans="1:8" x14ac:dyDescent="0.25">
      <c r="A76" s="7" t="s">
        <v>101</v>
      </c>
      <c r="B76" s="16">
        <v>1.93854802752738E-2</v>
      </c>
      <c r="C76" s="17">
        <v>5.9814574818063994E-2</v>
      </c>
      <c r="D76" s="16">
        <v>4.7181609404488498E-2</v>
      </c>
      <c r="E76" s="17">
        <v>6.2928840729312097E-2</v>
      </c>
      <c r="F76" s="12"/>
      <c r="G76" s="10">
        <f t="shared" si="4"/>
        <v>-4.0429094542790193E-2</v>
      </c>
      <c r="H76" s="11">
        <f t="shared" si="5"/>
        <v>-1.5747231324823599E-2</v>
      </c>
    </row>
    <row r="77" spans="1:8" x14ac:dyDescent="0.25">
      <c r="A77" s="1"/>
      <c r="B77" s="18"/>
      <c r="C77" s="19"/>
      <c r="D77" s="18"/>
      <c r="E77" s="19"/>
      <c r="F77" s="15"/>
      <c r="G77" s="13"/>
      <c r="H77" s="14"/>
    </row>
    <row r="78" spans="1:8" s="43" customFormat="1" x14ac:dyDescent="0.25">
      <c r="A78" s="27" t="s">
        <v>5</v>
      </c>
      <c r="B78" s="44">
        <f>SUM(B6:B77)</f>
        <v>100.00000000000006</v>
      </c>
      <c r="C78" s="45">
        <f>SUM(C6:C77)</f>
        <v>100.00000000000001</v>
      </c>
      <c r="D78" s="44">
        <f>SUM(D6:D77)</f>
        <v>100.00000000000001</v>
      </c>
      <c r="E78" s="45">
        <f>SUM(E6:E77)</f>
        <v>99.999999999999943</v>
      </c>
      <c r="F78" s="49"/>
      <c r="G78" s="50">
        <f>SUM(G6:G77)</f>
        <v>4.5373427237649366E-14</v>
      </c>
      <c r="H78" s="51">
        <f>SUM(H6:H77)</f>
        <v>6.9638739219612944E-14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113</v>
      </c>
      <c r="B7" s="78">
        <f>SUM($B8:$B11)</f>
        <v>3696</v>
      </c>
      <c r="C7" s="79">
        <f>SUM($C8:$C11)</f>
        <v>4393</v>
      </c>
      <c r="D7" s="78">
        <f>SUM($D8:$D11)</f>
        <v>31869</v>
      </c>
      <c r="E7" s="79">
        <f>SUM($E8:$E11)</f>
        <v>36098</v>
      </c>
      <c r="F7" s="80"/>
      <c r="G7" s="78">
        <f>B7-C7</f>
        <v>-697</v>
      </c>
      <c r="H7" s="79">
        <f>D7-E7</f>
        <v>-4229</v>
      </c>
      <c r="I7" s="54">
        <f>IF(C7=0, "-", IF(G7/C7&lt;10, G7/C7, "&gt;999%"))</f>
        <v>-0.15866150694286366</v>
      </c>
      <c r="J7" s="55">
        <f>IF(E7=0, "-", IF(H7/E7&lt;10, H7/E7, "&gt;999%"))</f>
        <v>-0.1171533048922378</v>
      </c>
    </row>
    <row r="8" spans="1:10" x14ac:dyDescent="0.25">
      <c r="A8" s="158" t="s">
        <v>162</v>
      </c>
      <c r="B8" s="65">
        <v>2349</v>
      </c>
      <c r="C8" s="66">
        <v>2518</v>
      </c>
      <c r="D8" s="65">
        <v>20240</v>
      </c>
      <c r="E8" s="66">
        <v>20980</v>
      </c>
      <c r="F8" s="67"/>
      <c r="G8" s="65">
        <f>B8-C8</f>
        <v>-169</v>
      </c>
      <c r="H8" s="66">
        <f>D8-E8</f>
        <v>-740</v>
      </c>
      <c r="I8" s="8">
        <f>IF(C8=0, "-", IF(G8/C8&lt;10, G8/C8, "&gt;999%"))</f>
        <v>-6.711675933280381E-2</v>
      </c>
      <c r="J8" s="9">
        <f>IF(E8=0, "-", IF(H8/E8&lt;10, H8/E8, "&gt;999%"))</f>
        <v>-3.5271687321258342E-2</v>
      </c>
    </row>
    <row r="9" spans="1:10" x14ac:dyDescent="0.25">
      <c r="A9" s="158" t="s">
        <v>163</v>
      </c>
      <c r="B9" s="65">
        <v>853</v>
      </c>
      <c r="C9" s="66">
        <v>1155</v>
      </c>
      <c r="D9" s="65">
        <v>7706</v>
      </c>
      <c r="E9" s="66">
        <v>10311</v>
      </c>
      <c r="F9" s="67"/>
      <c r="G9" s="65">
        <f>B9-C9</f>
        <v>-302</v>
      </c>
      <c r="H9" s="66">
        <f>D9-E9</f>
        <v>-2605</v>
      </c>
      <c r="I9" s="8">
        <f>IF(C9=0, "-", IF(G9/C9&lt;10, G9/C9, "&gt;999%"))</f>
        <v>-0.26147186147186147</v>
      </c>
      <c r="J9" s="9">
        <f>IF(E9=0, "-", IF(H9/E9&lt;10, H9/E9, "&gt;999%"))</f>
        <v>-0.25264280865095529</v>
      </c>
    </row>
    <row r="10" spans="1:10" x14ac:dyDescent="0.25">
      <c r="A10" s="158" t="s">
        <v>164</v>
      </c>
      <c r="B10" s="65">
        <v>51</v>
      </c>
      <c r="C10" s="66">
        <v>80</v>
      </c>
      <c r="D10" s="65">
        <v>641</v>
      </c>
      <c r="E10" s="66">
        <v>879</v>
      </c>
      <c r="F10" s="67"/>
      <c r="G10" s="65">
        <f>B10-C10</f>
        <v>-29</v>
      </c>
      <c r="H10" s="66">
        <f>D10-E10</f>
        <v>-238</v>
      </c>
      <c r="I10" s="8">
        <f>IF(C10=0, "-", IF(G10/C10&lt;10, G10/C10, "&gt;999%"))</f>
        <v>-0.36249999999999999</v>
      </c>
      <c r="J10" s="9">
        <f>IF(E10=0, "-", IF(H10/E10&lt;10, H10/E10, "&gt;999%"))</f>
        <v>-0.27076222980659842</v>
      </c>
    </row>
    <row r="11" spans="1:10" x14ac:dyDescent="0.25">
      <c r="A11" s="158" t="s">
        <v>165</v>
      </c>
      <c r="B11" s="65">
        <v>443</v>
      </c>
      <c r="C11" s="66">
        <v>640</v>
      </c>
      <c r="D11" s="65">
        <v>3282</v>
      </c>
      <c r="E11" s="66">
        <v>3928</v>
      </c>
      <c r="F11" s="67"/>
      <c r="G11" s="65">
        <f>B11-C11</f>
        <v>-197</v>
      </c>
      <c r="H11" s="66">
        <f>D11-E11</f>
        <v>-646</v>
      </c>
      <c r="I11" s="8">
        <f>IF(C11=0, "-", IF(G11/C11&lt;10, G11/C11, "&gt;999%"))</f>
        <v>-0.30781249999999999</v>
      </c>
      <c r="J11" s="9">
        <f>IF(E11=0, "-", IF(H11/E11&lt;10, H11/E11, "&gt;999%"))</f>
        <v>-0.16446028513238289</v>
      </c>
    </row>
    <row r="12" spans="1:10" x14ac:dyDescent="0.25">
      <c r="A12" s="7"/>
      <c r="B12" s="65"/>
      <c r="C12" s="66"/>
      <c r="D12" s="65"/>
      <c r="E12" s="66"/>
      <c r="F12" s="67"/>
      <c r="G12" s="65"/>
      <c r="H12" s="66"/>
      <c r="I12" s="8"/>
      <c r="J12" s="9"/>
    </row>
    <row r="13" spans="1:10" s="160" customFormat="1" x14ac:dyDescent="0.25">
      <c r="A13" s="159" t="s">
        <v>122</v>
      </c>
      <c r="B13" s="78">
        <f>SUM($B14:$B17)</f>
        <v>10626</v>
      </c>
      <c r="C13" s="79">
        <f>SUM($C14:$C17)</f>
        <v>9555</v>
      </c>
      <c r="D13" s="78">
        <f>SUM($D14:$D17)</f>
        <v>87836</v>
      </c>
      <c r="E13" s="79">
        <f>SUM($E14:$E17)</f>
        <v>89955</v>
      </c>
      <c r="F13" s="80"/>
      <c r="G13" s="78">
        <f>B13-C13</f>
        <v>1071</v>
      </c>
      <c r="H13" s="79">
        <f>D13-E13</f>
        <v>-2119</v>
      </c>
      <c r="I13" s="54">
        <f>IF(C13=0, "-", IF(G13/C13&lt;10, G13/C13, "&gt;999%"))</f>
        <v>0.11208791208791209</v>
      </c>
      <c r="J13" s="55">
        <f>IF(E13=0, "-", IF(H13/E13&lt;10, H13/E13, "&gt;999%"))</f>
        <v>-2.3556222555722307E-2</v>
      </c>
    </row>
    <row r="14" spans="1:10" x14ac:dyDescent="0.25">
      <c r="A14" s="158" t="s">
        <v>162</v>
      </c>
      <c r="B14" s="65">
        <v>7142</v>
      </c>
      <c r="C14" s="66">
        <v>6196</v>
      </c>
      <c r="D14" s="65">
        <v>58264</v>
      </c>
      <c r="E14" s="66">
        <v>56423</v>
      </c>
      <c r="F14" s="67"/>
      <c r="G14" s="65">
        <f>B14-C14</f>
        <v>946</v>
      </c>
      <c r="H14" s="66">
        <f>D14-E14</f>
        <v>1841</v>
      </c>
      <c r="I14" s="8">
        <f>IF(C14=0, "-", IF(G14/C14&lt;10, G14/C14, "&gt;999%"))</f>
        <v>0.1526791478373144</v>
      </c>
      <c r="J14" s="9">
        <f>IF(E14=0, "-", IF(H14/E14&lt;10, H14/E14, "&gt;999%"))</f>
        <v>3.2628538007550112E-2</v>
      </c>
    </row>
    <row r="15" spans="1:10" x14ac:dyDescent="0.25">
      <c r="A15" s="158" t="s">
        <v>163</v>
      </c>
      <c r="B15" s="65">
        <v>2923</v>
      </c>
      <c r="C15" s="66">
        <v>2624</v>
      </c>
      <c r="D15" s="65">
        <v>23678</v>
      </c>
      <c r="E15" s="66">
        <v>26336</v>
      </c>
      <c r="F15" s="67"/>
      <c r="G15" s="65">
        <f>B15-C15</f>
        <v>299</v>
      </c>
      <c r="H15" s="66">
        <f>D15-E15</f>
        <v>-2658</v>
      </c>
      <c r="I15" s="8">
        <f>IF(C15=0, "-", IF(G15/C15&lt;10, G15/C15, "&gt;999%"))</f>
        <v>0.11394817073170732</v>
      </c>
      <c r="J15" s="9">
        <f>IF(E15=0, "-", IF(H15/E15&lt;10, H15/E15, "&gt;999%"))</f>
        <v>-0.10092648845686512</v>
      </c>
    </row>
    <row r="16" spans="1:10" x14ac:dyDescent="0.25">
      <c r="A16" s="158" t="s">
        <v>164</v>
      </c>
      <c r="B16" s="65">
        <v>125</v>
      </c>
      <c r="C16" s="66">
        <v>129</v>
      </c>
      <c r="D16" s="65">
        <v>1129</v>
      </c>
      <c r="E16" s="66">
        <v>1318</v>
      </c>
      <c r="F16" s="67"/>
      <c r="G16" s="65">
        <f>B16-C16</f>
        <v>-4</v>
      </c>
      <c r="H16" s="66">
        <f>D16-E16</f>
        <v>-189</v>
      </c>
      <c r="I16" s="8">
        <f>IF(C16=0, "-", IF(G16/C16&lt;10, G16/C16, "&gt;999%"))</f>
        <v>-3.1007751937984496E-2</v>
      </c>
      <c r="J16" s="9">
        <f>IF(E16=0, "-", IF(H16/E16&lt;10, H16/E16, "&gt;999%"))</f>
        <v>-0.1433990895295903</v>
      </c>
    </row>
    <row r="17" spans="1:10" x14ac:dyDescent="0.25">
      <c r="A17" s="158" t="s">
        <v>165</v>
      </c>
      <c r="B17" s="65">
        <v>436</v>
      </c>
      <c r="C17" s="66">
        <v>606</v>
      </c>
      <c r="D17" s="65">
        <v>4765</v>
      </c>
      <c r="E17" s="66">
        <v>5878</v>
      </c>
      <c r="F17" s="67"/>
      <c r="G17" s="65">
        <f>B17-C17</f>
        <v>-170</v>
      </c>
      <c r="H17" s="66">
        <f>D17-E17</f>
        <v>-1113</v>
      </c>
      <c r="I17" s="8">
        <f>IF(C17=0, "-", IF(G17/C17&lt;10, G17/C17, "&gt;999%"))</f>
        <v>-0.28052805280528054</v>
      </c>
      <c r="J17" s="9">
        <f>IF(E17=0, "-", IF(H17/E17&lt;10, H17/E17, "&gt;999%"))</f>
        <v>-0.18935011908812521</v>
      </c>
    </row>
    <row r="18" spans="1:10" x14ac:dyDescent="0.25">
      <c r="A18" s="22"/>
      <c r="B18" s="74"/>
      <c r="C18" s="75"/>
      <c r="D18" s="74"/>
      <c r="E18" s="75"/>
      <c r="F18" s="76"/>
      <c r="G18" s="74"/>
      <c r="H18" s="75"/>
      <c r="I18" s="23"/>
      <c r="J18" s="24"/>
    </row>
    <row r="19" spans="1:10" s="160" customFormat="1" x14ac:dyDescent="0.25">
      <c r="A19" s="159" t="s">
        <v>128</v>
      </c>
      <c r="B19" s="78">
        <f>SUM($B20:$B23)</f>
        <v>5264</v>
      </c>
      <c r="C19" s="79">
        <f>SUM($C20:$C23)</f>
        <v>5183</v>
      </c>
      <c r="D19" s="78">
        <f>SUM($D20:$D23)</f>
        <v>48269</v>
      </c>
      <c r="E19" s="79">
        <f>SUM($E20:$E23)</f>
        <v>47988</v>
      </c>
      <c r="F19" s="80"/>
      <c r="G19" s="78">
        <f>B19-C19</f>
        <v>81</v>
      </c>
      <c r="H19" s="79">
        <f>D19-E19</f>
        <v>281</v>
      </c>
      <c r="I19" s="54">
        <f>IF(C19=0, "-", IF(G19/C19&lt;10, G19/C19, "&gt;999%"))</f>
        <v>1.56280146633224E-2</v>
      </c>
      <c r="J19" s="55">
        <f>IF(E19=0, "-", IF(H19/E19&lt;10, H19/E19, "&gt;999%"))</f>
        <v>5.855630574310244E-3</v>
      </c>
    </row>
    <row r="20" spans="1:10" x14ac:dyDescent="0.25">
      <c r="A20" s="158" t="s">
        <v>162</v>
      </c>
      <c r="B20" s="65">
        <v>2019</v>
      </c>
      <c r="C20" s="66">
        <v>2022</v>
      </c>
      <c r="D20" s="65">
        <v>17390</v>
      </c>
      <c r="E20" s="66">
        <v>17470</v>
      </c>
      <c r="F20" s="67"/>
      <c r="G20" s="65">
        <f>B20-C20</f>
        <v>-3</v>
      </c>
      <c r="H20" s="66">
        <f>D20-E20</f>
        <v>-80</v>
      </c>
      <c r="I20" s="8">
        <f>IF(C20=0, "-", IF(G20/C20&lt;10, G20/C20, "&gt;999%"))</f>
        <v>-1.483679525222552E-3</v>
      </c>
      <c r="J20" s="9">
        <f>IF(E20=0, "-", IF(H20/E20&lt;10, H20/E20, "&gt;999%"))</f>
        <v>-4.5792787635947334E-3</v>
      </c>
    </row>
    <row r="21" spans="1:10" x14ac:dyDescent="0.25">
      <c r="A21" s="158" t="s">
        <v>163</v>
      </c>
      <c r="B21" s="65">
        <v>2816</v>
      </c>
      <c r="C21" s="66">
        <v>2868</v>
      </c>
      <c r="D21" s="65">
        <v>26855</v>
      </c>
      <c r="E21" s="66">
        <v>26811</v>
      </c>
      <c r="F21" s="67"/>
      <c r="G21" s="65">
        <f>B21-C21</f>
        <v>-52</v>
      </c>
      <c r="H21" s="66">
        <f>D21-E21</f>
        <v>44</v>
      </c>
      <c r="I21" s="8">
        <f>IF(C21=0, "-", IF(G21/C21&lt;10, G21/C21, "&gt;999%"))</f>
        <v>-1.813110181311018E-2</v>
      </c>
      <c r="J21" s="9">
        <f>IF(E21=0, "-", IF(H21/E21&lt;10, H21/E21, "&gt;999%"))</f>
        <v>1.6411174517921749E-3</v>
      </c>
    </row>
    <row r="22" spans="1:10" x14ac:dyDescent="0.25">
      <c r="A22" s="158" t="s">
        <v>164</v>
      </c>
      <c r="B22" s="65">
        <v>133</v>
      </c>
      <c r="C22" s="66">
        <v>163</v>
      </c>
      <c r="D22" s="65">
        <v>1722</v>
      </c>
      <c r="E22" s="66">
        <v>2150</v>
      </c>
      <c r="F22" s="67"/>
      <c r="G22" s="65">
        <f>B22-C22</f>
        <v>-30</v>
      </c>
      <c r="H22" s="66">
        <f>D22-E22</f>
        <v>-428</v>
      </c>
      <c r="I22" s="8">
        <f>IF(C22=0, "-", IF(G22/C22&lt;10, G22/C22, "&gt;999%"))</f>
        <v>-0.18404907975460122</v>
      </c>
      <c r="J22" s="9">
        <f>IF(E22=0, "-", IF(H22/E22&lt;10, H22/E22, "&gt;999%"))</f>
        <v>-0.19906976744186047</v>
      </c>
    </row>
    <row r="23" spans="1:10" x14ac:dyDescent="0.25">
      <c r="A23" s="158" t="s">
        <v>165</v>
      </c>
      <c r="B23" s="65">
        <v>296</v>
      </c>
      <c r="C23" s="66">
        <v>130</v>
      </c>
      <c r="D23" s="65">
        <v>2302</v>
      </c>
      <c r="E23" s="66">
        <v>1557</v>
      </c>
      <c r="F23" s="67"/>
      <c r="G23" s="65">
        <f>B23-C23</f>
        <v>166</v>
      </c>
      <c r="H23" s="66">
        <f>D23-E23</f>
        <v>745</v>
      </c>
      <c r="I23" s="8">
        <f>IF(C23=0, "-", IF(G23/C23&lt;10, G23/C23, "&gt;999%"))</f>
        <v>1.2769230769230768</v>
      </c>
      <c r="J23" s="9">
        <f>IF(E23=0, "-", IF(H23/E23&lt;10, H23/E23, "&gt;999%"))</f>
        <v>0.47848426461143223</v>
      </c>
    </row>
    <row r="24" spans="1:10" x14ac:dyDescent="0.25">
      <c r="A24" s="7"/>
      <c r="B24" s="65"/>
      <c r="C24" s="66"/>
      <c r="D24" s="65"/>
      <c r="E24" s="66"/>
      <c r="F24" s="67"/>
      <c r="G24" s="65"/>
      <c r="H24" s="66"/>
      <c r="I24" s="8"/>
      <c r="J24" s="9"/>
    </row>
    <row r="25" spans="1:10" s="43" customFormat="1" x14ac:dyDescent="0.25">
      <c r="A25" s="53" t="s">
        <v>29</v>
      </c>
      <c r="B25" s="78">
        <f>SUM($B26:$B29)</f>
        <v>19586</v>
      </c>
      <c r="C25" s="79">
        <f>SUM($C26:$C29)</f>
        <v>19131</v>
      </c>
      <c r="D25" s="78">
        <f>SUM($D26:$D29)</f>
        <v>167974</v>
      </c>
      <c r="E25" s="79">
        <f>SUM($E26:$E29)</f>
        <v>174041</v>
      </c>
      <c r="F25" s="80"/>
      <c r="G25" s="78">
        <f>B25-C25</f>
        <v>455</v>
      </c>
      <c r="H25" s="79">
        <f>D25-E25</f>
        <v>-6067</v>
      </c>
      <c r="I25" s="54">
        <f>IF(C25=0, "-", IF(G25/C25&lt;10, G25/C25, "&gt;999%"))</f>
        <v>2.3783388218075376E-2</v>
      </c>
      <c r="J25" s="55">
        <f>IF(E25=0, "-", IF(H25/E25&lt;10, H25/E25, "&gt;999%"))</f>
        <v>-3.4859602047793335E-2</v>
      </c>
    </row>
    <row r="26" spans="1:10" x14ac:dyDescent="0.25">
      <c r="A26" s="158" t="s">
        <v>162</v>
      </c>
      <c r="B26" s="65">
        <v>11510</v>
      </c>
      <c r="C26" s="66">
        <v>10736</v>
      </c>
      <c r="D26" s="65">
        <v>95894</v>
      </c>
      <c r="E26" s="66">
        <v>94873</v>
      </c>
      <c r="F26" s="67"/>
      <c r="G26" s="65">
        <f>B26-C26</f>
        <v>774</v>
      </c>
      <c r="H26" s="66">
        <f>D26-E26</f>
        <v>1021</v>
      </c>
      <c r="I26" s="8">
        <f>IF(C26=0, "-", IF(G26/C26&lt;10, G26/C26, "&gt;999%"))</f>
        <v>7.209388971684054E-2</v>
      </c>
      <c r="J26" s="9">
        <f>IF(E26=0, "-", IF(H26/E26&lt;10, H26/E26, "&gt;999%"))</f>
        <v>1.0761755188515174E-2</v>
      </c>
    </row>
    <row r="27" spans="1:10" x14ac:dyDescent="0.25">
      <c r="A27" s="158" t="s">
        <v>163</v>
      </c>
      <c r="B27" s="65">
        <v>6592</v>
      </c>
      <c r="C27" s="66">
        <v>6647</v>
      </c>
      <c r="D27" s="65">
        <v>58239</v>
      </c>
      <c r="E27" s="66">
        <v>63458</v>
      </c>
      <c r="F27" s="67"/>
      <c r="G27" s="65">
        <f>B27-C27</f>
        <v>-55</v>
      </c>
      <c r="H27" s="66">
        <f>D27-E27</f>
        <v>-5219</v>
      </c>
      <c r="I27" s="8">
        <f>IF(C27=0, "-", IF(G27/C27&lt;10, G27/C27, "&gt;999%"))</f>
        <v>-8.2744095080487436E-3</v>
      </c>
      <c r="J27" s="9">
        <f>IF(E27=0, "-", IF(H27/E27&lt;10, H27/E27, "&gt;999%"))</f>
        <v>-8.2243373569920258E-2</v>
      </c>
    </row>
    <row r="28" spans="1:10" x14ac:dyDescent="0.25">
      <c r="A28" s="158" t="s">
        <v>164</v>
      </c>
      <c r="B28" s="65">
        <v>309</v>
      </c>
      <c r="C28" s="66">
        <v>372</v>
      </c>
      <c r="D28" s="65">
        <v>3492</v>
      </c>
      <c r="E28" s="66">
        <v>4347</v>
      </c>
      <c r="F28" s="67"/>
      <c r="G28" s="65">
        <f>B28-C28</f>
        <v>-63</v>
      </c>
      <c r="H28" s="66">
        <f>D28-E28</f>
        <v>-855</v>
      </c>
      <c r="I28" s="8">
        <f>IF(C28=0, "-", IF(G28/C28&lt;10, G28/C28, "&gt;999%"))</f>
        <v>-0.16935483870967741</v>
      </c>
      <c r="J28" s="9">
        <f>IF(E28=0, "-", IF(H28/E28&lt;10, H28/E28, "&gt;999%"))</f>
        <v>-0.19668737060041408</v>
      </c>
    </row>
    <row r="29" spans="1:10" x14ac:dyDescent="0.25">
      <c r="A29" s="158" t="s">
        <v>165</v>
      </c>
      <c r="B29" s="65">
        <v>1175</v>
      </c>
      <c r="C29" s="66">
        <v>1376</v>
      </c>
      <c r="D29" s="65">
        <v>10349</v>
      </c>
      <c r="E29" s="66">
        <v>11363</v>
      </c>
      <c r="F29" s="67"/>
      <c r="G29" s="65">
        <f>B29-C29</f>
        <v>-201</v>
      </c>
      <c r="H29" s="66">
        <f>D29-E29</f>
        <v>-1014</v>
      </c>
      <c r="I29" s="8">
        <f>IF(C29=0, "-", IF(G29/C29&lt;10, G29/C29, "&gt;999%"))</f>
        <v>-0.14607558139534885</v>
      </c>
      <c r="J29" s="9">
        <f>IF(E29=0, "-", IF(H29/E29&lt;10, H29/E29, "&gt;999%"))</f>
        <v>-8.9236997271847224E-2</v>
      </c>
    </row>
    <row r="30" spans="1:10" x14ac:dyDescent="0.25">
      <c r="A30" s="7"/>
      <c r="B30" s="65"/>
      <c r="C30" s="66"/>
      <c r="D30" s="65"/>
      <c r="E30" s="66"/>
      <c r="F30" s="67"/>
      <c r="G30" s="65"/>
      <c r="H30" s="66"/>
      <c r="I30" s="8"/>
      <c r="J30" s="9"/>
    </row>
    <row r="31" spans="1:10" s="43" customFormat="1" x14ac:dyDescent="0.25">
      <c r="A31" s="22" t="s">
        <v>129</v>
      </c>
      <c r="B31" s="78">
        <v>1048</v>
      </c>
      <c r="C31" s="79">
        <v>931</v>
      </c>
      <c r="D31" s="78">
        <v>7942</v>
      </c>
      <c r="E31" s="79">
        <v>7116</v>
      </c>
      <c r="F31" s="80"/>
      <c r="G31" s="78">
        <f>B31-C31</f>
        <v>117</v>
      </c>
      <c r="H31" s="79">
        <f>D31-E31</f>
        <v>826</v>
      </c>
      <c r="I31" s="54">
        <f>IF(C31=0, "-", IF(G31/C31&lt;10, G31/C31, "&gt;999%"))</f>
        <v>0.12567132116004295</v>
      </c>
      <c r="J31" s="55">
        <f>IF(E31=0, "-", IF(H31/E31&lt;10, H31/E31, "&gt;999%"))</f>
        <v>0.11607644744238337</v>
      </c>
    </row>
    <row r="32" spans="1:10" x14ac:dyDescent="0.25">
      <c r="A32" s="1"/>
      <c r="B32" s="68"/>
      <c r="C32" s="69"/>
      <c r="D32" s="68"/>
      <c r="E32" s="69"/>
      <c r="F32" s="70"/>
      <c r="G32" s="68"/>
      <c r="H32" s="69"/>
      <c r="I32" s="5"/>
      <c r="J32" s="6"/>
    </row>
    <row r="33" spans="1:10" s="43" customFormat="1" x14ac:dyDescent="0.25">
      <c r="A33" s="27" t="s">
        <v>5</v>
      </c>
      <c r="B33" s="71">
        <f>SUM(B26:B32)</f>
        <v>20634</v>
      </c>
      <c r="C33" s="77">
        <f>SUM(C26:C32)</f>
        <v>20062</v>
      </c>
      <c r="D33" s="71">
        <f>SUM(D26:D32)</f>
        <v>175916</v>
      </c>
      <c r="E33" s="77">
        <f>SUM(E26:E32)</f>
        <v>181157</v>
      </c>
      <c r="F33" s="73"/>
      <c r="G33" s="71">
        <f>B33-C33</f>
        <v>572</v>
      </c>
      <c r="H33" s="72">
        <f>D33-E33</f>
        <v>-5241</v>
      </c>
      <c r="I33" s="37">
        <f>IF(C33=0, 0, G33/C33)</f>
        <v>2.8511613996610508E-2</v>
      </c>
      <c r="J33" s="38">
        <f>IF(E33=0, 0, H33/E33)</f>
        <v>-2.893070651423903E-2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113</v>
      </c>
      <c r="B7" s="65"/>
      <c r="C7" s="66"/>
      <c r="D7" s="65"/>
      <c r="E7" s="66"/>
      <c r="F7" s="67"/>
      <c r="G7" s="65"/>
      <c r="H7" s="66"/>
      <c r="I7" s="20"/>
      <c r="J7" s="21"/>
    </row>
    <row r="8" spans="1:10" x14ac:dyDescent="0.25">
      <c r="A8" s="158" t="s">
        <v>166</v>
      </c>
      <c r="B8" s="65">
        <v>245</v>
      </c>
      <c r="C8" s="66">
        <v>109</v>
      </c>
      <c r="D8" s="65">
        <v>1674</v>
      </c>
      <c r="E8" s="66">
        <v>1187</v>
      </c>
      <c r="F8" s="67"/>
      <c r="G8" s="65">
        <f>B8-C8</f>
        <v>136</v>
      </c>
      <c r="H8" s="66">
        <f>D8-E8</f>
        <v>487</v>
      </c>
      <c r="I8" s="20">
        <f>IF(C8=0, "-", IF(G8/C8&lt;10, G8/C8, "&gt;999%"))</f>
        <v>1.2477064220183487</v>
      </c>
      <c r="J8" s="21">
        <f>IF(E8=0, "-", IF(H8/E8&lt;10, H8/E8, "&gt;999%"))</f>
        <v>0.41027801179443979</v>
      </c>
    </row>
    <row r="9" spans="1:10" x14ac:dyDescent="0.25">
      <c r="A9" s="158" t="s">
        <v>167</v>
      </c>
      <c r="B9" s="65">
        <v>418</v>
      </c>
      <c r="C9" s="66">
        <v>20</v>
      </c>
      <c r="D9" s="65">
        <v>2396</v>
      </c>
      <c r="E9" s="66">
        <v>173</v>
      </c>
      <c r="F9" s="67"/>
      <c r="G9" s="65">
        <f>B9-C9</f>
        <v>398</v>
      </c>
      <c r="H9" s="66">
        <f>D9-E9</f>
        <v>2223</v>
      </c>
      <c r="I9" s="20" t="str">
        <f>IF(C9=0, "-", IF(G9/C9&lt;10, G9/C9, "&gt;999%"))</f>
        <v>&gt;999%</v>
      </c>
      <c r="J9" s="21" t="str">
        <f>IF(E9=0, "-", IF(H9/E9&lt;10, H9/E9, "&gt;999%"))</f>
        <v>&gt;999%</v>
      </c>
    </row>
    <row r="10" spans="1:10" x14ac:dyDescent="0.25">
      <c r="A10" s="158" t="s">
        <v>168</v>
      </c>
      <c r="B10" s="65">
        <v>353</v>
      </c>
      <c r="C10" s="66">
        <v>640</v>
      </c>
      <c r="D10" s="65">
        <v>4035</v>
      </c>
      <c r="E10" s="66">
        <v>4597</v>
      </c>
      <c r="F10" s="67"/>
      <c r="G10" s="65">
        <f>B10-C10</f>
        <v>-287</v>
      </c>
      <c r="H10" s="66">
        <f>D10-E10</f>
        <v>-562</v>
      </c>
      <c r="I10" s="20">
        <f>IF(C10=0, "-", IF(G10/C10&lt;10, G10/C10, "&gt;999%"))</f>
        <v>-0.44843749999999999</v>
      </c>
      <c r="J10" s="21">
        <f>IF(E10=0, "-", IF(H10/E10&lt;10, H10/E10, "&gt;999%"))</f>
        <v>-0.1222536436806613</v>
      </c>
    </row>
    <row r="11" spans="1:10" x14ac:dyDescent="0.25">
      <c r="A11" s="158" t="s">
        <v>169</v>
      </c>
      <c r="B11" s="65">
        <v>2673</v>
      </c>
      <c r="C11" s="66">
        <v>3615</v>
      </c>
      <c r="D11" s="65">
        <v>23707</v>
      </c>
      <c r="E11" s="66">
        <v>30089</v>
      </c>
      <c r="F11" s="67"/>
      <c r="G11" s="65">
        <f>B11-C11</f>
        <v>-942</v>
      </c>
      <c r="H11" s="66">
        <f>D11-E11</f>
        <v>-6382</v>
      </c>
      <c r="I11" s="20">
        <f>IF(C11=0, "-", IF(G11/C11&lt;10, G11/C11, "&gt;999%"))</f>
        <v>-0.26058091286307056</v>
      </c>
      <c r="J11" s="21">
        <f>IF(E11=0, "-", IF(H11/E11&lt;10, H11/E11, "&gt;999%"))</f>
        <v>-0.21210409119611817</v>
      </c>
    </row>
    <row r="12" spans="1:10" x14ac:dyDescent="0.25">
      <c r="A12" s="158" t="s">
        <v>170</v>
      </c>
      <c r="B12" s="65">
        <v>7</v>
      </c>
      <c r="C12" s="66">
        <v>9</v>
      </c>
      <c r="D12" s="65">
        <v>57</v>
      </c>
      <c r="E12" s="66">
        <v>52</v>
      </c>
      <c r="F12" s="67"/>
      <c r="G12" s="65">
        <f>B12-C12</f>
        <v>-2</v>
      </c>
      <c r="H12" s="66">
        <f>D12-E12</f>
        <v>5</v>
      </c>
      <c r="I12" s="20">
        <f>IF(C12=0, "-", IF(G12/C12&lt;10, G12/C12, "&gt;999%"))</f>
        <v>-0.22222222222222221</v>
      </c>
      <c r="J12" s="21">
        <f>IF(E12=0, "-", IF(H12/E12&lt;10, H12/E12, "&gt;999%"))</f>
        <v>9.6153846153846159E-2</v>
      </c>
    </row>
    <row r="13" spans="1:10" x14ac:dyDescent="0.25">
      <c r="A13" s="7"/>
      <c r="B13" s="65"/>
      <c r="C13" s="66"/>
      <c r="D13" s="65"/>
      <c r="E13" s="66"/>
      <c r="F13" s="67"/>
      <c r="G13" s="65"/>
      <c r="H13" s="66"/>
      <c r="I13" s="20"/>
      <c r="J13" s="21"/>
    </row>
    <row r="14" spans="1:10" s="139" customFormat="1" x14ac:dyDescent="0.25">
      <c r="A14" s="159" t="s">
        <v>122</v>
      </c>
      <c r="B14" s="65"/>
      <c r="C14" s="66"/>
      <c r="D14" s="65"/>
      <c r="E14" s="66"/>
      <c r="F14" s="67"/>
      <c r="G14" s="65"/>
      <c r="H14" s="66"/>
      <c r="I14" s="20"/>
      <c r="J14" s="21"/>
    </row>
    <row r="15" spans="1:10" x14ac:dyDescent="0.25">
      <c r="A15" s="158" t="s">
        <v>166</v>
      </c>
      <c r="B15" s="65">
        <v>1941</v>
      </c>
      <c r="C15" s="66">
        <v>2037</v>
      </c>
      <c r="D15" s="65">
        <v>20525</v>
      </c>
      <c r="E15" s="66">
        <v>19917</v>
      </c>
      <c r="F15" s="67"/>
      <c r="G15" s="65">
        <f>B15-C15</f>
        <v>-96</v>
      </c>
      <c r="H15" s="66">
        <f>D15-E15</f>
        <v>608</v>
      </c>
      <c r="I15" s="20">
        <f>IF(C15=0, "-", IF(G15/C15&lt;10, G15/C15, "&gt;999%"))</f>
        <v>-4.7128129602356406E-2</v>
      </c>
      <c r="J15" s="21">
        <f>IF(E15=0, "-", IF(H15/E15&lt;10, H15/E15, "&gt;999%"))</f>
        <v>3.0526685745845258E-2</v>
      </c>
    </row>
    <row r="16" spans="1:10" x14ac:dyDescent="0.25">
      <c r="A16" s="158" t="s">
        <v>167</v>
      </c>
      <c r="B16" s="65">
        <v>1158</v>
      </c>
      <c r="C16" s="66">
        <v>75</v>
      </c>
      <c r="D16" s="65">
        <v>2126</v>
      </c>
      <c r="E16" s="66">
        <v>451</v>
      </c>
      <c r="F16" s="67"/>
      <c r="G16" s="65">
        <f>B16-C16</f>
        <v>1083</v>
      </c>
      <c r="H16" s="66">
        <f>D16-E16</f>
        <v>1675</v>
      </c>
      <c r="I16" s="20" t="str">
        <f>IF(C16=0, "-", IF(G16/C16&lt;10, G16/C16, "&gt;999%"))</f>
        <v>&gt;999%</v>
      </c>
      <c r="J16" s="21">
        <f>IF(E16=0, "-", IF(H16/E16&lt;10, H16/E16, "&gt;999%"))</f>
        <v>3.7139689578713968</v>
      </c>
    </row>
    <row r="17" spans="1:10" x14ac:dyDescent="0.25">
      <c r="A17" s="158" t="s">
        <v>168</v>
      </c>
      <c r="B17" s="65">
        <v>689</v>
      </c>
      <c r="C17" s="66">
        <v>772</v>
      </c>
      <c r="D17" s="65">
        <v>7425</v>
      </c>
      <c r="E17" s="66">
        <v>6919</v>
      </c>
      <c r="F17" s="67"/>
      <c r="G17" s="65">
        <f>B17-C17</f>
        <v>-83</v>
      </c>
      <c r="H17" s="66">
        <f>D17-E17</f>
        <v>506</v>
      </c>
      <c r="I17" s="20">
        <f>IF(C17=0, "-", IF(G17/C17&lt;10, G17/C17, "&gt;999%"))</f>
        <v>-0.10751295336787564</v>
      </c>
      <c r="J17" s="21">
        <f>IF(E17=0, "-", IF(H17/E17&lt;10, H17/E17, "&gt;999%"))</f>
        <v>7.3131955484896663E-2</v>
      </c>
    </row>
    <row r="18" spans="1:10" x14ac:dyDescent="0.25">
      <c r="A18" s="158" t="s">
        <v>169</v>
      </c>
      <c r="B18" s="65">
        <v>6734</v>
      </c>
      <c r="C18" s="66">
        <v>6616</v>
      </c>
      <c r="D18" s="65">
        <v>56853</v>
      </c>
      <c r="E18" s="66">
        <v>62265</v>
      </c>
      <c r="F18" s="67"/>
      <c r="G18" s="65">
        <f>B18-C18</f>
        <v>118</v>
      </c>
      <c r="H18" s="66">
        <f>D18-E18</f>
        <v>-5412</v>
      </c>
      <c r="I18" s="20">
        <f>IF(C18=0, "-", IF(G18/C18&lt;10, G18/C18, "&gt;999%"))</f>
        <v>1.7835550181378477E-2</v>
      </c>
      <c r="J18" s="21">
        <f>IF(E18=0, "-", IF(H18/E18&lt;10, H18/E18, "&gt;999%"))</f>
        <v>-8.691881474343531E-2</v>
      </c>
    </row>
    <row r="19" spans="1:10" x14ac:dyDescent="0.25">
      <c r="A19" s="158" t="s">
        <v>170</v>
      </c>
      <c r="B19" s="65">
        <v>104</v>
      </c>
      <c r="C19" s="66">
        <v>55</v>
      </c>
      <c r="D19" s="65">
        <v>907</v>
      </c>
      <c r="E19" s="66">
        <v>403</v>
      </c>
      <c r="F19" s="67"/>
      <c r="G19" s="65">
        <f>B19-C19</f>
        <v>49</v>
      </c>
      <c r="H19" s="66">
        <f>D19-E19</f>
        <v>504</v>
      </c>
      <c r="I19" s="20">
        <f>IF(C19=0, "-", IF(G19/C19&lt;10, G19/C19, "&gt;999%"))</f>
        <v>0.89090909090909087</v>
      </c>
      <c r="J19" s="21">
        <f>IF(E19=0, "-", IF(H19/E19&lt;10, H19/E19, "&gt;999%"))</f>
        <v>1.250620347394541</v>
      </c>
    </row>
    <row r="20" spans="1:10" x14ac:dyDescent="0.25">
      <c r="A20" s="7"/>
      <c r="B20" s="65"/>
      <c r="C20" s="66"/>
      <c r="D20" s="65"/>
      <c r="E20" s="66"/>
      <c r="F20" s="67"/>
      <c r="G20" s="65"/>
      <c r="H20" s="66"/>
      <c r="I20" s="20"/>
      <c r="J20" s="21"/>
    </row>
    <row r="21" spans="1:10" s="139" customFormat="1" x14ac:dyDescent="0.25">
      <c r="A21" s="159" t="s">
        <v>128</v>
      </c>
      <c r="B21" s="65"/>
      <c r="C21" s="66"/>
      <c r="D21" s="65"/>
      <c r="E21" s="66"/>
      <c r="F21" s="67"/>
      <c r="G21" s="65"/>
      <c r="H21" s="66"/>
      <c r="I21" s="20"/>
      <c r="J21" s="21"/>
    </row>
    <row r="22" spans="1:10" x14ac:dyDescent="0.25">
      <c r="A22" s="158" t="s">
        <v>166</v>
      </c>
      <c r="B22" s="65">
        <v>4607</v>
      </c>
      <c r="C22" s="66">
        <v>4674</v>
      </c>
      <c r="D22" s="65">
        <v>43533</v>
      </c>
      <c r="E22" s="66">
        <v>44190</v>
      </c>
      <c r="F22" s="67"/>
      <c r="G22" s="65">
        <f>B22-C22</f>
        <v>-67</v>
      </c>
      <c r="H22" s="66">
        <f>D22-E22</f>
        <v>-657</v>
      </c>
      <c r="I22" s="20">
        <f>IF(C22=0, "-", IF(G22/C22&lt;10, G22/C22, "&gt;999%"))</f>
        <v>-1.4334617030380831E-2</v>
      </c>
      <c r="J22" s="21">
        <f>IF(E22=0, "-", IF(H22/E22&lt;10, H22/E22, "&gt;999%"))</f>
        <v>-1.4867617107942974E-2</v>
      </c>
    </row>
    <row r="23" spans="1:10" x14ac:dyDescent="0.25">
      <c r="A23" s="158" t="s">
        <v>167</v>
      </c>
      <c r="B23" s="65">
        <v>0</v>
      </c>
      <c r="C23" s="66">
        <v>0</v>
      </c>
      <c r="D23" s="65">
        <v>7</v>
      </c>
      <c r="E23" s="66">
        <v>5</v>
      </c>
      <c r="F23" s="67"/>
      <c r="G23" s="65">
        <f>B23-C23</f>
        <v>0</v>
      </c>
      <c r="H23" s="66">
        <f>D23-E23</f>
        <v>2</v>
      </c>
      <c r="I23" s="20" t="str">
        <f>IF(C23=0, "-", IF(G23/C23&lt;10, G23/C23, "&gt;999%"))</f>
        <v>-</v>
      </c>
      <c r="J23" s="21">
        <f>IF(E23=0, "-", IF(H23/E23&lt;10, H23/E23, "&gt;999%"))</f>
        <v>0.4</v>
      </c>
    </row>
    <row r="24" spans="1:10" x14ac:dyDescent="0.25">
      <c r="A24" s="158" t="s">
        <v>169</v>
      </c>
      <c r="B24" s="65">
        <v>657</v>
      </c>
      <c r="C24" s="66">
        <v>509</v>
      </c>
      <c r="D24" s="65">
        <v>4729</v>
      </c>
      <c r="E24" s="66">
        <v>3793</v>
      </c>
      <c r="F24" s="67"/>
      <c r="G24" s="65">
        <f>B24-C24</f>
        <v>148</v>
      </c>
      <c r="H24" s="66">
        <f>D24-E24</f>
        <v>936</v>
      </c>
      <c r="I24" s="20">
        <f>IF(C24=0, "-", IF(G24/C24&lt;10, G24/C24, "&gt;999%"))</f>
        <v>0.29076620825147348</v>
      </c>
      <c r="J24" s="21">
        <f>IF(E24=0, "-", IF(H24/E24&lt;10, H24/E24, "&gt;999%"))</f>
        <v>0.24677036646453995</v>
      </c>
    </row>
    <row r="25" spans="1:10" x14ac:dyDescent="0.25">
      <c r="A25" s="7"/>
      <c r="B25" s="65"/>
      <c r="C25" s="66"/>
      <c r="D25" s="65"/>
      <c r="E25" s="66"/>
      <c r="F25" s="67"/>
      <c r="G25" s="65"/>
      <c r="H25" s="66"/>
      <c r="I25" s="20"/>
      <c r="J25" s="21"/>
    </row>
    <row r="26" spans="1:10" x14ac:dyDescent="0.25">
      <c r="A26" s="7" t="s">
        <v>129</v>
      </c>
      <c r="B26" s="65">
        <v>1048</v>
      </c>
      <c r="C26" s="66">
        <v>931</v>
      </c>
      <c r="D26" s="65">
        <v>7942</v>
      </c>
      <c r="E26" s="66">
        <v>7116</v>
      </c>
      <c r="F26" s="67"/>
      <c r="G26" s="65">
        <f>B26-C26</f>
        <v>117</v>
      </c>
      <c r="H26" s="66">
        <f>D26-E26</f>
        <v>826</v>
      </c>
      <c r="I26" s="20">
        <f>IF(C26=0, "-", IF(G26/C26&lt;10, G26/C26, "&gt;999%"))</f>
        <v>0.12567132116004295</v>
      </c>
      <c r="J26" s="21">
        <f>IF(E26=0, "-", IF(H26/E26&lt;10, H26/E26, "&gt;999%"))</f>
        <v>0.11607644744238337</v>
      </c>
    </row>
    <row r="27" spans="1:10" x14ac:dyDescent="0.25">
      <c r="A27" s="1"/>
      <c r="B27" s="68"/>
      <c r="C27" s="69"/>
      <c r="D27" s="68"/>
      <c r="E27" s="69"/>
      <c r="F27" s="70"/>
      <c r="G27" s="68"/>
      <c r="H27" s="69"/>
      <c r="I27" s="5"/>
      <c r="J27" s="6"/>
    </row>
    <row r="28" spans="1:10" s="43" customFormat="1" x14ac:dyDescent="0.25">
      <c r="A28" s="27" t="s">
        <v>5</v>
      </c>
      <c r="B28" s="71">
        <f>SUM(B6:B27)</f>
        <v>20634</v>
      </c>
      <c r="C28" s="77">
        <f>SUM(C6:C27)</f>
        <v>20062</v>
      </c>
      <c r="D28" s="71">
        <f>SUM(D6:D27)</f>
        <v>175916</v>
      </c>
      <c r="E28" s="77">
        <f>SUM(E6:E27)</f>
        <v>181157</v>
      </c>
      <c r="F28" s="73"/>
      <c r="G28" s="71">
        <f>B28-C28</f>
        <v>572</v>
      </c>
      <c r="H28" s="72">
        <f>D28-E28</f>
        <v>-5241</v>
      </c>
      <c r="I28" s="37">
        <f>IF(C28=0, 0, G28/C28)</f>
        <v>2.8511613996610508E-2</v>
      </c>
      <c r="J28" s="38">
        <f>IF(E28=0, 0, H28/E28)</f>
        <v>-2.893070651423903E-2</v>
      </c>
    </row>
    <row r="29" spans="1:10" s="43" customFormat="1" x14ac:dyDescent="0.25">
      <c r="A29" s="22"/>
      <c r="B29" s="78"/>
      <c r="C29" s="98"/>
      <c r="D29" s="78"/>
      <c r="E29" s="98"/>
      <c r="F29" s="80"/>
      <c r="G29" s="78"/>
      <c r="H29" s="79"/>
      <c r="I29" s="54"/>
      <c r="J29" s="55"/>
    </row>
    <row r="30" spans="1:10" s="139" customFormat="1" x14ac:dyDescent="0.25">
      <c r="A30" s="161" t="s">
        <v>171</v>
      </c>
      <c r="B30" s="74"/>
      <c r="C30" s="75"/>
      <c r="D30" s="74"/>
      <c r="E30" s="75"/>
      <c r="F30" s="76"/>
      <c r="G30" s="74"/>
      <c r="H30" s="75"/>
      <c r="I30" s="23"/>
      <c r="J30" s="24"/>
    </row>
    <row r="31" spans="1:10" x14ac:dyDescent="0.25">
      <c r="A31" s="7" t="s">
        <v>166</v>
      </c>
      <c r="B31" s="65">
        <v>6793</v>
      </c>
      <c r="C31" s="66">
        <v>6820</v>
      </c>
      <c r="D31" s="65">
        <v>65732</v>
      </c>
      <c r="E31" s="66">
        <v>65294</v>
      </c>
      <c r="F31" s="67"/>
      <c r="G31" s="65">
        <f>B31-C31</f>
        <v>-27</v>
      </c>
      <c r="H31" s="66">
        <f>D31-E31</f>
        <v>438</v>
      </c>
      <c r="I31" s="20">
        <f>IF(C31=0, "-", IF(G31/C31&lt;10, G31/C31, "&gt;999%"))</f>
        <v>-3.9589442815249265E-3</v>
      </c>
      <c r="J31" s="21">
        <f>IF(E31=0, "-", IF(H31/E31&lt;10, H31/E31, "&gt;999%"))</f>
        <v>6.7081201948111617E-3</v>
      </c>
    </row>
    <row r="32" spans="1:10" x14ac:dyDescent="0.25">
      <c r="A32" s="7" t="s">
        <v>167</v>
      </c>
      <c r="B32" s="65">
        <v>1576</v>
      </c>
      <c r="C32" s="66">
        <v>95</v>
      </c>
      <c r="D32" s="65">
        <v>4529</v>
      </c>
      <c r="E32" s="66">
        <v>629</v>
      </c>
      <c r="F32" s="67"/>
      <c r="G32" s="65">
        <f>B32-C32</f>
        <v>1481</v>
      </c>
      <c r="H32" s="66">
        <f>D32-E32</f>
        <v>3900</v>
      </c>
      <c r="I32" s="20" t="str">
        <f>IF(C32=0, "-", IF(G32/C32&lt;10, G32/C32, "&gt;999%"))</f>
        <v>&gt;999%</v>
      </c>
      <c r="J32" s="21">
        <f>IF(E32=0, "-", IF(H32/E32&lt;10, H32/E32, "&gt;999%"))</f>
        <v>6.2003179650238476</v>
      </c>
    </row>
    <row r="33" spans="1:10" x14ac:dyDescent="0.25">
      <c r="A33" s="7" t="s">
        <v>168</v>
      </c>
      <c r="B33" s="65">
        <v>1042</v>
      </c>
      <c r="C33" s="66">
        <v>1412</v>
      </c>
      <c r="D33" s="65">
        <v>11460</v>
      </c>
      <c r="E33" s="66">
        <v>11516</v>
      </c>
      <c r="F33" s="67"/>
      <c r="G33" s="65">
        <f>B33-C33</f>
        <v>-370</v>
      </c>
      <c r="H33" s="66">
        <f>D33-E33</f>
        <v>-56</v>
      </c>
      <c r="I33" s="20">
        <f>IF(C33=0, "-", IF(G33/C33&lt;10, G33/C33, "&gt;999%"))</f>
        <v>-0.26203966005665724</v>
      </c>
      <c r="J33" s="21">
        <f>IF(E33=0, "-", IF(H33/E33&lt;10, H33/E33, "&gt;999%"))</f>
        <v>-4.8627995831886069E-3</v>
      </c>
    </row>
    <row r="34" spans="1:10" x14ac:dyDescent="0.25">
      <c r="A34" s="7" t="s">
        <v>169</v>
      </c>
      <c r="B34" s="65">
        <v>10064</v>
      </c>
      <c r="C34" s="66">
        <v>10740</v>
      </c>
      <c r="D34" s="65">
        <v>85289</v>
      </c>
      <c r="E34" s="66">
        <v>96147</v>
      </c>
      <c r="F34" s="67"/>
      <c r="G34" s="65">
        <f>B34-C34</f>
        <v>-676</v>
      </c>
      <c r="H34" s="66">
        <f>D34-E34</f>
        <v>-10858</v>
      </c>
      <c r="I34" s="20">
        <f>IF(C34=0, "-", IF(G34/C34&lt;10, G34/C34, "&gt;999%"))</f>
        <v>-6.294227188081937E-2</v>
      </c>
      <c r="J34" s="21">
        <f>IF(E34=0, "-", IF(H34/E34&lt;10, H34/E34, "&gt;999%"))</f>
        <v>-0.11293124070433815</v>
      </c>
    </row>
    <row r="35" spans="1:10" x14ac:dyDescent="0.25">
      <c r="A35" s="7" t="s">
        <v>170</v>
      </c>
      <c r="B35" s="65">
        <v>111</v>
      </c>
      <c r="C35" s="66">
        <v>64</v>
      </c>
      <c r="D35" s="65">
        <v>964</v>
      </c>
      <c r="E35" s="66">
        <v>455</v>
      </c>
      <c r="F35" s="67"/>
      <c r="G35" s="65">
        <f>B35-C35</f>
        <v>47</v>
      </c>
      <c r="H35" s="66">
        <f>D35-E35</f>
        <v>509</v>
      </c>
      <c r="I35" s="20">
        <f>IF(C35=0, "-", IF(G35/C35&lt;10, G35/C35, "&gt;999%"))</f>
        <v>0.734375</v>
      </c>
      <c r="J35" s="21">
        <f>IF(E35=0, "-", IF(H35/E35&lt;10, H35/E35, "&gt;999%"))</f>
        <v>1.1186813186813187</v>
      </c>
    </row>
    <row r="36" spans="1:10" x14ac:dyDescent="0.25">
      <c r="A36" s="7"/>
      <c r="B36" s="65"/>
      <c r="C36" s="66"/>
      <c r="D36" s="65"/>
      <c r="E36" s="66"/>
      <c r="F36" s="67"/>
      <c r="G36" s="65"/>
      <c r="H36" s="66"/>
      <c r="I36" s="20"/>
      <c r="J36" s="21"/>
    </row>
    <row r="37" spans="1:10" x14ac:dyDescent="0.25">
      <c r="A37" s="7" t="s">
        <v>129</v>
      </c>
      <c r="B37" s="65">
        <v>1048</v>
      </c>
      <c r="C37" s="66">
        <v>931</v>
      </c>
      <c r="D37" s="65">
        <v>7942</v>
      </c>
      <c r="E37" s="66">
        <v>7116</v>
      </c>
      <c r="F37" s="67"/>
      <c r="G37" s="65">
        <f>B37-C37</f>
        <v>117</v>
      </c>
      <c r="H37" s="66">
        <f>D37-E37</f>
        <v>826</v>
      </c>
      <c r="I37" s="20">
        <f>IF(C37=0, "-", IF(G37/C37&lt;10, G37/C37, "&gt;999%"))</f>
        <v>0.12567132116004295</v>
      </c>
      <c r="J37" s="21">
        <f>IF(E37=0, "-", IF(H37/E37&lt;10, H37/E37, "&gt;999%"))</f>
        <v>0.11607644744238337</v>
      </c>
    </row>
    <row r="38" spans="1:10" x14ac:dyDescent="0.25">
      <c r="A38" s="7"/>
      <c r="B38" s="65"/>
      <c r="C38" s="66"/>
      <c r="D38" s="65"/>
      <c r="E38" s="66"/>
      <c r="F38" s="67"/>
      <c r="G38" s="65"/>
      <c r="H38" s="66"/>
      <c r="I38" s="20"/>
      <c r="J38" s="21"/>
    </row>
    <row r="39" spans="1:10" s="43" customFormat="1" x14ac:dyDescent="0.25">
      <c r="A39" s="27" t="s">
        <v>5</v>
      </c>
      <c r="B39" s="71">
        <f>SUM(B29:B38)</f>
        <v>20634</v>
      </c>
      <c r="C39" s="77">
        <f>SUM(C29:C38)</f>
        <v>20062</v>
      </c>
      <c r="D39" s="71">
        <f>SUM(D29:D38)</f>
        <v>175916</v>
      </c>
      <c r="E39" s="77">
        <f>SUM(E29:E38)</f>
        <v>181157</v>
      </c>
      <c r="F39" s="73"/>
      <c r="G39" s="71">
        <f>B39-C39</f>
        <v>572</v>
      </c>
      <c r="H39" s="72">
        <f>D39-E39</f>
        <v>-5241</v>
      </c>
      <c r="I39" s="37">
        <f>IF(C39=0, 0, G39/C39)</f>
        <v>2.8511613996610508E-2</v>
      </c>
      <c r="J39" s="38">
        <f>IF(E39=0, 0, H39/E39)</f>
        <v>-2.893070651423903E-2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112</v>
      </c>
      <c r="B2" s="202" t="s">
        <v>103</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200</v>
      </c>
      <c r="B15" s="65">
        <v>73</v>
      </c>
      <c r="C15" s="66">
        <v>301</v>
      </c>
      <c r="D15" s="65">
        <v>747</v>
      </c>
      <c r="E15" s="66">
        <v>1621</v>
      </c>
      <c r="F15" s="67"/>
      <c r="G15" s="65">
        <f t="shared" ref="G15:G43" si="0">B15-C15</f>
        <v>-228</v>
      </c>
      <c r="H15" s="66">
        <f t="shared" ref="H15:H43" si="1">D15-E15</f>
        <v>-874</v>
      </c>
      <c r="I15" s="20">
        <f t="shared" ref="I15:I43" si="2">IF(C15=0, "-", IF(G15/C15&lt;10, G15/C15, "&gt;999%"))</f>
        <v>-0.75747508305647837</v>
      </c>
      <c r="J15" s="21">
        <f t="shared" ref="J15:J43" si="3">IF(E15=0, "-", IF(H15/E15&lt;10, H15/E15, "&gt;999%"))</f>
        <v>-0.53917334978408393</v>
      </c>
    </row>
    <row r="16" spans="1:10" x14ac:dyDescent="0.25">
      <c r="A16" s="7" t="s">
        <v>199</v>
      </c>
      <c r="B16" s="65">
        <v>28</v>
      </c>
      <c r="C16" s="66">
        <v>41</v>
      </c>
      <c r="D16" s="65">
        <v>336</v>
      </c>
      <c r="E16" s="66">
        <v>267</v>
      </c>
      <c r="F16" s="67"/>
      <c r="G16" s="65">
        <f t="shared" si="0"/>
        <v>-13</v>
      </c>
      <c r="H16" s="66">
        <f t="shared" si="1"/>
        <v>69</v>
      </c>
      <c r="I16" s="20">
        <f t="shared" si="2"/>
        <v>-0.31707317073170732</v>
      </c>
      <c r="J16" s="21">
        <f t="shared" si="3"/>
        <v>0.25842696629213485</v>
      </c>
    </row>
    <row r="17" spans="1:10" x14ac:dyDescent="0.25">
      <c r="A17" s="7" t="s">
        <v>198</v>
      </c>
      <c r="B17" s="65">
        <v>6</v>
      </c>
      <c r="C17" s="66">
        <v>28</v>
      </c>
      <c r="D17" s="65">
        <v>191</v>
      </c>
      <c r="E17" s="66">
        <v>204</v>
      </c>
      <c r="F17" s="67"/>
      <c r="G17" s="65">
        <f t="shared" si="0"/>
        <v>-22</v>
      </c>
      <c r="H17" s="66">
        <f t="shared" si="1"/>
        <v>-13</v>
      </c>
      <c r="I17" s="20">
        <f t="shared" si="2"/>
        <v>-0.7857142857142857</v>
      </c>
      <c r="J17" s="21">
        <f t="shared" si="3"/>
        <v>-6.3725490196078427E-2</v>
      </c>
    </row>
    <row r="18" spans="1:10" x14ac:dyDescent="0.25">
      <c r="A18" s="7" t="s">
        <v>197</v>
      </c>
      <c r="B18" s="65">
        <v>0</v>
      </c>
      <c r="C18" s="66">
        <v>0</v>
      </c>
      <c r="D18" s="65">
        <v>0</v>
      </c>
      <c r="E18" s="66">
        <v>2</v>
      </c>
      <c r="F18" s="67"/>
      <c r="G18" s="65">
        <f t="shared" si="0"/>
        <v>0</v>
      </c>
      <c r="H18" s="66">
        <f t="shared" si="1"/>
        <v>-2</v>
      </c>
      <c r="I18" s="20" t="str">
        <f t="shared" si="2"/>
        <v>-</v>
      </c>
      <c r="J18" s="21">
        <f t="shared" si="3"/>
        <v>-1</v>
      </c>
    </row>
    <row r="19" spans="1:10" x14ac:dyDescent="0.25">
      <c r="A19" s="7" t="s">
        <v>196</v>
      </c>
      <c r="B19" s="65">
        <v>3780</v>
      </c>
      <c r="C19" s="66">
        <v>2112</v>
      </c>
      <c r="D19" s="65">
        <v>20447</v>
      </c>
      <c r="E19" s="66">
        <v>15197</v>
      </c>
      <c r="F19" s="67"/>
      <c r="G19" s="65">
        <f t="shared" si="0"/>
        <v>1668</v>
      </c>
      <c r="H19" s="66">
        <f t="shared" si="1"/>
        <v>5250</v>
      </c>
      <c r="I19" s="20">
        <f t="shared" si="2"/>
        <v>0.78977272727272729</v>
      </c>
      <c r="J19" s="21">
        <f t="shared" si="3"/>
        <v>0.34546292031321973</v>
      </c>
    </row>
    <row r="20" spans="1:10" x14ac:dyDescent="0.25">
      <c r="A20" s="7" t="s">
        <v>195</v>
      </c>
      <c r="B20" s="65">
        <v>124</v>
      </c>
      <c r="C20" s="66">
        <v>224</v>
      </c>
      <c r="D20" s="65">
        <v>855</v>
      </c>
      <c r="E20" s="66">
        <v>1501</v>
      </c>
      <c r="F20" s="67"/>
      <c r="G20" s="65">
        <f t="shared" si="0"/>
        <v>-100</v>
      </c>
      <c r="H20" s="66">
        <f t="shared" si="1"/>
        <v>-646</v>
      </c>
      <c r="I20" s="20">
        <f t="shared" si="2"/>
        <v>-0.44642857142857145</v>
      </c>
      <c r="J20" s="21">
        <f t="shared" si="3"/>
        <v>-0.43037974683544306</v>
      </c>
    </row>
    <row r="21" spans="1:10" x14ac:dyDescent="0.25">
      <c r="A21" s="7" t="s">
        <v>194</v>
      </c>
      <c r="B21" s="65">
        <v>112</v>
      </c>
      <c r="C21" s="66">
        <v>230</v>
      </c>
      <c r="D21" s="65">
        <v>1329</v>
      </c>
      <c r="E21" s="66">
        <v>3222</v>
      </c>
      <c r="F21" s="67"/>
      <c r="G21" s="65">
        <f t="shared" si="0"/>
        <v>-118</v>
      </c>
      <c r="H21" s="66">
        <f t="shared" si="1"/>
        <v>-1893</v>
      </c>
      <c r="I21" s="20">
        <f t="shared" si="2"/>
        <v>-0.5130434782608696</v>
      </c>
      <c r="J21" s="21">
        <f t="shared" si="3"/>
        <v>-0.58752327746741151</v>
      </c>
    </row>
    <row r="22" spans="1:10" x14ac:dyDescent="0.25">
      <c r="A22" s="7" t="s">
        <v>193</v>
      </c>
      <c r="B22" s="65">
        <v>1</v>
      </c>
      <c r="C22" s="66">
        <v>36</v>
      </c>
      <c r="D22" s="65">
        <v>82</v>
      </c>
      <c r="E22" s="66">
        <v>189</v>
      </c>
      <c r="F22" s="67"/>
      <c r="G22" s="65">
        <f t="shared" si="0"/>
        <v>-35</v>
      </c>
      <c r="H22" s="66">
        <f t="shared" si="1"/>
        <v>-107</v>
      </c>
      <c r="I22" s="20">
        <f t="shared" si="2"/>
        <v>-0.97222222222222221</v>
      </c>
      <c r="J22" s="21">
        <f t="shared" si="3"/>
        <v>-0.56613756613756616</v>
      </c>
    </row>
    <row r="23" spans="1:10" x14ac:dyDescent="0.25">
      <c r="A23" s="7" t="s">
        <v>192</v>
      </c>
      <c r="B23" s="65">
        <v>142</v>
      </c>
      <c r="C23" s="66">
        <v>165</v>
      </c>
      <c r="D23" s="65">
        <v>1201</v>
      </c>
      <c r="E23" s="66">
        <v>1189</v>
      </c>
      <c r="F23" s="67"/>
      <c r="G23" s="65">
        <f t="shared" si="0"/>
        <v>-23</v>
      </c>
      <c r="H23" s="66">
        <f t="shared" si="1"/>
        <v>12</v>
      </c>
      <c r="I23" s="20">
        <f t="shared" si="2"/>
        <v>-0.1393939393939394</v>
      </c>
      <c r="J23" s="21">
        <f t="shared" si="3"/>
        <v>1.0092514718250631E-2</v>
      </c>
    </row>
    <row r="24" spans="1:10" x14ac:dyDescent="0.25">
      <c r="A24" s="7" t="s">
        <v>191</v>
      </c>
      <c r="B24" s="65">
        <v>749</v>
      </c>
      <c r="C24" s="66">
        <v>656</v>
      </c>
      <c r="D24" s="65">
        <v>5393</v>
      </c>
      <c r="E24" s="66">
        <v>5472</v>
      </c>
      <c r="F24" s="67"/>
      <c r="G24" s="65">
        <f t="shared" si="0"/>
        <v>93</v>
      </c>
      <c r="H24" s="66">
        <f t="shared" si="1"/>
        <v>-79</v>
      </c>
      <c r="I24" s="20">
        <f t="shared" si="2"/>
        <v>0.14176829268292682</v>
      </c>
      <c r="J24" s="21">
        <f t="shared" si="3"/>
        <v>-1.4437134502923976E-2</v>
      </c>
    </row>
    <row r="25" spans="1:10" x14ac:dyDescent="0.25">
      <c r="A25" s="7" t="s">
        <v>190</v>
      </c>
      <c r="B25" s="65">
        <v>258</v>
      </c>
      <c r="C25" s="66">
        <v>291</v>
      </c>
      <c r="D25" s="65">
        <v>1382</v>
      </c>
      <c r="E25" s="66">
        <v>1871</v>
      </c>
      <c r="F25" s="67"/>
      <c r="G25" s="65">
        <f t="shared" si="0"/>
        <v>-33</v>
      </c>
      <c r="H25" s="66">
        <f t="shared" si="1"/>
        <v>-489</v>
      </c>
      <c r="I25" s="20">
        <f t="shared" si="2"/>
        <v>-0.1134020618556701</v>
      </c>
      <c r="J25" s="21">
        <f t="shared" si="3"/>
        <v>-0.26135756280064137</v>
      </c>
    </row>
    <row r="26" spans="1:10" x14ac:dyDescent="0.25">
      <c r="A26" s="7" t="s">
        <v>189</v>
      </c>
      <c r="B26" s="65">
        <v>8</v>
      </c>
      <c r="C26" s="66">
        <v>44</v>
      </c>
      <c r="D26" s="65">
        <v>336</v>
      </c>
      <c r="E26" s="66">
        <v>545</v>
      </c>
      <c r="F26" s="67"/>
      <c r="G26" s="65">
        <f t="shared" si="0"/>
        <v>-36</v>
      </c>
      <c r="H26" s="66">
        <f t="shared" si="1"/>
        <v>-209</v>
      </c>
      <c r="I26" s="20">
        <f t="shared" si="2"/>
        <v>-0.81818181818181823</v>
      </c>
      <c r="J26" s="21">
        <f t="shared" si="3"/>
        <v>-0.38348623853211011</v>
      </c>
    </row>
    <row r="27" spans="1:10" x14ac:dyDescent="0.25">
      <c r="A27" s="7" t="s">
        <v>188</v>
      </c>
      <c r="B27" s="65">
        <v>47</v>
      </c>
      <c r="C27" s="66">
        <v>0</v>
      </c>
      <c r="D27" s="65">
        <v>78</v>
      </c>
      <c r="E27" s="66">
        <v>0</v>
      </c>
      <c r="F27" s="67"/>
      <c r="G27" s="65">
        <f t="shared" si="0"/>
        <v>47</v>
      </c>
      <c r="H27" s="66">
        <f t="shared" si="1"/>
        <v>78</v>
      </c>
      <c r="I27" s="20" t="str">
        <f t="shared" si="2"/>
        <v>-</v>
      </c>
      <c r="J27" s="21" t="str">
        <f t="shared" si="3"/>
        <v>-</v>
      </c>
    </row>
    <row r="28" spans="1:10" x14ac:dyDescent="0.25">
      <c r="A28" s="7" t="s">
        <v>187</v>
      </c>
      <c r="B28" s="65">
        <v>39</v>
      </c>
      <c r="C28" s="66">
        <v>64</v>
      </c>
      <c r="D28" s="65">
        <v>321</v>
      </c>
      <c r="E28" s="66">
        <v>376</v>
      </c>
      <c r="F28" s="67"/>
      <c r="G28" s="65">
        <f t="shared" si="0"/>
        <v>-25</v>
      </c>
      <c r="H28" s="66">
        <f t="shared" si="1"/>
        <v>-55</v>
      </c>
      <c r="I28" s="20">
        <f t="shared" si="2"/>
        <v>-0.390625</v>
      </c>
      <c r="J28" s="21">
        <f t="shared" si="3"/>
        <v>-0.14627659574468085</v>
      </c>
    </row>
    <row r="29" spans="1:10" x14ac:dyDescent="0.25">
      <c r="A29" s="7" t="s">
        <v>186</v>
      </c>
      <c r="B29" s="65">
        <v>4971</v>
      </c>
      <c r="C29" s="66">
        <v>6559</v>
      </c>
      <c r="D29" s="65">
        <v>53876</v>
      </c>
      <c r="E29" s="66">
        <v>62195</v>
      </c>
      <c r="F29" s="67"/>
      <c r="G29" s="65">
        <f t="shared" si="0"/>
        <v>-1588</v>
      </c>
      <c r="H29" s="66">
        <f t="shared" si="1"/>
        <v>-8319</v>
      </c>
      <c r="I29" s="20">
        <f t="shared" si="2"/>
        <v>-0.24211007775575544</v>
      </c>
      <c r="J29" s="21">
        <f t="shared" si="3"/>
        <v>-0.13375673285633893</v>
      </c>
    </row>
    <row r="30" spans="1:10" x14ac:dyDescent="0.25">
      <c r="A30" s="7" t="s">
        <v>185</v>
      </c>
      <c r="B30" s="65">
        <v>3177</v>
      </c>
      <c r="C30" s="66">
        <v>2725</v>
      </c>
      <c r="D30" s="65">
        <v>26486</v>
      </c>
      <c r="E30" s="66">
        <v>24689</v>
      </c>
      <c r="F30" s="67"/>
      <c r="G30" s="65">
        <f t="shared" si="0"/>
        <v>452</v>
      </c>
      <c r="H30" s="66">
        <f t="shared" si="1"/>
        <v>1797</v>
      </c>
      <c r="I30" s="20">
        <f t="shared" si="2"/>
        <v>0.16587155963302752</v>
      </c>
      <c r="J30" s="21">
        <f t="shared" si="3"/>
        <v>7.2785451010571503E-2</v>
      </c>
    </row>
    <row r="31" spans="1:10" x14ac:dyDescent="0.25">
      <c r="A31" s="7" t="s">
        <v>184</v>
      </c>
      <c r="B31" s="65">
        <v>269</v>
      </c>
      <c r="C31" s="66">
        <v>225</v>
      </c>
      <c r="D31" s="65">
        <v>1566</v>
      </c>
      <c r="E31" s="66">
        <v>2149</v>
      </c>
      <c r="F31" s="67"/>
      <c r="G31" s="65">
        <f t="shared" si="0"/>
        <v>44</v>
      </c>
      <c r="H31" s="66">
        <f t="shared" si="1"/>
        <v>-583</v>
      </c>
      <c r="I31" s="20">
        <f t="shared" si="2"/>
        <v>0.19555555555555557</v>
      </c>
      <c r="J31" s="21">
        <f t="shared" si="3"/>
        <v>-0.2712889716147045</v>
      </c>
    </row>
    <row r="32" spans="1:10" x14ac:dyDescent="0.25">
      <c r="A32" s="7" t="s">
        <v>182</v>
      </c>
      <c r="B32" s="65">
        <v>64</v>
      </c>
      <c r="C32" s="66">
        <v>41</v>
      </c>
      <c r="D32" s="65">
        <v>266</v>
      </c>
      <c r="E32" s="66">
        <v>397</v>
      </c>
      <c r="F32" s="67"/>
      <c r="G32" s="65">
        <f t="shared" si="0"/>
        <v>23</v>
      </c>
      <c r="H32" s="66">
        <f t="shared" si="1"/>
        <v>-131</v>
      </c>
      <c r="I32" s="20">
        <f t="shared" si="2"/>
        <v>0.56097560975609762</v>
      </c>
      <c r="J32" s="21">
        <f t="shared" si="3"/>
        <v>-0.32997481108312343</v>
      </c>
    </row>
    <row r="33" spans="1:10" x14ac:dyDescent="0.25">
      <c r="A33" s="7" t="s">
        <v>181</v>
      </c>
      <c r="B33" s="65">
        <v>83</v>
      </c>
      <c r="C33" s="66">
        <v>102</v>
      </c>
      <c r="D33" s="65">
        <v>385</v>
      </c>
      <c r="E33" s="66">
        <v>768</v>
      </c>
      <c r="F33" s="67"/>
      <c r="G33" s="65">
        <f t="shared" si="0"/>
        <v>-19</v>
      </c>
      <c r="H33" s="66">
        <f t="shared" si="1"/>
        <v>-383</v>
      </c>
      <c r="I33" s="20">
        <f t="shared" si="2"/>
        <v>-0.18627450980392157</v>
      </c>
      <c r="J33" s="21">
        <f t="shared" si="3"/>
        <v>-0.49869791666666669</v>
      </c>
    </row>
    <row r="34" spans="1:10" x14ac:dyDescent="0.25">
      <c r="A34" s="7" t="s">
        <v>180</v>
      </c>
      <c r="B34" s="65">
        <v>45</v>
      </c>
      <c r="C34" s="66">
        <v>57</v>
      </c>
      <c r="D34" s="65">
        <v>314</v>
      </c>
      <c r="E34" s="66">
        <v>464</v>
      </c>
      <c r="F34" s="67"/>
      <c r="G34" s="65">
        <f t="shared" si="0"/>
        <v>-12</v>
      </c>
      <c r="H34" s="66">
        <f t="shared" si="1"/>
        <v>-150</v>
      </c>
      <c r="I34" s="20">
        <f t="shared" si="2"/>
        <v>-0.21052631578947367</v>
      </c>
      <c r="J34" s="21">
        <f t="shared" si="3"/>
        <v>-0.32327586206896552</v>
      </c>
    </row>
    <row r="35" spans="1:10" x14ac:dyDescent="0.25">
      <c r="A35" s="7" t="s">
        <v>179</v>
      </c>
      <c r="B35" s="65">
        <v>73</v>
      </c>
      <c r="C35" s="66">
        <v>92</v>
      </c>
      <c r="D35" s="65">
        <v>675</v>
      </c>
      <c r="E35" s="66">
        <v>914</v>
      </c>
      <c r="F35" s="67"/>
      <c r="G35" s="65">
        <f t="shared" si="0"/>
        <v>-19</v>
      </c>
      <c r="H35" s="66">
        <f t="shared" si="1"/>
        <v>-239</v>
      </c>
      <c r="I35" s="20">
        <f t="shared" si="2"/>
        <v>-0.20652173913043478</v>
      </c>
      <c r="J35" s="21">
        <f t="shared" si="3"/>
        <v>-0.26148796498905907</v>
      </c>
    </row>
    <row r="36" spans="1:10" x14ac:dyDescent="0.25">
      <c r="A36" s="7" t="s">
        <v>178</v>
      </c>
      <c r="B36" s="65">
        <v>96</v>
      </c>
      <c r="C36" s="66">
        <v>125</v>
      </c>
      <c r="D36" s="65">
        <v>990</v>
      </c>
      <c r="E36" s="66">
        <v>1618</v>
      </c>
      <c r="F36" s="67"/>
      <c r="G36" s="65">
        <f t="shared" si="0"/>
        <v>-29</v>
      </c>
      <c r="H36" s="66">
        <f t="shared" si="1"/>
        <v>-628</v>
      </c>
      <c r="I36" s="20">
        <f t="shared" si="2"/>
        <v>-0.23200000000000001</v>
      </c>
      <c r="J36" s="21">
        <f t="shared" si="3"/>
        <v>-0.38813349814585907</v>
      </c>
    </row>
    <row r="37" spans="1:10" x14ac:dyDescent="0.25">
      <c r="A37" s="7" t="s">
        <v>177</v>
      </c>
      <c r="B37" s="65">
        <v>228</v>
      </c>
      <c r="C37" s="66">
        <v>159</v>
      </c>
      <c r="D37" s="65">
        <v>1628</v>
      </c>
      <c r="E37" s="66">
        <v>1693</v>
      </c>
      <c r="F37" s="67"/>
      <c r="G37" s="65">
        <f t="shared" si="0"/>
        <v>69</v>
      </c>
      <c r="H37" s="66">
        <f t="shared" si="1"/>
        <v>-65</v>
      </c>
      <c r="I37" s="20">
        <f t="shared" si="2"/>
        <v>0.43396226415094341</v>
      </c>
      <c r="J37" s="21">
        <f t="shared" si="3"/>
        <v>-3.83933845245127E-2</v>
      </c>
    </row>
    <row r="38" spans="1:10" x14ac:dyDescent="0.25">
      <c r="A38" s="7" t="s">
        <v>176</v>
      </c>
      <c r="B38" s="65">
        <v>24</v>
      </c>
      <c r="C38" s="66">
        <v>6</v>
      </c>
      <c r="D38" s="65">
        <v>144</v>
      </c>
      <c r="E38" s="66">
        <v>416</v>
      </c>
      <c r="F38" s="67"/>
      <c r="G38" s="65">
        <f t="shared" si="0"/>
        <v>18</v>
      </c>
      <c r="H38" s="66">
        <f t="shared" si="1"/>
        <v>-272</v>
      </c>
      <c r="I38" s="20">
        <f t="shared" si="2"/>
        <v>3</v>
      </c>
      <c r="J38" s="21">
        <f t="shared" si="3"/>
        <v>-0.65384615384615385</v>
      </c>
    </row>
    <row r="39" spans="1:10" x14ac:dyDescent="0.25">
      <c r="A39" s="7" t="s">
        <v>175</v>
      </c>
      <c r="B39" s="65">
        <v>4741</v>
      </c>
      <c r="C39" s="66">
        <v>4369</v>
      </c>
      <c r="D39" s="65">
        <v>45012</v>
      </c>
      <c r="E39" s="66">
        <v>43515</v>
      </c>
      <c r="F39" s="67"/>
      <c r="G39" s="65">
        <f t="shared" si="0"/>
        <v>372</v>
      </c>
      <c r="H39" s="66">
        <f t="shared" si="1"/>
        <v>1497</v>
      </c>
      <c r="I39" s="20">
        <f t="shared" si="2"/>
        <v>8.5145342183566036E-2</v>
      </c>
      <c r="J39" s="21">
        <f t="shared" si="3"/>
        <v>3.4401930368838332E-2</v>
      </c>
    </row>
    <row r="40" spans="1:10" x14ac:dyDescent="0.25">
      <c r="A40" s="7" t="s">
        <v>174</v>
      </c>
      <c r="B40" s="65">
        <v>58</v>
      </c>
      <c r="C40" s="66">
        <v>28</v>
      </c>
      <c r="D40" s="65">
        <v>285</v>
      </c>
      <c r="E40" s="66">
        <v>449</v>
      </c>
      <c r="F40" s="67"/>
      <c r="G40" s="65">
        <f t="shared" si="0"/>
        <v>30</v>
      </c>
      <c r="H40" s="66">
        <f t="shared" si="1"/>
        <v>-164</v>
      </c>
      <c r="I40" s="20">
        <f t="shared" si="2"/>
        <v>1.0714285714285714</v>
      </c>
      <c r="J40" s="21">
        <f t="shared" si="3"/>
        <v>-0.36525612472160357</v>
      </c>
    </row>
    <row r="41" spans="1:10" x14ac:dyDescent="0.25">
      <c r="A41" s="7" t="s">
        <v>172</v>
      </c>
      <c r="B41" s="65">
        <v>575</v>
      </c>
      <c r="C41" s="66">
        <v>678</v>
      </c>
      <c r="D41" s="65">
        <v>5199</v>
      </c>
      <c r="E41" s="66">
        <v>4721</v>
      </c>
      <c r="F41" s="67"/>
      <c r="G41" s="65">
        <f t="shared" si="0"/>
        <v>-103</v>
      </c>
      <c r="H41" s="66">
        <f t="shared" si="1"/>
        <v>478</v>
      </c>
      <c r="I41" s="20">
        <f t="shared" si="2"/>
        <v>-0.15191740412979352</v>
      </c>
      <c r="J41" s="21">
        <f t="shared" si="3"/>
        <v>0.10124973522558781</v>
      </c>
    </row>
    <row r="42" spans="1:10" x14ac:dyDescent="0.25">
      <c r="A42" s="7" t="s">
        <v>173</v>
      </c>
      <c r="B42" s="65">
        <v>1</v>
      </c>
      <c r="C42" s="66">
        <v>0</v>
      </c>
      <c r="D42" s="65">
        <v>6</v>
      </c>
      <c r="E42" s="66">
        <v>0</v>
      </c>
      <c r="F42" s="67"/>
      <c r="G42" s="65">
        <f t="shared" si="0"/>
        <v>1</v>
      </c>
      <c r="H42" s="66">
        <f t="shared" si="1"/>
        <v>6</v>
      </c>
      <c r="I42" s="20" t="str">
        <f t="shared" si="2"/>
        <v>-</v>
      </c>
      <c r="J42" s="21" t="str">
        <f t="shared" si="3"/>
        <v>-</v>
      </c>
    </row>
    <row r="43" spans="1:10" x14ac:dyDescent="0.25">
      <c r="A43" s="7" t="s">
        <v>183</v>
      </c>
      <c r="B43" s="65">
        <v>862</v>
      </c>
      <c r="C43" s="66">
        <v>704</v>
      </c>
      <c r="D43" s="65">
        <v>6386</v>
      </c>
      <c r="E43" s="66">
        <v>5513</v>
      </c>
      <c r="F43" s="67"/>
      <c r="G43" s="65">
        <f t="shared" si="0"/>
        <v>158</v>
      </c>
      <c r="H43" s="66">
        <f t="shared" si="1"/>
        <v>873</v>
      </c>
      <c r="I43" s="20">
        <f t="shared" si="2"/>
        <v>0.22443181818181818</v>
      </c>
      <c r="J43" s="21">
        <f t="shared" si="3"/>
        <v>0.15835298385633956</v>
      </c>
    </row>
    <row r="44" spans="1:10" x14ac:dyDescent="0.25">
      <c r="A44" s="7"/>
      <c r="B44" s="65"/>
      <c r="C44" s="66"/>
      <c r="D44" s="65"/>
      <c r="E44" s="66"/>
      <c r="F44" s="67"/>
      <c r="G44" s="65"/>
      <c r="H44" s="66"/>
      <c r="I44" s="20"/>
      <c r="J44" s="21"/>
    </row>
    <row r="45" spans="1:10" s="43" customFormat="1" x14ac:dyDescent="0.25">
      <c r="A45" s="27" t="s">
        <v>28</v>
      </c>
      <c r="B45" s="71">
        <f>SUM(B15:B44)</f>
        <v>20634</v>
      </c>
      <c r="C45" s="72">
        <f>SUM(C15:C44)</f>
        <v>20062</v>
      </c>
      <c r="D45" s="71">
        <f>SUM(D15:D44)</f>
        <v>175916</v>
      </c>
      <c r="E45" s="72">
        <f>SUM(E15:E44)</f>
        <v>181157</v>
      </c>
      <c r="F45" s="73"/>
      <c r="G45" s="71">
        <f>B45-C45</f>
        <v>572</v>
      </c>
      <c r="H45" s="72">
        <f>D45-E45</f>
        <v>-5241</v>
      </c>
      <c r="I45" s="37">
        <f>IF(C45=0, "-", G45/C45)</f>
        <v>2.8511613996610508E-2</v>
      </c>
      <c r="J45" s="38">
        <f>IF(E45=0, "-", H45/E45)</f>
        <v>-2.893070651423903E-2</v>
      </c>
    </row>
    <row r="46" spans="1:10" s="43" customFormat="1" x14ac:dyDescent="0.25">
      <c r="A46" s="27" t="s">
        <v>0</v>
      </c>
      <c r="B46" s="71">
        <f>B11+B45</f>
        <v>20634</v>
      </c>
      <c r="C46" s="77">
        <f>C11+C45</f>
        <v>20062</v>
      </c>
      <c r="D46" s="71">
        <f>D11+D45</f>
        <v>175916</v>
      </c>
      <c r="E46" s="77">
        <f>E11+E45</f>
        <v>181157</v>
      </c>
      <c r="F46" s="73"/>
      <c r="G46" s="71">
        <f>B46-C46</f>
        <v>572</v>
      </c>
      <c r="H46" s="72">
        <f>D46-E46</f>
        <v>-5241</v>
      </c>
      <c r="I46" s="37">
        <f>IF(C46=0, "-", G46/C46)</f>
        <v>2.8511613996610508E-2</v>
      </c>
      <c r="J46" s="38">
        <f>IF(E46=0, "-", H46/E46)</f>
        <v>-2.893070651423903E-2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2"/>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164" t="s">
        <v>114</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114</v>
      </c>
      <c r="B6" s="61" t="s">
        <v>12</v>
      </c>
      <c r="C6" s="62" t="s">
        <v>13</v>
      </c>
      <c r="D6" s="61" t="s">
        <v>12</v>
      </c>
      <c r="E6" s="63" t="s">
        <v>13</v>
      </c>
      <c r="F6" s="62" t="s">
        <v>12</v>
      </c>
      <c r="G6" s="62" t="s">
        <v>13</v>
      </c>
      <c r="H6" s="61" t="s">
        <v>12</v>
      </c>
      <c r="I6" s="63" t="s">
        <v>13</v>
      </c>
      <c r="J6" s="61"/>
      <c r="K6" s="63"/>
    </row>
    <row r="7" spans="1:11" x14ac:dyDescent="0.25">
      <c r="A7" s="7" t="s">
        <v>201</v>
      </c>
      <c r="B7" s="65">
        <v>3</v>
      </c>
      <c r="C7" s="34">
        <f>IF(B11=0, "-", B7/B11)</f>
        <v>4.5454545454545456E-2</v>
      </c>
      <c r="D7" s="65">
        <v>17</v>
      </c>
      <c r="E7" s="9">
        <f>IF(D11=0, "-", D7/D11)</f>
        <v>0.10119047619047619</v>
      </c>
      <c r="F7" s="81">
        <v>29</v>
      </c>
      <c r="G7" s="34">
        <f>IF(F11=0, "-", F7/F11)</f>
        <v>2.9116465863453816E-2</v>
      </c>
      <c r="H7" s="65">
        <v>58</v>
      </c>
      <c r="I7" s="9">
        <f>IF(H11=0, "-", H7/H11)</f>
        <v>4.3413173652694613E-2</v>
      </c>
      <c r="J7" s="8">
        <f>IF(D7=0, "-", IF((B7-D7)/D7&lt;10, (B7-D7)/D7, "&gt;999%"))</f>
        <v>-0.82352941176470584</v>
      </c>
      <c r="K7" s="9">
        <f>IF(H7=0, "-", IF((F7-H7)/H7&lt;10, (F7-H7)/H7, "&gt;999%"))</f>
        <v>-0.5</v>
      </c>
    </row>
    <row r="8" spans="1:11" x14ac:dyDescent="0.25">
      <c r="A8" s="7" t="s">
        <v>202</v>
      </c>
      <c r="B8" s="65">
        <v>63</v>
      </c>
      <c r="C8" s="34">
        <f>IF(B11=0, "-", B8/B11)</f>
        <v>0.95454545454545459</v>
      </c>
      <c r="D8" s="65">
        <v>117</v>
      </c>
      <c r="E8" s="9">
        <f>IF(D11=0, "-", D8/D11)</f>
        <v>0.6964285714285714</v>
      </c>
      <c r="F8" s="81">
        <v>774</v>
      </c>
      <c r="G8" s="34">
        <f>IF(F11=0, "-", F8/F11)</f>
        <v>0.77710843373493976</v>
      </c>
      <c r="H8" s="65">
        <v>1087</v>
      </c>
      <c r="I8" s="9">
        <f>IF(H11=0, "-", H8/H11)</f>
        <v>0.81362275449101795</v>
      </c>
      <c r="J8" s="8">
        <f>IF(D8=0, "-", IF((B8-D8)/D8&lt;10, (B8-D8)/D8, "&gt;999%"))</f>
        <v>-0.46153846153846156</v>
      </c>
      <c r="K8" s="9">
        <f>IF(H8=0, "-", IF((F8-H8)/H8&lt;10, (F8-H8)/H8, "&gt;999%"))</f>
        <v>-0.28794848206071755</v>
      </c>
    </row>
    <row r="9" spans="1:11" x14ac:dyDescent="0.25">
      <c r="A9" s="7" t="s">
        <v>203</v>
      </c>
      <c r="B9" s="65">
        <v>0</v>
      </c>
      <c r="C9" s="34">
        <f>IF(B11=0, "-", B9/B11)</f>
        <v>0</v>
      </c>
      <c r="D9" s="65">
        <v>34</v>
      </c>
      <c r="E9" s="9">
        <f>IF(D11=0, "-", D9/D11)</f>
        <v>0.20238095238095238</v>
      </c>
      <c r="F9" s="81">
        <v>193</v>
      </c>
      <c r="G9" s="34">
        <f>IF(F11=0, "-", F9/F11)</f>
        <v>0.19377510040160642</v>
      </c>
      <c r="H9" s="65">
        <v>191</v>
      </c>
      <c r="I9" s="9">
        <f>IF(H11=0, "-", H9/H11)</f>
        <v>0.14296407185628743</v>
      </c>
      <c r="J9" s="8">
        <f>IF(D9=0, "-", IF((B9-D9)/D9&lt;10, (B9-D9)/D9, "&gt;999%"))</f>
        <v>-1</v>
      </c>
      <c r="K9" s="9">
        <f>IF(H9=0, "-", IF((F9-H9)/H9&lt;10, (F9-H9)/H9, "&gt;999%"))</f>
        <v>1.0471204188481676E-2</v>
      </c>
    </row>
    <row r="10" spans="1:11" x14ac:dyDescent="0.25">
      <c r="A10" s="2"/>
      <c r="B10" s="68"/>
      <c r="C10" s="33"/>
      <c r="D10" s="68"/>
      <c r="E10" s="6"/>
      <c r="F10" s="82"/>
      <c r="G10" s="33"/>
      <c r="H10" s="68"/>
      <c r="I10" s="6"/>
      <c r="J10" s="5"/>
      <c r="K10" s="6"/>
    </row>
    <row r="11" spans="1:11" s="43" customFormat="1" x14ac:dyDescent="0.25">
      <c r="A11" s="162" t="s">
        <v>603</v>
      </c>
      <c r="B11" s="71">
        <f>SUM(B7:B10)</f>
        <v>66</v>
      </c>
      <c r="C11" s="40">
        <f>B11/20634</f>
        <v>3.1986042454201801E-3</v>
      </c>
      <c r="D11" s="71">
        <f>SUM(D7:D10)</f>
        <v>168</v>
      </c>
      <c r="E11" s="41">
        <f>D11/20062</f>
        <v>8.3740404745289605E-3</v>
      </c>
      <c r="F11" s="77">
        <f>SUM(F7:F10)</f>
        <v>996</v>
      </c>
      <c r="G11" s="42">
        <f>F11/175916</f>
        <v>5.6617931285386208E-3</v>
      </c>
      <c r="H11" s="71">
        <f>SUM(H7:H10)</f>
        <v>1336</v>
      </c>
      <c r="I11" s="41">
        <f>H11/181157</f>
        <v>7.3748185275755284E-3</v>
      </c>
      <c r="J11" s="37">
        <f>IF(D11=0, "-", IF((B11-D11)/D11&lt;10, (B11-D11)/D11, "&gt;999%"))</f>
        <v>-0.6071428571428571</v>
      </c>
      <c r="K11" s="38">
        <f>IF(H11=0, "-", IF((F11-H11)/H11&lt;10, (F11-H11)/H11, "&gt;999%"))</f>
        <v>-0.25449101796407186</v>
      </c>
    </row>
    <row r="12" spans="1:11" x14ac:dyDescent="0.25">
      <c r="B12" s="83"/>
      <c r="D12" s="83"/>
      <c r="F12" s="83"/>
      <c r="H12" s="83"/>
    </row>
    <row r="13" spans="1:11" s="43" customFormat="1" x14ac:dyDescent="0.25">
      <c r="A13" s="162" t="s">
        <v>603</v>
      </c>
      <c r="B13" s="71">
        <v>66</v>
      </c>
      <c r="C13" s="40">
        <f>B13/20634</f>
        <v>3.1986042454201801E-3</v>
      </c>
      <c r="D13" s="71">
        <v>168</v>
      </c>
      <c r="E13" s="41">
        <f>D13/20062</f>
        <v>8.3740404745289605E-3</v>
      </c>
      <c r="F13" s="77">
        <v>996</v>
      </c>
      <c r="G13" s="42">
        <f>F13/175916</f>
        <v>5.6617931285386208E-3</v>
      </c>
      <c r="H13" s="71">
        <v>1336</v>
      </c>
      <c r="I13" s="41">
        <f>H13/181157</f>
        <v>7.3748185275755284E-3</v>
      </c>
      <c r="J13" s="37">
        <f>IF(D13=0, "-", IF((B13-D13)/D13&lt;10, (B13-D13)/D13, "&gt;999%"))</f>
        <v>-0.6071428571428571</v>
      </c>
      <c r="K13" s="38">
        <f>IF(H13=0, "-", IF((F13-H13)/H13&lt;10, (F13-H13)/H13, "&gt;999%"))</f>
        <v>-0.25449101796407186</v>
      </c>
    </row>
    <row r="14" spans="1:11" x14ac:dyDescent="0.25">
      <c r="B14" s="83"/>
      <c r="D14" s="83"/>
      <c r="F14" s="83"/>
      <c r="H14" s="83"/>
    </row>
    <row r="15" spans="1:11" ht="15.6" x14ac:dyDescent="0.3">
      <c r="A15" s="164" t="s">
        <v>115</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139</v>
      </c>
      <c r="B17" s="61" t="s">
        <v>12</v>
      </c>
      <c r="C17" s="62" t="s">
        <v>13</v>
      </c>
      <c r="D17" s="61" t="s">
        <v>12</v>
      </c>
      <c r="E17" s="63" t="s">
        <v>13</v>
      </c>
      <c r="F17" s="62" t="s">
        <v>12</v>
      </c>
      <c r="G17" s="62" t="s">
        <v>13</v>
      </c>
      <c r="H17" s="61" t="s">
        <v>12</v>
      </c>
      <c r="I17" s="63" t="s">
        <v>13</v>
      </c>
      <c r="J17" s="61"/>
      <c r="K17" s="63"/>
    </row>
    <row r="18" spans="1:11" x14ac:dyDescent="0.25">
      <c r="A18" s="7" t="s">
        <v>204</v>
      </c>
      <c r="B18" s="65">
        <v>3</v>
      </c>
      <c r="C18" s="34">
        <f>IF(B30=0, "-", B18/B30)</f>
        <v>3.4246575342465752E-3</v>
      </c>
      <c r="D18" s="65">
        <v>0</v>
      </c>
      <c r="E18" s="9">
        <f>IF(D30=0, "-", D18/D30)</f>
        <v>0</v>
      </c>
      <c r="F18" s="81">
        <v>12</v>
      </c>
      <c r="G18" s="34">
        <f>IF(F30=0, "-", F18/F30)</f>
        <v>1.7817371937639199E-3</v>
      </c>
      <c r="H18" s="65">
        <v>65</v>
      </c>
      <c r="I18" s="9">
        <f>IF(H30=0, "-", H18/H30)</f>
        <v>8.501177086058069E-3</v>
      </c>
      <c r="J18" s="8" t="str">
        <f t="shared" ref="J18:J28" si="0">IF(D18=0, "-", IF((B18-D18)/D18&lt;10, (B18-D18)/D18, "&gt;999%"))</f>
        <v>-</v>
      </c>
      <c r="K18" s="9">
        <f t="shared" ref="K18:K28" si="1">IF(H18=0, "-", IF((F18-H18)/H18&lt;10, (F18-H18)/H18, "&gt;999%"))</f>
        <v>-0.81538461538461537</v>
      </c>
    </row>
    <row r="19" spans="1:11" x14ac:dyDescent="0.25">
      <c r="A19" s="7" t="s">
        <v>205</v>
      </c>
      <c r="B19" s="65">
        <v>0</v>
      </c>
      <c r="C19" s="34">
        <f>IF(B30=0, "-", B19/B30)</f>
        <v>0</v>
      </c>
      <c r="D19" s="65">
        <v>0</v>
      </c>
      <c r="E19" s="9">
        <f>IF(D30=0, "-", D19/D30)</f>
        <v>0</v>
      </c>
      <c r="F19" s="81">
        <v>0</v>
      </c>
      <c r="G19" s="34">
        <f>IF(F30=0, "-", F19/F30)</f>
        <v>0</v>
      </c>
      <c r="H19" s="65">
        <v>103</v>
      </c>
      <c r="I19" s="9">
        <f>IF(H30=0, "-", H19/H30)</f>
        <v>1.3471095997907403E-2</v>
      </c>
      <c r="J19" s="8" t="str">
        <f t="shared" si="0"/>
        <v>-</v>
      </c>
      <c r="K19" s="9">
        <f t="shared" si="1"/>
        <v>-1</v>
      </c>
    </row>
    <row r="20" spans="1:11" x14ac:dyDescent="0.25">
      <c r="A20" s="7" t="s">
        <v>206</v>
      </c>
      <c r="B20" s="65">
        <v>14</v>
      </c>
      <c r="C20" s="34">
        <f>IF(B30=0, "-", B20/B30)</f>
        <v>1.5981735159817351E-2</v>
      </c>
      <c r="D20" s="65">
        <v>0</v>
      </c>
      <c r="E20" s="9">
        <f>IF(D30=0, "-", D20/D30)</f>
        <v>0</v>
      </c>
      <c r="F20" s="81">
        <v>106</v>
      </c>
      <c r="G20" s="34">
        <f>IF(F30=0, "-", F20/F30)</f>
        <v>1.5738678544914626E-2</v>
      </c>
      <c r="H20" s="65">
        <v>0</v>
      </c>
      <c r="I20" s="9">
        <f>IF(H30=0, "-", H20/H30)</f>
        <v>0</v>
      </c>
      <c r="J20" s="8" t="str">
        <f t="shared" si="0"/>
        <v>-</v>
      </c>
      <c r="K20" s="9" t="str">
        <f t="shared" si="1"/>
        <v>-</v>
      </c>
    </row>
    <row r="21" spans="1:11" x14ac:dyDescent="0.25">
      <c r="A21" s="7" t="s">
        <v>207</v>
      </c>
      <c r="B21" s="65">
        <v>86</v>
      </c>
      <c r="C21" s="34">
        <f>IF(B30=0, "-", B21/B30)</f>
        <v>9.8173515981735154E-2</v>
      </c>
      <c r="D21" s="65">
        <v>194</v>
      </c>
      <c r="E21" s="9">
        <f>IF(D30=0, "-", D21/D30)</f>
        <v>0.21365638766519823</v>
      </c>
      <c r="F21" s="81">
        <v>758</v>
      </c>
      <c r="G21" s="34">
        <f>IF(F30=0, "-", F21/F30)</f>
        <v>0.1125463994060876</v>
      </c>
      <c r="H21" s="65">
        <v>922</v>
      </c>
      <c r="I21" s="9">
        <f>IF(H30=0, "-", H21/H30)</f>
        <v>0.12058592728223907</v>
      </c>
      <c r="J21" s="8">
        <f t="shared" si="0"/>
        <v>-0.55670103092783507</v>
      </c>
      <c r="K21" s="9">
        <f t="shared" si="1"/>
        <v>-0.17787418655097614</v>
      </c>
    </row>
    <row r="22" spans="1:11" x14ac:dyDescent="0.25">
      <c r="A22" s="7" t="s">
        <v>208</v>
      </c>
      <c r="B22" s="65">
        <v>81</v>
      </c>
      <c r="C22" s="34">
        <f>IF(B30=0, "-", B22/B30)</f>
        <v>9.2465753424657529E-2</v>
      </c>
      <c r="D22" s="65">
        <v>74</v>
      </c>
      <c r="E22" s="9">
        <f>IF(D30=0, "-", D22/D30)</f>
        <v>8.1497797356828189E-2</v>
      </c>
      <c r="F22" s="81">
        <v>851</v>
      </c>
      <c r="G22" s="34">
        <f>IF(F30=0, "-", F22/F30)</f>
        <v>0.12635486265775797</v>
      </c>
      <c r="H22" s="65">
        <v>891</v>
      </c>
      <c r="I22" s="9">
        <f>IF(H30=0, "-", H22/H30)</f>
        <v>0.11653151974888831</v>
      </c>
      <c r="J22" s="8">
        <f t="shared" si="0"/>
        <v>9.45945945945946E-2</v>
      </c>
      <c r="K22" s="9">
        <f t="shared" si="1"/>
        <v>-4.4893378226711557E-2</v>
      </c>
    </row>
    <row r="23" spans="1:11" x14ac:dyDescent="0.25">
      <c r="A23" s="7" t="s">
        <v>209</v>
      </c>
      <c r="B23" s="65">
        <v>541</v>
      </c>
      <c r="C23" s="34">
        <f>IF(B30=0, "-", B23/B30)</f>
        <v>0.61757990867579904</v>
      </c>
      <c r="D23" s="65">
        <v>391</v>
      </c>
      <c r="E23" s="9">
        <f>IF(D30=0, "-", D23/D30)</f>
        <v>0.43061674008810574</v>
      </c>
      <c r="F23" s="81">
        <v>2981</v>
      </c>
      <c r="G23" s="34">
        <f>IF(F30=0, "-", F23/F30)</f>
        <v>0.44261321455085373</v>
      </c>
      <c r="H23" s="65">
        <v>2623</v>
      </c>
      <c r="I23" s="9">
        <f>IF(H30=0, "-", H23/H30)</f>
        <v>0.34305519225738951</v>
      </c>
      <c r="J23" s="8">
        <f t="shared" si="0"/>
        <v>0.38363171355498721</v>
      </c>
      <c r="K23" s="9">
        <f t="shared" si="1"/>
        <v>0.13648494090735799</v>
      </c>
    </row>
    <row r="24" spans="1:11" x14ac:dyDescent="0.25">
      <c r="A24" s="7" t="s">
        <v>210</v>
      </c>
      <c r="B24" s="65">
        <v>9</v>
      </c>
      <c r="C24" s="34">
        <f>IF(B30=0, "-", B24/B30)</f>
        <v>1.0273972602739725E-2</v>
      </c>
      <c r="D24" s="65">
        <v>36</v>
      </c>
      <c r="E24" s="9">
        <f>IF(D30=0, "-", D24/D30)</f>
        <v>3.9647577092511016E-2</v>
      </c>
      <c r="F24" s="81">
        <v>13</v>
      </c>
      <c r="G24" s="34">
        <f>IF(F30=0, "-", F24/F30)</f>
        <v>1.9302152932442465E-3</v>
      </c>
      <c r="H24" s="65">
        <v>143</v>
      </c>
      <c r="I24" s="9">
        <f>IF(H30=0, "-", H24/H30)</f>
        <v>1.8702589589327752E-2</v>
      </c>
      <c r="J24" s="8">
        <f t="shared" si="0"/>
        <v>-0.75</v>
      </c>
      <c r="K24" s="9">
        <f t="shared" si="1"/>
        <v>-0.90909090909090906</v>
      </c>
    </row>
    <row r="25" spans="1:11" x14ac:dyDescent="0.25">
      <c r="A25" s="7" t="s">
        <v>211</v>
      </c>
      <c r="B25" s="65">
        <v>8</v>
      </c>
      <c r="C25" s="34">
        <f>IF(B30=0, "-", B25/B30)</f>
        <v>9.1324200913242004E-3</v>
      </c>
      <c r="D25" s="65">
        <v>44</v>
      </c>
      <c r="E25" s="9">
        <f>IF(D30=0, "-", D25/D30)</f>
        <v>4.8458149779735685E-2</v>
      </c>
      <c r="F25" s="81">
        <v>336</v>
      </c>
      <c r="G25" s="34">
        <f>IF(F30=0, "-", F25/F30)</f>
        <v>4.9888641425389756E-2</v>
      </c>
      <c r="H25" s="65">
        <v>413</v>
      </c>
      <c r="I25" s="9">
        <f>IF(H30=0, "-", H25/H30)</f>
        <v>5.4015171331415118E-2</v>
      </c>
      <c r="J25" s="8">
        <f t="shared" si="0"/>
        <v>-0.81818181818181823</v>
      </c>
      <c r="K25" s="9">
        <f t="shared" si="1"/>
        <v>-0.1864406779661017</v>
      </c>
    </row>
    <row r="26" spans="1:11" x14ac:dyDescent="0.25">
      <c r="A26" s="7" t="s">
        <v>212</v>
      </c>
      <c r="B26" s="65">
        <v>104</v>
      </c>
      <c r="C26" s="34">
        <f>IF(B30=0, "-", B26/B30)</f>
        <v>0.11872146118721461</v>
      </c>
      <c r="D26" s="65">
        <v>64</v>
      </c>
      <c r="E26" s="9">
        <f>IF(D30=0, "-", D26/D30)</f>
        <v>7.0484581497797363E-2</v>
      </c>
      <c r="F26" s="81">
        <v>983</v>
      </c>
      <c r="G26" s="34">
        <f>IF(F30=0, "-", F26/F30)</f>
        <v>0.14595397178916109</v>
      </c>
      <c r="H26" s="65">
        <v>878</v>
      </c>
      <c r="I26" s="9">
        <f>IF(H30=0, "-", H26/H30)</f>
        <v>0.11483128433167669</v>
      </c>
      <c r="J26" s="8">
        <f t="shared" si="0"/>
        <v>0.625</v>
      </c>
      <c r="K26" s="9">
        <f t="shared" si="1"/>
        <v>0.11958997722095673</v>
      </c>
    </row>
    <row r="27" spans="1:11" x14ac:dyDescent="0.25">
      <c r="A27" s="7" t="s">
        <v>213</v>
      </c>
      <c r="B27" s="65">
        <v>15</v>
      </c>
      <c r="C27" s="34">
        <f>IF(B30=0, "-", B27/B30)</f>
        <v>1.7123287671232876E-2</v>
      </c>
      <c r="D27" s="65">
        <v>49</v>
      </c>
      <c r="E27" s="9">
        <f>IF(D30=0, "-", D27/D30)</f>
        <v>5.3964757709251104E-2</v>
      </c>
      <c r="F27" s="81">
        <v>488</v>
      </c>
      <c r="G27" s="34">
        <f>IF(F30=0, "-", F27/F30)</f>
        <v>7.2457312546399408E-2</v>
      </c>
      <c r="H27" s="65">
        <v>809</v>
      </c>
      <c r="I27" s="9">
        <f>IF(H30=0, "-", H27/H30)</f>
        <v>0.10580695788647659</v>
      </c>
      <c r="J27" s="8">
        <f t="shared" si="0"/>
        <v>-0.69387755102040816</v>
      </c>
      <c r="K27" s="9">
        <f t="shared" si="1"/>
        <v>-0.39678615574783682</v>
      </c>
    </row>
    <row r="28" spans="1:11" x14ac:dyDescent="0.25">
      <c r="A28" s="7" t="s">
        <v>214</v>
      </c>
      <c r="B28" s="65">
        <v>15</v>
      </c>
      <c r="C28" s="34">
        <f>IF(B30=0, "-", B28/B30)</f>
        <v>1.7123287671232876E-2</v>
      </c>
      <c r="D28" s="65">
        <v>56</v>
      </c>
      <c r="E28" s="9">
        <f>IF(D30=0, "-", D28/D30)</f>
        <v>6.1674008810572688E-2</v>
      </c>
      <c r="F28" s="81">
        <v>207</v>
      </c>
      <c r="G28" s="34">
        <f>IF(F30=0, "-", F28/F30)</f>
        <v>3.0734966592427616E-2</v>
      </c>
      <c r="H28" s="65">
        <v>799</v>
      </c>
      <c r="I28" s="9">
        <f>IF(H30=0, "-", H28/H30)</f>
        <v>0.1044990844886215</v>
      </c>
      <c r="J28" s="8">
        <f t="shared" si="0"/>
        <v>-0.7321428571428571</v>
      </c>
      <c r="K28" s="9">
        <f t="shared" si="1"/>
        <v>-0.74092615769712145</v>
      </c>
    </row>
    <row r="29" spans="1:11" x14ac:dyDescent="0.25">
      <c r="A29" s="2"/>
      <c r="B29" s="68"/>
      <c r="C29" s="33"/>
      <c r="D29" s="68"/>
      <c r="E29" s="6"/>
      <c r="F29" s="82"/>
      <c r="G29" s="33"/>
      <c r="H29" s="68"/>
      <c r="I29" s="6"/>
      <c r="J29" s="5"/>
      <c r="K29" s="6"/>
    </row>
    <row r="30" spans="1:11" s="43" customFormat="1" x14ac:dyDescent="0.25">
      <c r="A30" s="162" t="s">
        <v>602</v>
      </c>
      <c r="B30" s="71">
        <f>SUM(B18:B29)</f>
        <v>876</v>
      </c>
      <c r="C30" s="40">
        <f>B30/20634</f>
        <v>4.2454201802849666E-2</v>
      </c>
      <c r="D30" s="71">
        <f>SUM(D18:D29)</f>
        <v>908</v>
      </c>
      <c r="E30" s="41">
        <f>D30/20062</f>
        <v>4.5259694945668429E-2</v>
      </c>
      <c r="F30" s="77">
        <f>SUM(F18:F29)</f>
        <v>6735</v>
      </c>
      <c r="G30" s="42">
        <f>F30/175916</f>
        <v>3.8285317992678321E-2</v>
      </c>
      <c r="H30" s="71">
        <f>SUM(H18:H29)</f>
        <v>7646</v>
      </c>
      <c r="I30" s="41">
        <f>H30/181157</f>
        <v>4.220648387862462E-2</v>
      </c>
      <c r="J30" s="37">
        <f>IF(D30=0, "-", IF((B30-D30)/D30&lt;10, (B30-D30)/D30, "&gt;999%"))</f>
        <v>-3.5242290748898682E-2</v>
      </c>
      <c r="K30" s="38">
        <f>IF(H30=0, "-", IF((F30-H30)/H30&lt;10, (F30-H30)/H30, "&gt;999%"))</f>
        <v>-0.11914726654459848</v>
      </c>
    </row>
    <row r="31" spans="1:11" x14ac:dyDescent="0.25">
      <c r="B31" s="83"/>
      <c r="D31" s="83"/>
      <c r="F31" s="83"/>
      <c r="H31" s="83"/>
    </row>
    <row r="32" spans="1:11" x14ac:dyDescent="0.25">
      <c r="A32" s="163" t="s">
        <v>140</v>
      </c>
      <c r="B32" s="61" t="s">
        <v>12</v>
      </c>
      <c r="C32" s="62" t="s">
        <v>13</v>
      </c>
      <c r="D32" s="61" t="s">
        <v>12</v>
      </c>
      <c r="E32" s="63" t="s">
        <v>13</v>
      </c>
      <c r="F32" s="62" t="s">
        <v>12</v>
      </c>
      <c r="G32" s="62" t="s">
        <v>13</v>
      </c>
      <c r="H32" s="61" t="s">
        <v>12</v>
      </c>
      <c r="I32" s="63" t="s">
        <v>13</v>
      </c>
      <c r="J32" s="61"/>
      <c r="K32" s="63"/>
    </row>
    <row r="33" spans="1:11" x14ac:dyDescent="0.25">
      <c r="A33" s="7" t="s">
        <v>215</v>
      </c>
      <c r="B33" s="65">
        <v>11</v>
      </c>
      <c r="C33" s="34">
        <f>IF(B37=0, "-", B33/B37)</f>
        <v>0.26190476190476192</v>
      </c>
      <c r="D33" s="65">
        <v>11</v>
      </c>
      <c r="E33" s="9">
        <f>IF(D37=0, "-", D33/D37)</f>
        <v>0.17741935483870969</v>
      </c>
      <c r="F33" s="81">
        <v>65</v>
      </c>
      <c r="G33" s="34">
        <f>IF(F37=0, "-", F33/F37)</f>
        <v>0.17333333333333334</v>
      </c>
      <c r="H33" s="65">
        <v>90</v>
      </c>
      <c r="I33" s="9">
        <f>IF(H37=0, "-", H33/H37)</f>
        <v>0.19480519480519481</v>
      </c>
      <c r="J33" s="8">
        <f>IF(D33=0, "-", IF((B33-D33)/D33&lt;10, (B33-D33)/D33, "&gt;999%"))</f>
        <v>0</v>
      </c>
      <c r="K33" s="9">
        <f>IF(H33=0, "-", IF((F33-H33)/H33&lt;10, (F33-H33)/H33, "&gt;999%"))</f>
        <v>-0.27777777777777779</v>
      </c>
    </row>
    <row r="34" spans="1:11" x14ac:dyDescent="0.25">
      <c r="A34" s="7" t="s">
        <v>216</v>
      </c>
      <c r="B34" s="65">
        <v>0</v>
      </c>
      <c r="C34" s="34">
        <f>IF(B37=0, "-", B34/B37)</f>
        <v>0</v>
      </c>
      <c r="D34" s="65">
        <v>1</v>
      </c>
      <c r="E34" s="9">
        <f>IF(D37=0, "-", D34/D37)</f>
        <v>1.6129032258064516E-2</v>
      </c>
      <c r="F34" s="81">
        <v>10</v>
      </c>
      <c r="G34" s="34">
        <f>IF(F37=0, "-", F34/F37)</f>
        <v>2.6666666666666668E-2</v>
      </c>
      <c r="H34" s="65">
        <v>8</v>
      </c>
      <c r="I34" s="9">
        <f>IF(H37=0, "-", H34/H37)</f>
        <v>1.7316017316017316E-2</v>
      </c>
      <c r="J34" s="8">
        <f>IF(D34=0, "-", IF((B34-D34)/D34&lt;10, (B34-D34)/D34, "&gt;999%"))</f>
        <v>-1</v>
      </c>
      <c r="K34" s="9">
        <f>IF(H34=0, "-", IF((F34-H34)/H34&lt;10, (F34-H34)/H34, "&gt;999%"))</f>
        <v>0.25</v>
      </c>
    </row>
    <row r="35" spans="1:11" x14ac:dyDescent="0.25">
      <c r="A35" s="7" t="s">
        <v>217</v>
      </c>
      <c r="B35" s="65">
        <v>31</v>
      </c>
      <c r="C35" s="34">
        <f>IF(B37=0, "-", B35/B37)</f>
        <v>0.73809523809523814</v>
      </c>
      <c r="D35" s="65">
        <v>50</v>
      </c>
      <c r="E35" s="9">
        <f>IF(D37=0, "-", D35/D37)</f>
        <v>0.80645161290322576</v>
      </c>
      <c r="F35" s="81">
        <v>300</v>
      </c>
      <c r="G35" s="34">
        <f>IF(F37=0, "-", F35/F37)</f>
        <v>0.8</v>
      </c>
      <c r="H35" s="65">
        <v>364</v>
      </c>
      <c r="I35" s="9">
        <f>IF(H37=0, "-", H35/H37)</f>
        <v>0.78787878787878785</v>
      </c>
      <c r="J35" s="8">
        <f>IF(D35=0, "-", IF((B35-D35)/D35&lt;10, (B35-D35)/D35, "&gt;999%"))</f>
        <v>-0.38</v>
      </c>
      <c r="K35" s="9">
        <f>IF(H35=0, "-", IF((F35-H35)/H35&lt;10, (F35-H35)/H35, "&gt;999%"))</f>
        <v>-0.17582417582417584</v>
      </c>
    </row>
    <row r="36" spans="1:11" x14ac:dyDescent="0.25">
      <c r="A36" s="2"/>
      <c r="B36" s="68"/>
      <c r="C36" s="33"/>
      <c r="D36" s="68"/>
      <c r="E36" s="6"/>
      <c r="F36" s="82"/>
      <c r="G36" s="33"/>
      <c r="H36" s="68"/>
      <c r="I36" s="6"/>
      <c r="J36" s="5"/>
      <c r="K36" s="6"/>
    </row>
    <row r="37" spans="1:11" s="43" customFormat="1" x14ac:dyDescent="0.25">
      <c r="A37" s="162" t="s">
        <v>601</v>
      </c>
      <c r="B37" s="71">
        <f>SUM(B33:B36)</f>
        <v>42</v>
      </c>
      <c r="C37" s="40">
        <f>B37/20634</f>
        <v>2.0354754289037512E-3</v>
      </c>
      <c r="D37" s="71">
        <f>SUM(D33:D36)</f>
        <v>62</v>
      </c>
      <c r="E37" s="41">
        <f>D37/20062</f>
        <v>3.0904196989333067E-3</v>
      </c>
      <c r="F37" s="77">
        <f>SUM(F33:F36)</f>
        <v>375</v>
      </c>
      <c r="G37" s="42">
        <f>F37/175916</f>
        <v>2.1316992200823121E-3</v>
      </c>
      <c r="H37" s="71">
        <f>SUM(H33:H36)</f>
        <v>462</v>
      </c>
      <c r="I37" s="41">
        <f>H37/181157</f>
        <v>2.5502740716615976E-3</v>
      </c>
      <c r="J37" s="37">
        <f>IF(D37=0, "-", IF((B37-D37)/D37&lt;10, (B37-D37)/D37, "&gt;999%"))</f>
        <v>-0.32258064516129031</v>
      </c>
      <c r="K37" s="38">
        <f>IF(H37=0, "-", IF((F37-H37)/H37&lt;10, (F37-H37)/H37, "&gt;999%"))</f>
        <v>-0.18831168831168832</v>
      </c>
    </row>
    <row r="38" spans="1:11" x14ac:dyDescent="0.25">
      <c r="B38" s="83"/>
      <c r="D38" s="83"/>
      <c r="F38" s="83"/>
      <c r="H38" s="83"/>
    </row>
    <row r="39" spans="1:11" s="43" customFormat="1" x14ac:dyDescent="0.25">
      <c r="A39" s="162" t="s">
        <v>600</v>
      </c>
      <c r="B39" s="71">
        <v>918</v>
      </c>
      <c r="C39" s="40">
        <f>B39/20634</f>
        <v>4.4489677231753413E-2</v>
      </c>
      <c r="D39" s="71">
        <v>970</v>
      </c>
      <c r="E39" s="41">
        <f>D39/20062</f>
        <v>4.8350114644601733E-2</v>
      </c>
      <c r="F39" s="77">
        <v>7110</v>
      </c>
      <c r="G39" s="42">
        <f>F39/175916</f>
        <v>4.0417017212760635E-2</v>
      </c>
      <c r="H39" s="71">
        <v>8108</v>
      </c>
      <c r="I39" s="41">
        <f>H39/181157</f>
        <v>4.4756757950286219E-2</v>
      </c>
      <c r="J39" s="37">
        <f>IF(D39=0, "-", IF((B39-D39)/D39&lt;10, (B39-D39)/D39, "&gt;999%"))</f>
        <v>-5.3608247422680409E-2</v>
      </c>
      <c r="K39" s="38">
        <f>IF(H39=0, "-", IF((F39-H39)/H39&lt;10, (F39-H39)/H39, "&gt;999%"))</f>
        <v>-0.12308830784410459</v>
      </c>
    </row>
    <row r="40" spans="1:11" x14ac:dyDescent="0.25">
      <c r="B40" s="83"/>
      <c r="D40" s="83"/>
      <c r="F40" s="83"/>
      <c r="H40" s="83"/>
    </row>
    <row r="41" spans="1:11" ht="15.6" x14ac:dyDescent="0.3">
      <c r="A41" s="164" t="s">
        <v>116</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141</v>
      </c>
      <c r="B43" s="61" t="s">
        <v>12</v>
      </c>
      <c r="C43" s="62" t="s">
        <v>13</v>
      </c>
      <c r="D43" s="61" t="s">
        <v>12</v>
      </c>
      <c r="E43" s="63" t="s">
        <v>13</v>
      </c>
      <c r="F43" s="62" t="s">
        <v>12</v>
      </c>
      <c r="G43" s="62" t="s">
        <v>13</v>
      </c>
      <c r="H43" s="61" t="s">
        <v>12</v>
      </c>
      <c r="I43" s="63" t="s">
        <v>13</v>
      </c>
      <c r="J43" s="61"/>
      <c r="K43" s="63"/>
    </row>
    <row r="44" spans="1:11" x14ac:dyDescent="0.25">
      <c r="A44" s="7" t="s">
        <v>218</v>
      </c>
      <c r="B44" s="65">
        <v>0</v>
      </c>
      <c r="C44" s="34">
        <f>IF(B61=0, "-", B44/B61)</f>
        <v>0</v>
      </c>
      <c r="D44" s="65">
        <v>0</v>
      </c>
      <c r="E44" s="9">
        <f>IF(D61=0, "-", D44/D61)</f>
        <v>0</v>
      </c>
      <c r="F44" s="81">
        <v>0</v>
      </c>
      <c r="G44" s="34">
        <f>IF(F61=0, "-", F44/F61)</f>
        <v>0</v>
      </c>
      <c r="H44" s="65">
        <v>5</v>
      </c>
      <c r="I44" s="9">
        <f>IF(H61=0, "-", H44/H61)</f>
        <v>2.914772064824531E-4</v>
      </c>
      <c r="J44" s="8" t="str">
        <f t="shared" ref="J44:J59" si="2">IF(D44=0, "-", IF((B44-D44)/D44&lt;10, (B44-D44)/D44, "&gt;999%"))</f>
        <v>-</v>
      </c>
      <c r="K44" s="9">
        <f t="shared" ref="K44:K59" si="3">IF(H44=0, "-", IF((F44-H44)/H44&lt;10, (F44-H44)/H44, "&gt;999%"))</f>
        <v>-1</v>
      </c>
    </row>
    <row r="45" spans="1:11" x14ac:dyDescent="0.25">
      <c r="A45" s="7" t="s">
        <v>219</v>
      </c>
      <c r="B45" s="65">
        <v>1</v>
      </c>
      <c r="C45" s="34">
        <f>IF(B61=0, "-", B45/B61)</f>
        <v>7.7579519006982156E-4</v>
      </c>
      <c r="D45" s="65">
        <v>3</v>
      </c>
      <c r="E45" s="9">
        <f>IF(D61=0, "-", D45/D61)</f>
        <v>1.375515818431912E-3</v>
      </c>
      <c r="F45" s="81">
        <v>22</v>
      </c>
      <c r="G45" s="34">
        <f>IF(F61=0, "-", F45/F61)</f>
        <v>1.67160550110174E-3</v>
      </c>
      <c r="H45" s="65">
        <v>119</v>
      </c>
      <c r="I45" s="9">
        <f>IF(H61=0, "-", H45/H61)</f>
        <v>6.9371575142823834E-3</v>
      </c>
      <c r="J45" s="8">
        <f t="shared" si="2"/>
        <v>-0.66666666666666663</v>
      </c>
      <c r="K45" s="9">
        <f t="shared" si="3"/>
        <v>-0.81512605042016806</v>
      </c>
    </row>
    <row r="46" spans="1:11" x14ac:dyDescent="0.25">
      <c r="A46" s="7" t="s">
        <v>220</v>
      </c>
      <c r="B46" s="65">
        <v>18</v>
      </c>
      <c r="C46" s="34">
        <f>IF(B61=0, "-", B46/B61)</f>
        <v>1.3964313421256789E-2</v>
      </c>
      <c r="D46" s="65">
        <v>79</v>
      </c>
      <c r="E46" s="9">
        <f>IF(D61=0, "-", D46/D61)</f>
        <v>3.6221916552040351E-2</v>
      </c>
      <c r="F46" s="81">
        <v>118</v>
      </c>
      <c r="G46" s="34">
        <f>IF(F61=0, "-", F46/F61)</f>
        <v>8.9658840513638788E-3</v>
      </c>
      <c r="H46" s="65">
        <v>454</v>
      </c>
      <c r="I46" s="9">
        <f>IF(H61=0, "-", H46/H61)</f>
        <v>2.6466130348606738E-2</v>
      </c>
      <c r="J46" s="8">
        <f t="shared" si="2"/>
        <v>-0.77215189873417722</v>
      </c>
      <c r="K46" s="9">
        <f t="shared" si="3"/>
        <v>-0.74008810572687223</v>
      </c>
    </row>
    <row r="47" spans="1:11" x14ac:dyDescent="0.25">
      <c r="A47" s="7" t="s">
        <v>221</v>
      </c>
      <c r="B47" s="65">
        <v>404</v>
      </c>
      <c r="C47" s="34">
        <f>IF(B61=0, "-", B47/B61)</f>
        <v>0.31342125678820792</v>
      </c>
      <c r="D47" s="65">
        <v>558</v>
      </c>
      <c r="E47" s="9">
        <f>IF(D61=0, "-", D47/D61)</f>
        <v>0.25584594222833562</v>
      </c>
      <c r="F47" s="81">
        <v>3910</v>
      </c>
      <c r="G47" s="34">
        <f>IF(F61=0, "-", F47/F61)</f>
        <v>0.29708988678671833</v>
      </c>
      <c r="H47" s="65">
        <v>4520</v>
      </c>
      <c r="I47" s="9">
        <f>IF(H61=0, "-", H47/H61)</f>
        <v>0.26349539466013755</v>
      </c>
      <c r="J47" s="8">
        <f t="shared" si="2"/>
        <v>-0.27598566308243727</v>
      </c>
      <c r="K47" s="9">
        <f t="shared" si="3"/>
        <v>-0.13495575221238937</v>
      </c>
    </row>
    <row r="48" spans="1:11" x14ac:dyDescent="0.25">
      <c r="A48" s="7" t="s">
        <v>222</v>
      </c>
      <c r="B48" s="65">
        <v>26</v>
      </c>
      <c r="C48" s="34">
        <f>IF(B61=0, "-", B48/B61)</f>
        <v>2.0170674941815361E-2</v>
      </c>
      <c r="D48" s="65">
        <v>6</v>
      </c>
      <c r="E48" s="9">
        <f>IF(D61=0, "-", D48/D61)</f>
        <v>2.751031636863824E-3</v>
      </c>
      <c r="F48" s="81">
        <v>252</v>
      </c>
      <c r="G48" s="34">
        <f>IF(F61=0, "-", F48/F61)</f>
        <v>1.9147481194438112E-2</v>
      </c>
      <c r="H48" s="65">
        <v>40</v>
      </c>
      <c r="I48" s="9">
        <f>IF(H61=0, "-", H48/H61)</f>
        <v>2.3318176518596248E-3</v>
      </c>
      <c r="J48" s="8">
        <f t="shared" si="2"/>
        <v>3.3333333333333335</v>
      </c>
      <c r="K48" s="9">
        <f t="shared" si="3"/>
        <v>5.3</v>
      </c>
    </row>
    <row r="49" spans="1:11" x14ac:dyDescent="0.25">
      <c r="A49" s="7" t="s">
        <v>223</v>
      </c>
      <c r="B49" s="65">
        <v>222</v>
      </c>
      <c r="C49" s="34">
        <f>IF(B61=0, "-", B49/B61)</f>
        <v>0.17222653219550038</v>
      </c>
      <c r="D49" s="65">
        <v>318</v>
      </c>
      <c r="E49" s="9">
        <f>IF(D61=0, "-", D49/D61)</f>
        <v>0.14580467675378267</v>
      </c>
      <c r="F49" s="81">
        <v>2214</v>
      </c>
      <c r="G49" s="34">
        <f>IF(F61=0, "-", F49/F61)</f>
        <v>0.16822429906542055</v>
      </c>
      <c r="H49" s="65">
        <v>3057</v>
      </c>
      <c r="I49" s="9">
        <f>IF(H61=0, "-", H49/H61)</f>
        <v>0.17820916404337181</v>
      </c>
      <c r="J49" s="8">
        <f t="shared" si="2"/>
        <v>-0.30188679245283018</v>
      </c>
      <c r="K49" s="9">
        <f t="shared" si="3"/>
        <v>-0.27576054955839058</v>
      </c>
    </row>
    <row r="50" spans="1:11" x14ac:dyDescent="0.25">
      <c r="A50" s="7" t="s">
        <v>224</v>
      </c>
      <c r="B50" s="65">
        <v>55</v>
      </c>
      <c r="C50" s="34">
        <f>IF(B61=0, "-", B50/B61)</f>
        <v>4.2668735453840187E-2</v>
      </c>
      <c r="D50" s="65">
        <v>255</v>
      </c>
      <c r="E50" s="9">
        <f>IF(D61=0, "-", D50/D61)</f>
        <v>0.11691884456671252</v>
      </c>
      <c r="F50" s="81">
        <v>1533</v>
      </c>
      <c r="G50" s="34">
        <f>IF(F61=0, "-", F50/F61)</f>
        <v>0.11648051059949852</v>
      </c>
      <c r="H50" s="65">
        <v>2543</v>
      </c>
      <c r="I50" s="9">
        <f>IF(H61=0, "-", H50/H61)</f>
        <v>0.14824530721697562</v>
      </c>
      <c r="J50" s="8">
        <f t="shared" si="2"/>
        <v>-0.78431372549019607</v>
      </c>
      <c r="K50" s="9">
        <f t="shared" si="3"/>
        <v>-0.397168698387731</v>
      </c>
    </row>
    <row r="51" spans="1:11" x14ac:dyDescent="0.25">
      <c r="A51" s="7" t="s">
        <v>225</v>
      </c>
      <c r="B51" s="65">
        <v>0</v>
      </c>
      <c r="C51" s="34">
        <f>IF(B61=0, "-", B51/B61)</f>
        <v>0</v>
      </c>
      <c r="D51" s="65">
        <v>0</v>
      </c>
      <c r="E51" s="9">
        <f>IF(D61=0, "-", D51/D61)</f>
        <v>0</v>
      </c>
      <c r="F51" s="81">
        <v>0</v>
      </c>
      <c r="G51" s="34">
        <f>IF(F61=0, "-", F51/F61)</f>
        <v>0</v>
      </c>
      <c r="H51" s="65">
        <v>2</v>
      </c>
      <c r="I51" s="9">
        <f>IF(H61=0, "-", H51/H61)</f>
        <v>1.1659088259298122E-4</v>
      </c>
      <c r="J51" s="8" t="str">
        <f t="shared" si="2"/>
        <v>-</v>
      </c>
      <c r="K51" s="9">
        <f t="shared" si="3"/>
        <v>-1</v>
      </c>
    </row>
    <row r="52" spans="1:11" x14ac:dyDescent="0.25">
      <c r="A52" s="7" t="s">
        <v>226</v>
      </c>
      <c r="B52" s="65">
        <v>0</v>
      </c>
      <c r="C52" s="34">
        <f>IF(B61=0, "-", B52/B61)</f>
        <v>0</v>
      </c>
      <c r="D52" s="65">
        <v>3</v>
      </c>
      <c r="E52" s="9">
        <f>IF(D61=0, "-", D52/D61)</f>
        <v>1.375515818431912E-3</v>
      </c>
      <c r="F52" s="81">
        <v>15</v>
      </c>
      <c r="G52" s="34">
        <f>IF(F61=0, "-", F52/F61)</f>
        <v>1.1397310234784591E-3</v>
      </c>
      <c r="H52" s="65">
        <v>21</v>
      </c>
      <c r="I52" s="9">
        <f>IF(H61=0, "-", H52/H61)</f>
        <v>1.2242042672263029E-3</v>
      </c>
      <c r="J52" s="8">
        <f t="shared" si="2"/>
        <v>-1</v>
      </c>
      <c r="K52" s="9">
        <f t="shared" si="3"/>
        <v>-0.2857142857142857</v>
      </c>
    </row>
    <row r="53" spans="1:11" x14ac:dyDescent="0.25">
      <c r="A53" s="7" t="s">
        <v>227</v>
      </c>
      <c r="B53" s="65">
        <v>10</v>
      </c>
      <c r="C53" s="34">
        <f>IF(B61=0, "-", B53/B61)</f>
        <v>7.7579519006982156E-3</v>
      </c>
      <c r="D53" s="65">
        <v>3</v>
      </c>
      <c r="E53" s="9">
        <f>IF(D61=0, "-", D53/D61)</f>
        <v>1.375515818431912E-3</v>
      </c>
      <c r="F53" s="81">
        <v>53</v>
      </c>
      <c r="G53" s="34">
        <f>IF(F61=0, "-", F53/F61)</f>
        <v>4.0270496162905555E-3</v>
      </c>
      <c r="H53" s="65">
        <v>148</v>
      </c>
      <c r="I53" s="9">
        <f>IF(H61=0, "-", H53/H61)</f>
        <v>8.6277253118806109E-3</v>
      </c>
      <c r="J53" s="8">
        <f t="shared" si="2"/>
        <v>2.3333333333333335</v>
      </c>
      <c r="K53" s="9">
        <f t="shared" si="3"/>
        <v>-0.64189189189189189</v>
      </c>
    </row>
    <row r="54" spans="1:11" x14ac:dyDescent="0.25">
      <c r="A54" s="7" t="s">
        <v>228</v>
      </c>
      <c r="B54" s="65">
        <v>62</v>
      </c>
      <c r="C54" s="34">
        <f>IF(B61=0, "-", B54/B61)</f>
        <v>4.8099301784328939E-2</v>
      </c>
      <c r="D54" s="65">
        <v>42</v>
      </c>
      <c r="E54" s="9">
        <f>IF(D61=0, "-", D54/D61)</f>
        <v>1.9257221458046769E-2</v>
      </c>
      <c r="F54" s="81">
        <v>420</v>
      </c>
      <c r="G54" s="34">
        <f>IF(F61=0, "-", F54/F61)</f>
        <v>3.1912468657396852E-2</v>
      </c>
      <c r="H54" s="65">
        <v>496</v>
      </c>
      <c r="I54" s="9">
        <f>IF(H61=0, "-", H54/H61)</f>
        <v>2.8914538883059344E-2</v>
      </c>
      <c r="J54" s="8">
        <f t="shared" si="2"/>
        <v>0.47619047619047616</v>
      </c>
      <c r="K54" s="9">
        <f t="shared" si="3"/>
        <v>-0.15322580645161291</v>
      </c>
    </row>
    <row r="55" spans="1:11" x14ac:dyDescent="0.25">
      <c r="A55" s="7" t="s">
        <v>229</v>
      </c>
      <c r="B55" s="65">
        <v>53</v>
      </c>
      <c r="C55" s="34">
        <f>IF(B61=0, "-", B55/B61)</f>
        <v>4.1117145073700546E-2</v>
      </c>
      <c r="D55" s="65">
        <v>21</v>
      </c>
      <c r="E55" s="9">
        <f>IF(D61=0, "-", D55/D61)</f>
        <v>9.6286107290233843E-3</v>
      </c>
      <c r="F55" s="81">
        <v>283</v>
      </c>
      <c r="G55" s="34">
        <f>IF(F61=0, "-", F55/F61)</f>
        <v>2.1502925309626927E-2</v>
      </c>
      <c r="H55" s="65">
        <v>234</v>
      </c>
      <c r="I55" s="9">
        <f>IF(H61=0, "-", H55/H61)</f>
        <v>1.3641133263378805E-2</v>
      </c>
      <c r="J55" s="8">
        <f t="shared" si="2"/>
        <v>1.5238095238095237</v>
      </c>
      <c r="K55" s="9">
        <f t="shared" si="3"/>
        <v>0.20940170940170941</v>
      </c>
    </row>
    <row r="56" spans="1:11" x14ac:dyDescent="0.25">
      <c r="A56" s="7" t="s">
        <v>230</v>
      </c>
      <c r="B56" s="65">
        <v>363</v>
      </c>
      <c r="C56" s="34">
        <f>IF(B61=0, "-", B56/B61)</f>
        <v>0.28161365399534521</v>
      </c>
      <c r="D56" s="65">
        <v>860</v>
      </c>
      <c r="E56" s="9">
        <f>IF(D61=0, "-", D56/D61)</f>
        <v>0.3943145346171481</v>
      </c>
      <c r="F56" s="81">
        <v>3971</v>
      </c>
      <c r="G56" s="34">
        <f>IF(F61=0, "-", F56/F61)</f>
        <v>0.30172479294886406</v>
      </c>
      <c r="H56" s="65">
        <v>5210</v>
      </c>
      <c r="I56" s="9">
        <f>IF(H61=0, "-", H56/H61)</f>
        <v>0.3037192491547161</v>
      </c>
      <c r="J56" s="8">
        <f t="shared" si="2"/>
        <v>-0.57790697674418601</v>
      </c>
      <c r="K56" s="9">
        <f t="shared" si="3"/>
        <v>-0.23781190019193857</v>
      </c>
    </row>
    <row r="57" spans="1:11" x14ac:dyDescent="0.25">
      <c r="A57" s="7" t="s">
        <v>231</v>
      </c>
      <c r="B57" s="65">
        <v>0</v>
      </c>
      <c r="C57" s="34">
        <f>IF(B61=0, "-", B57/B61)</f>
        <v>0</v>
      </c>
      <c r="D57" s="65">
        <v>0</v>
      </c>
      <c r="E57" s="9">
        <f>IF(D61=0, "-", D57/D61)</f>
        <v>0</v>
      </c>
      <c r="F57" s="81">
        <v>4</v>
      </c>
      <c r="G57" s="34">
        <f>IF(F61=0, "-", F57/F61)</f>
        <v>3.0392827292758908E-4</v>
      </c>
      <c r="H57" s="65">
        <v>7</v>
      </c>
      <c r="I57" s="9">
        <f>IF(H61=0, "-", H57/H61)</f>
        <v>4.0806808907543429E-4</v>
      </c>
      <c r="J57" s="8" t="str">
        <f t="shared" si="2"/>
        <v>-</v>
      </c>
      <c r="K57" s="9">
        <f t="shared" si="3"/>
        <v>-0.42857142857142855</v>
      </c>
    </row>
    <row r="58" spans="1:11" x14ac:dyDescent="0.25">
      <c r="A58" s="7" t="s">
        <v>232</v>
      </c>
      <c r="B58" s="65">
        <v>0</v>
      </c>
      <c r="C58" s="34">
        <f>IF(B61=0, "-", B58/B61)</f>
        <v>0</v>
      </c>
      <c r="D58" s="65">
        <v>1</v>
      </c>
      <c r="E58" s="9">
        <f>IF(D61=0, "-", D58/D61)</f>
        <v>4.5850527281063731E-4</v>
      </c>
      <c r="F58" s="81">
        <v>0</v>
      </c>
      <c r="G58" s="34">
        <f>IF(F61=0, "-", F58/F61)</f>
        <v>0</v>
      </c>
      <c r="H58" s="65">
        <v>64</v>
      </c>
      <c r="I58" s="9">
        <f>IF(H61=0, "-", H58/H61)</f>
        <v>3.7309082429753991E-3</v>
      </c>
      <c r="J58" s="8">
        <f t="shared" si="2"/>
        <v>-1</v>
      </c>
      <c r="K58" s="9">
        <f t="shared" si="3"/>
        <v>-1</v>
      </c>
    </row>
    <row r="59" spans="1:11" x14ac:dyDescent="0.25">
      <c r="A59" s="7" t="s">
        <v>233</v>
      </c>
      <c r="B59" s="65">
        <v>75</v>
      </c>
      <c r="C59" s="34">
        <f>IF(B61=0, "-", B59/B61)</f>
        <v>5.818463925523662E-2</v>
      </c>
      <c r="D59" s="65">
        <v>32</v>
      </c>
      <c r="E59" s="9">
        <f>IF(D61=0, "-", D59/D61)</f>
        <v>1.4672168729940394E-2</v>
      </c>
      <c r="F59" s="81">
        <v>366</v>
      </c>
      <c r="G59" s="34">
        <f>IF(F61=0, "-", F59/F61)</f>
        <v>2.7809436972874402E-2</v>
      </c>
      <c r="H59" s="65">
        <v>234</v>
      </c>
      <c r="I59" s="9">
        <f>IF(H61=0, "-", H59/H61)</f>
        <v>1.3641133263378805E-2</v>
      </c>
      <c r="J59" s="8">
        <f t="shared" si="2"/>
        <v>1.34375</v>
      </c>
      <c r="K59" s="9">
        <f t="shared" si="3"/>
        <v>0.5641025641025641</v>
      </c>
    </row>
    <row r="60" spans="1:11" x14ac:dyDescent="0.25">
      <c r="A60" s="2"/>
      <c r="B60" s="68"/>
      <c r="C60" s="33"/>
      <c r="D60" s="68"/>
      <c r="E60" s="6"/>
      <c r="F60" s="82"/>
      <c r="G60" s="33"/>
      <c r="H60" s="68"/>
      <c r="I60" s="6"/>
      <c r="J60" s="5"/>
      <c r="K60" s="6"/>
    </row>
    <row r="61" spans="1:11" s="43" customFormat="1" x14ac:dyDescent="0.25">
      <c r="A61" s="162" t="s">
        <v>599</v>
      </c>
      <c r="B61" s="71">
        <f>SUM(B44:B60)</f>
        <v>1289</v>
      </c>
      <c r="C61" s="40">
        <f>B61/20634</f>
        <v>6.2469710187069885E-2</v>
      </c>
      <c r="D61" s="71">
        <f>SUM(D44:D60)</f>
        <v>2181</v>
      </c>
      <c r="E61" s="41">
        <f>D61/20062</f>
        <v>0.10871298973183133</v>
      </c>
      <c r="F61" s="77">
        <f>SUM(F44:F60)</f>
        <v>13161</v>
      </c>
      <c r="G61" s="42">
        <f>F61/175916</f>
        <v>7.4814115828008829E-2</v>
      </c>
      <c r="H61" s="71">
        <f>SUM(H44:H60)</f>
        <v>17154</v>
      </c>
      <c r="I61" s="41">
        <f>H61/181157</f>
        <v>9.4691345076370226E-2</v>
      </c>
      <c r="J61" s="37">
        <f>IF(D61=0, "-", IF((B61-D61)/D61&lt;10, (B61-D61)/D61, "&gt;999%"))</f>
        <v>-0.40898670334708848</v>
      </c>
      <c r="K61" s="38">
        <f>IF(H61=0, "-", IF((F61-H61)/H61&lt;10, (F61-H61)/H61, "&gt;999%"))</f>
        <v>-0.23277369709688703</v>
      </c>
    </row>
    <row r="62" spans="1:11" x14ac:dyDescent="0.25">
      <c r="B62" s="83"/>
      <c r="D62" s="83"/>
      <c r="F62" s="83"/>
      <c r="H62" s="83"/>
    </row>
    <row r="63" spans="1:11" x14ac:dyDescent="0.25">
      <c r="A63" s="163" t="s">
        <v>142</v>
      </c>
      <c r="B63" s="61" t="s">
        <v>12</v>
      </c>
      <c r="C63" s="62" t="s">
        <v>13</v>
      </c>
      <c r="D63" s="61" t="s">
        <v>12</v>
      </c>
      <c r="E63" s="63" t="s">
        <v>13</v>
      </c>
      <c r="F63" s="62" t="s">
        <v>12</v>
      </c>
      <c r="G63" s="62" t="s">
        <v>13</v>
      </c>
      <c r="H63" s="61" t="s">
        <v>12</v>
      </c>
      <c r="I63" s="63" t="s">
        <v>13</v>
      </c>
      <c r="J63" s="61"/>
      <c r="K63" s="63"/>
    </row>
    <row r="64" spans="1:11" x14ac:dyDescent="0.25">
      <c r="A64" s="7" t="s">
        <v>234</v>
      </c>
      <c r="B64" s="65">
        <v>57</v>
      </c>
      <c r="C64" s="34">
        <f>IF(B75=0, "-", B64/B75)</f>
        <v>0.3202247191011236</v>
      </c>
      <c r="D64" s="65">
        <v>0</v>
      </c>
      <c r="E64" s="9">
        <f>IF(D75=0, "-", D64/D75)</f>
        <v>0</v>
      </c>
      <c r="F64" s="81">
        <v>278</v>
      </c>
      <c r="G64" s="34">
        <f>IF(F75=0, "-", F64/F75)</f>
        <v>0.2376068376068376</v>
      </c>
      <c r="H64" s="65">
        <v>54</v>
      </c>
      <c r="I64" s="9">
        <f>IF(H75=0, "-", H64/H75)</f>
        <v>3.7656903765690378E-2</v>
      </c>
      <c r="J64" s="8" t="str">
        <f t="shared" ref="J64:J73" si="4">IF(D64=0, "-", IF((B64-D64)/D64&lt;10, (B64-D64)/D64, "&gt;999%"))</f>
        <v>-</v>
      </c>
      <c r="K64" s="9">
        <f t="shared" ref="K64:K73" si="5">IF(H64=0, "-", IF((F64-H64)/H64&lt;10, (F64-H64)/H64, "&gt;999%"))</f>
        <v>4.1481481481481479</v>
      </c>
    </row>
    <row r="65" spans="1:11" x14ac:dyDescent="0.25">
      <c r="A65" s="7" t="s">
        <v>235</v>
      </c>
      <c r="B65" s="65">
        <v>30</v>
      </c>
      <c r="C65" s="34">
        <f>IF(B75=0, "-", B65/B75)</f>
        <v>0.16853932584269662</v>
      </c>
      <c r="D65" s="65">
        <v>42</v>
      </c>
      <c r="E65" s="9">
        <f>IF(D75=0, "-", D65/D75)</f>
        <v>0.24561403508771928</v>
      </c>
      <c r="F65" s="81">
        <v>179</v>
      </c>
      <c r="G65" s="34">
        <f>IF(F75=0, "-", F65/F75)</f>
        <v>0.152991452991453</v>
      </c>
      <c r="H65" s="65">
        <v>417</v>
      </c>
      <c r="I65" s="9">
        <f>IF(H75=0, "-", H65/H75)</f>
        <v>0.29079497907949792</v>
      </c>
      <c r="J65" s="8">
        <f t="shared" si="4"/>
        <v>-0.2857142857142857</v>
      </c>
      <c r="K65" s="9">
        <f t="shared" si="5"/>
        <v>-0.57074340527577938</v>
      </c>
    </row>
    <row r="66" spans="1:11" x14ac:dyDescent="0.25">
      <c r="A66" s="7" t="s">
        <v>236</v>
      </c>
      <c r="B66" s="65">
        <v>31</v>
      </c>
      <c r="C66" s="34">
        <f>IF(B75=0, "-", B66/B75)</f>
        <v>0.17415730337078653</v>
      </c>
      <c r="D66" s="65">
        <v>50</v>
      </c>
      <c r="E66" s="9">
        <f>IF(D75=0, "-", D66/D75)</f>
        <v>0.29239766081871343</v>
      </c>
      <c r="F66" s="81">
        <v>180</v>
      </c>
      <c r="G66" s="34">
        <f>IF(F75=0, "-", F66/F75)</f>
        <v>0.15384615384615385</v>
      </c>
      <c r="H66" s="65">
        <v>338</v>
      </c>
      <c r="I66" s="9">
        <f>IF(H75=0, "-", H66/H75)</f>
        <v>0.23570432357043236</v>
      </c>
      <c r="J66" s="8">
        <f t="shared" si="4"/>
        <v>-0.38</v>
      </c>
      <c r="K66" s="9">
        <f t="shared" si="5"/>
        <v>-0.46745562130177515</v>
      </c>
    </row>
    <row r="67" spans="1:11" x14ac:dyDescent="0.25">
      <c r="A67" s="7" t="s">
        <v>237</v>
      </c>
      <c r="B67" s="65">
        <v>0</v>
      </c>
      <c r="C67" s="34">
        <f>IF(B75=0, "-", B67/B75)</f>
        <v>0</v>
      </c>
      <c r="D67" s="65">
        <v>1</v>
      </c>
      <c r="E67" s="9">
        <f>IF(D75=0, "-", D67/D75)</f>
        <v>5.8479532163742687E-3</v>
      </c>
      <c r="F67" s="81">
        <v>0</v>
      </c>
      <c r="G67" s="34">
        <f>IF(F75=0, "-", F67/F75)</f>
        <v>0</v>
      </c>
      <c r="H67" s="65">
        <v>5</v>
      </c>
      <c r="I67" s="9">
        <f>IF(H75=0, "-", H67/H75)</f>
        <v>3.4867503486750349E-3</v>
      </c>
      <c r="J67" s="8">
        <f t="shared" si="4"/>
        <v>-1</v>
      </c>
      <c r="K67" s="9">
        <f t="shared" si="5"/>
        <v>-1</v>
      </c>
    </row>
    <row r="68" spans="1:11" x14ac:dyDescent="0.25">
      <c r="A68" s="7" t="s">
        <v>238</v>
      </c>
      <c r="B68" s="65">
        <v>1</v>
      </c>
      <c r="C68" s="34">
        <f>IF(B75=0, "-", B68/B75)</f>
        <v>5.6179775280898875E-3</v>
      </c>
      <c r="D68" s="65">
        <v>0</v>
      </c>
      <c r="E68" s="9">
        <f>IF(D75=0, "-", D68/D75)</f>
        <v>0</v>
      </c>
      <c r="F68" s="81">
        <v>5</v>
      </c>
      <c r="G68" s="34">
        <f>IF(F75=0, "-", F68/F75)</f>
        <v>4.2735042735042739E-3</v>
      </c>
      <c r="H68" s="65">
        <v>0</v>
      </c>
      <c r="I68" s="9">
        <f>IF(H75=0, "-", H68/H75)</f>
        <v>0</v>
      </c>
      <c r="J68" s="8" t="str">
        <f t="shared" si="4"/>
        <v>-</v>
      </c>
      <c r="K68" s="9" t="str">
        <f t="shared" si="5"/>
        <v>-</v>
      </c>
    </row>
    <row r="69" spans="1:11" x14ac:dyDescent="0.25">
      <c r="A69" s="7" t="s">
        <v>239</v>
      </c>
      <c r="B69" s="65">
        <v>0</v>
      </c>
      <c r="C69" s="34">
        <f>IF(B75=0, "-", B69/B75)</f>
        <v>0</v>
      </c>
      <c r="D69" s="65">
        <v>0</v>
      </c>
      <c r="E69" s="9">
        <f>IF(D75=0, "-", D69/D75)</f>
        <v>0</v>
      </c>
      <c r="F69" s="81">
        <v>0</v>
      </c>
      <c r="G69" s="34">
        <f>IF(F75=0, "-", F69/F75)</f>
        <v>0</v>
      </c>
      <c r="H69" s="65">
        <v>6</v>
      </c>
      <c r="I69" s="9">
        <f>IF(H75=0, "-", H69/H75)</f>
        <v>4.1841004184100415E-3</v>
      </c>
      <c r="J69" s="8" t="str">
        <f t="shared" si="4"/>
        <v>-</v>
      </c>
      <c r="K69" s="9">
        <f t="shared" si="5"/>
        <v>-1</v>
      </c>
    </row>
    <row r="70" spans="1:11" x14ac:dyDescent="0.25">
      <c r="A70" s="7" t="s">
        <v>240</v>
      </c>
      <c r="B70" s="65">
        <v>52</v>
      </c>
      <c r="C70" s="34">
        <f>IF(B75=0, "-", B70/B75)</f>
        <v>0.29213483146067415</v>
      </c>
      <c r="D70" s="65">
        <v>65</v>
      </c>
      <c r="E70" s="9">
        <f>IF(D75=0, "-", D70/D75)</f>
        <v>0.38011695906432746</v>
      </c>
      <c r="F70" s="81">
        <v>400</v>
      </c>
      <c r="G70" s="34">
        <f>IF(F75=0, "-", F70/F75)</f>
        <v>0.34188034188034189</v>
      </c>
      <c r="H70" s="65">
        <v>440</v>
      </c>
      <c r="I70" s="9">
        <f>IF(H75=0, "-", H70/H75)</f>
        <v>0.30683403068340309</v>
      </c>
      <c r="J70" s="8">
        <f t="shared" si="4"/>
        <v>-0.2</v>
      </c>
      <c r="K70" s="9">
        <f t="shared" si="5"/>
        <v>-9.0909090909090912E-2</v>
      </c>
    </row>
    <row r="71" spans="1:11" x14ac:dyDescent="0.25">
      <c r="A71" s="7" t="s">
        <v>241</v>
      </c>
      <c r="B71" s="65">
        <v>4</v>
      </c>
      <c r="C71" s="34">
        <f>IF(B75=0, "-", B71/B75)</f>
        <v>2.247191011235955E-2</v>
      </c>
      <c r="D71" s="65">
        <v>3</v>
      </c>
      <c r="E71" s="9">
        <f>IF(D75=0, "-", D71/D75)</f>
        <v>1.7543859649122806E-2</v>
      </c>
      <c r="F71" s="81">
        <v>29</v>
      </c>
      <c r="G71" s="34">
        <f>IF(F75=0, "-", F71/F75)</f>
        <v>2.4786324786324785E-2</v>
      </c>
      <c r="H71" s="65">
        <v>47</v>
      </c>
      <c r="I71" s="9">
        <f>IF(H75=0, "-", H71/H75)</f>
        <v>3.277545327754533E-2</v>
      </c>
      <c r="J71" s="8">
        <f t="shared" si="4"/>
        <v>0.33333333333333331</v>
      </c>
      <c r="K71" s="9">
        <f t="shared" si="5"/>
        <v>-0.38297872340425532</v>
      </c>
    </row>
    <row r="72" spans="1:11" x14ac:dyDescent="0.25">
      <c r="A72" s="7" t="s">
        <v>242</v>
      </c>
      <c r="B72" s="65">
        <v>2</v>
      </c>
      <c r="C72" s="34">
        <f>IF(B75=0, "-", B72/B75)</f>
        <v>1.1235955056179775E-2</v>
      </c>
      <c r="D72" s="65">
        <v>8</v>
      </c>
      <c r="E72" s="9">
        <f>IF(D75=0, "-", D72/D75)</f>
        <v>4.6783625730994149E-2</v>
      </c>
      <c r="F72" s="81">
        <v>51</v>
      </c>
      <c r="G72" s="34">
        <f>IF(F75=0, "-", F72/F75)</f>
        <v>4.3589743589743588E-2</v>
      </c>
      <c r="H72" s="65">
        <v>89</v>
      </c>
      <c r="I72" s="9">
        <f>IF(H75=0, "-", H72/H75)</f>
        <v>6.2064156206415623E-2</v>
      </c>
      <c r="J72" s="8">
        <f t="shared" si="4"/>
        <v>-0.75</v>
      </c>
      <c r="K72" s="9">
        <f t="shared" si="5"/>
        <v>-0.42696629213483145</v>
      </c>
    </row>
    <row r="73" spans="1:11" x14ac:dyDescent="0.25">
      <c r="A73" s="7" t="s">
        <v>243</v>
      </c>
      <c r="B73" s="65">
        <v>1</v>
      </c>
      <c r="C73" s="34">
        <f>IF(B75=0, "-", B73/B75)</f>
        <v>5.6179775280898875E-3</v>
      </c>
      <c r="D73" s="65">
        <v>2</v>
      </c>
      <c r="E73" s="9">
        <f>IF(D75=0, "-", D73/D75)</f>
        <v>1.1695906432748537E-2</v>
      </c>
      <c r="F73" s="81">
        <v>48</v>
      </c>
      <c r="G73" s="34">
        <f>IF(F75=0, "-", F73/F75)</f>
        <v>4.1025641025641026E-2</v>
      </c>
      <c r="H73" s="65">
        <v>38</v>
      </c>
      <c r="I73" s="9">
        <f>IF(H75=0, "-", H73/H75)</f>
        <v>2.6499302649930265E-2</v>
      </c>
      <c r="J73" s="8">
        <f t="shared" si="4"/>
        <v>-0.5</v>
      </c>
      <c r="K73" s="9">
        <f t="shared" si="5"/>
        <v>0.26315789473684209</v>
      </c>
    </row>
    <row r="74" spans="1:11" x14ac:dyDescent="0.25">
      <c r="A74" s="2"/>
      <c r="B74" s="68"/>
      <c r="C74" s="33"/>
      <c r="D74" s="68"/>
      <c r="E74" s="6"/>
      <c r="F74" s="82"/>
      <c r="G74" s="33"/>
      <c r="H74" s="68"/>
      <c r="I74" s="6"/>
      <c r="J74" s="5"/>
      <c r="K74" s="6"/>
    </row>
    <row r="75" spans="1:11" s="43" customFormat="1" x14ac:dyDescent="0.25">
      <c r="A75" s="162" t="s">
        <v>598</v>
      </c>
      <c r="B75" s="71">
        <f>SUM(B64:B74)</f>
        <v>178</v>
      </c>
      <c r="C75" s="40">
        <f>B75/20634</f>
        <v>8.6265387224968501E-3</v>
      </c>
      <c r="D75" s="71">
        <f>SUM(D64:D74)</f>
        <v>171</v>
      </c>
      <c r="E75" s="41">
        <f>D75/20062</f>
        <v>8.5235769115741197E-3</v>
      </c>
      <c r="F75" s="77">
        <f>SUM(F64:F74)</f>
        <v>1170</v>
      </c>
      <c r="G75" s="42">
        <f>F75/175916</f>
        <v>6.6509015666568133E-3</v>
      </c>
      <c r="H75" s="71">
        <f>SUM(H64:H74)</f>
        <v>1434</v>
      </c>
      <c r="I75" s="41">
        <f>H75/181157</f>
        <v>7.9157857548976859E-3</v>
      </c>
      <c r="J75" s="37">
        <f>IF(D75=0, "-", IF((B75-D75)/D75&lt;10, (B75-D75)/D75, "&gt;999%"))</f>
        <v>4.0935672514619881E-2</v>
      </c>
      <c r="K75" s="38">
        <f>IF(H75=0, "-", IF((F75-H75)/H75&lt;10, (F75-H75)/H75, "&gt;999%"))</f>
        <v>-0.18410041841004185</v>
      </c>
    </row>
    <row r="76" spans="1:11" x14ac:dyDescent="0.25">
      <c r="B76" s="83"/>
      <c r="D76" s="83"/>
      <c r="F76" s="83"/>
      <c r="H76" s="83"/>
    </row>
    <row r="77" spans="1:11" s="43" customFormat="1" x14ac:dyDescent="0.25">
      <c r="A77" s="162" t="s">
        <v>597</v>
      </c>
      <c r="B77" s="71">
        <v>1467</v>
      </c>
      <c r="C77" s="40">
        <f>B77/20634</f>
        <v>7.1096248909566728E-2</v>
      </c>
      <c r="D77" s="71">
        <v>2352</v>
      </c>
      <c r="E77" s="41">
        <f>D77/20062</f>
        <v>0.11723656664340544</v>
      </c>
      <c r="F77" s="77">
        <v>14331</v>
      </c>
      <c r="G77" s="42">
        <f>F77/175916</f>
        <v>8.1465017394665634E-2</v>
      </c>
      <c r="H77" s="71">
        <v>18588</v>
      </c>
      <c r="I77" s="41">
        <f>H77/181157</f>
        <v>0.10260713083126791</v>
      </c>
      <c r="J77" s="37">
        <f>IF(D77=0, "-", IF((B77-D77)/D77&lt;10, (B77-D77)/D77, "&gt;999%"))</f>
        <v>-0.37627551020408162</v>
      </c>
      <c r="K77" s="38">
        <f>IF(H77=0, "-", IF((F77-H77)/H77&lt;10, (F77-H77)/H77, "&gt;999%"))</f>
        <v>-0.2290187217559716</v>
      </c>
    </row>
    <row r="78" spans="1:11" x14ac:dyDescent="0.25">
      <c r="B78" s="83"/>
      <c r="D78" s="83"/>
      <c r="F78" s="83"/>
      <c r="H78" s="83"/>
    </row>
    <row r="79" spans="1:11" ht="15.6" x14ac:dyDescent="0.3">
      <c r="A79" s="164" t="s">
        <v>117</v>
      </c>
      <c r="B79" s="196" t="s">
        <v>1</v>
      </c>
      <c r="C79" s="200"/>
      <c r="D79" s="200"/>
      <c r="E79" s="197"/>
      <c r="F79" s="196" t="s">
        <v>14</v>
      </c>
      <c r="G79" s="200"/>
      <c r="H79" s="200"/>
      <c r="I79" s="197"/>
      <c r="J79" s="196" t="s">
        <v>15</v>
      </c>
      <c r="K79" s="197"/>
    </row>
    <row r="80" spans="1:11" x14ac:dyDescent="0.25">
      <c r="A80" s="22"/>
      <c r="B80" s="196">
        <f>VALUE(RIGHT($B$2, 4))</f>
        <v>2022</v>
      </c>
      <c r="C80" s="197"/>
      <c r="D80" s="196">
        <f>B80-1</f>
        <v>2021</v>
      </c>
      <c r="E80" s="204"/>
      <c r="F80" s="196">
        <f>B80</f>
        <v>2022</v>
      </c>
      <c r="G80" s="204"/>
      <c r="H80" s="196">
        <f>D80</f>
        <v>2021</v>
      </c>
      <c r="I80" s="204"/>
      <c r="J80" s="140" t="s">
        <v>4</v>
      </c>
      <c r="K80" s="141" t="s">
        <v>2</v>
      </c>
    </row>
    <row r="81" spans="1:11" x14ac:dyDescent="0.25">
      <c r="A81" s="163" t="s">
        <v>143</v>
      </c>
      <c r="B81" s="61" t="s">
        <v>12</v>
      </c>
      <c r="C81" s="62" t="s">
        <v>13</v>
      </c>
      <c r="D81" s="61" t="s">
        <v>12</v>
      </c>
      <c r="E81" s="63" t="s">
        <v>13</v>
      </c>
      <c r="F81" s="62" t="s">
        <v>12</v>
      </c>
      <c r="G81" s="62" t="s">
        <v>13</v>
      </c>
      <c r="H81" s="61" t="s">
        <v>12</v>
      </c>
      <c r="I81" s="63" t="s">
        <v>13</v>
      </c>
      <c r="J81" s="61"/>
      <c r="K81" s="63"/>
    </row>
    <row r="82" spans="1:11" x14ac:dyDescent="0.25">
      <c r="A82" s="7" t="s">
        <v>244</v>
      </c>
      <c r="B82" s="65">
        <v>3</v>
      </c>
      <c r="C82" s="34">
        <f>IF(B92=0, "-", B82/B92)</f>
        <v>1.6949152542372881E-2</v>
      </c>
      <c r="D82" s="65">
        <v>1</v>
      </c>
      <c r="E82" s="9">
        <f>IF(D92=0, "-", D82/D92)</f>
        <v>2.6954177897574125E-3</v>
      </c>
      <c r="F82" s="81">
        <v>19</v>
      </c>
      <c r="G82" s="34">
        <f>IF(F92=0, "-", F82/F92)</f>
        <v>9.4059405940594056E-3</v>
      </c>
      <c r="H82" s="65">
        <v>7</v>
      </c>
      <c r="I82" s="9">
        <f>IF(H92=0, "-", H82/H92)</f>
        <v>2.6565464895635673E-3</v>
      </c>
      <c r="J82" s="8">
        <f t="shared" ref="J82:J90" si="6">IF(D82=0, "-", IF((B82-D82)/D82&lt;10, (B82-D82)/D82, "&gt;999%"))</f>
        <v>2</v>
      </c>
      <c r="K82" s="9">
        <f t="shared" ref="K82:K90" si="7">IF(H82=0, "-", IF((F82-H82)/H82&lt;10, (F82-H82)/H82, "&gt;999%"))</f>
        <v>1.7142857142857142</v>
      </c>
    </row>
    <row r="83" spans="1:11" x14ac:dyDescent="0.25">
      <c r="A83" s="7" t="s">
        <v>245</v>
      </c>
      <c r="B83" s="65">
        <v>5</v>
      </c>
      <c r="C83" s="34">
        <f>IF(B92=0, "-", B83/B92)</f>
        <v>2.8248587570621469E-2</v>
      </c>
      <c r="D83" s="65">
        <v>8</v>
      </c>
      <c r="E83" s="9">
        <f>IF(D92=0, "-", D83/D92)</f>
        <v>2.15633423180593E-2</v>
      </c>
      <c r="F83" s="81">
        <v>103</v>
      </c>
      <c r="G83" s="34">
        <f>IF(F92=0, "-", F83/F92)</f>
        <v>5.0990099009900987E-2</v>
      </c>
      <c r="H83" s="65">
        <v>85</v>
      </c>
      <c r="I83" s="9">
        <f>IF(H92=0, "-", H83/H92)</f>
        <v>3.2258064516129031E-2</v>
      </c>
      <c r="J83" s="8">
        <f t="shared" si="6"/>
        <v>-0.375</v>
      </c>
      <c r="K83" s="9">
        <f t="shared" si="7"/>
        <v>0.21176470588235294</v>
      </c>
    </row>
    <row r="84" spans="1:11" x14ac:dyDescent="0.25">
      <c r="A84" s="7" t="s">
        <v>246</v>
      </c>
      <c r="B84" s="65">
        <v>7</v>
      </c>
      <c r="C84" s="34">
        <f>IF(B92=0, "-", B84/B92)</f>
        <v>3.954802259887006E-2</v>
      </c>
      <c r="D84" s="65">
        <v>27</v>
      </c>
      <c r="E84" s="9">
        <f>IF(D92=0, "-", D84/D92)</f>
        <v>7.277628032345014E-2</v>
      </c>
      <c r="F84" s="81">
        <v>172</v>
      </c>
      <c r="G84" s="34">
        <f>IF(F92=0, "-", F84/F92)</f>
        <v>8.5148514851485155E-2</v>
      </c>
      <c r="H84" s="65">
        <v>259</v>
      </c>
      <c r="I84" s="9">
        <f>IF(H92=0, "-", H84/H92)</f>
        <v>9.8292220113851997E-2</v>
      </c>
      <c r="J84" s="8">
        <f t="shared" si="6"/>
        <v>-0.7407407407407407</v>
      </c>
      <c r="K84" s="9">
        <f t="shared" si="7"/>
        <v>-0.3359073359073359</v>
      </c>
    </row>
    <row r="85" spans="1:11" x14ac:dyDescent="0.25">
      <c r="A85" s="7" t="s">
        <v>247</v>
      </c>
      <c r="B85" s="65">
        <v>0</v>
      </c>
      <c r="C85" s="34">
        <f>IF(B92=0, "-", B85/B92)</f>
        <v>0</v>
      </c>
      <c r="D85" s="65">
        <v>1</v>
      </c>
      <c r="E85" s="9">
        <f>IF(D92=0, "-", D85/D92)</f>
        <v>2.6954177897574125E-3</v>
      </c>
      <c r="F85" s="81">
        <v>6</v>
      </c>
      <c r="G85" s="34">
        <f>IF(F92=0, "-", F85/F92)</f>
        <v>2.9702970297029703E-3</v>
      </c>
      <c r="H85" s="65">
        <v>4</v>
      </c>
      <c r="I85" s="9">
        <f>IF(H92=0, "-", H85/H92)</f>
        <v>1.5180265654648956E-3</v>
      </c>
      <c r="J85" s="8">
        <f t="shared" si="6"/>
        <v>-1</v>
      </c>
      <c r="K85" s="9">
        <f t="shared" si="7"/>
        <v>0.5</v>
      </c>
    </row>
    <row r="86" spans="1:11" x14ac:dyDescent="0.25">
      <c r="A86" s="7" t="s">
        <v>248</v>
      </c>
      <c r="B86" s="65">
        <v>2</v>
      </c>
      <c r="C86" s="34">
        <f>IF(B92=0, "-", B86/B92)</f>
        <v>1.1299435028248588E-2</v>
      </c>
      <c r="D86" s="65">
        <v>26</v>
      </c>
      <c r="E86" s="9">
        <f>IF(D92=0, "-", D86/D92)</f>
        <v>7.0080862533692723E-2</v>
      </c>
      <c r="F86" s="81">
        <v>115</v>
      </c>
      <c r="G86" s="34">
        <f>IF(F92=0, "-", F86/F92)</f>
        <v>5.6930693069306933E-2</v>
      </c>
      <c r="H86" s="65">
        <v>151</v>
      </c>
      <c r="I86" s="9">
        <f>IF(H92=0, "-", H86/H92)</f>
        <v>5.7305502846299809E-2</v>
      </c>
      <c r="J86" s="8">
        <f t="shared" si="6"/>
        <v>-0.92307692307692313</v>
      </c>
      <c r="K86" s="9">
        <f t="shared" si="7"/>
        <v>-0.23841059602649006</v>
      </c>
    </row>
    <row r="87" spans="1:11" x14ac:dyDescent="0.25">
      <c r="A87" s="7" t="s">
        <v>249</v>
      </c>
      <c r="B87" s="65">
        <v>0</v>
      </c>
      <c r="C87" s="34">
        <f>IF(B92=0, "-", B87/B92)</f>
        <v>0</v>
      </c>
      <c r="D87" s="65">
        <v>0</v>
      </c>
      <c r="E87" s="9">
        <f>IF(D92=0, "-", D87/D92)</f>
        <v>0</v>
      </c>
      <c r="F87" s="81">
        <v>0</v>
      </c>
      <c r="G87" s="34">
        <f>IF(F92=0, "-", F87/F92)</f>
        <v>0</v>
      </c>
      <c r="H87" s="65">
        <v>5</v>
      </c>
      <c r="I87" s="9">
        <f>IF(H92=0, "-", H87/H92)</f>
        <v>1.8975332068311196E-3</v>
      </c>
      <c r="J87" s="8" t="str">
        <f t="shared" si="6"/>
        <v>-</v>
      </c>
      <c r="K87" s="9">
        <f t="shared" si="7"/>
        <v>-1</v>
      </c>
    </row>
    <row r="88" spans="1:11" x14ac:dyDescent="0.25">
      <c r="A88" s="7" t="s">
        <v>250</v>
      </c>
      <c r="B88" s="65">
        <v>0</v>
      </c>
      <c r="C88" s="34">
        <f>IF(B92=0, "-", B88/B92)</f>
        <v>0</v>
      </c>
      <c r="D88" s="65">
        <v>0</v>
      </c>
      <c r="E88" s="9">
        <f>IF(D92=0, "-", D88/D92)</f>
        <v>0</v>
      </c>
      <c r="F88" s="81">
        <v>0</v>
      </c>
      <c r="G88" s="34">
        <f>IF(F92=0, "-", F88/F92)</f>
        <v>0</v>
      </c>
      <c r="H88" s="65">
        <v>71</v>
      </c>
      <c r="I88" s="9">
        <f>IF(H92=0, "-", H88/H92)</f>
        <v>2.6944971537001896E-2</v>
      </c>
      <c r="J88" s="8" t="str">
        <f t="shared" si="6"/>
        <v>-</v>
      </c>
      <c r="K88" s="9">
        <f t="shared" si="7"/>
        <v>-1</v>
      </c>
    </row>
    <row r="89" spans="1:11" x14ac:dyDescent="0.25">
      <c r="A89" s="7" t="s">
        <v>251</v>
      </c>
      <c r="B89" s="65">
        <v>151</v>
      </c>
      <c r="C89" s="34">
        <f>IF(B92=0, "-", B89/B92)</f>
        <v>0.85310734463276838</v>
      </c>
      <c r="D89" s="65">
        <v>296</v>
      </c>
      <c r="E89" s="9">
        <f>IF(D92=0, "-", D89/D92)</f>
        <v>0.7978436657681941</v>
      </c>
      <c r="F89" s="81">
        <v>1556</v>
      </c>
      <c r="G89" s="34">
        <f>IF(F92=0, "-", F89/F92)</f>
        <v>0.77029702970297032</v>
      </c>
      <c r="H89" s="65">
        <v>1968</v>
      </c>
      <c r="I89" s="9">
        <f>IF(H92=0, "-", H89/H92)</f>
        <v>0.74686907020872861</v>
      </c>
      <c r="J89" s="8">
        <f t="shared" si="6"/>
        <v>-0.48986486486486486</v>
      </c>
      <c r="K89" s="9">
        <f t="shared" si="7"/>
        <v>-0.20934959349593496</v>
      </c>
    </row>
    <row r="90" spans="1:11" x14ac:dyDescent="0.25">
      <c r="A90" s="7" t="s">
        <v>252</v>
      </c>
      <c r="B90" s="65">
        <v>9</v>
      </c>
      <c r="C90" s="34">
        <f>IF(B92=0, "-", B90/B92)</f>
        <v>5.0847457627118647E-2</v>
      </c>
      <c r="D90" s="65">
        <v>12</v>
      </c>
      <c r="E90" s="9">
        <f>IF(D92=0, "-", D90/D92)</f>
        <v>3.2345013477088951E-2</v>
      </c>
      <c r="F90" s="81">
        <v>49</v>
      </c>
      <c r="G90" s="34">
        <f>IF(F92=0, "-", F90/F92)</f>
        <v>2.4257425742574258E-2</v>
      </c>
      <c r="H90" s="65">
        <v>85</v>
      </c>
      <c r="I90" s="9">
        <f>IF(H92=0, "-", H90/H92)</f>
        <v>3.2258064516129031E-2</v>
      </c>
      <c r="J90" s="8">
        <f t="shared" si="6"/>
        <v>-0.25</v>
      </c>
      <c r="K90" s="9">
        <f t="shared" si="7"/>
        <v>-0.42352941176470588</v>
      </c>
    </row>
    <row r="91" spans="1:11" x14ac:dyDescent="0.25">
      <c r="A91" s="2"/>
      <c r="B91" s="68"/>
      <c r="C91" s="33"/>
      <c r="D91" s="68"/>
      <c r="E91" s="6"/>
      <c r="F91" s="82"/>
      <c r="G91" s="33"/>
      <c r="H91" s="68"/>
      <c r="I91" s="6"/>
      <c r="J91" s="5"/>
      <c r="K91" s="6"/>
    </row>
    <row r="92" spans="1:11" s="43" customFormat="1" x14ac:dyDescent="0.25">
      <c r="A92" s="162" t="s">
        <v>596</v>
      </c>
      <c r="B92" s="71">
        <f>SUM(B82:B91)</f>
        <v>177</v>
      </c>
      <c r="C92" s="40">
        <f>B92/20634</f>
        <v>8.5780750218086652E-3</v>
      </c>
      <c r="D92" s="71">
        <f>SUM(D82:D91)</f>
        <v>371</v>
      </c>
      <c r="E92" s="41">
        <f>D92/20062</f>
        <v>1.8492672714584789E-2</v>
      </c>
      <c r="F92" s="77">
        <f>SUM(F82:F91)</f>
        <v>2020</v>
      </c>
      <c r="G92" s="42">
        <f>F92/175916</f>
        <v>1.1482753132176721E-2</v>
      </c>
      <c r="H92" s="71">
        <f>SUM(H82:H91)</f>
        <v>2635</v>
      </c>
      <c r="I92" s="41">
        <f>H92/181157</f>
        <v>1.4545394326468201E-2</v>
      </c>
      <c r="J92" s="37">
        <f>IF(D92=0, "-", IF((B92-D92)/D92&lt;10, (B92-D92)/D92, "&gt;999%"))</f>
        <v>-0.52291105121293802</v>
      </c>
      <c r="K92" s="38">
        <f>IF(H92=0, "-", IF((F92-H92)/H92&lt;10, (F92-H92)/H92, "&gt;999%"))</f>
        <v>-0.23339658444022771</v>
      </c>
    </row>
    <row r="93" spans="1:11" x14ac:dyDescent="0.25">
      <c r="B93" s="83"/>
      <c r="D93" s="83"/>
      <c r="F93" s="83"/>
      <c r="H93" s="83"/>
    </row>
    <row r="94" spans="1:11" x14ac:dyDescent="0.25">
      <c r="A94" s="163" t="s">
        <v>144</v>
      </c>
      <c r="B94" s="61" t="s">
        <v>12</v>
      </c>
      <c r="C94" s="62" t="s">
        <v>13</v>
      </c>
      <c r="D94" s="61" t="s">
        <v>12</v>
      </c>
      <c r="E94" s="63" t="s">
        <v>13</v>
      </c>
      <c r="F94" s="62" t="s">
        <v>12</v>
      </c>
      <c r="G94" s="62" t="s">
        <v>13</v>
      </c>
      <c r="H94" s="61" t="s">
        <v>12</v>
      </c>
      <c r="I94" s="63" t="s">
        <v>13</v>
      </c>
      <c r="J94" s="61"/>
      <c r="K94" s="63"/>
    </row>
    <row r="95" spans="1:11" x14ac:dyDescent="0.25">
      <c r="A95" s="7" t="s">
        <v>253</v>
      </c>
      <c r="B95" s="65">
        <v>5</v>
      </c>
      <c r="C95" s="34">
        <f>IF(B113=0, "-", B95/B113)</f>
        <v>9.2250922509225092E-3</v>
      </c>
      <c r="D95" s="65">
        <v>1</v>
      </c>
      <c r="E95" s="9">
        <f>IF(D113=0, "-", D95/D113)</f>
        <v>7.2992700729927005E-3</v>
      </c>
      <c r="F95" s="81">
        <v>16</v>
      </c>
      <c r="G95" s="34">
        <f>IF(F113=0, "-", F95/F113)</f>
        <v>4.8323769254001812E-3</v>
      </c>
      <c r="H95" s="65">
        <v>10</v>
      </c>
      <c r="I95" s="9">
        <f>IF(H113=0, "-", H95/H113)</f>
        <v>6.5316786414108428E-3</v>
      </c>
      <c r="J95" s="8">
        <f t="shared" ref="J95:J111" si="8">IF(D95=0, "-", IF((B95-D95)/D95&lt;10, (B95-D95)/D95, "&gt;999%"))</f>
        <v>4</v>
      </c>
      <c r="K95" s="9">
        <f t="shared" ref="K95:K111" si="9">IF(H95=0, "-", IF((F95-H95)/H95&lt;10, (F95-H95)/H95, "&gt;999%"))</f>
        <v>0.6</v>
      </c>
    </row>
    <row r="96" spans="1:11" x14ac:dyDescent="0.25">
      <c r="A96" s="7" t="s">
        <v>254</v>
      </c>
      <c r="B96" s="65">
        <v>9</v>
      </c>
      <c r="C96" s="34">
        <f>IF(B113=0, "-", B96/B113)</f>
        <v>1.6605166051660517E-2</v>
      </c>
      <c r="D96" s="65">
        <v>5</v>
      </c>
      <c r="E96" s="9">
        <f>IF(D113=0, "-", D96/D113)</f>
        <v>3.6496350364963501E-2</v>
      </c>
      <c r="F96" s="81">
        <v>67</v>
      </c>
      <c r="G96" s="34">
        <f>IF(F113=0, "-", F96/F113)</f>
        <v>2.023557837511326E-2</v>
      </c>
      <c r="H96" s="65">
        <v>75</v>
      </c>
      <c r="I96" s="9">
        <f>IF(H113=0, "-", H96/H113)</f>
        <v>4.8987589810581322E-2</v>
      </c>
      <c r="J96" s="8">
        <f t="shared" si="8"/>
        <v>0.8</v>
      </c>
      <c r="K96" s="9">
        <f t="shared" si="9"/>
        <v>-0.10666666666666667</v>
      </c>
    </row>
    <row r="97" spans="1:11" x14ac:dyDescent="0.25">
      <c r="A97" s="7" t="s">
        <v>255</v>
      </c>
      <c r="B97" s="65">
        <v>7</v>
      </c>
      <c r="C97" s="34">
        <f>IF(B113=0, "-", B97/B113)</f>
        <v>1.2915129151291513E-2</v>
      </c>
      <c r="D97" s="65">
        <v>9</v>
      </c>
      <c r="E97" s="9">
        <f>IF(D113=0, "-", D97/D113)</f>
        <v>6.569343065693431E-2</v>
      </c>
      <c r="F97" s="81">
        <v>44</v>
      </c>
      <c r="G97" s="34">
        <f>IF(F113=0, "-", F97/F113)</f>
        <v>1.3289036544850499E-2</v>
      </c>
      <c r="H97" s="65">
        <v>81</v>
      </c>
      <c r="I97" s="9">
        <f>IF(H113=0, "-", H97/H113)</f>
        <v>5.2906596995427824E-2</v>
      </c>
      <c r="J97" s="8">
        <f t="shared" si="8"/>
        <v>-0.22222222222222221</v>
      </c>
      <c r="K97" s="9">
        <f t="shared" si="9"/>
        <v>-0.4567901234567901</v>
      </c>
    </row>
    <row r="98" spans="1:11" x14ac:dyDescent="0.25">
      <c r="A98" s="7" t="s">
        <v>256</v>
      </c>
      <c r="B98" s="65">
        <v>35</v>
      </c>
      <c r="C98" s="34">
        <f>IF(B113=0, "-", B98/B113)</f>
        <v>6.4575645756457564E-2</v>
      </c>
      <c r="D98" s="65">
        <v>39</v>
      </c>
      <c r="E98" s="9">
        <f>IF(D113=0, "-", D98/D113)</f>
        <v>0.28467153284671531</v>
      </c>
      <c r="F98" s="81">
        <v>265</v>
      </c>
      <c r="G98" s="34">
        <f>IF(F113=0, "-", F98/F113)</f>
        <v>8.0036242826940496E-2</v>
      </c>
      <c r="H98" s="65">
        <v>464</v>
      </c>
      <c r="I98" s="9">
        <f>IF(H113=0, "-", H98/H113)</f>
        <v>0.30306988896146309</v>
      </c>
      <c r="J98" s="8">
        <f t="shared" si="8"/>
        <v>-0.10256410256410256</v>
      </c>
      <c r="K98" s="9">
        <f t="shared" si="9"/>
        <v>-0.42887931034482757</v>
      </c>
    </row>
    <row r="99" spans="1:11" x14ac:dyDescent="0.25">
      <c r="A99" s="7" t="s">
        <v>257</v>
      </c>
      <c r="B99" s="65">
        <v>7</v>
      </c>
      <c r="C99" s="34">
        <f>IF(B113=0, "-", B99/B113)</f>
        <v>1.2915129151291513E-2</v>
      </c>
      <c r="D99" s="65">
        <v>0</v>
      </c>
      <c r="E99" s="9">
        <f>IF(D113=0, "-", D99/D113)</f>
        <v>0</v>
      </c>
      <c r="F99" s="81">
        <v>107</v>
      </c>
      <c r="G99" s="34">
        <f>IF(F113=0, "-", F99/F113)</f>
        <v>3.2316520688613709E-2</v>
      </c>
      <c r="H99" s="65">
        <v>0</v>
      </c>
      <c r="I99" s="9">
        <f>IF(H113=0, "-", H99/H113)</f>
        <v>0</v>
      </c>
      <c r="J99" s="8" t="str">
        <f t="shared" si="8"/>
        <v>-</v>
      </c>
      <c r="K99" s="9" t="str">
        <f t="shared" si="9"/>
        <v>-</v>
      </c>
    </row>
    <row r="100" spans="1:11" x14ac:dyDescent="0.25">
      <c r="A100" s="7" t="s">
        <v>258</v>
      </c>
      <c r="B100" s="65">
        <v>3</v>
      </c>
      <c r="C100" s="34">
        <f>IF(B113=0, "-", B100/B113)</f>
        <v>5.5350553505535052E-3</v>
      </c>
      <c r="D100" s="65">
        <v>0</v>
      </c>
      <c r="E100" s="9">
        <f>IF(D113=0, "-", D100/D113)</f>
        <v>0</v>
      </c>
      <c r="F100" s="81">
        <v>34</v>
      </c>
      <c r="G100" s="34">
        <f>IF(F113=0, "-", F100/F113)</f>
        <v>1.0268800966475386E-2</v>
      </c>
      <c r="H100" s="65">
        <v>0</v>
      </c>
      <c r="I100" s="9">
        <f>IF(H113=0, "-", H100/H113)</f>
        <v>0</v>
      </c>
      <c r="J100" s="8" t="str">
        <f t="shared" si="8"/>
        <v>-</v>
      </c>
      <c r="K100" s="9" t="str">
        <f t="shared" si="9"/>
        <v>-</v>
      </c>
    </row>
    <row r="101" spans="1:11" x14ac:dyDescent="0.25">
      <c r="A101" s="7" t="s">
        <v>259</v>
      </c>
      <c r="B101" s="65">
        <v>2</v>
      </c>
      <c r="C101" s="34">
        <f>IF(B113=0, "-", B101/B113)</f>
        <v>3.6900369003690036E-3</v>
      </c>
      <c r="D101" s="65">
        <v>0</v>
      </c>
      <c r="E101" s="9">
        <f>IF(D113=0, "-", D101/D113)</f>
        <v>0</v>
      </c>
      <c r="F101" s="81">
        <v>12</v>
      </c>
      <c r="G101" s="34">
        <f>IF(F113=0, "-", F101/F113)</f>
        <v>3.6242826940501359E-3</v>
      </c>
      <c r="H101" s="65">
        <v>5</v>
      </c>
      <c r="I101" s="9">
        <f>IF(H113=0, "-", H101/H113)</f>
        <v>3.2658393207054214E-3</v>
      </c>
      <c r="J101" s="8" t="str">
        <f t="shared" si="8"/>
        <v>-</v>
      </c>
      <c r="K101" s="9">
        <f t="shared" si="9"/>
        <v>1.4</v>
      </c>
    </row>
    <row r="102" spans="1:11" x14ac:dyDescent="0.25">
      <c r="A102" s="7" t="s">
        <v>260</v>
      </c>
      <c r="B102" s="65">
        <v>0</v>
      </c>
      <c r="C102" s="34">
        <f>IF(B113=0, "-", B102/B113)</f>
        <v>0</v>
      </c>
      <c r="D102" s="65">
        <v>2</v>
      </c>
      <c r="E102" s="9">
        <f>IF(D113=0, "-", D102/D113)</f>
        <v>1.4598540145985401E-2</v>
      </c>
      <c r="F102" s="81">
        <v>9</v>
      </c>
      <c r="G102" s="34">
        <f>IF(F113=0, "-", F102/F113)</f>
        <v>2.7182120205376018E-3</v>
      </c>
      <c r="H102" s="65">
        <v>25</v>
      </c>
      <c r="I102" s="9">
        <f>IF(H113=0, "-", H102/H113)</f>
        <v>1.6329196603527107E-2</v>
      </c>
      <c r="J102" s="8">
        <f t="shared" si="8"/>
        <v>-1</v>
      </c>
      <c r="K102" s="9">
        <f t="shared" si="9"/>
        <v>-0.64</v>
      </c>
    </row>
    <row r="103" spans="1:11" x14ac:dyDescent="0.25">
      <c r="A103" s="7" t="s">
        <v>261</v>
      </c>
      <c r="B103" s="65">
        <v>9</v>
      </c>
      <c r="C103" s="34">
        <f>IF(B113=0, "-", B103/B113)</f>
        <v>1.6605166051660517E-2</v>
      </c>
      <c r="D103" s="65">
        <v>7</v>
      </c>
      <c r="E103" s="9">
        <f>IF(D113=0, "-", D103/D113)</f>
        <v>5.1094890510948905E-2</v>
      </c>
      <c r="F103" s="81">
        <v>107</v>
      </c>
      <c r="G103" s="34">
        <f>IF(F113=0, "-", F103/F113)</f>
        <v>3.2316520688613709E-2</v>
      </c>
      <c r="H103" s="65">
        <v>91</v>
      </c>
      <c r="I103" s="9">
        <f>IF(H113=0, "-", H103/H113)</f>
        <v>5.9438275636838671E-2</v>
      </c>
      <c r="J103" s="8">
        <f t="shared" si="8"/>
        <v>0.2857142857142857</v>
      </c>
      <c r="K103" s="9">
        <f t="shared" si="9"/>
        <v>0.17582417582417584</v>
      </c>
    </row>
    <row r="104" spans="1:11" x14ac:dyDescent="0.25">
      <c r="A104" s="7" t="s">
        <v>262</v>
      </c>
      <c r="B104" s="65">
        <v>0</v>
      </c>
      <c r="C104" s="34">
        <f>IF(B113=0, "-", B104/B113)</f>
        <v>0</v>
      </c>
      <c r="D104" s="65">
        <v>4</v>
      </c>
      <c r="E104" s="9">
        <f>IF(D113=0, "-", D104/D113)</f>
        <v>2.9197080291970802E-2</v>
      </c>
      <c r="F104" s="81">
        <v>1</v>
      </c>
      <c r="G104" s="34">
        <f>IF(F113=0, "-", F104/F113)</f>
        <v>3.0202355783751132E-4</v>
      </c>
      <c r="H104" s="65">
        <v>188</v>
      </c>
      <c r="I104" s="9">
        <f>IF(H113=0, "-", H104/H113)</f>
        <v>0.12279555845852384</v>
      </c>
      <c r="J104" s="8">
        <f t="shared" si="8"/>
        <v>-1</v>
      </c>
      <c r="K104" s="9">
        <f t="shared" si="9"/>
        <v>-0.99468085106382975</v>
      </c>
    </row>
    <row r="105" spans="1:11" x14ac:dyDescent="0.25">
      <c r="A105" s="7" t="s">
        <v>263</v>
      </c>
      <c r="B105" s="65">
        <v>53</v>
      </c>
      <c r="C105" s="34">
        <f>IF(B113=0, "-", B105/B113)</f>
        <v>9.7785977859778592E-2</v>
      </c>
      <c r="D105" s="65">
        <v>16</v>
      </c>
      <c r="E105" s="9">
        <f>IF(D113=0, "-", D105/D113)</f>
        <v>0.11678832116788321</v>
      </c>
      <c r="F105" s="81">
        <v>407</v>
      </c>
      <c r="G105" s="34">
        <f>IF(F113=0, "-", F105/F113)</f>
        <v>0.12292358803986711</v>
      </c>
      <c r="H105" s="65">
        <v>415</v>
      </c>
      <c r="I105" s="9">
        <f>IF(H113=0, "-", H105/H113)</f>
        <v>0.27106466361854997</v>
      </c>
      <c r="J105" s="8">
        <f t="shared" si="8"/>
        <v>2.3125</v>
      </c>
      <c r="K105" s="9">
        <f t="shared" si="9"/>
        <v>-1.9277108433734941E-2</v>
      </c>
    </row>
    <row r="106" spans="1:11" x14ac:dyDescent="0.25">
      <c r="A106" s="7" t="s">
        <v>264</v>
      </c>
      <c r="B106" s="65">
        <v>18</v>
      </c>
      <c r="C106" s="34">
        <f>IF(B113=0, "-", B106/B113)</f>
        <v>3.3210332103321034E-2</v>
      </c>
      <c r="D106" s="65">
        <v>46</v>
      </c>
      <c r="E106" s="9">
        <f>IF(D113=0, "-", D106/D113)</f>
        <v>0.33576642335766421</v>
      </c>
      <c r="F106" s="81">
        <v>194</v>
      </c>
      <c r="G106" s="34">
        <f>IF(F113=0, "-", F106/F113)</f>
        <v>5.8592570220477196E-2</v>
      </c>
      <c r="H106" s="65">
        <v>159</v>
      </c>
      <c r="I106" s="9">
        <f>IF(H113=0, "-", H106/H113)</f>
        <v>0.1038536903984324</v>
      </c>
      <c r="J106" s="8">
        <f t="shared" si="8"/>
        <v>-0.60869565217391308</v>
      </c>
      <c r="K106" s="9">
        <f t="shared" si="9"/>
        <v>0.22012578616352202</v>
      </c>
    </row>
    <row r="107" spans="1:11" x14ac:dyDescent="0.25">
      <c r="A107" s="7" t="s">
        <v>265</v>
      </c>
      <c r="B107" s="65">
        <v>23</v>
      </c>
      <c r="C107" s="34">
        <f>IF(B113=0, "-", B107/B113)</f>
        <v>4.2435424354243544E-2</v>
      </c>
      <c r="D107" s="65">
        <v>0</v>
      </c>
      <c r="E107" s="9">
        <f>IF(D113=0, "-", D107/D113)</f>
        <v>0</v>
      </c>
      <c r="F107" s="81">
        <v>121</v>
      </c>
      <c r="G107" s="34">
        <f>IF(F113=0, "-", F107/F113)</f>
        <v>3.6544850498338874E-2</v>
      </c>
      <c r="H107" s="65">
        <v>0</v>
      </c>
      <c r="I107" s="9">
        <f>IF(H113=0, "-", H107/H113)</f>
        <v>0</v>
      </c>
      <c r="J107" s="8" t="str">
        <f t="shared" si="8"/>
        <v>-</v>
      </c>
      <c r="K107" s="9" t="str">
        <f t="shared" si="9"/>
        <v>-</v>
      </c>
    </row>
    <row r="108" spans="1:11" x14ac:dyDescent="0.25">
      <c r="A108" s="7" t="s">
        <v>266</v>
      </c>
      <c r="B108" s="65">
        <v>351</v>
      </c>
      <c r="C108" s="34">
        <f>IF(B113=0, "-", B108/B113)</f>
        <v>0.64760147601476015</v>
      </c>
      <c r="D108" s="65">
        <v>0</v>
      </c>
      <c r="E108" s="9">
        <f>IF(D113=0, "-", D108/D113)</f>
        <v>0</v>
      </c>
      <c r="F108" s="81">
        <v>1824</v>
      </c>
      <c r="G108" s="34">
        <f>IF(F113=0, "-", F108/F113)</f>
        <v>0.55089096949562066</v>
      </c>
      <c r="H108" s="65">
        <v>0</v>
      </c>
      <c r="I108" s="9">
        <f>IF(H113=0, "-", H108/H113)</f>
        <v>0</v>
      </c>
      <c r="J108" s="8" t="str">
        <f t="shared" si="8"/>
        <v>-</v>
      </c>
      <c r="K108" s="9" t="str">
        <f t="shared" si="9"/>
        <v>-</v>
      </c>
    </row>
    <row r="109" spans="1:11" x14ac:dyDescent="0.25">
      <c r="A109" s="7" t="s">
        <v>267</v>
      </c>
      <c r="B109" s="65">
        <v>12</v>
      </c>
      <c r="C109" s="34">
        <f>IF(B113=0, "-", B109/B113)</f>
        <v>2.2140221402214021E-2</v>
      </c>
      <c r="D109" s="65">
        <v>0</v>
      </c>
      <c r="E109" s="9">
        <f>IF(D113=0, "-", D109/D113)</f>
        <v>0</v>
      </c>
      <c r="F109" s="81">
        <v>59</v>
      </c>
      <c r="G109" s="34">
        <f>IF(F113=0, "-", F109/F113)</f>
        <v>1.7819389912413167E-2</v>
      </c>
      <c r="H109" s="65">
        <v>0</v>
      </c>
      <c r="I109" s="9">
        <f>IF(H113=0, "-", H109/H113)</f>
        <v>0</v>
      </c>
      <c r="J109" s="8" t="str">
        <f t="shared" si="8"/>
        <v>-</v>
      </c>
      <c r="K109" s="9" t="str">
        <f t="shared" si="9"/>
        <v>-</v>
      </c>
    </row>
    <row r="110" spans="1:11" x14ac:dyDescent="0.25">
      <c r="A110" s="7" t="s">
        <v>268</v>
      </c>
      <c r="B110" s="65">
        <v>5</v>
      </c>
      <c r="C110" s="34">
        <f>IF(B113=0, "-", B110/B113)</f>
        <v>9.2250922509225092E-3</v>
      </c>
      <c r="D110" s="65">
        <v>3</v>
      </c>
      <c r="E110" s="9">
        <f>IF(D113=0, "-", D110/D113)</f>
        <v>2.1897810218978103E-2</v>
      </c>
      <c r="F110" s="81">
        <v>26</v>
      </c>
      <c r="G110" s="34">
        <f>IF(F113=0, "-", F110/F113)</f>
        <v>7.8526125037752942E-3</v>
      </c>
      <c r="H110" s="65">
        <v>12</v>
      </c>
      <c r="I110" s="9">
        <f>IF(H113=0, "-", H110/H113)</f>
        <v>7.8380143696930114E-3</v>
      </c>
      <c r="J110" s="8">
        <f t="shared" si="8"/>
        <v>0.66666666666666663</v>
      </c>
      <c r="K110" s="9">
        <f t="shared" si="9"/>
        <v>1.1666666666666667</v>
      </c>
    </row>
    <row r="111" spans="1:11" x14ac:dyDescent="0.25">
      <c r="A111" s="7" t="s">
        <v>269</v>
      </c>
      <c r="B111" s="65">
        <v>3</v>
      </c>
      <c r="C111" s="34">
        <f>IF(B113=0, "-", B111/B113)</f>
        <v>5.5350553505535052E-3</v>
      </c>
      <c r="D111" s="65">
        <v>5</v>
      </c>
      <c r="E111" s="9">
        <f>IF(D113=0, "-", D111/D113)</f>
        <v>3.6496350364963501E-2</v>
      </c>
      <c r="F111" s="81">
        <v>18</v>
      </c>
      <c r="G111" s="34">
        <f>IF(F113=0, "-", F111/F113)</f>
        <v>5.4364240410752036E-3</v>
      </c>
      <c r="H111" s="65">
        <v>6</v>
      </c>
      <c r="I111" s="9">
        <f>IF(H113=0, "-", H111/H113)</f>
        <v>3.9190071848465057E-3</v>
      </c>
      <c r="J111" s="8">
        <f t="shared" si="8"/>
        <v>-0.4</v>
      </c>
      <c r="K111" s="9">
        <f t="shared" si="9"/>
        <v>2</v>
      </c>
    </row>
    <row r="112" spans="1:11" x14ac:dyDescent="0.25">
      <c r="A112" s="2"/>
      <c r="B112" s="68"/>
      <c r="C112" s="33"/>
      <c r="D112" s="68"/>
      <c r="E112" s="6"/>
      <c r="F112" s="82"/>
      <c r="G112" s="33"/>
      <c r="H112" s="68"/>
      <c r="I112" s="6"/>
      <c r="J112" s="5"/>
      <c r="K112" s="6"/>
    </row>
    <row r="113" spans="1:11" s="43" customFormat="1" x14ac:dyDescent="0.25">
      <c r="A113" s="162" t="s">
        <v>595</v>
      </c>
      <c r="B113" s="71">
        <f>SUM(B95:B112)</f>
        <v>542</v>
      </c>
      <c r="C113" s="40">
        <f>B113/20634</f>
        <v>2.6267325772996026E-2</v>
      </c>
      <c r="D113" s="71">
        <f>SUM(D95:D112)</f>
        <v>137</v>
      </c>
      <c r="E113" s="41">
        <f>D113/20062</f>
        <v>6.8288306250623067E-3</v>
      </c>
      <c r="F113" s="77">
        <f>SUM(F95:F112)</f>
        <v>3311</v>
      </c>
      <c r="G113" s="42">
        <f>F113/175916</f>
        <v>1.8821482980513428E-2</v>
      </c>
      <c r="H113" s="71">
        <f>SUM(H95:H112)</f>
        <v>1531</v>
      </c>
      <c r="I113" s="41">
        <f>H113/181157</f>
        <v>8.4512329084716568E-3</v>
      </c>
      <c r="J113" s="37">
        <f>IF(D113=0, "-", IF((B113-D113)/D113&lt;10, (B113-D113)/D113, "&gt;999%"))</f>
        <v>2.9562043795620436</v>
      </c>
      <c r="K113" s="38">
        <f>IF(H113=0, "-", IF((F113-H113)/H113&lt;10, (F113-H113)/H113, "&gt;999%"))</f>
        <v>1.1626387981711299</v>
      </c>
    </row>
    <row r="114" spans="1:11" x14ac:dyDescent="0.25">
      <c r="B114" s="83"/>
      <c r="D114" s="83"/>
      <c r="F114" s="83"/>
      <c r="H114" s="83"/>
    </row>
    <row r="115" spans="1:11" s="43" customFormat="1" x14ac:dyDescent="0.25">
      <c r="A115" s="162" t="s">
        <v>594</v>
      </c>
      <c r="B115" s="71">
        <v>719</v>
      </c>
      <c r="C115" s="40">
        <f>B115/20634</f>
        <v>3.4845400794804693E-2</v>
      </c>
      <c r="D115" s="71">
        <v>508</v>
      </c>
      <c r="E115" s="41">
        <f>D115/20062</f>
        <v>2.5321503339647094E-2</v>
      </c>
      <c r="F115" s="77">
        <v>5331</v>
      </c>
      <c r="G115" s="42">
        <f>F115/175916</f>
        <v>3.0304236112690147E-2</v>
      </c>
      <c r="H115" s="71">
        <v>4166</v>
      </c>
      <c r="I115" s="41">
        <f>H115/181157</f>
        <v>2.2996627234939858E-2</v>
      </c>
      <c r="J115" s="37">
        <f>IF(D115=0, "-", IF((B115-D115)/D115&lt;10, (B115-D115)/D115, "&gt;999%"))</f>
        <v>0.4153543307086614</v>
      </c>
      <c r="K115" s="38">
        <f>IF(H115=0, "-", IF((F115-H115)/H115&lt;10, (F115-H115)/H115, "&gt;999%"))</f>
        <v>0.27964474315890542</v>
      </c>
    </row>
    <row r="116" spans="1:11" x14ac:dyDescent="0.25">
      <c r="B116" s="83"/>
      <c r="D116" s="83"/>
      <c r="F116" s="83"/>
      <c r="H116" s="83"/>
    </row>
    <row r="117" spans="1:11" ht="15.6" x14ac:dyDescent="0.3">
      <c r="A117" s="164" t="s">
        <v>118</v>
      </c>
      <c r="B117" s="196" t="s">
        <v>1</v>
      </c>
      <c r="C117" s="200"/>
      <c r="D117" s="200"/>
      <c r="E117" s="197"/>
      <c r="F117" s="196" t="s">
        <v>14</v>
      </c>
      <c r="G117" s="200"/>
      <c r="H117" s="200"/>
      <c r="I117" s="197"/>
      <c r="J117" s="196" t="s">
        <v>15</v>
      </c>
      <c r="K117" s="197"/>
    </row>
    <row r="118" spans="1:11" x14ac:dyDescent="0.25">
      <c r="A118" s="22"/>
      <c r="B118" s="196">
        <f>VALUE(RIGHT($B$2, 4))</f>
        <v>2022</v>
      </c>
      <c r="C118" s="197"/>
      <c r="D118" s="196">
        <f>B118-1</f>
        <v>2021</v>
      </c>
      <c r="E118" s="204"/>
      <c r="F118" s="196">
        <f>B118</f>
        <v>2022</v>
      </c>
      <c r="G118" s="204"/>
      <c r="H118" s="196">
        <f>D118</f>
        <v>2021</v>
      </c>
      <c r="I118" s="204"/>
      <c r="J118" s="140" t="s">
        <v>4</v>
      </c>
      <c r="K118" s="141" t="s">
        <v>2</v>
      </c>
    </row>
    <row r="119" spans="1:11" x14ac:dyDescent="0.25">
      <c r="A119" s="163" t="s">
        <v>145</v>
      </c>
      <c r="B119" s="61" t="s">
        <v>12</v>
      </c>
      <c r="C119" s="62" t="s">
        <v>13</v>
      </c>
      <c r="D119" s="61" t="s">
        <v>12</v>
      </c>
      <c r="E119" s="63" t="s">
        <v>13</v>
      </c>
      <c r="F119" s="62" t="s">
        <v>12</v>
      </c>
      <c r="G119" s="62" t="s">
        <v>13</v>
      </c>
      <c r="H119" s="61" t="s">
        <v>12</v>
      </c>
      <c r="I119" s="63" t="s">
        <v>13</v>
      </c>
      <c r="J119" s="61"/>
      <c r="K119" s="63"/>
    </row>
    <row r="120" spans="1:11" x14ac:dyDescent="0.25">
      <c r="A120" s="7" t="s">
        <v>270</v>
      </c>
      <c r="B120" s="65">
        <v>22</v>
      </c>
      <c r="C120" s="34">
        <f>IF(B123=0, "-", B120/B123)</f>
        <v>0.7857142857142857</v>
      </c>
      <c r="D120" s="65">
        <v>15</v>
      </c>
      <c r="E120" s="9">
        <f>IF(D123=0, "-", D120/D123)</f>
        <v>0.83333333333333337</v>
      </c>
      <c r="F120" s="81">
        <v>509</v>
      </c>
      <c r="G120" s="34">
        <f>IF(F123=0, "-", F120/F123)</f>
        <v>0.88214904679376083</v>
      </c>
      <c r="H120" s="65">
        <v>275</v>
      </c>
      <c r="I120" s="9">
        <f>IF(H123=0, "-", H120/H123)</f>
        <v>0.81360946745562135</v>
      </c>
      <c r="J120" s="8">
        <f>IF(D120=0, "-", IF((B120-D120)/D120&lt;10, (B120-D120)/D120, "&gt;999%"))</f>
        <v>0.46666666666666667</v>
      </c>
      <c r="K120" s="9">
        <f>IF(H120=0, "-", IF((F120-H120)/H120&lt;10, (F120-H120)/H120, "&gt;999%"))</f>
        <v>0.85090909090909095</v>
      </c>
    </row>
    <row r="121" spans="1:11" x14ac:dyDescent="0.25">
      <c r="A121" s="7" t="s">
        <v>271</v>
      </c>
      <c r="B121" s="65">
        <v>6</v>
      </c>
      <c r="C121" s="34">
        <f>IF(B123=0, "-", B121/B123)</f>
        <v>0.21428571428571427</v>
      </c>
      <c r="D121" s="65">
        <v>3</v>
      </c>
      <c r="E121" s="9">
        <f>IF(D123=0, "-", D121/D123)</f>
        <v>0.16666666666666666</v>
      </c>
      <c r="F121" s="81">
        <v>68</v>
      </c>
      <c r="G121" s="34">
        <f>IF(F123=0, "-", F121/F123)</f>
        <v>0.11785095320623917</v>
      </c>
      <c r="H121" s="65">
        <v>63</v>
      </c>
      <c r="I121" s="9">
        <f>IF(H123=0, "-", H121/H123)</f>
        <v>0.18639053254437871</v>
      </c>
      <c r="J121" s="8">
        <f>IF(D121=0, "-", IF((B121-D121)/D121&lt;10, (B121-D121)/D121, "&gt;999%"))</f>
        <v>1</v>
      </c>
      <c r="K121" s="9">
        <f>IF(H121=0, "-", IF((F121-H121)/H121&lt;10, (F121-H121)/H121, "&gt;999%"))</f>
        <v>7.9365079365079361E-2</v>
      </c>
    </row>
    <row r="122" spans="1:11" x14ac:dyDescent="0.25">
      <c r="A122" s="2"/>
      <c r="B122" s="68"/>
      <c r="C122" s="33"/>
      <c r="D122" s="68"/>
      <c r="E122" s="6"/>
      <c r="F122" s="82"/>
      <c r="G122" s="33"/>
      <c r="H122" s="68"/>
      <c r="I122" s="6"/>
      <c r="J122" s="5"/>
      <c r="K122" s="6"/>
    </row>
    <row r="123" spans="1:11" s="43" customFormat="1" x14ac:dyDescent="0.25">
      <c r="A123" s="162" t="s">
        <v>593</v>
      </c>
      <c r="B123" s="71">
        <f>SUM(B120:B122)</f>
        <v>28</v>
      </c>
      <c r="C123" s="40">
        <f>B123/20634</f>
        <v>1.3569836192691674E-3</v>
      </c>
      <c r="D123" s="71">
        <f>SUM(D120:D122)</f>
        <v>18</v>
      </c>
      <c r="E123" s="41">
        <f>D123/20062</f>
        <v>8.9721862227095999E-4</v>
      </c>
      <c r="F123" s="77">
        <f>SUM(F120:F122)</f>
        <v>577</v>
      </c>
      <c r="G123" s="42">
        <f>F123/175916</f>
        <v>3.2799745332999842E-3</v>
      </c>
      <c r="H123" s="71">
        <f>SUM(H120:H122)</f>
        <v>338</v>
      </c>
      <c r="I123" s="41">
        <f>H123/181157</f>
        <v>1.8657849268866231E-3</v>
      </c>
      <c r="J123" s="37">
        <f>IF(D123=0, "-", IF((B123-D123)/D123&lt;10, (B123-D123)/D123, "&gt;999%"))</f>
        <v>0.55555555555555558</v>
      </c>
      <c r="K123" s="38">
        <f>IF(H123=0, "-", IF((F123-H123)/H123&lt;10, (F123-H123)/H123, "&gt;999%"))</f>
        <v>0.70710059171597628</v>
      </c>
    </row>
    <row r="124" spans="1:11" x14ac:dyDescent="0.25">
      <c r="B124" s="83"/>
      <c r="D124" s="83"/>
      <c r="F124" s="83"/>
      <c r="H124" s="83"/>
    </row>
    <row r="125" spans="1:11" x14ac:dyDescent="0.25">
      <c r="A125" s="163" t="s">
        <v>146</v>
      </c>
      <c r="B125" s="61" t="s">
        <v>12</v>
      </c>
      <c r="C125" s="62" t="s">
        <v>13</v>
      </c>
      <c r="D125" s="61" t="s">
        <v>12</v>
      </c>
      <c r="E125" s="63" t="s">
        <v>13</v>
      </c>
      <c r="F125" s="62" t="s">
        <v>12</v>
      </c>
      <c r="G125" s="62" t="s">
        <v>13</v>
      </c>
      <c r="H125" s="61" t="s">
        <v>12</v>
      </c>
      <c r="I125" s="63" t="s">
        <v>13</v>
      </c>
      <c r="J125" s="61"/>
      <c r="K125" s="63"/>
    </row>
    <row r="126" spans="1:11" x14ac:dyDescent="0.25">
      <c r="A126" s="7" t="s">
        <v>272</v>
      </c>
      <c r="B126" s="65">
        <v>7</v>
      </c>
      <c r="C126" s="34">
        <f>IF(B136=0, "-", B126/B136)</f>
        <v>0.23333333333333334</v>
      </c>
      <c r="D126" s="65">
        <v>2</v>
      </c>
      <c r="E126" s="9">
        <f>IF(D136=0, "-", D126/D136)</f>
        <v>6.6666666666666666E-2</v>
      </c>
      <c r="F126" s="81">
        <v>36</v>
      </c>
      <c r="G126" s="34">
        <f>IF(F136=0, "-", F126/F136)</f>
        <v>0.15189873417721519</v>
      </c>
      <c r="H126" s="65">
        <v>32</v>
      </c>
      <c r="I126" s="9">
        <f>IF(H136=0, "-", H126/H136)</f>
        <v>0.11149825783972125</v>
      </c>
      <c r="J126" s="8">
        <f t="shared" ref="J126:J134" si="10">IF(D126=0, "-", IF((B126-D126)/D126&lt;10, (B126-D126)/D126, "&gt;999%"))</f>
        <v>2.5</v>
      </c>
      <c r="K126" s="9">
        <f t="shared" ref="K126:K134" si="11">IF(H126=0, "-", IF((F126-H126)/H126&lt;10, (F126-H126)/H126, "&gt;999%"))</f>
        <v>0.125</v>
      </c>
    </row>
    <row r="127" spans="1:11" x14ac:dyDescent="0.25">
      <c r="A127" s="7" t="s">
        <v>273</v>
      </c>
      <c r="B127" s="65">
        <v>0</v>
      </c>
      <c r="C127" s="34">
        <f>IF(B136=0, "-", B127/B136)</f>
        <v>0</v>
      </c>
      <c r="D127" s="65">
        <v>2</v>
      </c>
      <c r="E127" s="9">
        <f>IF(D136=0, "-", D127/D136)</f>
        <v>6.6666666666666666E-2</v>
      </c>
      <c r="F127" s="81">
        <v>14</v>
      </c>
      <c r="G127" s="34">
        <f>IF(F136=0, "-", F127/F136)</f>
        <v>5.9071729957805907E-2</v>
      </c>
      <c r="H127" s="65">
        <v>14</v>
      </c>
      <c r="I127" s="9">
        <f>IF(H136=0, "-", H127/H136)</f>
        <v>4.878048780487805E-2</v>
      </c>
      <c r="J127" s="8">
        <f t="shared" si="10"/>
        <v>-1</v>
      </c>
      <c r="K127" s="9">
        <f t="shared" si="11"/>
        <v>0</v>
      </c>
    </row>
    <row r="128" spans="1:11" x14ac:dyDescent="0.25">
      <c r="A128" s="7" t="s">
        <v>274</v>
      </c>
      <c r="B128" s="65">
        <v>6</v>
      </c>
      <c r="C128" s="34">
        <f>IF(B136=0, "-", B128/B136)</f>
        <v>0.2</v>
      </c>
      <c r="D128" s="65">
        <v>5</v>
      </c>
      <c r="E128" s="9">
        <f>IF(D136=0, "-", D128/D136)</f>
        <v>0.16666666666666666</v>
      </c>
      <c r="F128" s="81">
        <v>38</v>
      </c>
      <c r="G128" s="34">
        <f>IF(F136=0, "-", F128/F136)</f>
        <v>0.16033755274261605</v>
      </c>
      <c r="H128" s="65">
        <v>39</v>
      </c>
      <c r="I128" s="9">
        <f>IF(H136=0, "-", H128/H136)</f>
        <v>0.13588850174216027</v>
      </c>
      <c r="J128" s="8">
        <f t="shared" si="10"/>
        <v>0.2</v>
      </c>
      <c r="K128" s="9">
        <f t="shared" si="11"/>
        <v>-2.564102564102564E-2</v>
      </c>
    </row>
    <row r="129" spans="1:11" x14ac:dyDescent="0.25">
      <c r="A129" s="7" t="s">
        <v>275</v>
      </c>
      <c r="B129" s="65">
        <v>1</v>
      </c>
      <c r="C129" s="34">
        <f>IF(B136=0, "-", B129/B136)</f>
        <v>3.3333333333333333E-2</v>
      </c>
      <c r="D129" s="65">
        <v>0</v>
      </c>
      <c r="E129" s="9">
        <f>IF(D136=0, "-", D129/D136)</f>
        <v>0</v>
      </c>
      <c r="F129" s="81">
        <v>13</v>
      </c>
      <c r="G129" s="34">
        <f>IF(F136=0, "-", F129/F136)</f>
        <v>5.4852320675105488E-2</v>
      </c>
      <c r="H129" s="65">
        <v>6</v>
      </c>
      <c r="I129" s="9">
        <f>IF(H136=0, "-", H129/H136)</f>
        <v>2.0905923344947737E-2</v>
      </c>
      <c r="J129" s="8" t="str">
        <f t="shared" si="10"/>
        <v>-</v>
      </c>
      <c r="K129" s="9">
        <f t="shared" si="11"/>
        <v>1.1666666666666667</v>
      </c>
    </row>
    <row r="130" spans="1:11" x14ac:dyDescent="0.25">
      <c r="A130" s="7" t="s">
        <v>276</v>
      </c>
      <c r="B130" s="65">
        <v>1</v>
      </c>
      <c r="C130" s="34">
        <f>IF(B136=0, "-", B130/B136)</f>
        <v>3.3333333333333333E-2</v>
      </c>
      <c r="D130" s="65">
        <v>0</v>
      </c>
      <c r="E130" s="9">
        <f>IF(D136=0, "-", D130/D136)</f>
        <v>0</v>
      </c>
      <c r="F130" s="81">
        <v>2</v>
      </c>
      <c r="G130" s="34">
        <f>IF(F136=0, "-", F130/F136)</f>
        <v>8.4388185654008432E-3</v>
      </c>
      <c r="H130" s="65">
        <v>5</v>
      </c>
      <c r="I130" s="9">
        <f>IF(H136=0, "-", H130/H136)</f>
        <v>1.7421602787456445E-2</v>
      </c>
      <c r="J130" s="8" t="str">
        <f t="shared" si="10"/>
        <v>-</v>
      </c>
      <c r="K130" s="9">
        <f t="shared" si="11"/>
        <v>-0.6</v>
      </c>
    </row>
    <row r="131" spans="1:11" x14ac:dyDescent="0.25">
      <c r="A131" s="7" t="s">
        <v>277</v>
      </c>
      <c r="B131" s="65">
        <v>4</v>
      </c>
      <c r="C131" s="34">
        <f>IF(B136=0, "-", B131/B136)</f>
        <v>0.13333333333333333</v>
      </c>
      <c r="D131" s="65">
        <v>3</v>
      </c>
      <c r="E131" s="9">
        <f>IF(D136=0, "-", D131/D136)</f>
        <v>0.1</v>
      </c>
      <c r="F131" s="81">
        <v>16</v>
      </c>
      <c r="G131" s="34">
        <f>IF(F136=0, "-", F131/F136)</f>
        <v>6.7510548523206745E-2</v>
      </c>
      <c r="H131" s="65">
        <v>20</v>
      </c>
      <c r="I131" s="9">
        <f>IF(H136=0, "-", H131/H136)</f>
        <v>6.968641114982578E-2</v>
      </c>
      <c r="J131" s="8">
        <f t="shared" si="10"/>
        <v>0.33333333333333331</v>
      </c>
      <c r="K131" s="9">
        <f t="shared" si="11"/>
        <v>-0.2</v>
      </c>
    </row>
    <row r="132" spans="1:11" x14ac:dyDescent="0.25">
      <c r="A132" s="7" t="s">
        <v>278</v>
      </c>
      <c r="B132" s="65">
        <v>2</v>
      </c>
      <c r="C132" s="34">
        <f>IF(B136=0, "-", B132/B136)</f>
        <v>6.6666666666666666E-2</v>
      </c>
      <c r="D132" s="65">
        <v>0</v>
      </c>
      <c r="E132" s="9">
        <f>IF(D136=0, "-", D132/D136)</f>
        <v>0</v>
      </c>
      <c r="F132" s="81">
        <v>7</v>
      </c>
      <c r="G132" s="34">
        <f>IF(F136=0, "-", F132/F136)</f>
        <v>2.9535864978902954E-2</v>
      </c>
      <c r="H132" s="65">
        <v>0</v>
      </c>
      <c r="I132" s="9">
        <f>IF(H136=0, "-", H132/H136)</f>
        <v>0</v>
      </c>
      <c r="J132" s="8" t="str">
        <f t="shared" si="10"/>
        <v>-</v>
      </c>
      <c r="K132" s="9" t="str">
        <f t="shared" si="11"/>
        <v>-</v>
      </c>
    </row>
    <row r="133" spans="1:11" x14ac:dyDescent="0.25">
      <c r="A133" s="7" t="s">
        <v>279</v>
      </c>
      <c r="B133" s="65">
        <v>6</v>
      </c>
      <c r="C133" s="34">
        <f>IF(B136=0, "-", B133/B136)</f>
        <v>0.2</v>
      </c>
      <c r="D133" s="65">
        <v>15</v>
      </c>
      <c r="E133" s="9">
        <f>IF(D136=0, "-", D133/D136)</f>
        <v>0.5</v>
      </c>
      <c r="F133" s="81">
        <v>42</v>
      </c>
      <c r="G133" s="34">
        <f>IF(F136=0, "-", F133/F136)</f>
        <v>0.17721518987341772</v>
      </c>
      <c r="H133" s="65">
        <v>106</v>
      </c>
      <c r="I133" s="9">
        <f>IF(H136=0, "-", H133/H136)</f>
        <v>0.36933797909407667</v>
      </c>
      <c r="J133" s="8">
        <f t="shared" si="10"/>
        <v>-0.6</v>
      </c>
      <c r="K133" s="9">
        <f t="shared" si="11"/>
        <v>-0.60377358490566035</v>
      </c>
    </row>
    <row r="134" spans="1:11" x14ac:dyDescent="0.25">
      <c r="A134" s="7" t="s">
        <v>280</v>
      </c>
      <c r="B134" s="65">
        <v>3</v>
      </c>
      <c r="C134" s="34">
        <f>IF(B136=0, "-", B134/B136)</f>
        <v>0.1</v>
      </c>
      <c r="D134" s="65">
        <v>3</v>
      </c>
      <c r="E134" s="9">
        <f>IF(D136=0, "-", D134/D136)</f>
        <v>0.1</v>
      </c>
      <c r="F134" s="81">
        <v>69</v>
      </c>
      <c r="G134" s="34">
        <f>IF(F136=0, "-", F134/F136)</f>
        <v>0.29113924050632911</v>
      </c>
      <c r="H134" s="65">
        <v>65</v>
      </c>
      <c r="I134" s="9">
        <f>IF(H136=0, "-", H134/H136)</f>
        <v>0.2264808362369338</v>
      </c>
      <c r="J134" s="8">
        <f t="shared" si="10"/>
        <v>0</v>
      </c>
      <c r="K134" s="9">
        <f t="shared" si="11"/>
        <v>6.1538461538461542E-2</v>
      </c>
    </row>
    <row r="135" spans="1:11" x14ac:dyDescent="0.25">
      <c r="A135" s="2"/>
      <c r="B135" s="68"/>
      <c r="C135" s="33"/>
      <c r="D135" s="68"/>
      <c r="E135" s="6"/>
      <c r="F135" s="82"/>
      <c r="G135" s="33"/>
      <c r="H135" s="68"/>
      <c r="I135" s="6"/>
      <c r="J135" s="5"/>
      <c r="K135" s="6"/>
    </row>
    <row r="136" spans="1:11" s="43" customFormat="1" x14ac:dyDescent="0.25">
      <c r="A136" s="162" t="s">
        <v>592</v>
      </c>
      <c r="B136" s="71">
        <f>SUM(B126:B135)</f>
        <v>30</v>
      </c>
      <c r="C136" s="40">
        <f>B136/20634</f>
        <v>1.4539110206455365E-3</v>
      </c>
      <c r="D136" s="71">
        <f>SUM(D126:D135)</f>
        <v>30</v>
      </c>
      <c r="E136" s="41">
        <f>D136/20062</f>
        <v>1.4953643704516001E-3</v>
      </c>
      <c r="F136" s="77">
        <f>SUM(F126:F135)</f>
        <v>237</v>
      </c>
      <c r="G136" s="42">
        <f>F136/175916</f>
        <v>1.3472339070920213E-3</v>
      </c>
      <c r="H136" s="71">
        <f>SUM(H126:H135)</f>
        <v>287</v>
      </c>
      <c r="I136" s="41">
        <f>H136/181157</f>
        <v>1.5842611657291741E-3</v>
      </c>
      <c r="J136" s="37">
        <f>IF(D136=0, "-", IF((B136-D136)/D136&lt;10, (B136-D136)/D136, "&gt;999%"))</f>
        <v>0</v>
      </c>
      <c r="K136" s="38">
        <f>IF(H136=0, "-", IF((F136-H136)/H136&lt;10, (F136-H136)/H136, "&gt;999%"))</f>
        <v>-0.17421602787456447</v>
      </c>
    </row>
    <row r="137" spans="1:11" x14ac:dyDescent="0.25">
      <c r="B137" s="83"/>
      <c r="D137" s="83"/>
      <c r="F137" s="83"/>
      <c r="H137" s="83"/>
    </row>
    <row r="138" spans="1:11" s="43" customFormat="1" x14ac:dyDescent="0.25">
      <c r="A138" s="162" t="s">
        <v>591</v>
      </c>
      <c r="B138" s="71">
        <v>58</v>
      </c>
      <c r="C138" s="40">
        <f>B138/20634</f>
        <v>2.8108946399147037E-3</v>
      </c>
      <c r="D138" s="71">
        <v>48</v>
      </c>
      <c r="E138" s="41">
        <f>D138/20062</f>
        <v>2.3925829927225603E-3</v>
      </c>
      <c r="F138" s="77">
        <v>814</v>
      </c>
      <c r="G138" s="42">
        <f>F138/175916</f>
        <v>4.6272084403920057E-3</v>
      </c>
      <c r="H138" s="71">
        <v>625</v>
      </c>
      <c r="I138" s="41">
        <f>H138/181157</f>
        <v>3.4500460926157974E-3</v>
      </c>
      <c r="J138" s="37">
        <f>IF(D138=0, "-", IF((B138-D138)/D138&lt;10, (B138-D138)/D138, "&gt;999%"))</f>
        <v>0.20833333333333334</v>
      </c>
      <c r="K138" s="38">
        <f>IF(H138=0, "-", IF((F138-H138)/H138&lt;10, (F138-H138)/H138, "&gt;999%"))</f>
        <v>0.3024</v>
      </c>
    </row>
    <row r="139" spans="1:11" x14ac:dyDescent="0.25">
      <c r="B139" s="83"/>
      <c r="D139" s="83"/>
      <c r="F139" s="83"/>
      <c r="H139" s="83"/>
    </row>
    <row r="140" spans="1:11" ht="15.6" x14ac:dyDescent="0.3">
      <c r="A140" s="164" t="s">
        <v>119</v>
      </c>
      <c r="B140" s="196" t="s">
        <v>1</v>
      </c>
      <c r="C140" s="200"/>
      <c r="D140" s="200"/>
      <c r="E140" s="197"/>
      <c r="F140" s="196" t="s">
        <v>14</v>
      </c>
      <c r="G140" s="200"/>
      <c r="H140" s="200"/>
      <c r="I140" s="197"/>
      <c r="J140" s="196" t="s">
        <v>15</v>
      </c>
      <c r="K140" s="197"/>
    </row>
    <row r="141" spans="1:11" x14ac:dyDescent="0.25">
      <c r="A141" s="22"/>
      <c r="B141" s="196">
        <f>VALUE(RIGHT($B$2, 4))</f>
        <v>2022</v>
      </c>
      <c r="C141" s="197"/>
      <c r="D141" s="196">
        <f>B141-1</f>
        <v>2021</v>
      </c>
      <c r="E141" s="204"/>
      <c r="F141" s="196">
        <f>B141</f>
        <v>2022</v>
      </c>
      <c r="G141" s="204"/>
      <c r="H141" s="196">
        <f>D141</f>
        <v>2021</v>
      </c>
      <c r="I141" s="204"/>
      <c r="J141" s="140" t="s">
        <v>4</v>
      </c>
      <c r="K141" s="141" t="s">
        <v>2</v>
      </c>
    </row>
    <row r="142" spans="1:11" x14ac:dyDescent="0.25">
      <c r="A142" s="163" t="s">
        <v>147</v>
      </c>
      <c r="B142" s="61" t="s">
        <v>12</v>
      </c>
      <c r="C142" s="62" t="s">
        <v>13</v>
      </c>
      <c r="D142" s="61" t="s">
        <v>12</v>
      </c>
      <c r="E142" s="63" t="s">
        <v>13</v>
      </c>
      <c r="F142" s="62" t="s">
        <v>12</v>
      </c>
      <c r="G142" s="62" t="s">
        <v>13</v>
      </c>
      <c r="H142" s="61" t="s">
        <v>12</v>
      </c>
      <c r="I142" s="63" t="s">
        <v>13</v>
      </c>
      <c r="J142" s="61"/>
      <c r="K142" s="63"/>
    </row>
    <row r="143" spans="1:11" x14ac:dyDescent="0.25">
      <c r="A143" s="7" t="s">
        <v>281</v>
      </c>
      <c r="B143" s="65">
        <v>0</v>
      </c>
      <c r="C143" s="34" t="str">
        <f>IF(B145=0, "-", B143/B145)</f>
        <v>-</v>
      </c>
      <c r="D143" s="65">
        <v>3</v>
      </c>
      <c r="E143" s="9">
        <f>IF(D145=0, "-", D143/D145)</f>
        <v>1</v>
      </c>
      <c r="F143" s="81">
        <v>7</v>
      </c>
      <c r="G143" s="34">
        <f>IF(F145=0, "-", F143/F145)</f>
        <v>1</v>
      </c>
      <c r="H143" s="65">
        <v>13</v>
      </c>
      <c r="I143" s="9">
        <f>IF(H145=0, "-", H143/H145)</f>
        <v>1</v>
      </c>
      <c r="J143" s="8">
        <f>IF(D143=0, "-", IF((B143-D143)/D143&lt;10, (B143-D143)/D143, "&gt;999%"))</f>
        <v>-1</v>
      </c>
      <c r="K143" s="9">
        <f>IF(H143=0, "-", IF((F143-H143)/H143&lt;10, (F143-H143)/H143, "&gt;999%"))</f>
        <v>-0.46153846153846156</v>
      </c>
    </row>
    <row r="144" spans="1:11" x14ac:dyDescent="0.25">
      <c r="A144" s="2"/>
      <c r="B144" s="68"/>
      <c r="C144" s="33"/>
      <c r="D144" s="68"/>
      <c r="E144" s="6"/>
      <c r="F144" s="82"/>
      <c r="G144" s="33"/>
      <c r="H144" s="68"/>
      <c r="I144" s="6"/>
      <c r="J144" s="5"/>
      <c r="K144" s="6"/>
    </row>
    <row r="145" spans="1:11" s="43" customFormat="1" x14ac:dyDescent="0.25">
      <c r="A145" s="162" t="s">
        <v>590</v>
      </c>
      <c r="B145" s="71">
        <f>SUM(B143:B144)</f>
        <v>0</v>
      </c>
      <c r="C145" s="40">
        <f>B145/20634</f>
        <v>0</v>
      </c>
      <c r="D145" s="71">
        <f>SUM(D143:D144)</f>
        <v>3</v>
      </c>
      <c r="E145" s="41">
        <f>D145/20062</f>
        <v>1.4953643704516002E-4</v>
      </c>
      <c r="F145" s="77">
        <f>SUM(F143:F144)</f>
        <v>7</v>
      </c>
      <c r="G145" s="42">
        <f>F145/175916</f>
        <v>3.9791718774869823E-5</v>
      </c>
      <c r="H145" s="71">
        <f>SUM(H143:H144)</f>
        <v>13</v>
      </c>
      <c r="I145" s="41">
        <f>H145/181157</f>
        <v>7.1760958726408582E-5</v>
      </c>
      <c r="J145" s="37">
        <f>IF(D145=0, "-", IF((B145-D145)/D145&lt;10, (B145-D145)/D145, "&gt;999%"))</f>
        <v>-1</v>
      </c>
      <c r="K145" s="38">
        <f>IF(H145=0, "-", IF((F145-H145)/H145&lt;10, (F145-H145)/H145, "&gt;999%"))</f>
        <v>-0.46153846153846156</v>
      </c>
    </row>
    <row r="146" spans="1:11" x14ac:dyDescent="0.25">
      <c r="B146" s="83"/>
      <c r="D146" s="83"/>
      <c r="F146" s="83"/>
      <c r="H146" s="83"/>
    </row>
    <row r="147" spans="1:11" x14ac:dyDescent="0.25">
      <c r="A147" s="163" t="s">
        <v>148</v>
      </c>
      <c r="B147" s="61" t="s">
        <v>12</v>
      </c>
      <c r="C147" s="62" t="s">
        <v>13</v>
      </c>
      <c r="D147" s="61" t="s">
        <v>12</v>
      </c>
      <c r="E147" s="63" t="s">
        <v>13</v>
      </c>
      <c r="F147" s="62" t="s">
        <v>12</v>
      </c>
      <c r="G147" s="62" t="s">
        <v>13</v>
      </c>
      <c r="H147" s="61" t="s">
        <v>12</v>
      </c>
      <c r="I147" s="63" t="s">
        <v>13</v>
      </c>
      <c r="J147" s="61"/>
      <c r="K147" s="63"/>
    </row>
    <row r="148" spans="1:11" x14ac:dyDescent="0.25">
      <c r="A148" s="7" t="s">
        <v>282</v>
      </c>
      <c r="B148" s="65">
        <v>0</v>
      </c>
      <c r="C148" s="34">
        <f>IF(B161=0, "-", B148/B161)</f>
        <v>0</v>
      </c>
      <c r="D148" s="65">
        <v>0</v>
      </c>
      <c r="E148" s="9">
        <f>IF(D161=0, "-", D148/D161)</f>
        <v>0</v>
      </c>
      <c r="F148" s="81">
        <v>0</v>
      </c>
      <c r="G148" s="34">
        <f>IF(F161=0, "-", F148/F161)</f>
        <v>0</v>
      </c>
      <c r="H148" s="65">
        <v>3</v>
      </c>
      <c r="I148" s="9">
        <f>IF(H161=0, "-", H148/H161)</f>
        <v>3.9473684210526314E-2</v>
      </c>
      <c r="J148" s="8" t="str">
        <f t="shared" ref="J148:J159" si="12">IF(D148=0, "-", IF((B148-D148)/D148&lt;10, (B148-D148)/D148, "&gt;999%"))</f>
        <v>-</v>
      </c>
      <c r="K148" s="9">
        <f t="shared" ref="K148:K159" si="13">IF(H148=0, "-", IF((F148-H148)/H148&lt;10, (F148-H148)/H148, "&gt;999%"))</f>
        <v>-1</v>
      </c>
    </row>
    <row r="149" spans="1:11" x14ac:dyDescent="0.25">
      <c r="A149" s="7" t="s">
        <v>283</v>
      </c>
      <c r="B149" s="65">
        <v>0</v>
      </c>
      <c r="C149" s="34">
        <f>IF(B161=0, "-", B149/B161)</f>
        <v>0</v>
      </c>
      <c r="D149" s="65">
        <v>1</v>
      </c>
      <c r="E149" s="9">
        <f>IF(D161=0, "-", D149/D161)</f>
        <v>0.14285714285714285</v>
      </c>
      <c r="F149" s="81">
        <v>5</v>
      </c>
      <c r="G149" s="34">
        <f>IF(F161=0, "-", F149/F161)</f>
        <v>7.8125E-2</v>
      </c>
      <c r="H149" s="65">
        <v>6</v>
      </c>
      <c r="I149" s="9">
        <f>IF(H161=0, "-", H149/H161)</f>
        <v>7.8947368421052627E-2</v>
      </c>
      <c r="J149" s="8">
        <f t="shared" si="12"/>
        <v>-1</v>
      </c>
      <c r="K149" s="9">
        <f t="shared" si="13"/>
        <v>-0.16666666666666666</v>
      </c>
    </row>
    <row r="150" spans="1:11" x14ac:dyDescent="0.25">
      <c r="A150" s="7" t="s">
        <v>284</v>
      </c>
      <c r="B150" s="65">
        <v>0</v>
      </c>
      <c r="C150" s="34">
        <f>IF(B161=0, "-", B150/B161)</f>
        <v>0</v>
      </c>
      <c r="D150" s="65">
        <v>0</v>
      </c>
      <c r="E150" s="9">
        <f>IF(D161=0, "-", D150/D161)</f>
        <v>0</v>
      </c>
      <c r="F150" s="81">
        <v>0</v>
      </c>
      <c r="G150" s="34">
        <f>IF(F161=0, "-", F150/F161)</f>
        <v>0</v>
      </c>
      <c r="H150" s="65">
        <v>8</v>
      </c>
      <c r="I150" s="9">
        <f>IF(H161=0, "-", H150/H161)</f>
        <v>0.10526315789473684</v>
      </c>
      <c r="J150" s="8" t="str">
        <f t="shared" si="12"/>
        <v>-</v>
      </c>
      <c r="K150" s="9">
        <f t="shared" si="13"/>
        <v>-1</v>
      </c>
    </row>
    <row r="151" spans="1:11" x14ac:dyDescent="0.25">
      <c r="A151" s="7" t="s">
        <v>285</v>
      </c>
      <c r="B151" s="65">
        <v>0</v>
      </c>
      <c r="C151" s="34">
        <f>IF(B161=0, "-", B151/B161)</f>
        <v>0</v>
      </c>
      <c r="D151" s="65">
        <v>0</v>
      </c>
      <c r="E151" s="9">
        <f>IF(D161=0, "-", D151/D161)</f>
        <v>0</v>
      </c>
      <c r="F151" s="81">
        <v>6</v>
      </c>
      <c r="G151" s="34">
        <f>IF(F161=0, "-", F151/F161)</f>
        <v>9.375E-2</v>
      </c>
      <c r="H151" s="65">
        <v>6</v>
      </c>
      <c r="I151" s="9">
        <f>IF(H161=0, "-", H151/H161)</f>
        <v>7.8947368421052627E-2</v>
      </c>
      <c r="J151" s="8" t="str">
        <f t="shared" si="12"/>
        <v>-</v>
      </c>
      <c r="K151" s="9">
        <f t="shared" si="13"/>
        <v>0</v>
      </c>
    </row>
    <row r="152" spans="1:11" x14ac:dyDescent="0.25">
      <c r="A152" s="7" t="s">
        <v>286</v>
      </c>
      <c r="B152" s="65">
        <v>0</v>
      </c>
      <c r="C152" s="34">
        <f>IF(B161=0, "-", B152/B161)</f>
        <v>0</v>
      </c>
      <c r="D152" s="65">
        <v>0</v>
      </c>
      <c r="E152" s="9">
        <f>IF(D161=0, "-", D152/D161)</f>
        <v>0</v>
      </c>
      <c r="F152" s="81">
        <v>6</v>
      </c>
      <c r="G152" s="34">
        <f>IF(F161=0, "-", F152/F161)</f>
        <v>9.375E-2</v>
      </c>
      <c r="H152" s="65">
        <v>1</v>
      </c>
      <c r="I152" s="9">
        <f>IF(H161=0, "-", H152/H161)</f>
        <v>1.3157894736842105E-2</v>
      </c>
      <c r="J152" s="8" t="str">
        <f t="shared" si="12"/>
        <v>-</v>
      </c>
      <c r="K152" s="9">
        <f t="shared" si="13"/>
        <v>5</v>
      </c>
    </row>
    <row r="153" spans="1:11" x14ac:dyDescent="0.25">
      <c r="A153" s="7" t="s">
        <v>287</v>
      </c>
      <c r="B153" s="65">
        <v>1</v>
      </c>
      <c r="C153" s="34">
        <f>IF(B161=0, "-", B153/B161)</f>
        <v>0.16666666666666666</v>
      </c>
      <c r="D153" s="65">
        <v>0</v>
      </c>
      <c r="E153" s="9">
        <f>IF(D161=0, "-", D153/D161)</f>
        <v>0</v>
      </c>
      <c r="F153" s="81">
        <v>2</v>
      </c>
      <c r="G153" s="34">
        <f>IF(F161=0, "-", F153/F161)</f>
        <v>3.125E-2</v>
      </c>
      <c r="H153" s="65">
        <v>3</v>
      </c>
      <c r="I153" s="9">
        <f>IF(H161=0, "-", H153/H161)</f>
        <v>3.9473684210526314E-2</v>
      </c>
      <c r="J153" s="8" t="str">
        <f t="shared" si="12"/>
        <v>-</v>
      </c>
      <c r="K153" s="9">
        <f t="shared" si="13"/>
        <v>-0.33333333333333331</v>
      </c>
    </row>
    <row r="154" spans="1:11" x14ac:dyDescent="0.25">
      <c r="A154" s="7" t="s">
        <v>288</v>
      </c>
      <c r="B154" s="65">
        <v>0</v>
      </c>
      <c r="C154" s="34">
        <f>IF(B161=0, "-", B154/B161)</f>
        <v>0</v>
      </c>
      <c r="D154" s="65">
        <v>0</v>
      </c>
      <c r="E154" s="9">
        <f>IF(D161=0, "-", D154/D161)</f>
        <v>0</v>
      </c>
      <c r="F154" s="81">
        <v>0</v>
      </c>
      <c r="G154" s="34">
        <f>IF(F161=0, "-", F154/F161)</f>
        <v>0</v>
      </c>
      <c r="H154" s="65">
        <v>2</v>
      </c>
      <c r="I154" s="9">
        <f>IF(H161=0, "-", H154/H161)</f>
        <v>2.6315789473684209E-2</v>
      </c>
      <c r="J154" s="8" t="str">
        <f t="shared" si="12"/>
        <v>-</v>
      </c>
      <c r="K154" s="9">
        <f t="shared" si="13"/>
        <v>-1</v>
      </c>
    </row>
    <row r="155" spans="1:11" x14ac:dyDescent="0.25">
      <c r="A155" s="7" t="s">
        <v>289</v>
      </c>
      <c r="B155" s="65">
        <v>0</v>
      </c>
      <c r="C155" s="34">
        <f>IF(B161=0, "-", B155/B161)</f>
        <v>0</v>
      </c>
      <c r="D155" s="65">
        <v>0</v>
      </c>
      <c r="E155" s="9">
        <f>IF(D161=0, "-", D155/D161)</f>
        <v>0</v>
      </c>
      <c r="F155" s="81">
        <v>0</v>
      </c>
      <c r="G155" s="34">
        <f>IF(F161=0, "-", F155/F161)</f>
        <v>0</v>
      </c>
      <c r="H155" s="65">
        <v>3</v>
      </c>
      <c r="I155" s="9">
        <f>IF(H161=0, "-", H155/H161)</f>
        <v>3.9473684210526314E-2</v>
      </c>
      <c r="J155" s="8" t="str">
        <f t="shared" si="12"/>
        <v>-</v>
      </c>
      <c r="K155" s="9">
        <f t="shared" si="13"/>
        <v>-1</v>
      </c>
    </row>
    <row r="156" spans="1:11" x14ac:dyDescent="0.25">
      <c r="A156" s="7" t="s">
        <v>290</v>
      </c>
      <c r="B156" s="65">
        <v>2</v>
      </c>
      <c r="C156" s="34">
        <f>IF(B161=0, "-", B156/B161)</f>
        <v>0.33333333333333331</v>
      </c>
      <c r="D156" s="65">
        <v>0</v>
      </c>
      <c r="E156" s="9">
        <f>IF(D161=0, "-", D156/D161)</f>
        <v>0</v>
      </c>
      <c r="F156" s="81">
        <v>11</v>
      </c>
      <c r="G156" s="34">
        <f>IF(F161=0, "-", F156/F161)</f>
        <v>0.171875</v>
      </c>
      <c r="H156" s="65">
        <v>0</v>
      </c>
      <c r="I156" s="9">
        <f>IF(H161=0, "-", H156/H161)</f>
        <v>0</v>
      </c>
      <c r="J156" s="8" t="str">
        <f t="shared" si="12"/>
        <v>-</v>
      </c>
      <c r="K156" s="9" t="str">
        <f t="shared" si="13"/>
        <v>-</v>
      </c>
    </row>
    <row r="157" spans="1:11" x14ac:dyDescent="0.25">
      <c r="A157" s="7" t="s">
        <v>291</v>
      </c>
      <c r="B157" s="65">
        <v>2</v>
      </c>
      <c r="C157" s="34">
        <f>IF(B161=0, "-", B157/B161)</f>
        <v>0.33333333333333331</v>
      </c>
      <c r="D157" s="65">
        <v>3</v>
      </c>
      <c r="E157" s="9">
        <f>IF(D161=0, "-", D157/D161)</f>
        <v>0.42857142857142855</v>
      </c>
      <c r="F157" s="81">
        <v>24</v>
      </c>
      <c r="G157" s="34">
        <f>IF(F161=0, "-", F157/F161)</f>
        <v>0.375</v>
      </c>
      <c r="H157" s="65">
        <v>32</v>
      </c>
      <c r="I157" s="9">
        <f>IF(H161=0, "-", H157/H161)</f>
        <v>0.42105263157894735</v>
      </c>
      <c r="J157" s="8">
        <f t="shared" si="12"/>
        <v>-0.33333333333333331</v>
      </c>
      <c r="K157" s="9">
        <f t="shared" si="13"/>
        <v>-0.25</v>
      </c>
    </row>
    <row r="158" spans="1:11" x14ac:dyDescent="0.25">
      <c r="A158" s="7" t="s">
        <v>292</v>
      </c>
      <c r="B158" s="65">
        <v>0</v>
      </c>
      <c r="C158" s="34">
        <f>IF(B161=0, "-", B158/B161)</f>
        <v>0</v>
      </c>
      <c r="D158" s="65">
        <v>3</v>
      </c>
      <c r="E158" s="9">
        <f>IF(D161=0, "-", D158/D161)</f>
        <v>0.42857142857142855</v>
      </c>
      <c r="F158" s="81">
        <v>7</v>
      </c>
      <c r="G158" s="34">
        <f>IF(F161=0, "-", F158/F161)</f>
        <v>0.109375</v>
      </c>
      <c r="H158" s="65">
        <v>8</v>
      </c>
      <c r="I158" s="9">
        <f>IF(H161=0, "-", H158/H161)</f>
        <v>0.10526315789473684</v>
      </c>
      <c r="J158" s="8">
        <f t="shared" si="12"/>
        <v>-1</v>
      </c>
      <c r="K158" s="9">
        <f t="shared" si="13"/>
        <v>-0.125</v>
      </c>
    </row>
    <row r="159" spans="1:11" x14ac:dyDescent="0.25">
      <c r="A159" s="7" t="s">
        <v>293</v>
      </c>
      <c r="B159" s="65">
        <v>1</v>
      </c>
      <c r="C159" s="34">
        <f>IF(B161=0, "-", B159/B161)</f>
        <v>0.16666666666666666</v>
      </c>
      <c r="D159" s="65">
        <v>0</v>
      </c>
      <c r="E159" s="9">
        <f>IF(D161=0, "-", D159/D161)</f>
        <v>0</v>
      </c>
      <c r="F159" s="81">
        <v>3</v>
      </c>
      <c r="G159" s="34">
        <f>IF(F161=0, "-", F159/F161)</f>
        <v>4.6875E-2</v>
      </c>
      <c r="H159" s="65">
        <v>4</v>
      </c>
      <c r="I159" s="9">
        <f>IF(H161=0, "-", H159/H161)</f>
        <v>5.2631578947368418E-2</v>
      </c>
      <c r="J159" s="8" t="str">
        <f t="shared" si="12"/>
        <v>-</v>
      </c>
      <c r="K159" s="9">
        <f t="shared" si="13"/>
        <v>-0.25</v>
      </c>
    </row>
    <row r="160" spans="1:11" x14ac:dyDescent="0.25">
      <c r="A160" s="2"/>
      <c r="B160" s="68"/>
      <c r="C160" s="33"/>
      <c r="D160" s="68"/>
      <c r="E160" s="6"/>
      <c r="F160" s="82"/>
      <c r="G160" s="33"/>
      <c r="H160" s="68"/>
      <c r="I160" s="6"/>
      <c r="J160" s="5"/>
      <c r="K160" s="6"/>
    </row>
    <row r="161" spans="1:11" s="43" customFormat="1" x14ac:dyDescent="0.25">
      <c r="A161" s="162" t="s">
        <v>589</v>
      </c>
      <c r="B161" s="71">
        <f>SUM(B148:B160)</f>
        <v>6</v>
      </c>
      <c r="C161" s="40">
        <f>B161/20634</f>
        <v>2.9078220412910729E-4</v>
      </c>
      <c r="D161" s="71">
        <f>SUM(D148:D160)</f>
        <v>7</v>
      </c>
      <c r="E161" s="41">
        <f>D161/20062</f>
        <v>3.4891835310537332E-4</v>
      </c>
      <c r="F161" s="77">
        <f>SUM(F148:F160)</f>
        <v>64</v>
      </c>
      <c r="G161" s="42">
        <f>F161/175916</f>
        <v>3.6381000022738127E-4</v>
      </c>
      <c r="H161" s="71">
        <f>SUM(H148:H160)</f>
        <v>76</v>
      </c>
      <c r="I161" s="41">
        <f>H161/181157</f>
        <v>4.1952560486208096E-4</v>
      </c>
      <c r="J161" s="37">
        <f>IF(D161=0, "-", IF((B161-D161)/D161&lt;10, (B161-D161)/D161, "&gt;999%"))</f>
        <v>-0.14285714285714285</v>
      </c>
      <c r="K161" s="38">
        <f>IF(H161=0, "-", IF((F161-H161)/H161&lt;10, (F161-H161)/H161, "&gt;999%"))</f>
        <v>-0.15789473684210525</v>
      </c>
    </row>
    <row r="162" spans="1:11" x14ac:dyDescent="0.25">
      <c r="B162" s="83"/>
      <c r="D162" s="83"/>
      <c r="F162" s="83"/>
      <c r="H162" s="83"/>
    </row>
    <row r="163" spans="1:11" s="43" customFormat="1" x14ac:dyDescent="0.25">
      <c r="A163" s="162" t="s">
        <v>588</v>
      </c>
      <c r="B163" s="71">
        <v>6</v>
      </c>
      <c r="C163" s="40">
        <f>B163/20634</f>
        <v>2.9078220412910729E-4</v>
      </c>
      <c r="D163" s="71">
        <v>10</v>
      </c>
      <c r="E163" s="41">
        <f>D163/20062</f>
        <v>4.9845479015053339E-4</v>
      </c>
      <c r="F163" s="77">
        <v>71</v>
      </c>
      <c r="G163" s="42">
        <f>F163/175916</f>
        <v>4.0360171900225109E-4</v>
      </c>
      <c r="H163" s="71">
        <v>89</v>
      </c>
      <c r="I163" s="41">
        <f>H163/181157</f>
        <v>4.9128656358848953E-4</v>
      </c>
      <c r="J163" s="37">
        <f>IF(D163=0, "-", IF((B163-D163)/D163&lt;10, (B163-D163)/D163, "&gt;999%"))</f>
        <v>-0.4</v>
      </c>
      <c r="K163" s="38">
        <f>IF(H163=0, "-", IF((F163-H163)/H163&lt;10, (F163-H163)/H163, "&gt;999%"))</f>
        <v>-0.20224719101123595</v>
      </c>
    </row>
    <row r="164" spans="1:11" x14ac:dyDescent="0.25">
      <c r="B164" s="83"/>
      <c r="D164" s="83"/>
      <c r="F164" s="83"/>
      <c r="H164" s="83"/>
    </row>
    <row r="165" spans="1:11" ht="15.6" x14ac:dyDescent="0.3">
      <c r="A165" s="164" t="s">
        <v>120</v>
      </c>
      <c r="B165" s="196" t="s">
        <v>1</v>
      </c>
      <c r="C165" s="200"/>
      <c r="D165" s="200"/>
      <c r="E165" s="197"/>
      <c r="F165" s="196" t="s">
        <v>14</v>
      </c>
      <c r="G165" s="200"/>
      <c r="H165" s="200"/>
      <c r="I165" s="197"/>
      <c r="J165" s="196" t="s">
        <v>15</v>
      </c>
      <c r="K165" s="197"/>
    </row>
    <row r="166" spans="1:11" x14ac:dyDescent="0.25">
      <c r="A166" s="22"/>
      <c r="B166" s="196">
        <f>VALUE(RIGHT($B$2, 4))</f>
        <v>2022</v>
      </c>
      <c r="C166" s="197"/>
      <c r="D166" s="196">
        <f>B166-1</f>
        <v>2021</v>
      </c>
      <c r="E166" s="204"/>
      <c r="F166" s="196">
        <f>B166</f>
        <v>2022</v>
      </c>
      <c r="G166" s="204"/>
      <c r="H166" s="196">
        <f>D166</f>
        <v>2021</v>
      </c>
      <c r="I166" s="204"/>
      <c r="J166" s="140" t="s">
        <v>4</v>
      </c>
      <c r="K166" s="141" t="s">
        <v>2</v>
      </c>
    </row>
    <row r="167" spans="1:11" x14ac:dyDescent="0.25">
      <c r="A167" s="163" t="s">
        <v>149</v>
      </c>
      <c r="B167" s="61" t="s">
        <v>12</v>
      </c>
      <c r="C167" s="62" t="s">
        <v>13</v>
      </c>
      <c r="D167" s="61" t="s">
        <v>12</v>
      </c>
      <c r="E167" s="63" t="s">
        <v>13</v>
      </c>
      <c r="F167" s="62" t="s">
        <v>12</v>
      </c>
      <c r="G167" s="62" t="s">
        <v>13</v>
      </c>
      <c r="H167" s="61" t="s">
        <v>12</v>
      </c>
      <c r="I167" s="63" t="s">
        <v>13</v>
      </c>
      <c r="J167" s="61"/>
      <c r="K167" s="63"/>
    </row>
    <row r="168" spans="1:11" x14ac:dyDescent="0.25">
      <c r="A168" s="7" t="s">
        <v>294</v>
      </c>
      <c r="B168" s="65">
        <v>0</v>
      </c>
      <c r="C168" s="34">
        <f>IF(B178=0, "-", B168/B178)</f>
        <v>0</v>
      </c>
      <c r="D168" s="65">
        <v>15</v>
      </c>
      <c r="E168" s="9">
        <f>IF(D178=0, "-", D168/D178)</f>
        <v>8.5714285714285715E-2</v>
      </c>
      <c r="F168" s="81">
        <v>68</v>
      </c>
      <c r="G168" s="34">
        <f>IF(F178=0, "-", F168/F178)</f>
        <v>3.7321624588364431E-2</v>
      </c>
      <c r="H168" s="65">
        <v>161</v>
      </c>
      <c r="I168" s="9">
        <f>IF(H178=0, "-", H168/H178)</f>
        <v>9.4317516110134739E-2</v>
      </c>
      <c r="J168" s="8">
        <f t="shared" ref="J168:J176" si="14">IF(D168=0, "-", IF((B168-D168)/D168&lt;10, (B168-D168)/D168, "&gt;999%"))</f>
        <v>-1</v>
      </c>
      <c r="K168" s="9">
        <f t="shared" ref="K168:K176" si="15">IF(H168=0, "-", IF((F168-H168)/H168&lt;10, (F168-H168)/H168, "&gt;999%"))</f>
        <v>-0.57763975155279501</v>
      </c>
    </row>
    <row r="169" spans="1:11" x14ac:dyDescent="0.25">
      <c r="A169" s="7" t="s">
        <v>295</v>
      </c>
      <c r="B169" s="65">
        <v>0</v>
      </c>
      <c r="C169" s="34">
        <f>IF(B178=0, "-", B169/B178)</f>
        <v>0</v>
      </c>
      <c r="D169" s="65">
        <v>0</v>
      </c>
      <c r="E169" s="9">
        <f>IF(D178=0, "-", D169/D178)</f>
        <v>0</v>
      </c>
      <c r="F169" s="81">
        <v>0</v>
      </c>
      <c r="G169" s="34">
        <f>IF(F178=0, "-", F169/F178)</f>
        <v>0</v>
      </c>
      <c r="H169" s="65">
        <v>56</v>
      </c>
      <c r="I169" s="9">
        <f>IF(H178=0, "-", H169/H178)</f>
        <v>3.2806092560046865E-2</v>
      </c>
      <c r="J169" s="8" t="str">
        <f t="shared" si="14"/>
        <v>-</v>
      </c>
      <c r="K169" s="9">
        <f t="shared" si="15"/>
        <v>-1</v>
      </c>
    </row>
    <row r="170" spans="1:11" x14ac:dyDescent="0.25">
      <c r="A170" s="7" t="s">
        <v>296</v>
      </c>
      <c r="B170" s="65">
        <v>79</v>
      </c>
      <c r="C170" s="34">
        <f>IF(B178=0, "-", B170/B178)</f>
        <v>0.30980392156862746</v>
      </c>
      <c r="D170" s="65">
        <v>18</v>
      </c>
      <c r="E170" s="9">
        <f>IF(D178=0, "-", D170/D178)</f>
        <v>0.10285714285714286</v>
      </c>
      <c r="F170" s="81">
        <v>332</v>
      </c>
      <c r="G170" s="34">
        <f>IF(F178=0, "-", F170/F178)</f>
        <v>0.18221734357848518</v>
      </c>
      <c r="H170" s="65">
        <v>56</v>
      </c>
      <c r="I170" s="9">
        <f>IF(H178=0, "-", H170/H178)</f>
        <v>3.2806092560046865E-2</v>
      </c>
      <c r="J170" s="8">
        <f t="shared" si="14"/>
        <v>3.3888888888888888</v>
      </c>
      <c r="K170" s="9">
        <f t="shared" si="15"/>
        <v>4.9285714285714288</v>
      </c>
    </row>
    <row r="171" spans="1:11" x14ac:dyDescent="0.25">
      <c r="A171" s="7" t="s">
        <v>297</v>
      </c>
      <c r="B171" s="65">
        <v>149</v>
      </c>
      <c r="C171" s="34">
        <f>IF(B178=0, "-", B171/B178)</f>
        <v>0.58431372549019611</v>
      </c>
      <c r="D171" s="65">
        <v>99</v>
      </c>
      <c r="E171" s="9">
        <f>IF(D178=0, "-", D171/D178)</f>
        <v>0.56571428571428573</v>
      </c>
      <c r="F171" s="81">
        <v>1306</v>
      </c>
      <c r="G171" s="34">
        <f>IF(F178=0, "-", F171/F178)</f>
        <v>0.71679473106476399</v>
      </c>
      <c r="H171" s="65">
        <v>1018</v>
      </c>
      <c r="I171" s="9">
        <f>IF(H178=0, "-", H171/H178)</f>
        <v>0.59636789689513769</v>
      </c>
      <c r="J171" s="8">
        <f t="shared" si="14"/>
        <v>0.50505050505050508</v>
      </c>
      <c r="K171" s="9">
        <f t="shared" si="15"/>
        <v>0.28290766208251472</v>
      </c>
    </row>
    <row r="172" spans="1:11" x14ac:dyDescent="0.25">
      <c r="A172" s="7" t="s">
        <v>298</v>
      </c>
      <c r="B172" s="65">
        <v>0</v>
      </c>
      <c r="C172" s="34">
        <f>IF(B178=0, "-", B172/B178)</f>
        <v>0</v>
      </c>
      <c r="D172" s="65">
        <v>24</v>
      </c>
      <c r="E172" s="9">
        <f>IF(D178=0, "-", D172/D178)</f>
        <v>0.13714285714285715</v>
      </c>
      <c r="F172" s="81">
        <v>46</v>
      </c>
      <c r="G172" s="34">
        <f>IF(F178=0, "-", F172/F178)</f>
        <v>2.5246981339187707E-2</v>
      </c>
      <c r="H172" s="65">
        <v>217</v>
      </c>
      <c r="I172" s="9">
        <f>IF(H178=0, "-", H172/H178)</f>
        <v>0.1271236086701816</v>
      </c>
      <c r="J172" s="8">
        <f t="shared" si="14"/>
        <v>-1</v>
      </c>
      <c r="K172" s="9">
        <f t="shared" si="15"/>
        <v>-0.78801843317972353</v>
      </c>
    </row>
    <row r="173" spans="1:11" x14ac:dyDescent="0.25">
      <c r="A173" s="7" t="s">
        <v>299</v>
      </c>
      <c r="B173" s="65">
        <v>0</v>
      </c>
      <c r="C173" s="34">
        <f>IF(B178=0, "-", B173/B178)</f>
        <v>0</v>
      </c>
      <c r="D173" s="65">
        <v>0</v>
      </c>
      <c r="E173" s="9">
        <f>IF(D178=0, "-", D173/D178)</f>
        <v>0</v>
      </c>
      <c r="F173" s="81">
        <v>0</v>
      </c>
      <c r="G173" s="34">
        <f>IF(F178=0, "-", F173/F178)</f>
        <v>0</v>
      </c>
      <c r="H173" s="65">
        <v>3</v>
      </c>
      <c r="I173" s="9">
        <f>IF(H178=0, "-", H173/H178)</f>
        <v>1.7574692442882249E-3</v>
      </c>
      <c r="J173" s="8" t="str">
        <f t="shared" si="14"/>
        <v>-</v>
      </c>
      <c r="K173" s="9">
        <f t="shared" si="15"/>
        <v>-1</v>
      </c>
    </row>
    <row r="174" spans="1:11" x14ac:dyDescent="0.25">
      <c r="A174" s="7" t="s">
        <v>300</v>
      </c>
      <c r="B174" s="65">
        <v>2</v>
      </c>
      <c r="C174" s="34">
        <f>IF(B178=0, "-", B174/B178)</f>
        <v>7.8431372549019607E-3</v>
      </c>
      <c r="D174" s="65">
        <v>5</v>
      </c>
      <c r="E174" s="9">
        <f>IF(D178=0, "-", D174/D178)</f>
        <v>2.8571428571428571E-2</v>
      </c>
      <c r="F174" s="81">
        <v>7</v>
      </c>
      <c r="G174" s="34">
        <f>IF(F178=0, "-", F174/F178)</f>
        <v>3.8419319429198683E-3</v>
      </c>
      <c r="H174" s="65">
        <v>23</v>
      </c>
      <c r="I174" s="9">
        <f>IF(H178=0, "-", H174/H178)</f>
        <v>1.3473930872876391E-2</v>
      </c>
      <c r="J174" s="8">
        <f t="shared" si="14"/>
        <v>-0.6</v>
      </c>
      <c r="K174" s="9">
        <f t="shared" si="15"/>
        <v>-0.69565217391304346</v>
      </c>
    </row>
    <row r="175" spans="1:11" x14ac:dyDescent="0.25">
      <c r="A175" s="7" t="s">
        <v>301</v>
      </c>
      <c r="B175" s="65">
        <v>0</v>
      </c>
      <c r="C175" s="34">
        <f>IF(B178=0, "-", B175/B178)</f>
        <v>0</v>
      </c>
      <c r="D175" s="65">
        <v>1</v>
      </c>
      <c r="E175" s="9">
        <f>IF(D178=0, "-", D175/D178)</f>
        <v>5.7142857142857143E-3</v>
      </c>
      <c r="F175" s="81">
        <v>1</v>
      </c>
      <c r="G175" s="34">
        <f>IF(F178=0, "-", F175/F178)</f>
        <v>5.4884742041712406E-4</v>
      </c>
      <c r="H175" s="65">
        <v>14</v>
      </c>
      <c r="I175" s="9">
        <f>IF(H178=0, "-", H175/H178)</f>
        <v>8.2015231400117163E-3</v>
      </c>
      <c r="J175" s="8">
        <f t="shared" si="14"/>
        <v>-1</v>
      </c>
      <c r="K175" s="9">
        <f t="shared" si="15"/>
        <v>-0.9285714285714286</v>
      </c>
    </row>
    <row r="176" spans="1:11" x14ac:dyDescent="0.25">
      <c r="A176" s="7" t="s">
        <v>302</v>
      </c>
      <c r="B176" s="65">
        <v>25</v>
      </c>
      <c r="C176" s="34">
        <f>IF(B178=0, "-", B176/B178)</f>
        <v>9.8039215686274508E-2</v>
      </c>
      <c r="D176" s="65">
        <v>13</v>
      </c>
      <c r="E176" s="9">
        <f>IF(D178=0, "-", D176/D178)</f>
        <v>7.4285714285714288E-2</v>
      </c>
      <c r="F176" s="81">
        <v>62</v>
      </c>
      <c r="G176" s="34">
        <f>IF(F178=0, "-", F176/F178)</f>
        <v>3.4028540065861687E-2</v>
      </c>
      <c r="H176" s="65">
        <v>159</v>
      </c>
      <c r="I176" s="9">
        <f>IF(H178=0, "-", H176/H178)</f>
        <v>9.3145869947275917E-2</v>
      </c>
      <c r="J176" s="8">
        <f t="shared" si="14"/>
        <v>0.92307692307692313</v>
      </c>
      <c r="K176" s="9">
        <f t="shared" si="15"/>
        <v>-0.61006289308176098</v>
      </c>
    </row>
    <row r="177" spans="1:11" x14ac:dyDescent="0.25">
      <c r="A177" s="2"/>
      <c r="B177" s="68"/>
      <c r="C177" s="33"/>
      <c r="D177" s="68"/>
      <c r="E177" s="6"/>
      <c r="F177" s="82"/>
      <c r="G177" s="33"/>
      <c r="H177" s="68"/>
      <c r="I177" s="6"/>
      <c r="J177" s="5"/>
      <c r="K177" s="6"/>
    </row>
    <row r="178" spans="1:11" s="43" customFormat="1" x14ac:dyDescent="0.25">
      <c r="A178" s="162" t="s">
        <v>587</v>
      </c>
      <c r="B178" s="71">
        <f>SUM(B168:B177)</f>
        <v>255</v>
      </c>
      <c r="C178" s="40">
        <f>B178/20634</f>
        <v>1.235824367548706E-2</v>
      </c>
      <c r="D178" s="71">
        <f>SUM(D168:D177)</f>
        <v>175</v>
      </c>
      <c r="E178" s="41">
        <f>D178/20062</f>
        <v>8.7229588276343337E-3</v>
      </c>
      <c r="F178" s="77">
        <f>SUM(F168:F177)</f>
        <v>1822</v>
      </c>
      <c r="G178" s="42">
        <f>F178/175916</f>
        <v>1.035721594397326E-2</v>
      </c>
      <c r="H178" s="71">
        <f>SUM(H168:H177)</f>
        <v>1707</v>
      </c>
      <c r="I178" s="41">
        <f>H178/181157</f>
        <v>9.4227658881522649E-3</v>
      </c>
      <c r="J178" s="37">
        <f>IF(D178=0, "-", IF((B178-D178)/D178&lt;10, (B178-D178)/D178, "&gt;999%"))</f>
        <v>0.45714285714285713</v>
      </c>
      <c r="K178" s="38">
        <f>IF(H178=0, "-", IF((F178-H178)/H178&lt;10, (F178-H178)/H178, "&gt;999%"))</f>
        <v>6.7369654364381956E-2</v>
      </c>
    </row>
    <row r="179" spans="1:11" x14ac:dyDescent="0.25">
      <c r="B179" s="83"/>
      <c r="D179" s="83"/>
      <c r="F179" s="83"/>
      <c r="H179" s="83"/>
    </row>
    <row r="180" spans="1:11" x14ac:dyDescent="0.25">
      <c r="A180" s="163" t="s">
        <v>150</v>
      </c>
      <c r="B180" s="61" t="s">
        <v>12</v>
      </c>
      <c r="C180" s="62" t="s">
        <v>13</v>
      </c>
      <c r="D180" s="61" t="s">
        <v>12</v>
      </c>
      <c r="E180" s="63" t="s">
        <v>13</v>
      </c>
      <c r="F180" s="62" t="s">
        <v>12</v>
      </c>
      <c r="G180" s="62" t="s">
        <v>13</v>
      </c>
      <c r="H180" s="61" t="s">
        <v>12</v>
      </c>
      <c r="I180" s="63" t="s">
        <v>13</v>
      </c>
      <c r="J180" s="61"/>
      <c r="K180" s="63"/>
    </row>
    <row r="181" spans="1:11" x14ac:dyDescent="0.25">
      <c r="A181" s="7" t="s">
        <v>303</v>
      </c>
      <c r="B181" s="65">
        <v>0</v>
      </c>
      <c r="C181" s="34">
        <f>IF(B188=0, "-", B181/B188)</f>
        <v>0</v>
      </c>
      <c r="D181" s="65">
        <v>2</v>
      </c>
      <c r="E181" s="9">
        <f>IF(D188=0, "-", D181/D188)</f>
        <v>0.125</v>
      </c>
      <c r="F181" s="81">
        <v>6</v>
      </c>
      <c r="G181" s="34">
        <f>IF(F188=0, "-", F181/F188)</f>
        <v>5.2631578947368418E-2</v>
      </c>
      <c r="H181" s="65">
        <v>6</v>
      </c>
      <c r="I181" s="9">
        <f>IF(H188=0, "-", H181/H188)</f>
        <v>5.6074766355140186E-2</v>
      </c>
      <c r="J181" s="8">
        <f t="shared" ref="J181:J186" si="16">IF(D181=0, "-", IF((B181-D181)/D181&lt;10, (B181-D181)/D181, "&gt;999%"))</f>
        <v>-1</v>
      </c>
      <c r="K181" s="9">
        <f t="shared" ref="K181:K186" si="17">IF(H181=0, "-", IF((F181-H181)/H181&lt;10, (F181-H181)/H181, "&gt;999%"))</f>
        <v>0</v>
      </c>
    </row>
    <row r="182" spans="1:11" x14ac:dyDescent="0.25">
      <c r="A182" s="7" t="s">
        <v>304</v>
      </c>
      <c r="B182" s="65">
        <v>1</v>
      </c>
      <c r="C182" s="34">
        <f>IF(B188=0, "-", B182/B188)</f>
        <v>6.25E-2</v>
      </c>
      <c r="D182" s="65">
        <v>3</v>
      </c>
      <c r="E182" s="9">
        <f>IF(D188=0, "-", D182/D188)</f>
        <v>0.1875</v>
      </c>
      <c r="F182" s="81">
        <v>21</v>
      </c>
      <c r="G182" s="34">
        <f>IF(F188=0, "-", F182/F188)</f>
        <v>0.18421052631578946</v>
      </c>
      <c r="H182" s="65">
        <v>27</v>
      </c>
      <c r="I182" s="9">
        <f>IF(H188=0, "-", H182/H188)</f>
        <v>0.25233644859813081</v>
      </c>
      <c r="J182" s="8">
        <f t="shared" si="16"/>
        <v>-0.66666666666666663</v>
      </c>
      <c r="K182" s="9">
        <f t="shared" si="17"/>
        <v>-0.22222222222222221</v>
      </c>
    </row>
    <row r="183" spans="1:11" x14ac:dyDescent="0.25">
      <c r="A183" s="7" t="s">
        <v>305</v>
      </c>
      <c r="B183" s="65">
        <v>9</v>
      </c>
      <c r="C183" s="34">
        <f>IF(B188=0, "-", B183/B188)</f>
        <v>0.5625</v>
      </c>
      <c r="D183" s="65">
        <v>5</v>
      </c>
      <c r="E183" s="9">
        <f>IF(D188=0, "-", D183/D188)</f>
        <v>0.3125</v>
      </c>
      <c r="F183" s="81">
        <v>58</v>
      </c>
      <c r="G183" s="34">
        <f>IF(F188=0, "-", F183/F188)</f>
        <v>0.50877192982456143</v>
      </c>
      <c r="H183" s="65">
        <v>44</v>
      </c>
      <c r="I183" s="9">
        <f>IF(H188=0, "-", H183/H188)</f>
        <v>0.41121495327102803</v>
      </c>
      <c r="J183" s="8">
        <f t="shared" si="16"/>
        <v>0.8</v>
      </c>
      <c r="K183" s="9">
        <f t="shared" si="17"/>
        <v>0.31818181818181818</v>
      </c>
    </row>
    <row r="184" spans="1:11" x14ac:dyDescent="0.25">
      <c r="A184" s="7" t="s">
        <v>306</v>
      </c>
      <c r="B184" s="65">
        <v>2</v>
      </c>
      <c r="C184" s="34">
        <f>IF(B188=0, "-", B184/B188)</f>
        <v>0.125</v>
      </c>
      <c r="D184" s="65">
        <v>0</v>
      </c>
      <c r="E184" s="9">
        <f>IF(D188=0, "-", D184/D188)</f>
        <v>0</v>
      </c>
      <c r="F184" s="81">
        <v>4</v>
      </c>
      <c r="G184" s="34">
        <f>IF(F188=0, "-", F184/F188)</f>
        <v>3.5087719298245612E-2</v>
      </c>
      <c r="H184" s="65">
        <v>0</v>
      </c>
      <c r="I184" s="9">
        <f>IF(H188=0, "-", H184/H188)</f>
        <v>0</v>
      </c>
      <c r="J184" s="8" t="str">
        <f t="shared" si="16"/>
        <v>-</v>
      </c>
      <c r="K184" s="9" t="str">
        <f t="shared" si="17"/>
        <v>-</v>
      </c>
    </row>
    <row r="185" spans="1:11" x14ac:dyDescent="0.25">
      <c r="A185" s="7" t="s">
        <v>307</v>
      </c>
      <c r="B185" s="65">
        <v>0</v>
      </c>
      <c r="C185" s="34">
        <f>IF(B188=0, "-", B185/B188)</f>
        <v>0</v>
      </c>
      <c r="D185" s="65">
        <v>3</v>
      </c>
      <c r="E185" s="9">
        <f>IF(D188=0, "-", D185/D188)</f>
        <v>0.1875</v>
      </c>
      <c r="F185" s="81">
        <v>10</v>
      </c>
      <c r="G185" s="34">
        <f>IF(F188=0, "-", F185/F188)</f>
        <v>8.771929824561403E-2</v>
      </c>
      <c r="H185" s="65">
        <v>16</v>
      </c>
      <c r="I185" s="9">
        <f>IF(H188=0, "-", H185/H188)</f>
        <v>0.14953271028037382</v>
      </c>
      <c r="J185" s="8">
        <f t="shared" si="16"/>
        <v>-1</v>
      </c>
      <c r="K185" s="9">
        <f t="shared" si="17"/>
        <v>-0.375</v>
      </c>
    </row>
    <row r="186" spans="1:11" x14ac:dyDescent="0.25">
      <c r="A186" s="7" t="s">
        <v>308</v>
      </c>
      <c r="B186" s="65">
        <v>4</v>
      </c>
      <c r="C186" s="34">
        <f>IF(B188=0, "-", B186/B188)</f>
        <v>0.25</v>
      </c>
      <c r="D186" s="65">
        <v>3</v>
      </c>
      <c r="E186" s="9">
        <f>IF(D188=0, "-", D186/D188)</f>
        <v>0.1875</v>
      </c>
      <c r="F186" s="81">
        <v>15</v>
      </c>
      <c r="G186" s="34">
        <f>IF(F188=0, "-", F186/F188)</f>
        <v>0.13157894736842105</v>
      </c>
      <c r="H186" s="65">
        <v>14</v>
      </c>
      <c r="I186" s="9">
        <f>IF(H188=0, "-", H186/H188)</f>
        <v>0.13084112149532709</v>
      </c>
      <c r="J186" s="8">
        <f t="shared" si="16"/>
        <v>0.33333333333333331</v>
      </c>
      <c r="K186" s="9">
        <f t="shared" si="17"/>
        <v>7.1428571428571425E-2</v>
      </c>
    </row>
    <row r="187" spans="1:11" x14ac:dyDescent="0.25">
      <c r="A187" s="2"/>
      <c r="B187" s="68"/>
      <c r="C187" s="33"/>
      <c r="D187" s="68"/>
      <c r="E187" s="6"/>
      <c r="F187" s="82"/>
      <c r="G187" s="33"/>
      <c r="H187" s="68"/>
      <c r="I187" s="6"/>
      <c r="J187" s="5"/>
      <c r="K187" s="6"/>
    </row>
    <row r="188" spans="1:11" s="43" customFormat="1" x14ac:dyDescent="0.25">
      <c r="A188" s="162" t="s">
        <v>586</v>
      </c>
      <c r="B188" s="71">
        <f>SUM(B181:B187)</f>
        <v>16</v>
      </c>
      <c r="C188" s="40">
        <f>B188/20634</f>
        <v>7.7541921101095281E-4</v>
      </c>
      <c r="D188" s="71">
        <f>SUM(D181:D187)</f>
        <v>16</v>
      </c>
      <c r="E188" s="41">
        <f>D188/20062</f>
        <v>7.9752766424085332E-4</v>
      </c>
      <c r="F188" s="77">
        <f>SUM(F181:F187)</f>
        <v>114</v>
      </c>
      <c r="G188" s="42">
        <f>F188/175916</f>
        <v>6.4803656290502289E-4</v>
      </c>
      <c r="H188" s="71">
        <f>SUM(H181:H187)</f>
        <v>107</v>
      </c>
      <c r="I188" s="41">
        <f>H188/181157</f>
        <v>5.9064789105582453E-4</v>
      </c>
      <c r="J188" s="37">
        <f>IF(D188=0, "-", IF((B188-D188)/D188&lt;10, (B188-D188)/D188, "&gt;999%"))</f>
        <v>0</v>
      </c>
      <c r="K188" s="38">
        <f>IF(H188=0, "-", IF((F188-H188)/H188&lt;10, (F188-H188)/H188, "&gt;999%"))</f>
        <v>6.5420560747663545E-2</v>
      </c>
    </row>
    <row r="189" spans="1:11" x14ac:dyDescent="0.25">
      <c r="B189" s="83"/>
      <c r="D189" s="83"/>
      <c r="F189" s="83"/>
      <c r="H189" s="83"/>
    </row>
    <row r="190" spans="1:11" s="43" customFormat="1" x14ac:dyDescent="0.25">
      <c r="A190" s="162" t="s">
        <v>585</v>
      </c>
      <c r="B190" s="71">
        <v>271</v>
      </c>
      <c r="C190" s="40">
        <f>B190/20634</f>
        <v>1.3133662886498013E-2</v>
      </c>
      <c r="D190" s="71">
        <v>191</v>
      </c>
      <c r="E190" s="41">
        <f>D190/20062</f>
        <v>9.5204864918751863E-3</v>
      </c>
      <c r="F190" s="77">
        <v>1936</v>
      </c>
      <c r="G190" s="42">
        <f>F190/175916</f>
        <v>1.1005252506878282E-2</v>
      </c>
      <c r="H190" s="71">
        <v>1814</v>
      </c>
      <c r="I190" s="41">
        <f>H190/181157</f>
        <v>1.0013413779208091E-2</v>
      </c>
      <c r="J190" s="37">
        <f>IF(D190=0, "-", IF((B190-D190)/D190&lt;10, (B190-D190)/D190, "&gt;999%"))</f>
        <v>0.41884816753926701</v>
      </c>
      <c r="K190" s="38">
        <f>IF(H190=0, "-", IF((F190-H190)/H190&lt;10, (F190-H190)/H190, "&gt;999%"))</f>
        <v>6.7254685777287757E-2</v>
      </c>
    </row>
    <row r="191" spans="1:11" x14ac:dyDescent="0.25">
      <c r="B191" s="83"/>
      <c r="D191" s="83"/>
      <c r="F191" s="83"/>
      <c r="H191" s="83"/>
    </row>
    <row r="192" spans="1:11" ht="15.6" x14ac:dyDescent="0.3">
      <c r="A192" s="164" t="s">
        <v>121</v>
      </c>
      <c r="B192" s="196" t="s">
        <v>1</v>
      </c>
      <c r="C192" s="200"/>
      <c r="D192" s="200"/>
      <c r="E192" s="197"/>
      <c r="F192" s="196" t="s">
        <v>14</v>
      </c>
      <c r="G192" s="200"/>
      <c r="H192" s="200"/>
      <c r="I192" s="197"/>
      <c r="J192" s="196" t="s">
        <v>15</v>
      </c>
      <c r="K192" s="197"/>
    </row>
    <row r="193" spans="1:11" x14ac:dyDescent="0.25">
      <c r="A193" s="22"/>
      <c r="B193" s="196">
        <f>VALUE(RIGHT($B$2, 4))</f>
        <v>2022</v>
      </c>
      <c r="C193" s="197"/>
      <c r="D193" s="196">
        <f>B193-1</f>
        <v>2021</v>
      </c>
      <c r="E193" s="204"/>
      <c r="F193" s="196">
        <f>B193</f>
        <v>2022</v>
      </c>
      <c r="G193" s="204"/>
      <c r="H193" s="196">
        <f>D193</f>
        <v>2021</v>
      </c>
      <c r="I193" s="204"/>
      <c r="J193" s="140" t="s">
        <v>4</v>
      </c>
      <c r="K193" s="141" t="s">
        <v>2</v>
      </c>
    </row>
    <row r="194" spans="1:11" x14ac:dyDescent="0.25">
      <c r="A194" s="163" t="s">
        <v>151</v>
      </c>
      <c r="B194" s="61" t="s">
        <v>12</v>
      </c>
      <c r="C194" s="62" t="s">
        <v>13</v>
      </c>
      <c r="D194" s="61" t="s">
        <v>12</v>
      </c>
      <c r="E194" s="63" t="s">
        <v>13</v>
      </c>
      <c r="F194" s="62" t="s">
        <v>12</v>
      </c>
      <c r="G194" s="62" t="s">
        <v>13</v>
      </c>
      <c r="H194" s="61" t="s">
        <v>12</v>
      </c>
      <c r="I194" s="63" t="s">
        <v>13</v>
      </c>
      <c r="J194" s="61"/>
      <c r="K194" s="63"/>
    </row>
    <row r="195" spans="1:11" x14ac:dyDescent="0.25">
      <c r="A195" s="7" t="s">
        <v>309</v>
      </c>
      <c r="B195" s="65">
        <v>19</v>
      </c>
      <c r="C195" s="34">
        <f>IF(B205=0, "-", B195/B205)</f>
        <v>0.15447154471544716</v>
      </c>
      <c r="D195" s="65">
        <v>2</v>
      </c>
      <c r="E195" s="9">
        <f>IF(D205=0, "-", D195/D205)</f>
        <v>3.3333333333333333E-2</v>
      </c>
      <c r="F195" s="81">
        <v>88</v>
      </c>
      <c r="G195" s="34">
        <f>IF(F205=0, "-", F195/F205)</f>
        <v>0.12661870503597122</v>
      </c>
      <c r="H195" s="65">
        <v>61</v>
      </c>
      <c r="I195" s="9">
        <f>IF(H205=0, "-", H195/H205)</f>
        <v>8.2099596231493946E-2</v>
      </c>
      <c r="J195" s="8">
        <f t="shared" ref="J195:J203" si="18">IF(D195=0, "-", IF((B195-D195)/D195&lt;10, (B195-D195)/D195, "&gt;999%"))</f>
        <v>8.5</v>
      </c>
      <c r="K195" s="9">
        <f t="shared" ref="K195:K203" si="19">IF(H195=0, "-", IF((F195-H195)/H195&lt;10, (F195-H195)/H195, "&gt;999%"))</f>
        <v>0.44262295081967212</v>
      </c>
    </row>
    <row r="196" spans="1:11" x14ac:dyDescent="0.25">
      <c r="A196" s="7" t="s">
        <v>310</v>
      </c>
      <c r="B196" s="65">
        <v>42</v>
      </c>
      <c r="C196" s="34">
        <f>IF(B205=0, "-", B196/B205)</f>
        <v>0.34146341463414637</v>
      </c>
      <c r="D196" s="65">
        <v>28</v>
      </c>
      <c r="E196" s="9">
        <f>IF(D205=0, "-", D196/D205)</f>
        <v>0.46666666666666667</v>
      </c>
      <c r="F196" s="81">
        <v>272</v>
      </c>
      <c r="G196" s="34">
        <f>IF(F205=0, "-", F196/F205)</f>
        <v>0.39136690647482014</v>
      </c>
      <c r="H196" s="65">
        <v>355</v>
      </c>
      <c r="I196" s="9">
        <f>IF(H205=0, "-", H196/H205)</f>
        <v>0.477792732166891</v>
      </c>
      <c r="J196" s="8">
        <f t="shared" si="18"/>
        <v>0.5</v>
      </c>
      <c r="K196" s="9">
        <f t="shared" si="19"/>
        <v>-0.23380281690140844</v>
      </c>
    </row>
    <row r="197" spans="1:11" x14ac:dyDescent="0.25">
      <c r="A197" s="7" t="s">
        <v>311</v>
      </c>
      <c r="B197" s="65">
        <v>0</v>
      </c>
      <c r="C197" s="34">
        <f>IF(B205=0, "-", B197/B205)</f>
        <v>0</v>
      </c>
      <c r="D197" s="65">
        <v>0</v>
      </c>
      <c r="E197" s="9">
        <f>IF(D205=0, "-", D197/D205)</f>
        <v>0</v>
      </c>
      <c r="F197" s="81">
        <v>0</v>
      </c>
      <c r="G197" s="34">
        <f>IF(F205=0, "-", F197/F205)</f>
        <v>0</v>
      </c>
      <c r="H197" s="65">
        <v>20</v>
      </c>
      <c r="I197" s="9">
        <f>IF(H205=0, "-", H197/H205)</f>
        <v>2.6917900403768506E-2</v>
      </c>
      <c r="J197" s="8" t="str">
        <f t="shared" si="18"/>
        <v>-</v>
      </c>
      <c r="K197" s="9">
        <f t="shared" si="19"/>
        <v>-1</v>
      </c>
    </row>
    <row r="198" spans="1:11" x14ac:dyDescent="0.25">
      <c r="A198" s="7" t="s">
        <v>312</v>
      </c>
      <c r="B198" s="65">
        <v>16</v>
      </c>
      <c r="C198" s="34">
        <f>IF(B205=0, "-", B198/B205)</f>
        <v>0.13008130081300814</v>
      </c>
      <c r="D198" s="65">
        <v>10</v>
      </c>
      <c r="E198" s="9">
        <f>IF(D205=0, "-", D198/D205)</f>
        <v>0.16666666666666666</v>
      </c>
      <c r="F198" s="81">
        <v>99</v>
      </c>
      <c r="G198" s="34">
        <f>IF(F205=0, "-", F198/F205)</f>
        <v>0.14244604316546763</v>
      </c>
      <c r="H198" s="65">
        <v>121</v>
      </c>
      <c r="I198" s="9">
        <f>IF(H205=0, "-", H198/H205)</f>
        <v>0.16285329744279947</v>
      </c>
      <c r="J198" s="8">
        <f t="shared" si="18"/>
        <v>0.6</v>
      </c>
      <c r="K198" s="9">
        <f t="shared" si="19"/>
        <v>-0.18181818181818182</v>
      </c>
    </row>
    <row r="199" spans="1:11" x14ac:dyDescent="0.25">
      <c r="A199" s="7" t="s">
        <v>313</v>
      </c>
      <c r="B199" s="65">
        <v>0</v>
      </c>
      <c r="C199" s="34">
        <f>IF(B205=0, "-", B199/B205)</f>
        <v>0</v>
      </c>
      <c r="D199" s="65">
        <v>4</v>
      </c>
      <c r="E199" s="9">
        <f>IF(D205=0, "-", D199/D205)</f>
        <v>6.6666666666666666E-2</v>
      </c>
      <c r="F199" s="81">
        <v>40</v>
      </c>
      <c r="G199" s="34">
        <f>IF(F205=0, "-", F199/F205)</f>
        <v>5.7553956834532377E-2</v>
      </c>
      <c r="H199" s="65">
        <v>49</v>
      </c>
      <c r="I199" s="9">
        <f>IF(H205=0, "-", H199/H205)</f>
        <v>6.5948855989232835E-2</v>
      </c>
      <c r="J199" s="8">
        <f t="shared" si="18"/>
        <v>-1</v>
      </c>
      <c r="K199" s="9">
        <f t="shared" si="19"/>
        <v>-0.18367346938775511</v>
      </c>
    </row>
    <row r="200" spans="1:11" x14ac:dyDescent="0.25">
      <c r="A200" s="7" t="s">
        <v>314</v>
      </c>
      <c r="B200" s="65">
        <v>0</v>
      </c>
      <c r="C200" s="34">
        <f>IF(B205=0, "-", B200/B205)</f>
        <v>0</v>
      </c>
      <c r="D200" s="65">
        <v>16</v>
      </c>
      <c r="E200" s="9">
        <f>IF(D205=0, "-", D200/D205)</f>
        <v>0.26666666666666666</v>
      </c>
      <c r="F200" s="81">
        <v>2</v>
      </c>
      <c r="G200" s="34">
        <f>IF(F205=0, "-", F200/F205)</f>
        <v>2.8776978417266188E-3</v>
      </c>
      <c r="H200" s="65">
        <v>49</v>
      </c>
      <c r="I200" s="9">
        <f>IF(H205=0, "-", H200/H205)</f>
        <v>6.5948855989232835E-2</v>
      </c>
      <c r="J200" s="8">
        <f t="shared" si="18"/>
        <v>-1</v>
      </c>
      <c r="K200" s="9">
        <f t="shared" si="19"/>
        <v>-0.95918367346938771</v>
      </c>
    </row>
    <row r="201" spans="1:11" x14ac:dyDescent="0.25">
      <c r="A201" s="7" t="s">
        <v>315</v>
      </c>
      <c r="B201" s="65">
        <v>3</v>
      </c>
      <c r="C201" s="34">
        <f>IF(B205=0, "-", B201/B205)</f>
        <v>2.4390243902439025E-2</v>
      </c>
      <c r="D201" s="65">
        <v>0</v>
      </c>
      <c r="E201" s="9">
        <f>IF(D205=0, "-", D201/D205)</f>
        <v>0</v>
      </c>
      <c r="F201" s="81">
        <v>3</v>
      </c>
      <c r="G201" s="34">
        <f>IF(F205=0, "-", F201/F205)</f>
        <v>4.3165467625899279E-3</v>
      </c>
      <c r="H201" s="65">
        <v>0</v>
      </c>
      <c r="I201" s="9">
        <f>IF(H205=0, "-", H201/H205)</f>
        <v>0</v>
      </c>
      <c r="J201" s="8" t="str">
        <f t="shared" si="18"/>
        <v>-</v>
      </c>
      <c r="K201" s="9" t="str">
        <f t="shared" si="19"/>
        <v>-</v>
      </c>
    </row>
    <row r="202" spans="1:11" x14ac:dyDescent="0.25">
      <c r="A202" s="7" t="s">
        <v>316</v>
      </c>
      <c r="B202" s="65">
        <v>22</v>
      </c>
      <c r="C202" s="34">
        <f>IF(B205=0, "-", B202/B205)</f>
        <v>0.17886178861788618</v>
      </c>
      <c r="D202" s="65">
        <v>0</v>
      </c>
      <c r="E202" s="9">
        <f>IF(D205=0, "-", D202/D205)</f>
        <v>0</v>
      </c>
      <c r="F202" s="81">
        <v>170</v>
      </c>
      <c r="G202" s="34">
        <f>IF(F205=0, "-", F202/F205)</f>
        <v>0.2446043165467626</v>
      </c>
      <c r="H202" s="65">
        <v>44</v>
      </c>
      <c r="I202" s="9">
        <f>IF(H205=0, "-", H202/H205)</f>
        <v>5.9219380888290714E-2</v>
      </c>
      <c r="J202" s="8" t="str">
        <f t="shared" si="18"/>
        <v>-</v>
      </c>
      <c r="K202" s="9">
        <f t="shared" si="19"/>
        <v>2.8636363636363638</v>
      </c>
    </row>
    <row r="203" spans="1:11" x14ac:dyDescent="0.25">
      <c r="A203" s="7" t="s">
        <v>317</v>
      </c>
      <c r="B203" s="65">
        <v>21</v>
      </c>
      <c r="C203" s="34">
        <f>IF(B205=0, "-", B203/B205)</f>
        <v>0.17073170731707318</v>
      </c>
      <c r="D203" s="65">
        <v>0</v>
      </c>
      <c r="E203" s="9">
        <f>IF(D205=0, "-", D203/D205)</f>
        <v>0</v>
      </c>
      <c r="F203" s="81">
        <v>21</v>
      </c>
      <c r="G203" s="34">
        <f>IF(F205=0, "-", F203/F205)</f>
        <v>3.0215827338129497E-2</v>
      </c>
      <c r="H203" s="65">
        <v>44</v>
      </c>
      <c r="I203" s="9">
        <f>IF(H205=0, "-", H203/H205)</f>
        <v>5.9219380888290714E-2</v>
      </c>
      <c r="J203" s="8" t="str">
        <f t="shared" si="18"/>
        <v>-</v>
      </c>
      <c r="K203" s="9">
        <f t="shared" si="19"/>
        <v>-0.52272727272727271</v>
      </c>
    </row>
    <row r="204" spans="1:11" x14ac:dyDescent="0.25">
      <c r="A204" s="2"/>
      <c r="B204" s="68"/>
      <c r="C204" s="33"/>
      <c r="D204" s="68"/>
      <c r="E204" s="6"/>
      <c r="F204" s="82"/>
      <c r="G204" s="33"/>
      <c r="H204" s="68"/>
      <c r="I204" s="6"/>
      <c r="J204" s="5"/>
      <c r="K204" s="6"/>
    </row>
    <row r="205" spans="1:11" s="43" customFormat="1" x14ac:dyDescent="0.25">
      <c r="A205" s="162" t="s">
        <v>584</v>
      </c>
      <c r="B205" s="71">
        <f>SUM(B195:B204)</f>
        <v>123</v>
      </c>
      <c r="C205" s="40">
        <f>B205/20634</f>
        <v>5.9610351846466998E-3</v>
      </c>
      <c r="D205" s="71">
        <f>SUM(D195:D204)</f>
        <v>60</v>
      </c>
      <c r="E205" s="41">
        <f>D205/20062</f>
        <v>2.9907287409032001E-3</v>
      </c>
      <c r="F205" s="77">
        <f>SUM(F195:F204)</f>
        <v>695</v>
      </c>
      <c r="G205" s="42">
        <f>F205/175916</f>
        <v>3.9507492212192182E-3</v>
      </c>
      <c r="H205" s="71">
        <f>SUM(H195:H204)</f>
        <v>743</v>
      </c>
      <c r="I205" s="41">
        <f>H205/181157</f>
        <v>4.1014147949016595E-3</v>
      </c>
      <c r="J205" s="37">
        <f>IF(D205=0, "-", IF((B205-D205)/D205&lt;10, (B205-D205)/D205, "&gt;999%"))</f>
        <v>1.05</v>
      </c>
      <c r="K205" s="38">
        <f>IF(H205=0, "-", IF((F205-H205)/H205&lt;10, (F205-H205)/H205, "&gt;999%"))</f>
        <v>-6.4602960969044415E-2</v>
      </c>
    </row>
    <row r="206" spans="1:11" x14ac:dyDescent="0.25">
      <c r="B206" s="83"/>
      <c r="D206" s="83"/>
      <c r="F206" s="83"/>
      <c r="H206" s="83"/>
    </row>
    <row r="207" spans="1:11" x14ac:dyDescent="0.25">
      <c r="A207" s="163" t="s">
        <v>152</v>
      </c>
      <c r="B207" s="61" t="s">
        <v>12</v>
      </c>
      <c r="C207" s="62" t="s">
        <v>13</v>
      </c>
      <c r="D207" s="61" t="s">
        <v>12</v>
      </c>
      <c r="E207" s="63" t="s">
        <v>13</v>
      </c>
      <c r="F207" s="62" t="s">
        <v>12</v>
      </c>
      <c r="G207" s="62" t="s">
        <v>13</v>
      </c>
      <c r="H207" s="61" t="s">
        <v>12</v>
      </c>
      <c r="I207" s="63" t="s">
        <v>13</v>
      </c>
      <c r="J207" s="61"/>
      <c r="K207" s="63"/>
    </row>
    <row r="208" spans="1:11" x14ac:dyDescent="0.25">
      <c r="A208" s="7" t="s">
        <v>318</v>
      </c>
      <c r="B208" s="65">
        <v>0</v>
      </c>
      <c r="C208" s="34">
        <f>IF(B228=0, "-", B208/B228)</f>
        <v>0</v>
      </c>
      <c r="D208" s="65">
        <v>0</v>
      </c>
      <c r="E208" s="9">
        <f>IF(D228=0, "-", D208/D228)</f>
        <v>0</v>
      </c>
      <c r="F208" s="81">
        <v>0</v>
      </c>
      <c r="G208" s="34">
        <f>IF(F228=0, "-", F208/F228)</f>
        <v>0</v>
      </c>
      <c r="H208" s="65">
        <v>1</v>
      </c>
      <c r="I208" s="9">
        <f>IF(H228=0, "-", H208/H228)</f>
        <v>2.0920502092050207E-3</v>
      </c>
      <c r="J208" s="8" t="str">
        <f t="shared" ref="J208:J226" si="20">IF(D208=0, "-", IF((B208-D208)/D208&lt;10, (B208-D208)/D208, "&gt;999%"))</f>
        <v>-</v>
      </c>
      <c r="K208" s="9">
        <f t="shared" ref="K208:K226" si="21">IF(H208=0, "-", IF((F208-H208)/H208&lt;10, (F208-H208)/H208, "&gt;999%"))</f>
        <v>-1</v>
      </c>
    </row>
    <row r="209" spans="1:11" x14ac:dyDescent="0.25">
      <c r="A209" s="7" t="s">
        <v>319</v>
      </c>
      <c r="B209" s="65">
        <v>0</v>
      </c>
      <c r="C209" s="34">
        <f>IF(B228=0, "-", B209/B228)</f>
        <v>0</v>
      </c>
      <c r="D209" s="65">
        <v>0</v>
      </c>
      <c r="E209" s="9">
        <f>IF(D228=0, "-", D209/D228)</f>
        <v>0</v>
      </c>
      <c r="F209" s="81">
        <v>1</v>
      </c>
      <c r="G209" s="34">
        <f>IF(F228=0, "-", F209/F228)</f>
        <v>2.4154589371980675E-3</v>
      </c>
      <c r="H209" s="65">
        <v>2</v>
      </c>
      <c r="I209" s="9">
        <f>IF(H228=0, "-", H209/H228)</f>
        <v>4.1841004184100415E-3</v>
      </c>
      <c r="J209" s="8" t="str">
        <f t="shared" si="20"/>
        <v>-</v>
      </c>
      <c r="K209" s="9">
        <f t="shared" si="21"/>
        <v>-0.5</v>
      </c>
    </row>
    <row r="210" spans="1:11" x14ac:dyDescent="0.25">
      <c r="A210" s="7" t="s">
        <v>320</v>
      </c>
      <c r="B210" s="65">
        <v>5</v>
      </c>
      <c r="C210" s="34">
        <f>IF(B228=0, "-", B210/B228)</f>
        <v>9.8039215686274508E-2</v>
      </c>
      <c r="D210" s="65">
        <v>7</v>
      </c>
      <c r="E210" s="9">
        <f>IF(D228=0, "-", D210/D228)</f>
        <v>0.1076923076923077</v>
      </c>
      <c r="F210" s="81">
        <v>25</v>
      </c>
      <c r="G210" s="34">
        <f>IF(F228=0, "-", F210/F228)</f>
        <v>6.0386473429951688E-2</v>
      </c>
      <c r="H210" s="65">
        <v>29</v>
      </c>
      <c r="I210" s="9">
        <f>IF(H228=0, "-", H210/H228)</f>
        <v>6.0669456066945605E-2</v>
      </c>
      <c r="J210" s="8">
        <f t="shared" si="20"/>
        <v>-0.2857142857142857</v>
      </c>
      <c r="K210" s="9">
        <f t="shared" si="21"/>
        <v>-0.13793103448275862</v>
      </c>
    </row>
    <row r="211" spans="1:11" x14ac:dyDescent="0.25">
      <c r="A211" s="7" t="s">
        <v>321</v>
      </c>
      <c r="B211" s="65">
        <v>1</v>
      </c>
      <c r="C211" s="34">
        <f>IF(B228=0, "-", B211/B228)</f>
        <v>1.9607843137254902E-2</v>
      </c>
      <c r="D211" s="65">
        <v>1</v>
      </c>
      <c r="E211" s="9">
        <f>IF(D228=0, "-", D211/D228)</f>
        <v>1.5384615384615385E-2</v>
      </c>
      <c r="F211" s="81">
        <v>3</v>
      </c>
      <c r="G211" s="34">
        <f>IF(F228=0, "-", F211/F228)</f>
        <v>7.246376811594203E-3</v>
      </c>
      <c r="H211" s="65">
        <v>11</v>
      </c>
      <c r="I211" s="9">
        <f>IF(H228=0, "-", H211/H228)</f>
        <v>2.3012552301255231E-2</v>
      </c>
      <c r="J211" s="8">
        <f t="shared" si="20"/>
        <v>0</v>
      </c>
      <c r="K211" s="9">
        <f t="shared" si="21"/>
        <v>-0.72727272727272729</v>
      </c>
    </row>
    <row r="212" spans="1:11" x14ac:dyDescent="0.25">
      <c r="A212" s="7" t="s">
        <v>322</v>
      </c>
      <c r="B212" s="65">
        <v>21</v>
      </c>
      <c r="C212" s="34">
        <f>IF(B228=0, "-", B212/B228)</f>
        <v>0.41176470588235292</v>
      </c>
      <c r="D212" s="65">
        <v>21</v>
      </c>
      <c r="E212" s="9">
        <f>IF(D228=0, "-", D212/D228)</f>
        <v>0.32307692307692309</v>
      </c>
      <c r="F212" s="81">
        <v>114</v>
      </c>
      <c r="G212" s="34">
        <f>IF(F228=0, "-", F212/F228)</f>
        <v>0.27536231884057971</v>
      </c>
      <c r="H212" s="65">
        <v>138</v>
      </c>
      <c r="I212" s="9">
        <f>IF(H228=0, "-", H212/H228)</f>
        <v>0.28870292887029286</v>
      </c>
      <c r="J212" s="8">
        <f t="shared" si="20"/>
        <v>0</v>
      </c>
      <c r="K212" s="9">
        <f t="shared" si="21"/>
        <v>-0.17391304347826086</v>
      </c>
    </row>
    <row r="213" spans="1:11" x14ac:dyDescent="0.25">
      <c r="A213" s="7" t="s">
        <v>323</v>
      </c>
      <c r="B213" s="65">
        <v>3</v>
      </c>
      <c r="C213" s="34">
        <f>IF(B228=0, "-", B213/B228)</f>
        <v>5.8823529411764705E-2</v>
      </c>
      <c r="D213" s="65">
        <v>3</v>
      </c>
      <c r="E213" s="9">
        <f>IF(D228=0, "-", D213/D228)</f>
        <v>4.6153846153846156E-2</v>
      </c>
      <c r="F213" s="81">
        <v>14</v>
      </c>
      <c r="G213" s="34">
        <f>IF(F228=0, "-", F213/F228)</f>
        <v>3.3816425120772944E-2</v>
      </c>
      <c r="H213" s="65">
        <v>12</v>
      </c>
      <c r="I213" s="9">
        <f>IF(H228=0, "-", H213/H228)</f>
        <v>2.5104602510460251E-2</v>
      </c>
      <c r="J213" s="8">
        <f t="shared" si="20"/>
        <v>0</v>
      </c>
      <c r="K213" s="9">
        <f t="shared" si="21"/>
        <v>0.16666666666666666</v>
      </c>
    </row>
    <row r="214" spans="1:11" x14ac:dyDescent="0.25">
      <c r="A214" s="7" t="s">
        <v>37</v>
      </c>
      <c r="B214" s="65">
        <v>0</v>
      </c>
      <c r="C214" s="34">
        <f>IF(B228=0, "-", B214/B228)</f>
        <v>0</v>
      </c>
      <c r="D214" s="65">
        <v>0</v>
      </c>
      <c r="E214" s="9">
        <f>IF(D228=0, "-", D214/D228)</f>
        <v>0</v>
      </c>
      <c r="F214" s="81">
        <v>1</v>
      </c>
      <c r="G214" s="34">
        <f>IF(F228=0, "-", F214/F228)</f>
        <v>2.4154589371980675E-3</v>
      </c>
      <c r="H214" s="65">
        <v>0</v>
      </c>
      <c r="I214" s="9">
        <f>IF(H228=0, "-", H214/H228)</f>
        <v>0</v>
      </c>
      <c r="J214" s="8" t="str">
        <f t="shared" si="20"/>
        <v>-</v>
      </c>
      <c r="K214" s="9" t="str">
        <f t="shared" si="21"/>
        <v>-</v>
      </c>
    </row>
    <row r="215" spans="1:11" x14ac:dyDescent="0.25">
      <c r="A215" s="7" t="s">
        <v>324</v>
      </c>
      <c r="B215" s="65">
        <v>1</v>
      </c>
      <c r="C215" s="34">
        <f>IF(B228=0, "-", B215/B228)</f>
        <v>1.9607843137254902E-2</v>
      </c>
      <c r="D215" s="65">
        <v>0</v>
      </c>
      <c r="E215" s="9">
        <f>IF(D228=0, "-", D215/D228)</f>
        <v>0</v>
      </c>
      <c r="F215" s="81">
        <v>43</v>
      </c>
      <c r="G215" s="34">
        <f>IF(F228=0, "-", F215/F228)</f>
        <v>0.10386473429951691</v>
      </c>
      <c r="H215" s="65">
        <v>0</v>
      </c>
      <c r="I215" s="9">
        <f>IF(H228=0, "-", H215/H228)</f>
        <v>0</v>
      </c>
      <c r="J215" s="8" t="str">
        <f t="shared" si="20"/>
        <v>-</v>
      </c>
      <c r="K215" s="9" t="str">
        <f t="shared" si="21"/>
        <v>-</v>
      </c>
    </row>
    <row r="216" spans="1:11" x14ac:dyDescent="0.25">
      <c r="A216" s="7" t="s">
        <v>325</v>
      </c>
      <c r="B216" s="65">
        <v>2</v>
      </c>
      <c r="C216" s="34">
        <f>IF(B228=0, "-", B216/B228)</f>
        <v>3.9215686274509803E-2</v>
      </c>
      <c r="D216" s="65">
        <v>2</v>
      </c>
      <c r="E216" s="9">
        <f>IF(D228=0, "-", D216/D228)</f>
        <v>3.0769230769230771E-2</v>
      </c>
      <c r="F216" s="81">
        <v>7</v>
      </c>
      <c r="G216" s="34">
        <f>IF(F228=0, "-", F216/F228)</f>
        <v>1.6908212560386472E-2</v>
      </c>
      <c r="H216" s="65">
        <v>8</v>
      </c>
      <c r="I216" s="9">
        <f>IF(H228=0, "-", H216/H228)</f>
        <v>1.6736401673640166E-2</v>
      </c>
      <c r="J216" s="8">
        <f t="shared" si="20"/>
        <v>0</v>
      </c>
      <c r="K216" s="9">
        <f t="shared" si="21"/>
        <v>-0.125</v>
      </c>
    </row>
    <row r="217" spans="1:11" x14ac:dyDescent="0.25">
      <c r="A217" s="7" t="s">
        <v>326</v>
      </c>
      <c r="B217" s="65">
        <v>0</v>
      </c>
      <c r="C217" s="34">
        <f>IF(B228=0, "-", B217/B228)</f>
        <v>0</v>
      </c>
      <c r="D217" s="65">
        <v>0</v>
      </c>
      <c r="E217" s="9">
        <f>IF(D228=0, "-", D217/D228)</f>
        <v>0</v>
      </c>
      <c r="F217" s="81">
        <v>10</v>
      </c>
      <c r="G217" s="34">
        <f>IF(F228=0, "-", F217/F228)</f>
        <v>2.4154589371980676E-2</v>
      </c>
      <c r="H217" s="65">
        <v>5</v>
      </c>
      <c r="I217" s="9">
        <f>IF(H228=0, "-", H217/H228)</f>
        <v>1.0460251046025104E-2</v>
      </c>
      <c r="J217" s="8" t="str">
        <f t="shared" si="20"/>
        <v>-</v>
      </c>
      <c r="K217" s="9">
        <f t="shared" si="21"/>
        <v>1</v>
      </c>
    </row>
    <row r="218" spans="1:11" x14ac:dyDescent="0.25">
      <c r="A218" s="7" t="s">
        <v>327</v>
      </c>
      <c r="B218" s="65">
        <v>0</v>
      </c>
      <c r="C218" s="34">
        <f>IF(B228=0, "-", B218/B228)</f>
        <v>0</v>
      </c>
      <c r="D218" s="65">
        <v>0</v>
      </c>
      <c r="E218" s="9">
        <f>IF(D228=0, "-", D218/D228)</f>
        <v>0</v>
      </c>
      <c r="F218" s="81">
        <v>1</v>
      </c>
      <c r="G218" s="34">
        <f>IF(F228=0, "-", F218/F228)</f>
        <v>2.4154589371980675E-3</v>
      </c>
      <c r="H218" s="65">
        <v>27</v>
      </c>
      <c r="I218" s="9">
        <f>IF(H228=0, "-", H218/H228)</f>
        <v>5.6485355648535567E-2</v>
      </c>
      <c r="J218" s="8" t="str">
        <f t="shared" si="20"/>
        <v>-</v>
      </c>
      <c r="K218" s="9">
        <f t="shared" si="21"/>
        <v>-0.96296296296296291</v>
      </c>
    </row>
    <row r="219" spans="1:11" x14ac:dyDescent="0.25">
      <c r="A219" s="7" t="s">
        <v>328</v>
      </c>
      <c r="B219" s="65">
        <v>0</v>
      </c>
      <c r="C219" s="34">
        <f>IF(B228=0, "-", B219/B228)</f>
        <v>0</v>
      </c>
      <c r="D219" s="65">
        <v>0</v>
      </c>
      <c r="E219" s="9">
        <f>IF(D228=0, "-", D219/D228)</f>
        <v>0</v>
      </c>
      <c r="F219" s="81">
        <v>6</v>
      </c>
      <c r="G219" s="34">
        <f>IF(F228=0, "-", F219/F228)</f>
        <v>1.4492753623188406E-2</v>
      </c>
      <c r="H219" s="65">
        <v>3</v>
      </c>
      <c r="I219" s="9">
        <f>IF(H228=0, "-", H219/H228)</f>
        <v>6.2761506276150627E-3</v>
      </c>
      <c r="J219" s="8" t="str">
        <f t="shared" si="20"/>
        <v>-</v>
      </c>
      <c r="K219" s="9">
        <f t="shared" si="21"/>
        <v>1</v>
      </c>
    </row>
    <row r="220" spans="1:11" x14ac:dyDescent="0.25">
      <c r="A220" s="7" t="s">
        <v>329</v>
      </c>
      <c r="B220" s="65">
        <v>0</v>
      </c>
      <c r="C220" s="34">
        <f>IF(B228=0, "-", B220/B228)</f>
        <v>0</v>
      </c>
      <c r="D220" s="65">
        <v>2</v>
      </c>
      <c r="E220" s="9">
        <f>IF(D228=0, "-", D220/D228)</f>
        <v>3.0769230769230771E-2</v>
      </c>
      <c r="F220" s="81">
        <v>13</v>
      </c>
      <c r="G220" s="34">
        <f>IF(F228=0, "-", F220/F228)</f>
        <v>3.140096618357488E-2</v>
      </c>
      <c r="H220" s="65">
        <v>15</v>
      </c>
      <c r="I220" s="9">
        <f>IF(H228=0, "-", H220/H228)</f>
        <v>3.1380753138075312E-2</v>
      </c>
      <c r="J220" s="8">
        <f t="shared" si="20"/>
        <v>-1</v>
      </c>
      <c r="K220" s="9">
        <f t="shared" si="21"/>
        <v>-0.13333333333333333</v>
      </c>
    </row>
    <row r="221" spans="1:11" x14ac:dyDescent="0.25">
      <c r="A221" s="7" t="s">
        <v>330</v>
      </c>
      <c r="B221" s="65">
        <v>10</v>
      </c>
      <c r="C221" s="34">
        <f>IF(B228=0, "-", B221/B228)</f>
        <v>0.19607843137254902</v>
      </c>
      <c r="D221" s="65">
        <v>14</v>
      </c>
      <c r="E221" s="9">
        <f>IF(D228=0, "-", D221/D228)</f>
        <v>0.2153846153846154</v>
      </c>
      <c r="F221" s="81">
        <v>98</v>
      </c>
      <c r="G221" s="34">
        <f>IF(F228=0, "-", F221/F228)</f>
        <v>0.23671497584541062</v>
      </c>
      <c r="H221" s="65">
        <v>141</v>
      </c>
      <c r="I221" s="9">
        <f>IF(H228=0, "-", H221/H228)</f>
        <v>0.29497907949790797</v>
      </c>
      <c r="J221" s="8">
        <f t="shared" si="20"/>
        <v>-0.2857142857142857</v>
      </c>
      <c r="K221" s="9">
        <f t="shared" si="21"/>
        <v>-0.30496453900709219</v>
      </c>
    </row>
    <row r="222" spans="1:11" x14ac:dyDescent="0.25">
      <c r="A222" s="7" t="s">
        <v>331</v>
      </c>
      <c r="B222" s="65">
        <v>4</v>
      </c>
      <c r="C222" s="34">
        <f>IF(B228=0, "-", B222/B228)</f>
        <v>7.8431372549019607E-2</v>
      </c>
      <c r="D222" s="65">
        <v>5</v>
      </c>
      <c r="E222" s="9">
        <f>IF(D228=0, "-", D222/D228)</f>
        <v>7.6923076923076927E-2</v>
      </c>
      <c r="F222" s="81">
        <v>29</v>
      </c>
      <c r="G222" s="34">
        <f>IF(F228=0, "-", F222/F228)</f>
        <v>7.0048309178743967E-2</v>
      </c>
      <c r="H222" s="65">
        <v>34</v>
      </c>
      <c r="I222" s="9">
        <f>IF(H228=0, "-", H222/H228)</f>
        <v>7.1129707112970716E-2</v>
      </c>
      <c r="J222" s="8">
        <f t="shared" si="20"/>
        <v>-0.2</v>
      </c>
      <c r="K222" s="9">
        <f t="shared" si="21"/>
        <v>-0.14705882352941177</v>
      </c>
    </row>
    <row r="223" spans="1:11" x14ac:dyDescent="0.25">
      <c r="A223" s="7" t="s">
        <v>332</v>
      </c>
      <c r="B223" s="65">
        <v>0</v>
      </c>
      <c r="C223" s="34">
        <f>IF(B228=0, "-", B223/B228)</f>
        <v>0</v>
      </c>
      <c r="D223" s="65">
        <v>0</v>
      </c>
      <c r="E223" s="9">
        <f>IF(D228=0, "-", D223/D228)</f>
        <v>0</v>
      </c>
      <c r="F223" s="81">
        <v>0</v>
      </c>
      <c r="G223" s="34">
        <f>IF(F228=0, "-", F223/F228)</f>
        <v>0</v>
      </c>
      <c r="H223" s="65">
        <v>1</v>
      </c>
      <c r="I223" s="9">
        <f>IF(H228=0, "-", H223/H228)</f>
        <v>2.0920502092050207E-3</v>
      </c>
      <c r="J223" s="8" t="str">
        <f t="shared" si="20"/>
        <v>-</v>
      </c>
      <c r="K223" s="9">
        <f t="shared" si="21"/>
        <v>-1</v>
      </c>
    </row>
    <row r="224" spans="1:11" x14ac:dyDescent="0.25">
      <c r="A224" s="7" t="s">
        <v>333</v>
      </c>
      <c r="B224" s="65">
        <v>1</v>
      </c>
      <c r="C224" s="34">
        <f>IF(B228=0, "-", B224/B228)</f>
        <v>1.9607843137254902E-2</v>
      </c>
      <c r="D224" s="65">
        <v>3</v>
      </c>
      <c r="E224" s="9">
        <f>IF(D228=0, "-", D224/D228)</f>
        <v>4.6153846153846156E-2</v>
      </c>
      <c r="F224" s="81">
        <v>14</v>
      </c>
      <c r="G224" s="34">
        <f>IF(F228=0, "-", F224/F228)</f>
        <v>3.3816425120772944E-2</v>
      </c>
      <c r="H224" s="65">
        <v>16</v>
      </c>
      <c r="I224" s="9">
        <f>IF(H228=0, "-", H224/H228)</f>
        <v>3.3472803347280332E-2</v>
      </c>
      <c r="J224" s="8">
        <f t="shared" si="20"/>
        <v>-0.66666666666666663</v>
      </c>
      <c r="K224" s="9">
        <f t="shared" si="21"/>
        <v>-0.125</v>
      </c>
    </row>
    <row r="225" spans="1:11" x14ac:dyDescent="0.25">
      <c r="A225" s="7" t="s">
        <v>334</v>
      </c>
      <c r="B225" s="65">
        <v>3</v>
      </c>
      <c r="C225" s="34">
        <f>IF(B228=0, "-", B225/B228)</f>
        <v>5.8823529411764705E-2</v>
      </c>
      <c r="D225" s="65">
        <v>4</v>
      </c>
      <c r="E225" s="9">
        <f>IF(D228=0, "-", D225/D228)</f>
        <v>6.1538461538461542E-2</v>
      </c>
      <c r="F225" s="81">
        <v>20</v>
      </c>
      <c r="G225" s="34">
        <f>IF(F228=0, "-", F225/F228)</f>
        <v>4.8309178743961352E-2</v>
      </c>
      <c r="H225" s="65">
        <v>21</v>
      </c>
      <c r="I225" s="9">
        <f>IF(H228=0, "-", H225/H228)</f>
        <v>4.3933054393305436E-2</v>
      </c>
      <c r="J225" s="8">
        <f t="shared" si="20"/>
        <v>-0.25</v>
      </c>
      <c r="K225" s="9">
        <f t="shared" si="21"/>
        <v>-4.7619047619047616E-2</v>
      </c>
    </row>
    <row r="226" spans="1:11" x14ac:dyDescent="0.25">
      <c r="A226" s="7" t="s">
        <v>335</v>
      </c>
      <c r="B226" s="65">
        <v>0</v>
      </c>
      <c r="C226" s="34">
        <f>IF(B228=0, "-", B226/B228)</f>
        <v>0</v>
      </c>
      <c r="D226" s="65">
        <v>3</v>
      </c>
      <c r="E226" s="9">
        <f>IF(D228=0, "-", D226/D228)</f>
        <v>4.6153846153846156E-2</v>
      </c>
      <c r="F226" s="81">
        <v>15</v>
      </c>
      <c r="G226" s="34">
        <f>IF(F228=0, "-", F226/F228)</f>
        <v>3.6231884057971016E-2</v>
      </c>
      <c r="H226" s="65">
        <v>14</v>
      </c>
      <c r="I226" s="9">
        <f>IF(H228=0, "-", H226/H228)</f>
        <v>2.9288702928870293E-2</v>
      </c>
      <c r="J226" s="8">
        <f t="shared" si="20"/>
        <v>-1</v>
      </c>
      <c r="K226" s="9">
        <f t="shared" si="21"/>
        <v>7.1428571428571425E-2</v>
      </c>
    </row>
    <row r="227" spans="1:11" x14ac:dyDescent="0.25">
      <c r="A227" s="2"/>
      <c r="B227" s="68"/>
      <c r="C227" s="33"/>
      <c r="D227" s="68"/>
      <c r="E227" s="6"/>
      <c r="F227" s="82"/>
      <c r="G227" s="33"/>
      <c r="H227" s="68"/>
      <c r="I227" s="6"/>
      <c r="J227" s="5"/>
      <c r="K227" s="6"/>
    </row>
    <row r="228" spans="1:11" s="43" customFormat="1" x14ac:dyDescent="0.25">
      <c r="A228" s="162" t="s">
        <v>583</v>
      </c>
      <c r="B228" s="71">
        <f>SUM(B208:B227)</f>
        <v>51</v>
      </c>
      <c r="C228" s="40">
        <f>B228/20634</f>
        <v>2.4716487350974121E-3</v>
      </c>
      <c r="D228" s="71">
        <f>SUM(D208:D227)</f>
        <v>65</v>
      </c>
      <c r="E228" s="41">
        <f>D228/20062</f>
        <v>3.2399561359784668E-3</v>
      </c>
      <c r="F228" s="77">
        <f>SUM(F208:F227)</f>
        <v>414</v>
      </c>
      <c r="G228" s="42">
        <f>F228/175916</f>
        <v>2.3533959389708723E-3</v>
      </c>
      <c r="H228" s="71">
        <f>SUM(H208:H227)</f>
        <v>478</v>
      </c>
      <c r="I228" s="41">
        <f>H228/181157</f>
        <v>2.6385952516325617E-3</v>
      </c>
      <c r="J228" s="37">
        <f>IF(D228=0, "-", IF((B228-D228)/D228&lt;10, (B228-D228)/D228, "&gt;999%"))</f>
        <v>-0.2153846153846154</v>
      </c>
      <c r="K228" s="38">
        <f>IF(H228=0, "-", IF((F228-H228)/H228&lt;10, (F228-H228)/H228, "&gt;999%"))</f>
        <v>-0.13389121338912133</v>
      </c>
    </row>
    <row r="229" spans="1:11" x14ac:dyDescent="0.25">
      <c r="B229" s="83"/>
      <c r="D229" s="83"/>
      <c r="F229" s="83"/>
      <c r="H229" s="83"/>
    </row>
    <row r="230" spans="1:11" x14ac:dyDescent="0.25">
      <c r="A230" s="163" t="s">
        <v>153</v>
      </c>
      <c r="B230" s="61" t="s">
        <v>12</v>
      </c>
      <c r="C230" s="62" t="s">
        <v>13</v>
      </c>
      <c r="D230" s="61" t="s">
        <v>12</v>
      </c>
      <c r="E230" s="63" t="s">
        <v>13</v>
      </c>
      <c r="F230" s="62" t="s">
        <v>12</v>
      </c>
      <c r="G230" s="62" t="s">
        <v>13</v>
      </c>
      <c r="H230" s="61" t="s">
        <v>12</v>
      </c>
      <c r="I230" s="63" t="s">
        <v>13</v>
      </c>
      <c r="J230" s="61"/>
      <c r="K230" s="63"/>
    </row>
    <row r="231" spans="1:11" x14ac:dyDescent="0.25">
      <c r="A231" s="7" t="s">
        <v>336</v>
      </c>
      <c r="B231" s="65">
        <v>2</v>
      </c>
      <c r="C231" s="34">
        <f>IF(B244=0, "-", B231/B244)</f>
        <v>0.11764705882352941</v>
      </c>
      <c r="D231" s="65">
        <v>1</v>
      </c>
      <c r="E231" s="9">
        <f>IF(D244=0, "-", D231/D244)</f>
        <v>4.7619047619047616E-2</v>
      </c>
      <c r="F231" s="81">
        <v>14</v>
      </c>
      <c r="G231" s="34">
        <f>IF(F244=0, "-", F231/F244)</f>
        <v>8.1871345029239762E-2</v>
      </c>
      <c r="H231" s="65">
        <v>7</v>
      </c>
      <c r="I231" s="9">
        <f>IF(H244=0, "-", H231/H244)</f>
        <v>4.6357615894039736E-2</v>
      </c>
      <c r="J231" s="8">
        <f t="shared" ref="J231:J242" si="22">IF(D231=0, "-", IF((B231-D231)/D231&lt;10, (B231-D231)/D231, "&gt;999%"))</f>
        <v>1</v>
      </c>
      <c r="K231" s="9">
        <f t="shared" ref="K231:K242" si="23">IF(H231=0, "-", IF((F231-H231)/H231&lt;10, (F231-H231)/H231, "&gt;999%"))</f>
        <v>1</v>
      </c>
    </row>
    <row r="232" spans="1:11" x14ac:dyDescent="0.25">
      <c r="A232" s="7" t="s">
        <v>337</v>
      </c>
      <c r="B232" s="65">
        <v>0</v>
      </c>
      <c r="C232" s="34">
        <f>IF(B244=0, "-", B232/B244)</f>
        <v>0</v>
      </c>
      <c r="D232" s="65">
        <v>0</v>
      </c>
      <c r="E232" s="9">
        <f>IF(D244=0, "-", D232/D244)</f>
        <v>0</v>
      </c>
      <c r="F232" s="81">
        <v>0</v>
      </c>
      <c r="G232" s="34">
        <f>IF(F244=0, "-", F232/F244)</f>
        <v>0</v>
      </c>
      <c r="H232" s="65">
        <v>6</v>
      </c>
      <c r="I232" s="9">
        <f>IF(H244=0, "-", H232/H244)</f>
        <v>3.9735099337748346E-2</v>
      </c>
      <c r="J232" s="8" t="str">
        <f t="shared" si="22"/>
        <v>-</v>
      </c>
      <c r="K232" s="9">
        <f t="shared" si="23"/>
        <v>-1</v>
      </c>
    </row>
    <row r="233" spans="1:11" x14ac:dyDescent="0.25">
      <c r="A233" s="7" t="s">
        <v>338</v>
      </c>
      <c r="B233" s="65">
        <v>4</v>
      </c>
      <c r="C233" s="34">
        <f>IF(B244=0, "-", B233/B244)</f>
        <v>0.23529411764705882</v>
      </c>
      <c r="D233" s="65">
        <v>5</v>
      </c>
      <c r="E233" s="9">
        <f>IF(D244=0, "-", D233/D244)</f>
        <v>0.23809523809523808</v>
      </c>
      <c r="F233" s="81">
        <v>16</v>
      </c>
      <c r="G233" s="34">
        <f>IF(F244=0, "-", F233/F244)</f>
        <v>9.3567251461988299E-2</v>
      </c>
      <c r="H233" s="65">
        <v>20</v>
      </c>
      <c r="I233" s="9">
        <f>IF(H244=0, "-", H233/H244)</f>
        <v>0.13245033112582782</v>
      </c>
      <c r="J233" s="8">
        <f t="shared" si="22"/>
        <v>-0.2</v>
      </c>
      <c r="K233" s="9">
        <f t="shared" si="23"/>
        <v>-0.2</v>
      </c>
    </row>
    <row r="234" spans="1:11" x14ac:dyDescent="0.25">
      <c r="A234" s="7" t="s">
        <v>339</v>
      </c>
      <c r="B234" s="65">
        <v>1</v>
      </c>
      <c r="C234" s="34">
        <f>IF(B244=0, "-", B234/B244)</f>
        <v>5.8823529411764705E-2</v>
      </c>
      <c r="D234" s="65">
        <v>0</v>
      </c>
      <c r="E234" s="9">
        <f>IF(D244=0, "-", D234/D244)</f>
        <v>0</v>
      </c>
      <c r="F234" s="81">
        <v>6</v>
      </c>
      <c r="G234" s="34">
        <f>IF(F244=0, "-", F234/F244)</f>
        <v>3.5087719298245612E-2</v>
      </c>
      <c r="H234" s="65">
        <v>2</v>
      </c>
      <c r="I234" s="9">
        <f>IF(H244=0, "-", H234/H244)</f>
        <v>1.3245033112582781E-2</v>
      </c>
      <c r="J234" s="8" t="str">
        <f t="shared" si="22"/>
        <v>-</v>
      </c>
      <c r="K234" s="9">
        <f t="shared" si="23"/>
        <v>2</v>
      </c>
    </row>
    <row r="235" spans="1:11" x14ac:dyDescent="0.25">
      <c r="A235" s="7" t="s">
        <v>340</v>
      </c>
      <c r="B235" s="65">
        <v>0</v>
      </c>
      <c r="C235" s="34">
        <f>IF(B244=0, "-", B235/B244)</f>
        <v>0</v>
      </c>
      <c r="D235" s="65">
        <v>2</v>
      </c>
      <c r="E235" s="9">
        <f>IF(D244=0, "-", D235/D244)</f>
        <v>9.5238095238095233E-2</v>
      </c>
      <c r="F235" s="81">
        <v>39</v>
      </c>
      <c r="G235" s="34">
        <f>IF(F244=0, "-", F235/F244)</f>
        <v>0.22807017543859648</v>
      </c>
      <c r="H235" s="65">
        <v>28</v>
      </c>
      <c r="I235" s="9">
        <f>IF(H244=0, "-", H235/H244)</f>
        <v>0.18543046357615894</v>
      </c>
      <c r="J235" s="8">
        <f t="shared" si="22"/>
        <v>-1</v>
      </c>
      <c r="K235" s="9">
        <f t="shared" si="23"/>
        <v>0.39285714285714285</v>
      </c>
    </row>
    <row r="236" spans="1:11" x14ac:dyDescent="0.25">
      <c r="A236" s="7" t="s">
        <v>341</v>
      </c>
      <c r="B236" s="65">
        <v>6</v>
      </c>
      <c r="C236" s="34">
        <f>IF(B244=0, "-", B236/B244)</f>
        <v>0.35294117647058826</v>
      </c>
      <c r="D236" s="65">
        <v>3</v>
      </c>
      <c r="E236" s="9">
        <f>IF(D244=0, "-", D236/D244)</f>
        <v>0.14285714285714285</v>
      </c>
      <c r="F236" s="81">
        <v>12</v>
      </c>
      <c r="G236" s="34">
        <f>IF(F244=0, "-", F236/F244)</f>
        <v>7.0175438596491224E-2</v>
      </c>
      <c r="H236" s="65">
        <v>14</v>
      </c>
      <c r="I236" s="9">
        <f>IF(H244=0, "-", H236/H244)</f>
        <v>9.2715231788079472E-2</v>
      </c>
      <c r="J236" s="8">
        <f t="shared" si="22"/>
        <v>1</v>
      </c>
      <c r="K236" s="9">
        <f t="shared" si="23"/>
        <v>-0.14285714285714285</v>
      </c>
    </row>
    <row r="237" spans="1:11" x14ac:dyDescent="0.25">
      <c r="A237" s="7" t="s">
        <v>342</v>
      </c>
      <c r="B237" s="65">
        <v>0</v>
      </c>
      <c r="C237" s="34">
        <f>IF(B244=0, "-", B237/B244)</f>
        <v>0</v>
      </c>
      <c r="D237" s="65">
        <v>0</v>
      </c>
      <c r="E237" s="9">
        <f>IF(D244=0, "-", D237/D244)</f>
        <v>0</v>
      </c>
      <c r="F237" s="81">
        <v>4</v>
      </c>
      <c r="G237" s="34">
        <f>IF(F244=0, "-", F237/F244)</f>
        <v>2.3391812865497075E-2</v>
      </c>
      <c r="H237" s="65">
        <v>0</v>
      </c>
      <c r="I237" s="9">
        <f>IF(H244=0, "-", H237/H244)</f>
        <v>0</v>
      </c>
      <c r="J237" s="8" t="str">
        <f t="shared" si="22"/>
        <v>-</v>
      </c>
      <c r="K237" s="9" t="str">
        <f t="shared" si="23"/>
        <v>-</v>
      </c>
    </row>
    <row r="238" spans="1:11" x14ac:dyDescent="0.25">
      <c r="A238" s="7" t="s">
        <v>343</v>
      </c>
      <c r="B238" s="65">
        <v>0</v>
      </c>
      <c r="C238" s="34">
        <f>IF(B244=0, "-", B238/B244)</f>
        <v>0</v>
      </c>
      <c r="D238" s="65">
        <v>2</v>
      </c>
      <c r="E238" s="9">
        <f>IF(D244=0, "-", D238/D244)</f>
        <v>9.5238095238095233E-2</v>
      </c>
      <c r="F238" s="81">
        <v>7</v>
      </c>
      <c r="G238" s="34">
        <f>IF(F244=0, "-", F238/F244)</f>
        <v>4.0935672514619881E-2</v>
      </c>
      <c r="H238" s="65">
        <v>14</v>
      </c>
      <c r="I238" s="9">
        <f>IF(H244=0, "-", H238/H244)</f>
        <v>9.2715231788079472E-2</v>
      </c>
      <c r="J238" s="8">
        <f t="shared" si="22"/>
        <v>-1</v>
      </c>
      <c r="K238" s="9">
        <f t="shared" si="23"/>
        <v>-0.5</v>
      </c>
    </row>
    <row r="239" spans="1:11" x14ac:dyDescent="0.25">
      <c r="A239" s="7" t="s">
        <v>344</v>
      </c>
      <c r="B239" s="65">
        <v>0</v>
      </c>
      <c r="C239" s="34">
        <f>IF(B244=0, "-", B239/B244)</f>
        <v>0</v>
      </c>
      <c r="D239" s="65">
        <v>3</v>
      </c>
      <c r="E239" s="9">
        <f>IF(D244=0, "-", D239/D244)</f>
        <v>0.14285714285714285</v>
      </c>
      <c r="F239" s="81">
        <v>0</v>
      </c>
      <c r="G239" s="34">
        <f>IF(F244=0, "-", F239/F244)</f>
        <v>0</v>
      </c>
      <c r="H239" s="65">
        <v>6</v>
      </c>
      <c r="I239" s="9">
        <f>IF(H244=0, "-", H239/H244)</f>
        <v>3.9735099337748346E-2</v>
      </c>
      <c r="J239" s="8">
        <f t="shared" si="22"/>
        <v>-1</v>
      </c>
      <c r="K239" s="9">
        <f t="shared" si="23"/>
        <v>-1</v>
      </c>
    </row>
    <row r="240" spans="1:11" x14ac:dyDescent="0.25">
      <c r="A240" s="7" t="s">
        <v>345</v>
      </c>
      <c r="B240" s="65">
        <v>0</v>
      </c>
      <c r="C240" s="34">
        <f>IF(B244=0, "-", B240/B244)</f>
        <v>0</v>
      </c>
      <c r="D240" s="65">
        <v>1</v>
      </c>
      <c r="E240" s="9">
        <f>IF(D244=0, "-", D240/D244)</f>
        <v>4.7619047619047616E-2</v>
      </c>
      <c r="F240" s="81">
        <v>0</v>
      </c>
      <c r="G240" s="34">
        <f>IF(F244=0, "-", F240/F244)</f>
        <v>0</v>
      </c>
      <c r="H240" s="65">
        <v>3</v>
      </c>
      <c r="I240" s="9">
        <f>IF(H244=0, "-", H240/H244)</f>
        <v>1.9867549668874173E-2</v>
      </c>
      <c r="J240" s="8">
        <f t="shared" si="22"/>
        <v>-1</v>
      </c>
      <c r="K240" s="9">
        <f t="shared" si="23"/>
        <v>-1</v>
      </c>
    </row>
    <row r="241" spans="1:11" x14ac:dyDescent="0.25">
      <c r="A241" s="7" t="s">
        <v>346</v>
      </c>
      <c r="B241" s="65">
        <v>4</v>
      </c>
      <c r="C241" s="34">
        <f>IF(B244=0, "-", B241/B244)</f>
        <v>0.23529411764705882</v>
      </c>
      <c r="D241" s="65">
        <v>4</v>
      </c>
      <c r="E241" s="9">
        <f>IF(D244=0, "-", D241/D244)</f>
        <v>0.19047619047619047</v>
      </c>
      <c r="F241" s="81">
        <v>73</v>
      </c>
      <c r="G241" s="34">
        <f>IF(F244=0, "-", F241/F244)</f>
        <v>0.42690058479532161</v>
      </c>
      <c r="H241" s="65">
        <v>48</v>
      </c>
      <c r="I241" s="9">
        <f>IF(H244=0, "-", H241/H244)</f>
        <v>0.31788079470198677</v>
      </c>
      <c r="J241" s="8">
        <f t="shared" si="22"/>
        <v>0</v>
      </c>
      <c r="K241" s="9">
        <f t="shared" si="23"/>
        <v>0.52083333333333337</v>
      </c>
    </row>
    <row r="242" spans="1:11" x14ac:dyDescent="0.25">
      <c r="A242" s="7" t="s">
        <v>347</v>
      </c>
      <c r="B242" s="65">
        <v>0</v>
      </c>
      <c r="C242" s="34">
        <f>IF(B244=0, "-", B242/B244)</f>
        <v>0</v>
      </c>
      <c r="D242" s="65">
        <v>0</v>
      </c>
      <c r="E242" s="9">
        <f>IF(D244=0, "-", D242/D244)</f>
        <v>0</v>
      </c>
      <c r="F242" s="81">
        <v>0</v>
      </c>
      <c r="G242" s="34">
        <f>IF(F244=0, "-", F242/F244)</f>
        <v>0</v>
      </c>
      <c r="H242" s="65">
        <v>3</v>
      </c>
      <c r="I242" s="9">
        <f>IF(H244=0, "-", H242/H244)</f>
        <v>1.9867549668874173E-2</v>
      </c>
      <c r="J242" s="8" t="str">
        <f t="shared" si="22"/>
        <v>-</v>
      </c>
      <c r="K242" s="9">
        <f t="shared" si="23"/>
        <v>-1</v>
      </c>
    </row>
    <row r="243" spans="1:11" x14ac:dyDescent="0.25">
      <c r="A243" s="2"/>
      <c r="B243" s="68"/>
      <c r="C243" s="33"/>
      <c r="D243" s="68"/>
      <c r="E243" s="6"/>
      <c r="F243" s="82"/>
      <c r="G243" s="33"/>
      <c r="H243" s="68"/>
      <c r="I243" s="6"/>
      <c r="J243" s="5"/>
      <c r="K243" s="6"/>
    </row>
    <row r="244" spans="1:11" s="43" customFormat="1" x14ac:dyDescent="0.25">
      <c r="A244" s="162" t="s">
        <v>582</v>
      </c>
      <c r="B244" s="71">
        <f>SUM(B231:B243)</f>
        <v>17</v>
      </c>
      <c r="C244" s="40">
        <f>B244/20634</f>
        <v>8.2388291169913737E-4</v>
      </c>
      <c r="D244" s="71">
        <f>SUM(D231:D243)</f>
        <v>21</v>
      </c>
      <c r="E244" s="41">
        <f>D244/20062</f>
        <v>1.0467550593161201E-3</v>
      </c>
      <c r="F244" s="77">
        <f>SUM(F231:F243)</f>
        <v>171</v>
      </c>
      <c r="G244" s="42">
        <f>F244/175916</f>
        <v>9.7205484435753428E-4</v>
      </c>
      <c r="H244" s="71">
        <f>SUM(H231:H243)</f>
        <v>151</v>
      </c>
      <c r="I244" s="41">
        <f>H244/181157</f>
        <v>8.3353113597597667E-4</v>
      </c>
      <c r="J244" s="37">
        <f>IF(D244=0, "-", IF((B244-D244)/D244&lt;10, (B244-D244)/D244, "&gt;999%"))</f>
        <v>-0.19047619047619047</v>
      </c>
      <c r="K244" s="38">
        <f>IF(H244=0, "-", IF((F244-H244)/H244&lt;10, (F244-H244)/H244, "&gt;999%"))</f>
        <v>0.13245033112582782</v>
      </c>
    </row>
    <row r="245" spans="1:11" x14ac:dyDescent="0.25">
      <c r="B245" s="83"/>
      <c r="D245" s="83"/>
      <c r="F245" s="83"/>
      <c r="H245" s="83"/>
    </row>
    <row r="246" spans="1:11" s="43" customFormat="1" x14ac:dyDescent="0.25">
      <c r="A246" s="162" t="s">
        <v>581</v>
      </c>
      <c r="B246" s="71">
        <v>191</v>
      </c>
      <c r="C246" s="40">
        <f>B246/20634</f>
        <v>9.2565668314432484E-3</v>
      </c>
      <c r="D246" s="71">
        <v>146</v>
      </c>
      <c r="E246" s="41">
        <f>D246/20062</f>
        <v>7.277439936197787E-3</v>
      </c>
      <c r="F246" s="77">
        <v>1280</v>
      </c>
      <c r="G246" s="42">
        <f>F246/175916</f>
        <v>7.2762000045476253E-3</v>
      </c>
      <c r="H246" s="71">
        <v>1372</v>
      </c>
      <c r="I246" s="41">
        <f>H246/181157</f>
        <v>7.5735411825101984E-3</v>
      </c>
      <c r="J246" s="37">
        <f>IF(D246=0, "-", IF((B246-D246)/D246&lt;10, (B246-D246)/D246, "&gt;999%"))</f>
        <v>0.30821917808219179</v>
      </c>
      <c r="K246" s="38">
        <f>IF(H246=0, "-", IF((F246-H246)/H246&lt;10, (F246-H246)/H246, "&gt;999%"))</f>
        <v>-6.7055393586005832E-2</v>
      </c>
    </row>
    <row r="247" spans="1:11" x14ac:dyDescent="0.25">
      <c r="B247" s="83"/>
      <c r="D247" s="83"/>
      <c r="F247" s="83"/>
      <c r="H247" s="83"/>
    </row>
    <row r="248" spans="1:11" x14ac:dyDescent="0.25">
      <c r="A248" s="27" t="s">
        <v>579</v>
      </c>
      <c r="B248" s="71">
        <f>B252-B250</f>
        <v>2814</v>
      </c>
      <c r="C248" s="40">
        <f>B248/20634</f>
        <v>0.13637685373655131</v>
      </c>
      <c r="D248" s="71">
        <f>D252-D250</f>
        <v>3884</v>
      </c>
      <c r="E248" s="41">
        <f>D248/20062</f>
        <v>0.19359984049446716</v>
      </c>
      <c r="F248" s="77">
        <f>F252-F250</f>
        <v>26013</v>
      </c>
      <c r="G248" s="42">
        <f>F248/175916</f>
        <v>0.14787171149866982</v>
      </c>
      <c r="H248" s="71">
        <f>H252-H250</f>
        <v>31572</v>
      </c>
      <c r="I248" s="41">
        <f>H248/181157</f>
        <v>0.17427976837770554</v>
      </c>
      <c r="J248" s="37">
        <f>IF(D248=0, "-", IF((B248-D248)/D248&lt;10, (B248-D248)/D248, "&gt;999%"))</f>
        <v>-0.27548918640576725</v>
      </c>
      <c r="K248" s="38">
        <f>IF(H248=0, "-", IF((F248-H248)/H248&lt;10, (F248-H248)/H248, "&gt;999%"))</f>
        <v>-0.17607373622196884</v>
      </c>
    </row>
    <row r="249" spans="1:11" x14ac:dyDescent="0.25">
      <c r="A249" s="27"/>
      <c r="B249" s="71"/>
      <c r="C249" s="40"/>
      <c r="D249" s="71"/>
      <c r="E249" s="41"/>
      <c r="F249" s="77"/>
      <c r="G249" s="42"/>
      <c r="H249" s="71"/>
      <c r="I249" s="41"/>
      <c r="J249" s="37"/>
      <c r="K249" s="38"/>
    </row>
    <row r="250" spans="1:11" x14ac:dyDescent="0.25">
      <c r="A250" s="27" t="s">
        <v>580</v>
      </c>
      <c r="B250" s="71">
        <v>882</v>
      </c>
      <c r="C250" s="40">
        <f>B250/20634</f>
        <v>4.2744984006978771E-2</v>
      </c>
      <c r="D250" s="71">
        <v>509</v>
      </c>
      <c r="E250" s="41">
        <f>D250/20062</f>
        <v>2.5371348818662147E-2</v>
      </c>
      <c r="F250" s="77">
        <v>5856</v>
      </c>
      <c r="G250" s="42">
        <f>F250/175916</f>
        <v>3.3288615020805386E-2</v>
      </c>
      <c r="H250" s="71">
        <v>4526</v>
      </c>
      <c r="I250" s="41">
        <f>H250/181157</f>
        <v>2.498385378428656E-2</v>
      </c>
      <c r="J250" s="37">
        <f>IF(D250=0, "-", IF((B250-D250)/D250&lt;10, (B250-D250)/D250, "&gt;999%"))</f>
        <v>0.73280943025540279</v>
      </c>
      <c r="K250" s="38">
        <f>IF(H250=0, "-", IF((F250-H250)/H250&lt;10, (F250-H250)/H250, "&gt;999%"))</f>
        <v>0.29385771100309321</v>
      </c>
    </row>
    <row r="251" spans="1:11" x14ac:dyDescent="0.25">
      <c r="A251" s="27"/>
      <c r="B251" s="71"/>
      <c r="C251" s="40"/>
      <c r="D251" s="71"/>
      <c r="E251" s="41"/>
      <c r="F251" s="77"/>
      <c r="G251" s="42"/>
      <c r="H251" s="71"/>
      <c r="I251" s="41"/>
      <c r="J251" s="37"/>
      <c r="K251" s="38"/>
    </row>
    <row r="252" spans="1:11" x14ac:dyDescent="0.25">
      <c r="A252" s="27" t="s">
        <v>578</v>
      </c>
      <c r="B252" s="71">
        <v>3696</v>
      </c>
      <c r="C252" s="40">
        <f>B252/20634</f>
        <v>0.1791218377435301</v>
      </c>
      <c r="D252" s="71">
        <v>4393</v>
      </c>
      <c r="E252" s="41">
        <f>D252/20062</f>
        <v>0.21897118931312931</v>
      </c>
      <c r="F252" s="77">
        <v>31869</v>
      </c>
      <c r="G252" s="42">
        <f>F252/175916</f>
        <v>0.1811603265194752</v>
      </c>
      <c r="H252" s="71">
        <v>36098</v>
      </c>
      <c r="I252" s="41">
        <f>H252/181157</f>
        <v>0.19926362216199209</v>
      </c>
      <c r="J252" s="37">
        <f>IF(D252=0, "-", IF((B252-D252)/D252&lt;10, (B252-D252)/D252, "&gt;999%"))</f>
        <v>-0.15866150694286366</v>
      </c>
      <c r="K252" s="38">
        <f>IF(H252=0, "-", IF((F252-H252)/H252&lt;10, (F252-H252)/H252, "&gt;999%"))</f>
        <v>-0.1171533048922378</v>
      </c>
    </row>
  </sheetData>
  <mergeCells count="58">
    <mergeCell ref="B1:K1"/>
    <mergeCell ref="B2:K2"/>
    <mergeCell ref="B192:E192"/>
    <mergeCell ref="F192:I192"/>
    <mergeCell ref="J192:K192"/>
    <mergeCell ref="B193:C193"/>
    <mergeCell ref="D193:E193"/>
    <mergeCell ref="F193:G193"/>
    <mergeCell ref="H193:I193"/>
    <mergeCell ref="B165:E165"/>
    <mergeCell ref="F165:I165"/>
    <mergeCell ref="J165:K165"/>
    <mergeCell ref="B166:C166"/>
    <mergeCell ref="D166:E166"/>
    <mergeCell ref="F166:G166"/>
    <mergeCell ref="H166:I166"/>
    <mergeCell ref="B140:E140"/>
    <mergeCell ref="F140:I140"/>
    <mergeCell ref="J140:K140"/>
    <mergeCell ref="B141:C141"/>
    <mergeCell ref="D141:E141"/>
    <mergeCell ref="F141:G141"/>
    <mergeCell ref="H141:I141"/>
    <mergeCell ref="B117:E117"/>
    <mergeCell ref="F117:I117"/>
    <mergeCell ref="J117:K117"/>
    <mergeCell ref="B118:C118"/>
    <mergeCell ref="D118:E118"/>
    <mergeCell ref="F118:G118"/>
    <mergeCell ref="H118:I118"/>
    <mergeCell ref="B79:E79"/>
    <mergeCell ref="F79:I79"/>
    <mergeCell ref="J79:K79"/>
    <mergeCell ref="B80:C80"/>
    <mergeCell ref="D80:E80"/>
    <mergeCell ref="F80:G80"/>
    <mergeCell ref="H80:I80"/>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1" max="16383" man="1"/>
    <brk id="116" max="16383" man="1"/>
    <brk id="164" max="16383" man="1"/>
    <brk id="2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631</v>
      </c>
      <c r="C1" s="198"/>
      <c r="D1" s="198"/>
      <c r="E1" s="199"/>
      <c r="F1" s="199"/>
      <c r="G1" s="199"/>
      <c r="H1" s="199"/>
      <c r="I1" s="199"/>
      <c r="J1" s="199"/>
      <c r="K1" s="199"/>
    </row>
    <row r="2" spans="1:11" s="52" customFormat="1" ht="20.399999999999999" x14ac:dyDescent="0.35">
      <c r="A2" s="4" t="s">
        <v>112</v>
      </c>
      <c r="B2" s="202" t="s">
        <v>103</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5</v>
      </c>
      <c r="C7" s="39">
        <f>IF(B53=0, "-", B7/B53)</f>
        <v>1.3528138528138528E-3</v>
      </c>
      <c r="D7" s="65">
        <v>1</v>
      </c>
      <c r="E7" s="21">
        <f>IF(D53=0, "-", D7/D53)</f>
        <v>2.2763487366264513E-4</v>
      </c>
      <c r="F7" s="81">
        <v>16</v>
      </c>
      <c r="G7" s="39">
        <f>IF(F53=0, "-", F7/F53)</f>
        <v>5.0205528883868339E-4</v>
      </c>
      <c r="H7" s="65">
        <v>16</v>
      </c>
      <c r="I7" s="21">
        <f>IF(H53=0, "-", H7/H53)</f>
        <v>4.4323785251260459E-4</v>
      </c>
      <c r="J7" s="20">
        <f t="shared" ref="J7:J51" si="0">IF(D7=0, "-", IF((B7-D7)/D7&lt;10, (B7-D7)/D7, "&gt;999%"))</f>
        <v>4</v>
      </c>
      <c r="K7" s="21">
        <f t="shared" ref="K7:K51" si="1">IF(H7=0, "-", IF((F7-H7)/H7&lt;10, (F7-H7)/H7, "&gt;999%"))</f>
        <v>0</v>
      </c>
    </row>
    <row r="8" spans="1:11" x14ac:dyDescent="0.25">
      <c r="A8" s="7" t="s">
        <v>32</v>
      </c>
      <c r="B8" s="65">
        <v>0</v>
      </c>
      <c r="C8" s="39">
        <f>IF(B53=0, "-", B8/B53)</f>
        <v>0</v>
      </c>
      <c r="D8" s="65">
        <v>0</v>
      </c>
      <c r="E8" s="21">
        <f>IF(D53=0, "-", D8/D53)</f>
        <v>0</v>
      </c>
      <c r="F8" s="81">
        <v>1</v>
      </c>
      <c r="G8" s="39">
        <f>IF(F53=0, "-", F8/F53)</f>
        <v>3.1378455552417712E-5</v>
      </c>
      <c r="H8" s="65">
        <v>2</v>
      </c>
      <c r="I8" s="21">
        <f>IF(H53=0, "-", H8/H53)</f>
        <v>5.5404731564075574E-5</v>
      </c>
      <c r="J8" s="20" t="str">
        <f t="shared" si="0"/>
        <v>-</v>
      </c>
      <c r="K8" s="21">
        <f t="shared" si="1"/>
        <v>-0.5</v>
      </c>
    </row>
    <row r="9" spans="1:11" x14ac:dyDescent="0.25">
      <c r="A9" s="7" t="s">
        <v>33</v>
      </c>
      <c r="B9" s="65">
        <v>2</v>
      </c>
      <c r="C9" s="39">
        <f>IF(B53=0, "-", B9/B53)</f>
        <v>5.4112554112554113E-4</v>
      </c>
      <c r="D9" s="65">
        <v>1</v>
      </c>
      <c r="E9" s="21">
        <f>IF(D53=0, "-", D9/D53)</f>
        <v>2.2763487366264513E-4</v>
      </c>
      <c r="F9" s="81">
        <v>14</v>
      </c>
      <c r="G9" s="39">
        <f>IF(F53=0, "-", F9/F53)</f>
        <v>4.3929837773384797E-4</v>
      </c>
      <c r="H9" s="65">
        <v>7</v>
      </c>
      <c r="I9" s="21">
        <f>IF(H53=0, "-", H9/H53)</f>
        <v>1.939165604742645E-4</v>
      </c>
      <c r="J9" s="20">
        <f t="shared" si="0"/>
        <v>1</v>
      </c>
      <c r="K9" s="21">
        <f t="shared" si="1"/>
        <v>1</v>
      </c>
    </row>
    <row r="10" spans="1:11" x14ac:dyDescent="0.25">
      <c r="A10" s="7" t="s">
        <v>34</v>
      </c>
      <c r="B10" s="65">
        <v>97</v>
      </c>
      <c r="C10" s="39">
        <f>IF(B53=0, "-", B10/B53)</f>
        <v>2.6244588744588744E-2</v>
      </c>
      <c r="D10" s="65">
        <v>37</v>
      </c>
      <c r="E10" s="21">
        <f>IF(D53=0, "-", D10/D53)</f>
        <v>8.4224903255178691E-3</v>
      </c>
      <c r="F10" s="81">
        <v>532</v>
      </c>
      <c r="G10" s="39">
        <f>IF(F53=0, "-", F10/F53)</f>
        <v>1.6693338353886221E-2</v>
      </c>
      <c r="H10" s="65">
        <v>395</v>
      </c>
      <c r="I10" s="21">
        <f>IF(H53=0, "-", H10/H53)</f>
        <v>1.0942434483904926E-2</v>
      </c>
      <c r="J10" s="20">
        <f t="shared" si="0"/>
        <v>1.6216216216216217</v>
      </c>
      <c r="K10" s="21">
        <f t="shared" si="1"/>
        <v>0.3468354430379747</v>
      </c>
    </row>
    <row r="11" spans="1:11" x14ac:dyDescent="0.25">
      <c r="A11" s="7" t="s">
        <v>35</v>
      </c>
      <c r="B11" s="65">
        <v>4</v>
      </c>
      <c r="C11" s="39">
        <f>IF(B53=0, "-", B11/B53)</f>
        <v>1.0822510822510823E-3</v>
      </c>
      <c r="D11" s="65">
        <v>6</v>
      </c>
      <c r="E11" s="21">
        <f>IF(D53=0, "-", D11/D53)</f>
        <v>1.3658092419758707E-3</v>
      </c>
      <c r="F11" s="81">
        <v>21</v>
      </c>
      <c r="G11" s="39">
        <f>IF(F53=0, "-", F11/F53)</f>
        <v>6.5894756660077195E-4</v>
      </c>
      <c r="H11" s="65">
        <v>26</v>
      </c>
      <c r="I11" s="21">
        <f>IF(H53=0, "-", H11/H53)</f>
        <v>7.202615103329824E-4</v>
      </c>
      <c r="J11" s="20">
        <f t="shared" si="0"/>
        <v>-0.33333333333333331</v>
      </c>
      <c r="K11" s="21">
        <f t="shared" si="1"/>
        <v>-0.19230769230769232</v>
      </c>
    </row>
    <row r="12" spans="1:11" x14ac:dyDescent="0.25">
      <c r="A12" s="7" t="s">
        <v>36</v>
      </c>
      <c r="B12" s="65">
        <v>156</v>
      </c>
      <c r="C12" s="39">
        <f>IF(B53=0, "-", B12/B53)</f>
        <v>4.2207792207792208E-2</v>
      </c>
      <c r="D12" s="65">
        <v>163</v>
      </c>
      <c r="E12" s="21">
        <f>IF(D53=0, "-", D12/D53)</f>
        <v>3.7104484407011154E-2</v>
      </c>
      <c r="F12" s="81">
        <v>1037</v>
      </c>
      <c r="G12" s="39">
        <f>IF(F53=0, "-", F12/F53)</f>
        <v>3.2539458407857165E-2</v>
      </c>
      <c r="H12" s="65">
        <v>1491</v>
      </c>
      <c r="I12" s="21">
        <f>IF(H53=0, "-", H12/H53)</f>
        <v>4.1304227381018341E-2</v>
      </c>
      <c r="J12" s="20">
        <f t="shared" si="0"/>
        <v>-4.2944785276073622E-2</v>
      </c>
      <c r="K12" s="21">
        <f t="shared" si="1"/>
        <v>-0.30449362843729039</v>
      </c>
    </row>
    <row r="13" spans="1:11" x14ac:dyDescent="0.25">
      <c r="A13" s="7" t="s">
        <v>37</v>
      </c>
      <c r="B13" s="65">
        <v>0</v>
      </c>
      <c r="C13" s="39">
        <f>IF(B53=0, "-", B13/B53)</f>
        <v>0</v>
      </c>
      <c r="D13" s="65">
        <v>0</v>
      </c>
      <c r="E13" s="21">
        <f>IF(D53=0, "-", D13/D53)</f>
        <v>0</v>
      </c>
      <c r="F13" s="81">
        <v>1</v>
      </c>
      <c r="G13" s="39">
        <f>IF(F53=0, "-", F13/F53)</f>
        <v>3.1378455552417712E-5</v>
      </c>
      <c r="H13" s="65">
        <v>0</v>
      </c>
      <c r="I13" s="21">
        <f>IF(H53=0, "-", H13/H53)</f>
        <v>0</v>
      </c>
      <c r="J13" s="20" t="str">
        <f t="shared" si="0"/>
        <v>-</v>
      </c>
      <c r="K13" s="21" t="str">
        <f t="shared" si="1"/>
        <v>-</v>
      </c>
    </row>
    <row r="14" spans="1:11" x14ac:dyDescent="0.25">
      <c r="A14" s="7" t="s">
        <v>38</v>
      </c>
      <c r="B14" s="65">
        <v>1</v>
      </c>
      <c r="C14" s="39">
        <f>IF(B53=0, "-", B14/B53)</f>
        <v>2.7056277056277056E-4</v>
      </c>
      <c r="D14" s="65">
        <v>0</v>
      </c>
      <c r="E14" s="21">
        <f>IF(D53=0, "-", D14/D53)</f>
        <v>0</v>
      </c>
      <c r="F14" s="81">
        <v>43</v>
      </c>
      <c r="G14" s="39">
        <f>IF(F53=0, "-", F14/F53)</f>
        <v>1.3492735887539616E-3</v>
      </c>
      <c r="H14" s="65">
        <v>0</v>
      </c>
      <c r="I14" s="21">
        <f>IF(H53=0, "-", H14/H53)</f>
        <v>0</v>
      </c>
      <c r="J14" s="20" t="str">
        <f t="shared" si="0"/>
        <v>-</v>
      </c>
      <c r="K14" s="21" t="str">
        <f t="shared" si="1"/>
        <v>-</v>
      </c>
    </row>
    <row r="15" spans="1:11" x14ac:dyDescent="0.25">
      <c r="A15" s="7" t="s">
        <v>39</v>
      </c>
      <c r="B15" s="65">
        <v>0</v>
      </c>
      <c r="C15" s="39">
        <f>IF(B53=0, "-", B15/B53)</f>
        <v>0</v>
      </c>
      <c r="D15" s="65">
        <v>3</v>
      </c>
      <c r="E15" s="21">
        <f>IF(D53=0, "-", D15/D53)</f>
        <v>6.8290462098793536E-4</v>
      </c>
      <c r="F15" s="81">
        <v>7</v>
      </c>
      <c r="G15" s="39">
        <f>IF(F53=0, "-", F15/F53)</f>
        <v>2.1964918886692398E-4</v>
      </c>
      <c r="H15" s="65">
        <v>13</v>
      </c>
      <c r="I15" s="21">
        <f>IF(H53=0, "-", H15/H53)</f>
        <v>3.601307551664912E-4</v>
      </c>
      <c r="J15" s="20">
        <f t="shared" si="0"/>
        <v>-1</v>
      </c>
      <c r="K15" s="21">
        <f t="shared" si="1"/>
        <v>-0.46153846153846156</v>
      </c>
    </row>
    <row r="16" spans="1:11" x14ac:dyDescent="0.25">
      <c r="A16" s="7" t="s">
        <v>40</v>
      </c>
      <c r="B16" s="65">
        <v>0</v>
      </c>
      <c r="C16" s="39">
        <f>IF(B53=0, "-", B16/B53)</f>
        <v>0</v>
      </c>
      <c r="D16" s="65">
        <v>1</v>
      </c>
      <c r="E16" s="21">
        <f>IF(D53=0, "-", D16/D53)</f>
        <v>2.2763487366264513E-4</v>
      </c>
      <c r="F16" s="81">
        <v>10</v>
      </c>
      <c r="G16" s="39">
        <f>IF(F53=0, "-", F16/F53)</f>
        <v>3.1378455552417712E-4</v>
      </c>
      <c r="H16" s="65">
        <v>8</v>
      </c>
      <c r="I16" s="21">
        <f>IF(H53=0, "-", H16/H53)</f>
        <v>2.2161892625630229E-4</v>
      </c>
      <c r="J16" s="20">
        <f t="shared" si="0"/>
        <v>-1</v>
      </c>
      <c r="K16" s="21">
        <f t="shared" si="1"/>
        <v>0.25</v>
      </c>
    </row>
    <row r="17" spans="1:11" x14ac:dyDescent="0.25">
      <c r="A17" s="7" t="s">
        <v>41</v>
      </c>
      <c r="B17" s="65">
        <v>1</v>
      </c>
      <c r="C17" s="39">
        <f>IF(B53=0, "-", B17/B53)</f>
        <v>2.7056277056277056E-4</v>
      </c>
      <c r="D17" s="65">
        <v>0</v>
      </c>
      <c r="E17" s="21">
        <f>IF(D53=0, "-", D17/D53)</f>
        <v>0</v>
      </c>
      <c r="F17" s="81">
        <v>5</v>
      </c>
      <c r="G17" s="39">
        <f>IF(F53=0, "-", F17/F53)</f>
        <v>1.5689227776208856E-4</v>
      </c>
      <c r="H17" s="65">
        <v>0</v>
      </c>
      <c r="I17" s="21">
        <f>IF(H53=0, "-", H17/H53)</f>
        <v>0</v>
      </c>
      <c r="J17" s="20" t="str">
        <f t="shared" si="0"/>
        <v>-</v>
      </c>
      <c r="K17" s="21" t="str">
        <f t="shared" si="1"/>
        <v>-</v>
      </c>
    </row>
    <row r="18" spans="1:11" x14ac:dyDescent="0.25">
      <c r="A18" s="7" t="s">
        <v>44</v>
      </c>
      <c r="B18" s="65">
        <v>0</v>
      </c>
      <c r="C18" s="39">
        <f>IF(B53=0, "-", B18/B53)</f>
        <v>0</v>
      </c>
      <c r="D18" s="65">
        <v>2</v>
      </c>
      <c r="E18" s="21">
        <f>IF(D53=0, "-", D18/D53)</f>
        <v>4.5526974732529026E-4</v>
      </c>
      <c r="F18" s="81">
        <v>39</v>
      </c>
      <c r="G18" s="39">
        <f>IF(F53=0, "-", F18/F53)</f>
        <v>1.2237597665442908E-3</v>
      </c>
      <c r="H18" s="65">
        <v>28</v>
      </c>
      <c r="I18" s="21">
        <f>IF(H53=0, "-", H18/H53)</f>
        <v>7.7566624189705799E-4</v>
      </c>
      <c r="J18" s="20">
        <f t="shared" si="0"/>
        <v>-1</v>
      </c>
      <c r="K18" s="21">
        <f t="shared" si="1"/>
        <v>0.39285714285714285</v>
      </c>
    </row>
    <row r="19" spans="1:11" x14ac:dyDescent="0.25">
      <c r="A19" s="7" t="s">
        <v>45</v>
      </c>
      <c r="B19" s="65">
        <v>3</v>
      </c>
      <c r="C19" s="39">
        <f>IF(B53=0, "-", B19/B53)</f>
        <v>8.1168831168831174E-4</v>
      </c>
      <c r="D19" s="65">
        <v>17</v>
      </c>
      <c r="E19" s="21">
        <f>IF(D53=0, "-", D19/D53)</f>
        <v>3.8697928522649669E-3</v>
      </c>
      <c r="F19" s="81">
        <v>29</v>
      </c>
      <c r="G19" s="39">
        <f>IF(F53=0, "-", F19/F53)</f>
        <v>9.0997521102011364E-4</v>
      </c>
      <c r="H19" s="65">
        <v>58</v>
      </c>
      <c r="I19" s="21">
        <f>IF(H53=0, "-", H19/H53)</f>
        <v>1.6067372153581916E-3</v>
      </c>
      <c r="J19" s="20">
        <f t="shared" si="0"/>
        <v>-0.82352941176470584</v>
      </c>
      <c r="K19" s="21">
        <f t="shared" si="1"/>
        <v>-0.5</v>
      </c>
    </row>
    <row r="20" spans="1:11" x14ac:dyDescent="0.25">
      <c r="A20" s="7" t="s">
        <v>47</v>
      </c>
      <c r="B20" s="65">
        <v>46</v>
      </c>
      <c r="C20" s="39">
        <f>IF(B53=0, "-", B20/B53)</f>
        <v>1.2445887445887446E-2</v>
      </c>
      <c r="D20" s="65">
        <v>31</v>
      </c>
      <c r="E20" s="21">
        <f>IF(D53=0, "-", D20/D53)</f>
        <v>7.0566810835419984E-3</v>
      </c>
      <c r="F20" s="81">
        <v>306</v>
      </c>
      <c r="G20" s="39">
        <f>IF(F53=0, "-", F20/F53)</f>
        <v>9.6018073990398189E-3</v>
      </c>
      <c r="H20" s="65">
        <v>539</v>
      </c>
      <c r="I20" s="21">
        <f>IF(H53=0, "-", H20/H53)</f>
        <v>1.4931575156518367E-2</v>
      </c>
      <c r="J20" s="20">
        <f t="shared" si="0"/>
        <v>0.4838709677419355</v>
      </c>
      <c r="K20" s="21">
        <f t="shared" si="1"/>
        <v>-0.43228200371057512</v>
      </c>
    </row>
    <row r="21" spans="1:11" x14ac:dyDescent="0.25">
      <c r="A21" s="7" t="s">
        <v>50</v>
      </c>
      <c r="B21" s="65">
        <v>3</v>
      </c>
      <c r="C21" s="39">
        <f>IF(B53=0, "-", B21/B53)</f>
        <v>8.1168831168831174E-4</v>
      </c>
      <c r="D21" s="65">
        <v>0</v>
      </c>
      <c r="E21" s="21">
        <f>IF(D53=0, "-", D21/D53)</f>
        <v>0</v>
      </c>
      <c r="F21" s="81">
        <v>25</v>
      </c>
      <c r="G21" s="39">
        <f>IF(F53=0, "-", F21/F53)</f>
        <v>7.844613888104428E-4</v>
      </c>
      <c r="H21" s="65">
        <v>11</v>
      </c>
      <c r="I21" s="21">
        <f>IF(H53=0, "-", H21/H53)</f>
        <v>3.0472602360241566E-4</v>
      </c>
      <c r="J21" s="20" t="str">
        <f t="shared" si="0"/>
        <v>-</v>
      </c>
      <c r="K21" s="21">
        <f t="shared" si="1"/>
        <v>1.2727272727272727</v>
      </c>
    </row>
    <row r="22" spans="1:11" x14ac:dyDescent="0.25">
      <c r="A22" s="7" t="s">
        <v>53</v>
      </c>
      <c r="B22" s="65">
        <v>21</v>
      </c>
      <c r="C22" s="39">
        <f>IF(B53=0, "-", B22/B53)</f>
        <v>5.681818181818182E-3</v>
      </c>
      <c r="D22" s="65">
        <v>95</v>
      </c>
      <c r="E22" s="21">
        <f>IF(D53=0, "-", D22/D53)</f>
        <v>2.1625312997951285E-2</v>
      </c>
      <c r="F22" s="81">
        <v>205</v>
      </c>
      <c r="G22" s="39">
        <f>IF(F53=0, "-", F22/F53)</f>
        <v>6.4325833882456305E-3</v>
      </c>
      <c r="H22" s="65">
        <v>725</v>
      </c>
      <c r="I22" s="21">
        <f>IF(H53=0, "-", H22/H53)</f>
        <v>2.0084215191977395E-2</v>
      </c>
      <c r="J22" s="20">
        <f t="shared" si="0"/>
        <v>-0.77894736842105261</v>
      </c>
      <c r="K22" s="21">
        <f t="shared" si="1"/>
        <v>-0.71724137931034482</v>
      </c>
    </row>
    <row r="23" spans="1:11" x14ac:dyDescent="0.25">
      <c r="A23" s="7" t="s">
        <v>54</v>
      </c>
      <c r="B23" s="65">
        <v>528</v>
      </c>
      <c r="C23" s="39">
        <f>IF(B53=0, "-", B23/B53)</f>
        <v>0.14285714285714285</v>
      </c>
      <c r="D23" s="65">
        <v>590</v>
      </c>
      <c r="E23" s="21">
        <f>IF(D53=0, "-", D23/D53)</f>
        <v>0.13430457546096061</v>
      </c>
      <c r="F23" s="81">
        <v>4703</v>
      </c>
      <c r="G23" s="39">
        <f>IF(F53=0, "-", F23/F53)</f>
        <v>0.1475728764630205</v>
      </c>
      <c r="H23" s="65">
        <v>4777</v>
      </c>
      <c r="I23" s="21">
        <f>IF(H53=0, "-", H23/H53)</f>
        <v>0.13233420134079452</v>
      </c>
      <c r="J23" s="20">
        <f t="shared" si="0"/>
        <v>-0.10508474576271186</v>
      </c>
      <c r="K23" s="21">
        <f t="shared" si="1"/>
        <v>-1.5490893866443374E-2</v>
      </c>
    </row>
    <row r="24" spans="1:11" x14ac:dyDescent="0.25">
      <c r="A24" s="7" t="s">
        <v>61</v>
      </c>
      <c r="B24" s="65">
        <v>3</v>
      </c>
      <c r="C24" s="39">
        <f>IF(B53=0, "-", B24/B53)</f>
        <v>8.1168831168831174E-4</v>
      </c>
      <c r="D24" s="65">
        <v>4</v>
      </c>
      <c r="E24" s="21">
        <f>IF(D53=0, "-", D24/D53)</f>
        <v>9.1053949465058051E-4</v>
      </c>
      <c r="F24" s="81">
        <v>18</v>
      </c>
      <c r="G24" s="39">
        <f>IF(F53=0, "-", F24/F53)</f>
        <v>5.6481219994351881E-4</v>
      </c>
      <c r="H24" s="65">
        <v>38</v>
      </c>
      <c r="I24" s="21">
        <f>IF(H53=0, "-", H24/H53)</f>
        <v>1.0526898997174359E-3</v>
      </c>
      <c r="J24" s="20">
        <f t="shared" si="0"/>
        <v>-0.25</v>
      </c>
      <c r="K24" s="21">
        <f t="shared" si="1"/>
        <v>-0.52631578947368418</v>
      </c>
    </row>
    <row r="25" spans="1:11" x14ac:dyDescent="0.25">
      <c r="A25" s="7" t="s">
        <v>64</v>
      </c>
      <c r="B25" s="65">
        <v>542</v>
      </c>
      <c r="C25" s="39">
        <f>IF(B53=0, "-", B25/B53)</f>
        <v>0.14664502164502163</v>
      </c>
      <c r="D25" s="65">
        <v>743</v>
      </c>
      <c r="E25" s="21">
        <f>IF(D53=0, "-", D25/D53)</f>
        <v>0.16913271113134531</v>
      </c>
      <c r="F25" s="81">
        <v>5561</v>
      </c>
      <c r="G25" s="39">
        <f>IF(F53=0, "-", F25/F53)</f>
        <v>0.17449559132699488</v>
      </c>
      <c r="H25" s="65">
        <v>6359</v>
      </c>
      <c r="I25" s="21">
        <f>IF(H53=0, "-", H25/H53)</f>
        <v>0.17615934400797828</v>
      </c>
      <c r="J25" s="20">
        <f t="shared" si="0"/>
        <v>-0.27052489905787347</v>
      </c>
      <c r="K25" s="21">
        <f t="shared" si="1"/>
        <v>-0.12549142947004246</v>
      </c>
    </row>
    <row r="26" spans="1:11" x14ac:dyDescent="0.25">
      <c r="A26" s="7" t="s">
        <v>65</v>
      </c>
      <c r="B26" s="65">
        <v>6</v>
      </c>
      <c r="C26" s="39">
        <f>IF(B53=0, "-", B26/B53)</f>
        <v>1.6233766233766235E-3</v>
      </c>
      <c r="D26" s="65">
        <v>3</v>
      </c>
      <c r="E26" s="21">
        <f>IF(D53=0, "-", D26/D53)</f>
        <v>6.8290462098793536E-4</v>
      </c>
      <c r="F26" s="81">
        <v>12</v>
      </c>
      <c r="G26" s="39">
        <f>IF(F53=0, "-", F26/F53)</f>
        <v>3.7654146662901254E-4</v>
      </c>
      <c r="H26" s="65">
        <v>14</v>
      </c>
      <c r="I26" s="21">
        <f>IF(H53=0, "-", H26/H53)</f>
        <v>3.87833120948529E-4</v>
      </c>
      <c r="J26" s="20">
        <f t="shared" si="0"/>
        <v>1</v>
      </c>
      <c r="K26" s="21">
        <f t="shared" si="1"/>
        <v>-0.14285714285714285</v>
      </c>
    </row>
    <row r="27" spans="1:11" x14ac:dyDescent="0.25">
      <c r="A27" s="7" t="s">
        <v>67</v>
      </c>
      <c r="B27" s="65">
        <v>0</v>
      </c>
      <c r="C27" s="39">
        <f>IF(B53=0, "-", B27/B53)</f>
        <v>0</v>
      </c>
      <c r="D27" s="65">
        <v>24</v>
      </c>
      <c r="E27" s="21">
        <f>IF(D53=0, "-", D27/D53)</f>
        <v>5.4632369679034828E-3</v>
      </c>
      <c r="F27" s="81">
        <v>46</v>
      </c>
      <c r="G27" s="39">
        <f>IF(F53=0, "-", F27/F53)</f>
        <v>1.4434089554112147E-3</v>
      </c>
      <c r="H27" s="65">
        <v>217</v>
      </c>
      <c r="I27" s="21">
        <f>IF(H53=0, "-", H27/H53)</f>
        <v>6.0114133747022E-3</v>
      </c>
      <c r="J27" s="20">
        <f t="shared" si="0"/>
        <v>-1</v>
      </c>
      <c r="K27" s="21">
        <f t="shared" si="1"/>
        <v>-0.78801843317972353</v>
      </c>
    </row>
    <row r="28" spans="1:11" x14ac:dyDescent="0.25">
      <c r="A28" s="7" t="s">
        <v>68</v>
      </c>
      <c r="B28" s="65">
        <v>10</v>
      </c>
      <c r="C28" s="39">
        <f>IF(B53=0, "-", B28/B53)</f>
        <v>2.7056277056277055E-3</v>
      </c>
      <c r="D28" s="65">
        <v>11</v>
      </c>
      <c r="E28" s="21">
        <f>IF(D53=0, "-", D28/D53)</f>
        <v>2.5039836102890962E-3</v>
      </c>
      <c r="F28" s="81">
        <v>121</v>
      </c>
      <c r="G28" s="39">
        <f>IF(F53=0, "-", F28/F53)</f>
        <v>3.7967931218425427E-3</v>
      </c>
      <c r="H28" s="65">
        <v>320</v>
      </c>
      <c r="I28" s="21">
        <f>IF(H53=0, "-", H28/H53)</f>
        <v>8.8647570502520916E-3</v>
      </c>
      <c r="J28" s="20">
        <f t="shared" si="0"/>
        <v>-9.0909090909090912E-2</v>
      </c>
      <c r="K28" s="21">
        <f t="shared" si="1"/>
        <v>-0.62187499999999996</v>
      </c>
    </row>
    <row r="29" spans="1:11" x14ac:dyDescent="0.25">
      <c r="A29" s="7" t="s">
        <v>69</v>
      </c>
      <c r="B29" s="65">
        <v>0</v>
      </c>
      <c r="C29" s="39">
        <f>IF(B53=0, "-", B29/B53)</f>
        <v>0</v>
      </c>
      <c r="D29" s="65">
        <v>2</v>
      </c>
      <c r="E29" s="21">
        <f>IF(D53=0, "-", D29/D53)</f>
        <v>4.5526974732529026E-4</v>
      </c>
      <c r="F29" s="81">
        <v>19</v>
      </c>
      <c r="G29" s="39">
        <f>IF(F53=0, "-", F29/F53)</f>
        <v>5.9619065549593652E-4</v>
      </c>
      <c r="H29" s="65">
        <v>18</v>
      </c>
      <c r="I29" s="21">
        <f>IF(H53=0, "-", H29/H53)</f>
        <v>4.9864258407668013E-4</v>
      </c>
      <c r="J29" s="20">
        <f t="shared" si="0"/>
        <v>-1</v>
      </c>
      <c r="K29" s="21">
        <f t="shared" si="1"/>
        <v>5.5555555555555552E-2</v>
      </c>
    </row>
    <row r="30" spans="1:11" x14ac:dyDescent="0.25">
      <c r="A30" s="7" t="s">
        <v>72</v>
      </c>
      <c r="B30" s="65">
        <v>4</v>
      </c>
      <c r="C30" s="39">
        <f>IF(B53=0, "-", B30/B53)</f>
        <v>1.0822510822510823E-3</v>
      </c>
      <c r="D30" s="65">
        <v>3</v>
      </c>
      <c r="E30" s="21">
        <f>IF(D53=0, "-", D30/D53)</f>
        <v>6.8290462098793536E-4</v>
      </c>
      <c r="F30" s="81">
        <v>20</v>
      </c>
      <c r="G30" s="39">
        <f>IF(F53=0, "-", F30/F53)</f>
        <v>6.2756911104835424E-4</v>
      </c>
      <c r="H30" s="65">
        <v>22</v>
      </c>
      <c r="I30" s="21">
        <f>IF(H53=0, "-", H30/H53)</f>
        <v>6.0945204720483132E-4</v>
      </c>
      <c r="J30" s="20">
        <f t="shared" si="0"/>
        <v>0.33333333333333331</v>
      </c>
      <c r="K30" s="21">
        <f t="shared" si="1"/>
        <v>-9.0909090909090912E-2</v>
      </c>
    </row>
    <row r="31" spans="1:11" x14ac:dyDescent="0.25">
      <c r="A31" s="7" t="s">
        <v>73</v>
      </c>
      <c r="B31" s="65">
        <v>159</v>
      </c>
      <c r="C31" s="39">
        <f>IF(B53=0, "-", B31/B53)</f>
        <v>4.301948051948052E-2</v>
      </c>
      <c r="D31" s="65">
        <v>366</v>
      </c>
      <c r="E31" s="21">
        <f>IF(D53=0, "-", D31/D53)</f>
        <v>8.3314363760528115E-2</v>
      </c>
      <c r="F31" s="81">
        <v>2655</v>
      </c>
      <c r="G31" s="39">
        <f>IF(F53=0, "-", F31/F53)</f>
        <v>8.3309799491669015E-2</v>
      </c>
      <c r="H31" s="65">
        <v>3814</v>
      </c>
      <c r="I31" s="21">
        <f>IF(H53=0, "-", H31/H53)</f>
        <v>0.10565682309269211</v>
      </c>
      <c r="J31" s="20">
        <f t="shared" si="0"/>
        <v>-0.56557377049180324</v>
      </c>
      <c r="K31" s="21">
        <f t="shared" si="1"/>
        <v>-0.30388044048243312</v>
      </c>
    </row>
    <row r="32" spans="1:11" x14ac:dyDescent="0.25">
      <c r="A32" s="7" t="s">
        <v>74</v>
      </c>
      <c r="B32" s="65">
        <v>0</v>
      </c>
      <c r="C32" s="39">
        <f>IF(B53=0, "-", B32/B53)</f>
        <v>0</v>
      </c>
      <c r="D32" s="65">
        <v>2</v>
      </c>
      <c r="E32" s="21">
        <f>IF(D53=0, "-", D32/D53)</f>
        <v>4.5526974732529026E-4</v>
      </c>
      <c r="F32" s="81">
        <v>7</v>
      </c>
      <c r="G32" s="39">
        <f>IF(F53=0, "-", F32/F53)</f>
        <v>2.1964918886692398E-4</v>
      </c>
      <c r="H32" s="65">
        <v>14</v>
      </c>
      <c r="I32" s="21">
        <f>IF(H53=0, "-", H32/H53)</f>
        <v>3.87833120948529E-4</v>
      </c>
      <c r="J32" s="20">
        <f t="shared" si="0"/>
        <v>-1</v>
      </c>
      <c r="K32" s="21">
        <f t="shared" si="1"/>
        <v>-0.5</v>
      </c>
    </row>
    <row r="33" spans="1:11" x14ac:dyDescent="0.25">
      <c r="A33" s="7" t="s">
        <v>75</v>
      </c>
      <c r="B33" s="65">
        <v>153</v>
      </c>
      <c r="C33" s="39">
        <f>IF(B53=0, "-", B33/B53)</f>
        <v>4.1396103896103896E-2</v>
      </c>
      <c r="D33" s="65">
        <v>170</v>
      </c>
      <c r="E33" s="21">
        <f>IF(D53=0, "-", D33/D53)</f>
        <v>3.8697928522649673E-2</v>
      </c>
      <c r="F33" s="81">
        <v>1241</v>
      </c>
      <c r="G33" s="39">
        <f>IF(F53=0, "-", F33/F53)</f>
        <v>3.894066334055038E-2</v>
      </c>
      <c r="H33" s="65">
        <v>1383</v>
      </c>
      <c r="I33" s="21">
        <f>IF(H53=0, "-", H33/H53)</f>
        <v>3.8312371876558261E-2</v>
      </c>
      <c r="J33" s="20">
        <f t="shared" si="0"/>
        <v>-0.1</v>
      </c>
      <c r="K33" s="21">
        <f t="shared" si="1"/>
        <v>-0.10267534345625452</v>
      </c>
    </row>
    <row r="34" spans="1:11" x14ac:dyDescent="0.25">
      <c r="A34" s="7" t="s">
        <v>77</v>
      </c>
      <c r="B34" s="65">
        <v>12</v>
      </c>
      <c r="C34" s="39">
        <f>IF(B53=0, "-", B34/B53)</f>
        <v>3.246753246753247E-3</v>
      </c>
      <c r="D34" s="65">
        <v>10</v>
      </c>
      <c r="E34" s="21">
        <f>IF(D53=0, "-", D34/D53)</f>
        <v>2.2763487366264513E-3</v>
      </c>
      <c r="F34" s="81">
        <v>89</v>
      </c>
      <c r="G34" s="39">
        <f>IF(F53=0, "-", F34/F53)</f>
        <v>2.7926825441651764E-3</v>
      </c>
      <c r="H34" s="65">
        <v>77</v>
      </c>
      <c r="I34" s="21">
        <f>IF(H53=0, "-", H34/H53)</f>
        <v>2.1330821652169097E-3</v>
      </c>
      <c r="J34" s="20">
        <f t="shared" si="0"/>
        <v>0.2</v>
      </c>
      <c r="K34" s="21">
        <f t="shared" si="1"/>
        <v>0.15584415584415584</v>
      </c>
    </row>
    <row r="35" spans="1:11" x14ac:dyDescent="0.25">
      <c r="A35" s="7" t="s">
        <v>78</v>
      </c>
      <c r="B35" s="65">
        <v>541</v>
      </c>
      <c r="C35" s="39">
        <f>IF(B53=0, "-", B35/B53)</f>
        <v>0.14637445887445888</v>
      </c>
      <c r="D35" s="65">
        <v>391</v>
      </c>
      <c r="E35" s="21">
        <f>IF(D53=0, "-", D35/D53)</f>
        <v>8.9005235602094238E-2</v>
      </c>
      <c r="F35" s="81">
        <v>2981</v>
      </c>
      <c r="G35" s="39">
        <f>IF(F53=0, "-", F35/F53)</f>
        <v>9.3539176001757193E-2</v>
      </c>
      <c r="H35" s="65">
        <v>2623</v>
      </c>
      <c r="I35" s="21">
        <f>IF(H53=0, "-", H35/H53)</f>
        <v>7.2663305446285117E-2</v>
      </c>
      <c r="J35" s="20">
        <f t="shared" si="0"/>
        <v>0.38363171355498721</v>
      </c>
      <c r="K35" s="21">
        <f t="shared" si="1"/>
        <v>0.13648494090735799</v>
      </c>
    </row>
    <row r="36" spans="1:11" x14ac:dyDescent="0.25">
      <c r="A36" s="7" t="s">
        <v>79</v>
      </c>
      <c r="B36" s="65">
        <v>33</v>
      </c>
      <c r="C36" s="39">
        <f>IF(B53=0, "-", B36/B53)</f>
        <v>8.9285714285714281E-3</v>
      </c>
      <c r="D36" s="65">
        <v>62</v>
      </c>
      <c r="E36" s="21">
        <f>IF(D53=0, "-", D36/D53)</f>
        <v>1.4113362167083997E-2</v>
      </c>
      <c r="F36" s="81">
        <v>391</v>
      </c>
      <c r="G36" s="39">
        <f>IF(F53=0, "-", F36/F53)</f>
        <v>1.2268976120995324E-2</v>
      </c>
      <c r="H36" s="65">
        <v>502</v>
      </c>
      <c r="I36" s="21">
        <f>IF(H53=0, "-", H36/H53)</f>
        <v>1.3906587622582969E-2</v>
      </c>
      <c r="J36" s="20">
        <f t="shared" si="0"/>
        <v>-0.46774193548387094</v>
      </c>
      <c r="K36" s="21">
        <f t="shared" si="1"/>
        <v>-0.22111553784860558</v>
      </c>
    </row>
    <row r="37" spans="1:11" x14ac:dyDescent="0.25">
      <c r="A37" s="7" t="s">
        <v>80</v>
      </c>
      <c r="B37" s="65">
        <v>0</v>
      </c>
      <c r="C37" s="39">
        <f>IF(B53=0, "-", B37/B53)</f>
        <v>0</v>
      </c>
      <c r="D37" s="65">
        <v>34</v>
      </c>
      <c r="E37" s="21">
        <f>IF(D53=0, "-", D37/D53)</f>
        <v>7.7395857045299337E-3</v>
      </c>
      <c r="F37" s="81">
        <v>193</v>
      </c>
      <c r="G37" s="39">
        <f>IF(F53=0, "-", F37/F53)</f>
        <v>6.0560419216166179E-3</v>
      </c>
      <c r="H37" s="65">
        <v>191</v>
      </c>
      <c r="I37" s="21">
        <f>IF(H53=0, "-", H37/H53)</f>
        <v>5.2911518643692168E-3</v>
      </c>
      <c r="J37" s="20">
        <f t="shared" si="0"/>
        <v>-1</v>
      </c>
      <c r="K37" s="21">
        <f t="shared" si="1"/>
        <v>1.0471204188481676E-2</v>
      </c>
    </row>
    <row r="38" spans="1:11" x14ac:dyDescent="0.25">
      <c r="A38" s="7" t="s">
        <v>81</v>
      </c>
      <c r="B38" s="65">
        <v>0</v>
      </c>
      <c r="C38" s="39">
        <f>IF(B53=0, "-", B38/B53)</f>
        <v>0</v>
      </c>
      <c r="D38" s="65">
        <v>0</v>
      </c>
      <c r="E38" s="21">
        <f>IF(D53=0, "-", D38/D53)</f>
        <v>0</v>
      </c>
      <c r="F38" s="81">
        <v>0</v>
      </c>
      <c r="G38" s="39">
        <f>IF(F53=0, "-", F38/F53)</f>
        <v>0</v>
      </c>
      <c r="H38" s="65">
        <v>1</v>
      </c>
      <c r="I38" s="21">
        <f>IF(H53=0, "-", H38/H53)</f>
        <v>2.7702365782037787E-5</v>
      </c>
      <c r="J38" s="20" t="str">
        <f t="shared" si="0"/>
        <v>-</v>
      </c>
      <c r="K38" s="21">
        <f t="shared" si="1"/>
        <v>-1</v>
      </c>
    </row>
    <row r="39" spans="1:11" x14ac:dyDescent="0.25">
      <c r="A39" s="7" t="s">
        <v>82</v>
      </c>
      <c r="B39" s="65">
        <v>4</v>
      </c>
      <c r="C39" s="39">
        <f>IF(B53=0, "-", B39/B53)</f>
        <v>1.0822510822510823E-3</v>
      </c>
      <c r="D39" s="65">
        <v>19</v>
      </c>
      <c r="E39" s="21">
        <f>IF(D53=0, "-", D39/D53)</f>
        <v>4.325062599590257E-3</v>
      </c>
      <c r="F39" s="81">
        <v>53</v>
      </c>
      <c r="G39" s="39">
        <f>IF(F53=0, "-", F39/F53)</f>
        <v>1.6630581442781387E-3</v>
      </c>
      <c r="H39" s="65">
        <v>90</v>
      </c>
      <c r="I39" s="21">
        <f>IF(H53=0, "-", H39/H53)</f>
        <v>2.4932129203834009E-3</v>
      </c>
      <c r="J39" s="20">
        <f t="shared" si="0"/>
        <v>-0.78947368421052633</v>
      </c>
      <c r="K39" s="21">
        <f t="shared" si="1"/>
        <v>-0.41111111111111109</v>
      </c>
    </row>
    <row r="40" spans="1:11" x14ac:dyDescent="0.25">
      <c r="A40" s="7" t="s">
        <v>83</v>
      </c>
      <c r="B40" s="65">
        <v>0</v>
      </c>
      <c r="C40" s="39">
        <f>IF(B53=0, "-", B40/B53)</f>
        <v>0</v>
      </c>
      <c r="D40" s="65">
        <v>1</v>
      </c>
      <c r="E40" s="21">
        <f>IF(D53=0, "-", D40/D53)</f>
        <v>2.2763487366264513E-4</v>
      </c>
      <c r="F40" s="81">
        <v>6</v>
      </c>
      <c r="G40" s="39">
        <f>IF(F53=0, "-", F40/F53)</f>
        <v>1.8827073331450627E-4</v>
      </c>
      <c r="H40" s="65">
        <v>6</v>
      </c>
      <c r="I40" s="21">
        <f>IF(H53=0, "-", H40/H53)</f>
        <v>1.6621419469222673E-4</v>
      </c>
      <c r="J40" s="20">
        <f t="shared" si="0"/>
        <v>-1</v>
      </c>
      <c r="K40" s="21">
        <f t="shared" si="1"/>
        <v>0</v>
      </c>
    </row>
    <row r="41" spans="1:11" x14ac:dyDescent="0.25">
      <c r="A41" s="7" t="s">
        <v>84</v>
      </c>
      <c r="B41" s="65">
        <v>23</v>
      </c>
      <c r="C41" s="39">
        <f>IF(B53=0, "-", B41/B53)</f>
        <v>6.222943722943723E-3</v>
      </c>
      <c r="D41" s="65">
        <v>0</v>
      </c>
      <c r="E41" s="21">
        <f>IF(D53=0, "-", D41/D53)</f>
        <v>0</v>
      </c>
      <c r="F41" s="81">
        <v>121</v>
      </c>
      <c r="G41" s="39">
        <f>IF(F53=0, "-", F41/F53)</f>
        <v>3.7967931218425427E-3</v>
      </c>
      <c r="H41" s="65">
        <v>0</v>
      </c>
      <c r="I41" s="21">
        <f>IF(H53=0, "-", H41/H53)</f>
        <v>0</v>
      </c>
      <c r="J41" s="20" t="str">
        <f t="shared" si="0"/>
        <v>-</v>
      </c>
      <c r="K41" s="21" t="str">
        <f t="shared" si="1"/>
        <v>-</v>
      </c>
    </row>
    <row r="42" spans="1:11" x14ac:dyDescent="0.25">
      <c r="A42" s="7" t="s">
        <v>85</v>
      </c>
      <c r="B42" s="65">
        <v>11</v>
      </c>
      <c r="C42" s="39">
        <f>IF(B53=0, "-", B42/B53)</f>
        <v>2.976190476190476E-3</v>
      </c>
      <c r="D42" s="65">
        <v>17</v>
      </c>
      <c r="E42" s="21">
        <f>IF(D53=0, "-", D42/D53)</f>
        <v>3.8697928522649669E-3</v>
      </c>
      <c r="F42" s="81">
        <v>183</v>
      </c>
      <c r="G42" s="39">
        <f>IF(F53=0, "-", F42/F53)</f>
        <v>5.7422573660924408E-3</v>
      </c>
      <c r="H42" s="65">
        <v>158</v>
      </c>
      <c r="I42" s="21">
        <f>IF(H53=0, "-", H42/H53)</f>
        <v>4.3769737935619706E-3</v>
      </c>
      <c r="J42" s="20">
        <f t="shared" si="0"/>
        <v>-0.35294117647058826</v>
      </c>
      <c r="K42" s="21">
        <f t="shared" si="1"/>
        <v>0.15822784810126583</v>
      </c>
    </row>
    <row r="43" spans="1:11" x14ac:dyDescent="0.25">
      <c r="A43" s="7" t="s">
        <v>87</v>
      </c>
      <c r="B43" s="65">
        <v>0</v>
      </c>
      <c r="C43" s="39">
        <f>IF(B53=0, "-", B43/B53)</f>
        <v>0</v>
      </c>
      <c r="D43" s="65">
        <v>3</v>
      </c>
      <c r="E43" s="21">
        <f>IF(D53=0, "-", D43/D53)</f>
        <v>6.8290462098793536E-4</v>
      </c>
      <c r="F43" s="81">
        <v>15</v>
      </c>
      <c r="G43" s="39">
        <f>IF(F53=0, "-", F43/F53)</f>
        <v>4.7067683328626562E-4</v>
      </c>
      <c r="H43" s="65">
        <v>21</v>
      </c>
      <c r="I43" s="21">
        <f>IF(H53=0, "-", H43/H53)</f>
        <v>5.8174968142279352E-4</v>
      </c>
      <c r="J43" s="20">
        <f t="shared" si="0"/>
        <v>-1</v>
      </c>
      <c r="K43" s="21">
        <f t="shared" si="1"/>
        <v>-0.2857142857142857</v>
      </c>
    </row>
    <row r="44" spans="1:11" x14ac:dyDescent="0.25">
      <c r="A44" s="7" t="s">
        <v>88</v>
      </c>
      <c r="B44" s="65">
        <v>1</v>
      </c>
      <c r="C44" s="39">
        <f>IF(B53=0, "-", B44/B53)</f>
        <v>2.7056277056277056E-4</v>
      </c>
      <c r="D44" s="65">
        <v>0</v>
      </c>
      <c r="E44" s="21">
        <f>IF(D53=0, "-", D44/D53)</f>
        <v>0</v>
      </c>
      <c r="F44" s="81">
        <v>3</v>
      </c>
      <c r="G44" s="39">
        <f>IF(F53=0, "-", F44/F53)</f>
        <v>9.4135366657253135E-5</v>
      </c>
      <c r="H44" s="65">
        <v>7</v>
      </c>
      <c r="I44" s="21">
        <f>IF(H53=0, "-", H44/H53)</f>
        <v>1.939165604742645E-4</v>
      </c>
      <c r="J44" s="20" t="str">
        <f t="shared" si="0"/>
        <v>-</v>
      </c>
      <c r="K44" s="21">
        <f t="shared" si="1"/>
        <v>-0.5714285714285714</v>
      </c>
    </row>
    <row r="45" spans="1:11" x14ac:dyDescent="0.25">
      <c r="A45" s="7" t="s">
        <v>91</v>
      </c>
      <c r="B45" s="65">
        <v>27</v>
      </c>
      <c r="C45" s="39">
        <f>IF(B53=0, "-", B45/B53)</f>
        <v>7.305194805194805E-3</v>
      </c>
      <c r="D45" s="65">
        <v>68</v>
      </c>
      <c r="E45" s="21">
        <f>IF(D53=0, "-", D45/D53)</f>
        <v>1.5479171409059867E-2</v>
      </c>
      <c r="F45" s="81">
        <v>249</v>
      </c>
      <c r="G45" s="39">
        <f>IF(F53=0, "-", F45/F53)</f>
        <v>7.8132354325520098E-3</v>
      </c>
      <c r="H45" s="65">
        <v>505</v>
      </c>
      <c r="I45" s="21">
        <f>IF(H53=0, "-", H45/H53)</f>
        <v>1.3989694719929082E-2</v>
      </c>
      <c r="J45" s="20">
        <f t="shared" si="0"/>
        <v>-0.6029411764705882</v>
      </c>
      <c r="K45" s="21">
        <f t="shared" si="1"/>
        <v>-0.50693069306930694</v>
      </c>
    </row>
    <row r="46" spans="1:11" x14ac:dyDescent="0.25">
      <c r="A46" s="7" t="s">
        <v>93</v>
      </c>
      <c r="B46" s="65">
        <v>137</v>
      </c>
      <c r="C46" s="39">
        <f>IF(B53=0, "-", B46/B53)</f>
        <v>3.7067099567099568E-2</v>
      </c>
      <c r="D46" s="65">
        <v>63</v>
      </c>
      <c r="E46" s="21">
        <f>IF(D53=0, "-", D46/D53)</f>
        <v>1.4340997040746642E-2</v>
      </c>
      <c r="F46" s="81">
        <v>873</v>
      </c>
      <c r="G46" s="39">
        <f>IF(F53=0, "-", F46/F53)</f>
        <v>2.7393391697260662E-2</v>
      </c>
      <c r="H46" s="65">
        <v>850</v>
      </c>
      <c r="I46" s="21">
        <f>IF(H53=0, "-", H46/H53)</f>
        <v>2.3547010914732117E-2</v>
      </c>
      <c r="J46" s="20">
        <f t="shared" si="0"/>
        <v>1.1746031746031746</v>
      </c>
      <c r="K46" s="21">
        <f t="shared" si="1"/>
        <v>2.7058823529411764E-2</v>
      </c>
    </row>
    <row r="47" spans="1:11" x14ac:dyDescent="0.25">
      <c r="A47" s="7" t="s">
        <v>94</v>
      </c>
      <c r="B47" s="65">
        <v>112</v>
      </c>
      <c r="C47" s="39">
        <f>IF(B53=0, "-", B47/B53)</f>
        <v>3.0303030303030304E-2</v>
      </c>
      <c r="D47" s="65">
        <v>108</v>
      </c>
      <c r="E47" s="21">
        <f>IF(D53=0, "-", D47/D53)</f>
        <v>2.4584566355565673E-2</v>
      </c>
      <c r="F47" s="81">
        <v>1319</v>
      </c>
      <c r="G47" s="39">
        <f>IF(F53=0, "-", F47/F53)</f>
        <v>4.1388182873638962E-2</v>
      </c>
      <c r="H47" s="65">
        <v>1291</v>
      </c>
      <c r="I47" s="21">
        <f>IF(H53=0, "-", H47/H53)</f>
        <v>3.5763754224610783E-2</v>
      </c>
      <c r="J47" s="20">
        <f t="shared" si="0"/>
        <v>3.7037037037037035E-2</v>
      </c>
      <c r="K47" s="21">
        <f t="shared" si="1"/>
        <v>2.1688613477924088E-2</v>
      </c>
    </row>
    <row r="48" spans="1:11" x14ac:dyDescent="0.25">
      <c r="A48" s="7" t="s">
        <v>95</v>
      </c>
      <c r="B48" s="65">
        <v>351</v>
      </c>
      <c r="C48" s="39">
        <f>IF(B53=0, "-", B48/B53)</f>
        <v>9.4967532467532464E-2</v>
      </c>
      <c r="D48" s="65">
        <v>0</v>
      </c>
      <c r="E48" s="21">
        <f>IF(D53=0, "-", D48/D53)</f>
        <v>0</v>
      </c>
      <c r="F48" s="81">
        <v>1824</v>
      </c>
      <c r="G48" s="39">
        <f>IF(F53=0, "-", F48/F53)</f>
        <v>5.7234302927609906E-2</v>
      </c>
      <c r="H48" s="65">
        <v>0</v>
      </c>
      <c r="I48" s="21">
        <f>IF(H53=0, "-", H48/H53)</f>
        <v>0</v>
      </c>
      <c r="J48" s="20" t="str">
        <f t="shared" si="0"/>
        <v>-</v>
      </c>
      <c r="K48" s="21" t="str">
        <f t="shared" si="1"/>
        <v>-</v>
      </c>
    </row>
    <row r="49" spans="1:11" x14ac:dyDescent="0.25">
      <c r="A49" s="7" t="s">
        <v>96</v>
      </c>
      <c r="B49" s="65">
        <v>550</v>
      </c>
      <c r="C49" s="39">
        <f>IF(B53=0, "-", B49/B53)</f>
        <v>0.14880952380952381</v>
      </c>
      <c r="D49" s="65">
        <v>1212</v>
      </c>
      <c r="E49" s="21">
        <f>IF(D53=0, "-", D49/D53)</f>
        <v>0.27589346687912586</v>
      </c>
      <c r="F49" s="81">
        <v>6065</v>
      </c>
      <c r="G49" s="39">
        <f>IF(F53=0, "-", F49/F53)</f>
        <v>0.19031033292541341</v>
      </c>
      <c r="H49" s="65">
        <v>8135</v>
      </c>
      <c r="I49" s="21">
        <f>IF(H53=0, "-", H49/H53)</f>
        <v>0.22535874563687738</v>
      </c>
      <c r="J49" s="20">
        <f t="shared" si="0"/>
        <v>-0.54620462046204621</v>
      </c>
      <c r="K49" s="21">
        <f t="shared" si="1"/>
        <v>-0.25445605408727717</v>
      </c>
    </row>
    <row r="50" spans="1:11" x14ac:dyDescent="0.25">
      <c r="A50" s="7" t="s">
        <v>98</v>
      </c>
      <c r="B50" s="65">
        <v>142</v>
      </c>
      <c r="C50" s="39">
        <f>IF(B53=0, "-", B50/B53)</f>
        <v>3.8419913419913417E-2</v>
      </c>
      <c r="D50" s="65">
        <v>122</v>
      </c>
      <c r="E50" s="21">
        <f>IF(D53=0, "-", D50/D53)</f>
        <v>2.7771454586842704E-2</v>
      </c>
      <c r="F50" s="81">
        <v>766</v>
      </c>
      <c r="G50" s="39">
        <f>IF(F53=0, "-", F50/F53)</f>
        <v>2.4035896953151965E-2</v>
      </c>
      <c r="H50" s="65">
        <v>1328</v>
      </c>
      <c r="I50" s="21">
        <f>IF(H53=0, "-", H50/H53)</f>
        <v>3.6788741758546177E-2</v>
      </c>
      <c r="J50" s="20">
        <f t="shared" si="0"/>
        <v>0.16393442622950818</v>
      </c>
      <c r="K50" s="21">
        <f t="shared" si="1"/>
        <v>-0.42319277108433734</v>
      </c>
    </row>
    <row r="51" spans="1:11" x14ac:dyDescent="0.25">
      <c r="A51" s="7" t="s">
        <v>99</v>
      </c>
      <c r="B51" s="65">
        <v>8</v>
      </c>
      <c r="C51" s="39">
        <f>IF(B53=0, "-", B51/B53)</f>
        <v>2.1645021645021645E-3</v>
      </c>
      <c r="D51" s="65">
        <v>8</v>
      </c>
      <c r="E51" s="21">
        <f>IF(D53=0, "-", D51/D53)</f>
        <v>1.821078989301161E-3</v>
      </c>
      <c r="F51" s="81">
        <v>44</v>
      </c>
      <c r="G51" s="39">
        <f>IF(F53=0, "-", F51/F53)</f>
        <v>1.3806520443063793E-3</v>
      </c>
      <c r="H51" s="65">
        <v>18</v>
      </c>
      <c r="I51" s="21">
        <f>IF(H53=0, "-", H51/H53)</f>
        <v>4.9864258407668013E-4</v>
      </c>
      <c r="J51" s="20">
        <f t="shared" si="0"/>
        <v>0</v>
      </c>
      <c r="K51" s="21">
        <f t="shared" si="1"/>
        <v>1.4444444444444444</v>
      </c>
    </row>
    <row r="52" spans="1:11" x14ac:dyDescent="0.25">
      <c r="A52" s="2"/>
      <c r="B52" s="68"/>
      <c r="C52" s="33"/>
      <c r="D52" s="68"/>
      <c r="E52" s="6"/>
      <c r="F52" s="82"/>
      <c r="G52" s="33"/>
      <c r="H52" s="68"/>
      <c r="I52" s="6"/>
      <c r="J52" s="5"/>
      <c r="K52" s="6"/>
    </row>
    <row r="53" spans="1:11" s="43" customFormat="1" x14ac:dyDescent="0.25">
      <c r="A53" s="162" t="s">
        <v>578</v>
      </c>
      <c r="B53" s="71">
        <f>SUM(B7:B52)</f>
        <v>3696</v>
      </c>
      <c r="C53" s="40">
        <v>1</v>
      </c>
      <c r="D53" s="71">
        <f>SUM(D7:D52)</f>
        <v>4393</v>
      </c>
      <c r="E53" s="41">
        <v>1</v>
      </c>
      <c r="F53" s="77">
        <f>SUM(F7:F52)</f>
        <v>31869</v>
      </c>
      <c r="G53" s="42">
        <v>1</v>
      </c>
      <c r="H53" s="71">
        <f>SUM(H7:H52)</f>
        <v>36098</v>
      </c>
      <c r="I53" s="41">
        <v>1</v>
      </c>
      <c r="J53" s="37">
        <f>IF(D53=0, "-", (B53-D53)/D53)</f>
        <v>-0.15866150694286366</v>
      </c>
      <c r="K53" s="38">
        <f>IF(H53=0, "-", (F53-H53)/H53)</f>
        <v>-0.1171533048922378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2022-10-04T19:39:02Z</dcterms:modified>
</cp:coreProperties>
</file>