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C:\VFACTS\Output\2023 Reporting\September\Standard Reports\"/>
    </mc:Choice>
  </mc:AlternateContent>
  <xr:revisionPtr revIDLastSave="0" documentId="13_ncr:1_{BED4A605-89E7-40B3-A3CA-B0729AB1166C}" xr6:coauthVersionLast="47" xr6:coauthVersionMax="47" xr10:uidLastSave="{00000000-0000-0000-0000-000000000000}"/>
  <bookViews>
    <workbookView xWindow="-23865" yWindow="555" windowWidth="21480" windowHeight="1488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49" l="1"/>
  <c r="J8" i="49" s="1"/>
  <c r="G8" i="49"/>
  <c r="I8" i="49" s="1"/>
  <c r="H9" i="49"/>
  <c r="J9" i="49" s="1"/>
  <c r="G9" i="49"/>
  <c r="I9" i="49" s="1"/>
  <c r="J10" i="49"/>
  <c r="I10" i="49"/>
  <c r="H10" i="49"/>
  <c r="G10" i="49"/>
  <c r="H11" i="49"/>
  <c r="J11" i="49" s="1"/>
  <c r="G11" i="49"/>
  <c r="I11" i="49" s="1"/>
  <c r="I14" i="49"/>
  <c r="H14" i="49"/>
  <c r="J14" i="49" s="1"/>
  <c r="G14" i="49"/>
  <c r="I15" i="49"/>
  <c r="H15" i="49"/>
  <c r="J15" i="49" s="1"/>
  <c r="G15" i="49"/>
  <c r="H18" i="49"/>
  <c r="J18" i="49" s="1"/>
  <c r="G18" i="49"/>
  <c r="I18" i="49" s="1"/>
  <c r="H19" i="49"/>
  <c r="J19" i="49" s="1"/>
  <c r="G19" i="49"/>
  <c r="I19" i="49" s="1"/>
  <c r="H20" i="49"/>
  <c r="J20" i="49" s="1"/>
  <c r="G20" i="49"/>
  <c r="I20" i="49" s="1"/>
  <c r="H23" i="49"/>
  <c r="J23" i="49" s="1"/>
  <c r="G23" i="49"/>
  <c r="I23" i="49" s="1"/>
  <c r="H24" i="49"/>
  <c r="J24" i="49" s="1"/>
  <c r="G24" i="49"/>
  <c r="I24" i="49" s="1"/>
  <c r="H25" i="49"/>
  <c r="J25" i="49" s="1"/>
  <c r="G25" i="49"/>
  <c r="I25" i="49" s="1"/>
  <c r="H26" i="49"/>
  <c r="J26" i="49" s="1"/>
  <c r="G26" i="49"/>
  <c r="I26" i="49" s="1"/>
  <c r="H27" i="49"/>
  <c r="J27" i="49" s="1"/>
  <c r="G27" i="49"/>
  <c r="I27" i="49" s="1"/>
  <c r="H28" i="49"/>
  <c r="J28" i="49" s="1"/>
  <c r="G28" i="49"/>
  <c r="I28" i="49" s="1"/>
  <c r="I29" i="49"/>
  <c r="H29" i="49"/>
  <c r="J29" i="49" s="1"/>
  <c r="G29" i="49"/>
  <c r="J30" i="49"/>
  <c r="I30" i="49"/>
  <c r="H30" i="49"/>
  <c r="G30" i="49"/>
  <c r="H31" i="49"/>
  <c r="J31" i="49" s="1"/>
  <c r="G31" i="49"/>
  <c r="I31" i="49" s="1"/>
  <c r="J32" i="49"/>
  <c r="I32" i="49"/>
  <c r="H32" i="49"/>
  <c r="G32" i="49"/>
  <c r="H33" i="49"/>
  <c r="J33" i="49" s="1"/>
  <c r="G33" i="49"/>
  <c r="I33" i="49" s="1"/>
  <c r="H34" i="49"/>
  <c r="J34" i="49" s="1"/>
  <c r="G34" i="49"/>
  <c r="I34" i="49" s="1"/>
  <c r="H35" i="49"/>
  <c r="J35" i="49" s="1"/>
  <c r="G35" i="49"/>
  <c r="I35" i="49" s="1"/>
  <c r="H36" i="49"/>
  <c r="J36" i="49" s="1"/>
  <c r="G36" i="49"/>
  <c r="I36" i="49" s="1"/>
  <c r="H37" i="49"/>
  <c r="J37" i="49" s="1"/>
  <c r="G37" i="49"/>
  <c r="I37" i="49" s="1"/>
  <c r="H38" i="49"/>
  <c r="J38" i="49" s="1"/>
  <c r="G38" i="49"/>
  <c r="I38" i="49" s="1"/>
  <c r="H39" i="49"/>
  <c r="J39" i="49" s="1"/>
  <c r="G39" i="49"/>
  <c r="I39" i="49" s="1"/>
  <c r="H42" i="49"/>
  <c r="J42" i="49" s="1"/>
  <c r="G42" i="49"/>
  <c r="I42" i="49" s="1"/>
  <c r="H43" i="49"/>
  <c r="J43" i="49" s="1"/>
  <c r="G43" i="49"/>
  <c r="I43" i="49" s="1"/>
  <c r="I44" i="49"/>
  <c r="H44" i="49"/>
  <c r="J44" i="49" s="1"/>
  <c r="G44" i="49"/>
  <c r="H45" i="49"/>
  <c r="J45" i="49" s="1"/>
  <c r="G45" i="49"/>
  <c r="I45" i="49" s="1"/>
  <c r="H48" i="49"/>
  <c r="J48" i="49" s="1"/>
  <c r="G48" i="49"/>
  <c r="I48" i="49" s="1"/>
  <c r="H49" i="49"/>
  <c r="J49" i="49" s="1"/>
  <c r="G49" i="49"/>
  <c r="I49" i="49" s="1"/>
  <c r="H50" i="49"/>
  <c r="J50" i="49" s="1"/>
  <c r="G50" i="49"/>
  <c r="I50" i="49" s="1"/>
  <c r="H51" i="49"/>
  <c r="J51" i="49" s="1"/>
  <c r="G51" i="49"/>
  <c r="I51" i="49" s="1"/>
  <c r="H52" i="49"/>
  <c r="J52" i="49" s="1"/>
  <c r="G52" i="49"/>
  <c r="I52" i="49" s="1"/>
  <c r="H53" i="49"/>
  <c r="J53" i="49" s="1"/>
  <c r="G53" i="49"/>
  <c r="I53" i="49" s="1"/>
  <c r="H54" i="49"/>
  <c r="J54" i="49" s="1"/>
  <c r="G54" i="49"/>
  <c r="I54" i="49" s="1"/>
  <c r="I55" i="49"/>
  <c r="H55" i="49"/>
  <c r="J55" i="49" s="1"/>
  <c r="G55" i="49"/>
  <c r="H56" i="49"/>
  <c r="J56" i="49" s="1"/>
  <c r="G56" i="49"/>
  <c r="I56" i="49" s="1"/>
  <c r="I57" i="49"/>
  <c r="H57" i="49"/>
  <c r="J57" i="49" s="1"/>
  <c r="G57" i="49"/>
  <c r="H58" i="49"/>
  <c r="J58" i="49" s="1"/>
  <c r="G58" i="49"/>
  <c r="I58" i="49" s="1"/>
  <c r="J59" i="49"/>
  <c r="I59" i="49"/>
  <c r="H59" i="49"/>
  <c r="G59" i="49"/>
  <c r="H60" i="49"/>
  <c r="J60" i="49" s="1"/>
  <c r="G60" i="49"/>
  <c r="I60" i="49" s="1"/>
  <c r="H61" i="49"/>
  <c r="J61" i="49" s="1"/>
  <c r="G61" i="49"/>
  <c r="I61" i="49" s="1"/>
  <c r="H62" i="49"/>
  <c r="J62" i="49" s="1"/>
  <c r="G62" i="49"/>
  <c r="I62" i="49" s="1"/>
  <c r="H63" i="49"/>
  <c r="J63" i="49" s="1"/>
  <c r="G63" i="49"/>
  <c r="I63" i="49" s="1"/>
  <c r="H64" i="49"/>
  <c r="J64" i="49" s="1"/>
  <c r="G64" i="49"/>
  <c r="I64" i="49" s="1"/>
  <c r="H65" i="49"/>
  <c r="J65" i="49" s="1"/>
  <c r="G65" i="49"/>
  <c r="I65" i="49" s="1"/>
  <c r="H66" i="49"/>
  <c r="J66" i="49" s="1"/>
  <c r="G66" i="49"/>
  <c r="I66" i="49" s="1"/>
  <c r="H67" i="49"/>
  <c r="J67" i="49" s="1"/>
  <c r="G67" i="49"/>
  <c r="I67" i="49" s="1"/>
  <c r="J68" i="49"/>
  <c r="I68" i="49"/>
  <c r="H68" i="49"/>
  <c r="G68" i="49"/>
  <c r="H69" i="49"/>
  <c r="J69" i="49" s="1"/>
  <c r="G69" i="49"/>
  <c r="I69" i="49" s="1"/>
  <c r="H70" i="49"/>
  <c r="J70" i="49" s="1"/>
  <c r="G70" i="49"/>
  <c r="I70" i="49" s="1"/>
  <c r="J73" i="49"/>
  <c r="I73" i="49"/>
  <c r="H73" i="49"/>
  <c r="G73" i="49"/>
  <c r="J74" i="49"/>
  <c r="I74" i="49"/>
  <c r="H74" i="49"/>
  <c r="G74" i="49"/>
  <c r="I77" i="49"/>
  <c r="H77" i="49"/>
  <c r="J77" i="49" s="1"/>
  <c r="G77" i="49"/>
  <c r="I78" i="49"/>
  <c r="H78" i="49"/>
  <c r="J78" i="49" s="1"/>
  <c r="G78" i="49"/>
  <c r="J81" i="49"/>
  <c r="I81" i="49"/>
  <c r="H81" i="49"/>
  <c r="G81" i="49"/>
  <c r="J82" i="49"/>
  <c r="I82" i="49"/>
  <c r="H82" i="49"/>
  <c r="G82" i="49"/>
  <c r="H85" i="49"/>
  <c r="J85" i="49" s="1"/>
  <c r="G85" i="49"/>
  <c r="I85" i="49" s="1"/>
  <c r="H86" i="49"/>
  <c r="J86" i="49" s="1"/>
  <c r="G86" i="49"/>
  <c r="I86" i="49" s="1"/>
  <c r="H87" i="49"/>
  <c r="J87" i="49" s="1"/>
  <c r="G87" i="49"/>
  <c r="I87" i="49" s="1"/>
  <c r="H88" i="49"/>
  <c r="J88" i="49" s="1"/>
  <c r="G88" i="49"/>
  <c r="I88" i="49" s="1"/>
  <c r="I91" i="49"/>
  <c r="H91" i="49"/>
  <c r="J91" i="49" s="1"/>
  <c r="G91" i="49"/>
  <c r="I92" i="49"/>
  <c r="H92" i="49"/>
  <c r="J92" i="49" s="1"/>
  <c r="G92" i="49"/>
  <c r="I95" i="49"/>
  <c r="H95" i="49"/>
  <c r="J95" i="49" s="1"/>
  <c r="G95" i="49"/>
  <c r="H96" i="49"/>
  <c r="J96" i="49" s="1"/>
  <c r="G96" i="49"/>
  <c r="I96" i="49" s="1"/>
  <c r="I97" i="49"/>
  <c r="H97" i="49"/>
  <c r="J97" i="49" s="1"/>
  <c r="G97" i="49"/>
  <c r="J98" i="49"/>
  <c r="I98" i="49"/>
  <c r="H98" i="49"/>
  <c r="G98" i="49"/>
  <c r="H99" i="49"/>
  <c r="J99" i="49" s="1"/>
  <c r="G99" i="49"/>
  <c r="I99" i="49" s="1"/>
  <c r="H102" i="49"/>
  <c r="J102" i="49" s="1"/>
  <c r="G102" i="49"/>
  <c r="I102" i="49" s="1"/>
  <c r="J103" i="49"/>
  <c r="I103" i="49"/>
  <c r="H103" i="49"/>
  <c r="G103" i="49"/>
  <c r="H104" i="49"/>
  <c r="J104" i="49" s="1"/>
  <c r="G104" i="49"/>
  <c r="I104" i="49" s="1"/>
  <c r="H105" i="49"/>
  <c r="J105" i="49" s="1"/>
  <c r="G105" i="49"/>
  <c r="I105" i="49" s="1"/>
  <c r="H106" i="49"/>
  <c r="J106" i="49" s="1"/>
  <c r="G106" i="49"/>
  <c r="I106" i="49" s="1"/>
  <c r="H109" i="49"/>
  <c r="J109" i="49" s="1"/>
  <c r="G109" i="49"/>
  <c r="I109" i="49" s="1"/>
  <c r="H110" i="49"/>
  <c r="J110" i="49" s="1"/>
  <c r="G110" i="49"/>
  <c r="I110" i="49" s="1"/>
  <c r="H111" i="49"/>
  <c r="J111" i="49" s="1"/>
  <c r="G111" i="49"/>
  <c r="I111" i="49" s="1"/>
  <c r="I114" i="49"/>
  <c r="H114" i="49"/>
  <c r="J114" i="49" s="1"/>
  <c r="G114" i="49"/>
  <c r="I115" i="49"/>
  <c r="H115" i="49"/>
  <c r="J115" i="49" s="1"/>
  <c r="G115" i="49"/>
  <c r="I118" i="49"/>
  <c r="H118" i="49"/>
  <c r="J118" i="49" s="1"/>
  <c r="G118" i="49"/>
  <c r="I119" i="49"/>
  <c r="H119" i="49"/>
  <c r="J119" i="49" s="1"/>
  <c r="G119" i="49"/>
  <c r="H122" i="49"/>
  <c r="J122" i="49" s="1"/>
  <c r="G122" i="49"/>
  <c r="I122" i="49" s="1"/>
  <c r="H123" i="49"/>
  <c r="J123" i="49" s="1"/>
  <c r="G123" i="49"/>
  <c r="I123" i="49" s="1"/>
  <c r="H126" i="49"/>
  <c r="J126" i="49" s="1"/>
  <c r="G126" i="49"/>
  <c r="I126" i="49" s="1"/>
  <c r="H127" i="49"/>
  <c r="J127" i="49" s="1"/>
  <c r="G127" i="49"/>
  <c r="I127" i="49" s="1"/>
  <c r="H130" i="49"/>
  <c r="J130" i="49" s="1"/>
  <c r="G130" i="49"/>
  <c r="I130" i="49" s="1"/>
  <c r="H131" i="49"/>
  <c r="J131" i="49" s="1"/>
  <c r="G131" i="49"/>
  <c r="I131" i="49" s="1"/>
  <c r="H132" i="49"/>
  <c r="J132" i="49" s="1"/>
  <c r="G132" i="49"/>
  <c r="I132" i="49" s="1"/>
  <c r="H133" i="49"/>
  <c r="J133" i="49" s="1"/>
  <c r="G133" i="49"/>
  <c r="I133" i="49" s="1"/>
  <c r="H134" i="49"/>
  <c r="J134" i="49" s="1"/>
  <c r="G134" i="49"/>
  <c r="I134" i="49" s="1"/>
  <c r="H135" i="49"/>
  <c r="J135" i="49" s="1"/>
  <c r="G135" i="49"/>
  <c r="I135" i="49" s="1"/>
  <c r="H136" i="49"/>
  <c r="J136" i="49" s="1"/>
  <c r="G136" i="49"/>
  <c r="I136" i="49" s="1"/>
  <c r="H137" i="49"/>
  <c r="J137" i="49" s="1"/>
  <c r="G137" i="49"/>
  <c r="I137" i="49" s="1"/>
  <c r="I138" i="49"/>
  <c r="H138" i="49"/>
  <c r="J138" i="49" s="1"/>
  <c r="G138" i="49"/>
  <c r="H139" i="49"/>
  <c r="J139" i="49" s="1"/>
  <c r="G139" i="49"/>
  <c r="I139" i="49" s="1"/>
  <c r="I140" i="49"/>
  <c r="H140" i="49"/>
  <c r="J140" i="49" s="1"/>
  <c r="G140" i="49"/>
  <c r="H141" i="49"/>
  <c r="J141" i="49" s="1"/>
  <c r="G141" i="49"/>
  <c r="I141" i="49" s="1"/>
  <c r="J144" i="49"/>
  <c r="I144" i="49"/>
  <c r="H144" i="49"/>
  <c r="G144" i="49"/>
  <c r="J145" i="49"/>
  <c r="I145" i="49"/>
  <c r="H145" i="49"/>
  <c r="G145" i="49"/>
  <c r="H148" i="49"/>
  <c r="J148" i="49" s="1"/>
  <c r="G148" i="49"/>
  <c r="I148" i="49" s="1"/>
  <c r="I149" i="49"/>
  <c r="H149" i="49"/>
  <c r="J149" i="49" s="1"/>
  <c r="G149" i="49"/>
  <c r="H152" i="49"/>
  <c r="J152" i="49" s="1"/>
  <c r="G152" i="49"/>
  <c r="I152" i="49" s="1"/>
  <c r="H153" i="49"/>
  <c r="J153" i="49" s="1"/>
  <c r="G153" i="49"/>
  <c r="I153" i="49" s="1"/>
  <c r="H154" i="49"/>
  <c r="J154" i="49" s="1"/>
  <c r="G154" i="49"/>
  <c r="I154" i="49" s="1"/>
  <c r="H155" i="49"/>
  <c r="J155" i="49" s="1"/>
  <c r="G155" i="49"/>
  <c r="I155" i="49" s="1"/>
  <c r="H158" i="49"/>
  <c r="J158" i="49" s="1"/>
  <c r="G158" i="49"/>
  <c r="I158" i="49" s="1"/>
  <c r="H159" i="49"/>
  <c r="J159" i="49" s="1"/>
  <c r="G159" i="49"/>
  <c r="I159" i="49" s="1"/>
  <c r="H160" i="49"/>
  <c r="J160" i="49" s="1"/>
  <c r="G160" i="49"/>
  <c r="I160" i="49" s="1"/>
  <c r="H161" i="49"/>
  <c r="J161" i="49" s="1"/>
  <c r="G161" i="49"/>
  <c r="I161" i="49" s="1"/>
  <c r="H162" i="49"/>
  <c r="J162" i="49" s="1"/>
  <c r="G162" i="49"/>
  <c r="I162" i="49" s="1"/>
  <c r="H163" i="49"/>
  <c r="J163" i="49" s="1"/>
  <c r="G163" i="49"/>
  <c r="I163" i="49" s="1"/>
  <c r="I166" i="49"/>
  <c r="H166" i="49"/>
  <c r="J166" i="49" s="1"/>
  <c r="G166" i="49"/>
  <c r="H167" i="49"/>
  <c r="J167" i="49" s="1"/>
  <c r="G167" i="49"/>
  <c r="I167" i="49" s="1"/>
  <c r="H168" i="49"/>
  <c r="J168" i="49" s="1"/>
  <c r="G168" i="49"/>
  <c r="I168" i="49" s="1"/>
  <c r="I169" i="49"/>
  <c r="H169" i="49"/>
  <c r="J169" i="49" s="1"/>
  <c r="G169" i="49"/>
  <c r="H170" i="49"/>
  <c r="J170" i="49" s="1"/>
  <c r="G170" i="49"/>
  <c r="I170" i="49" s="1"/>
  <c r="J171" i="49"/>
  <c r="I171" i="49"/>
  <c r="H171" i="49"/>
  <c r="G171" i="49"/>
  <c r="I172" i="49"/>
  <c r="H172" i="49"/>
  <c r="J172" i="49" s="1"/>
  <c r="G172" i="49"/>
  <c r="J173" i="49"/>
  <c r="I173" i="49"/>
  <c r="H173" i="49"/>
  <c r="G173" i="49"/>
  <c r="I174" i="49"/>
  <c r="H174" i="49"/>
  <c r="J174" i="49" s="1"/>
  <c r="G174" i="49"/>
  <c r="H175" i="49"/>
  <c r="J175" i="49" s="1"/>
  <c r="G175" i="49"/>
  <c r="I175" i="49" s="1"/>
  <c r="H176" i="49"/>
  <c r="J176" i="49" s="1"/>
  <c r="G176" i="49"/>
  <c r="I176" i="49" s="1"/>
  <c r="H179" i="49"/>
  <c r="J179" i="49" s="1"/>
  <c r="G179" i="49"/>
  <c r="I179" i="49" s="1"/>
  <c r="H180" i="49"/>
  <c r="J180" i="49" s="1"/>
  <c r="G180" i="49"/>
  <c r="I180" i="49" s="1"/>
  <c r="H181" i="49"/>
  <c r="J181" i="49" s="1"/>
  <c r="G181" i="49"/>
  <c r="I181" i="49" s="1"/>
  <c r="H182" i="49"/>
  <c r="J182" i="49" s="1"/>
  <c r="G182" i="49"/>
  <c r="I182" i="49" s="1"/>
  <c r="H185" i="49"/>
  <c r="J185" i="49" s="1"/>
  <c r="G185" i="49"/>
  <c r="I185" i="49" s="1"/>
  <c r="H186" i="49"/>
  <c r="J186" i="49" s="1"/>
  <c r="G186" i="49"/>
  <c r="I186" i="49" s="1"/>
  <c r="H187" i="49"/>
  <c r="J187" i="49" s="1"/>
  <c r="G187" i="49"/>
  <c r="I187" i="49" s="1"/>
  <c r="H188" i="49"/>
  <c r="J188" i="49" s="1"/>
  <c r="G188" i="49"/>
  <c r="I188" i="49" s="1"/>
  <c r="I189" i="49"/>
  <c r="H189" i="49"/>
  <c r="J189" i="49" s="1"/>
  <c r="G189" i="49"/>
  <c r="J190" i="49"/>
  <c r="I190" i="49"/>
  <c r="H190" i="49"/>
  <c r="G190" i="49"/>
  <c r="H191" i="49"/>
  <c r="J191" i="49" s="1"/>
  <c r="G191" i="49"/>
  <c r="I191" i="49" s="1"/>
  <c r="H194" i="49"/>
  <c r="J194" i="49" s="1"/>
  <c r="G194" i="49"/>
  <c r="I194" i="49" s="1"/>
  <c r="H195" i="49"/>
  <c r="J195" i="49" s="1"/>
  <c r="G195" i="49"/>
  <c r="I195" i="49" s="1"/>
  <c r="H196" i="49"/>
  <c r="J196" i="49" s="1"/>
  <c r="G196" i="49"/>
  <c r="I196" i="49" s="1"/>
  <c r="H197" i="49"/>
  <c r="J197" i="49" s="1"/>
  <c r="G197" i="49"/>
  <c r="I197" i="49" s="1"/>
  <c r="J198" i="49"/>
  <c r="I198" i="49"/>
  <c r="H198" i="49"/>
  <c r="G198" i="49"/>
  <c r="H199" i="49"/>
  <c r="J199" i="49" s="1"/>
  <c r="G199" i="49"/>
  <c r="I199" i="49" s="1"/>
  <c r="J200" i="49"/>
  <c r="I200" i="49"/>
  <c r="H200" i="49"/>
  <c r="G200" i="49"/>
  <c r="H201" i="49"/>
  <c r="J201" i="49" s="1"/>
  <c r="G201" i="49"/>
  <c r="I201" i="49" s="1"/>
  <c r="H202" i="49"/>
  <c r="J202" i="49" s="1"/>
  <c r="G202" i="49"/>
  <c r="I202" i="49" s="1"/>
  <c r="H203" i="49"/>
  <c r="J203" i="49" s="1"/>
  <c r="G203" i="49"/>
  <c r="I203" i="49" s="1"/>
  <c r="H204" i="49"/>
  <c r="J204" i="49" s="1"/>
  <c r="G204" i="49"/>
  <c r="I204" i="49" s="1"/>
  <c r="H205" i="49"/>
  <c r="J205" i="49" s="1"/>
  <c r="G205" i="49"/>
  <c r="I205" i="49" s="1"/>
  <c r="H206" i="49"/>
  <c r="J206" i="49" s="1"/>
  <c r="G206" i="49"/>
  <c r="I206" i="49" s="1"/>
  <c r="H207" i="49"/>
  <c r="J207" i="49" s="1"/>
  <c r="G207" i="49"/>
  <c r="I207" i="49" s="1"/>
  <c r="H208" i="49"/>
  <c r="J208" i="49" s="1"/>
  <c r="G208" i="49"/>
  <c r="I208" i="49" s="1"/>
  <c r="I211" i="49"/>
  <c r="H211" i="49"/>
  <c r="J211" i="49" s="1"/>
  <c r="G211" i="49"/>
  <c r="H212" i="49"/>
  <c r="J212" i="49" s="1"/>
  <c r="G212" i="49"/>
  <c r="I212" i="49" s="1"/>
  <c r="H213" i="49"/>
  <c r="J213" i="49" s="1"/>
  <c r="G213" i="49"/>
  <c r="I213" i="49" s="1"/>
  <c r="H214" i="49"/>
  <c r="J214" i="49" s="1"/>
  <c r="G214" i="49"/>
  <c r="I214" i="49" s="1"/>
  <c r="H215" i="49"/>
  <c r="J215" i="49" s="1"/>
  <c r="G215" i="49"/>
  <c r="I215" i="49" s="1"/>
  <c r="I216" i="49"/>
  <c r="H216" i="49"/>
  <c r="J216" i="49" s="1"/>
  <c r="G216" i="49"/>
  <c r="H217" i="49"/>
  <c r="J217" i="49" s="1"/>
  <c r="G217" i="49"/>
  <c r="I217" i="49" s="1"/>
  <c r="H220" i="49"/>
  <c r="J220" i="49" s="1"/>
  <c r="G220" i="49"/>
  <c r="I220" i="49" s="1"/>
  <c r="H221" i="49"/>
  <c r="J221" i="49" s="1"/>
  <c r="G221" i="49"/>
  <c r="I221" i="49" s="1"/>
  <c r="H222" i="49"/>
  <c r="J222" i="49" s="1"/>
  <c r="G222" i="49"/>
  <c r="I222" i="49" s="1"/>
  <c r="H223" i="49"/>
  <c r="J223" i="49" s="1"/>
  <c r="G223" i="49"/>
  <c r="I223" i="49" s="1"/>
  <c r="H226" i="49"/>
  <c r="J226" i="49" s="1"/>
  <c r="G226" i="49"/>
  <c r="I226" i="49" s="1"/>
  <c r="H227" i="49"/>
  <c r="J227" i="49" s="1"/>
  <c r="G227" i="49"/>
  <c r="I227" i="49" s="1"/>
  <c r="H228" i="49"/>
  <c r="J228" i="49" s="1"/>
  <c r="G228" i="49"/>
  <c r="I228" i="49" s="1"/>
  <c r="H229" i="49"/>
  <c r="J229" i="49" s="1"/>
  <c r="G229" i="49"/>
  <c r="I229" i="49" s="1"/>
  <c r="I232" i="49"/>
  <c r="H232" i="49"/>
  <c r="J232" i="49" s="1"/>
  <c r="G232" i="49"/>
  <c r="I233" i="49"/>
  <c r="H233" i="49"/>
  <c r="J233" i="49" s="1"/>
  <c r="G233" i="49"/>
  <c r="H236" i="49"/>
  <c r="J236" i="49" s="1"/>
  <c r="G236" i="49"/>
  <c r="I236" i="49" s="1"/>
  <c r="H237" i="49"/>
  <c r="J237" i="49" s="1"/>
  <c r="G237" i="49"/>
  <c r="I237" i="49" s="1"/>
  <c r="H238" i="49"/>
  <c r="J238" i="49" s="1"/>
  <c r="G238" i="49"/>
  <c r="I238" i="49" s="1"/>
  <c r="H239" i="49"/>
  <c r="J239" i="49" s="1"/>
  <c r="G239" i="49"/>
  <c r="I239" i="49" s="1"/>
  <c r="H240" i="49"/>
  <c r="J240" i="49" s="1"/>
  <c r="G240" i="49"/>
  <c r="I240" i="49" s="1"/>
  <c r="H243" i="49"/>
  <c r="J243" i="49" s="1"/>
  <c r="G243" i="49"/>
  <c r="I243" i="49" s="1"/>
  <c r="H244" i="49"/>
  <c r="J244" i="49" s="1"/>
  <c r="G244" i="49"/>
  <c r="I244" i="49" s="1"/>
  <c r="H245" i="49"/>
  <c r="J245" i="49" s="1"/>
  <c r="G245" i="49"/>
  <c r="I245" i="49" s="1"/>
  <c r="I246" i="49"/>
  <c r="H246" i="49"/>
  <c r="J246" i="49" s="1"/>
  <c r="G246" i="49"/>
  <c r="I247" i="49"/>
  <c r="H247" i="49"/>
  <c r="J247" i="49" s="1"/>
  <c r="G247" i="49"/>
  <c r="H248" i="49"/>
  <c r="J248" i="49" s="1"/>
  <c r="G248" i="49"/>
  <c r="I248" i="49" s="1"/>
  <c r="H249" i="49"/>
  <c r="J249" i="49" s="1"/>
  <c r="G249" i="49"/>
  <c r="I249" i="49" s="1"/>
  <c r="H252" i="49"/>
  <c r="J252" i="49" s="1"/>
  <c r="G252" i="49"/>
  <c r="I252" i="49" s="1"/>
  <c r="H253" i="49"/>
  <c r="J253" i="49" s="1"/>
  <c r="G253" i="49"/>
  <c r="I253" i="49" s="1"/>
  <c r="H254" i="49"/>
  <c r="J254" i="49" s="1"/>
  <c r="G254" i="49"/>
  <c r="I254" i="49" s="1"/>
  <c r="H255" i="49"/>
  <c r="J255" i="49" s="1"/>
  <c r="G255" i="49"/>
  <c r="I255" i="49" s="1"/>
  <c r="H256" i="49"/>
  <c r="J256" i="49" s="1"/>
  <c r="G256" i="49"/>
  <c r="I256" i="49" s="1"/>
  <c r="I257" i="49"/>
  <c r="H257" i="49"/>
  <c r="J257" i="49" s="1"/>
  <c r="G257" i="49"/>
  <c r="H260" i="49"/>
  <c r="J260" i="49" s="1"/>
  <c r="G260" i="49"/>
  <c r="I260" i="49" s="1"/>
  <c r="H261" i="49"/>
  <c r="J261" i="49" s="1"/>
  <c r="G261" i="49"/>
  <c r="I261" i="49" s="1"/>
  <c r="H264" i="49"/>
  <c r="J264" i="49" s="1"/>
  <c r="G264" i="49"/>
  <c r="I264" i="49" s="1"/>
  <c r="H265" i="49"/>
  <c r="J265" i="49" s="1"/>
  <c r="G265" i="49"/>
  <c r="I265" i="49" s="1"/>
  <c r="H266" i="49"/>
  <c r="J266" i="49" s="1"/>
  <c r="G266" i="49"/>
  <c r="I266" i="49" s="1"/>
  <c r="H267" i="49"/>
  <c r="J267" i="49" s="1"/>
  <c r="G267" i="49"/>
  <c r="I267" i="49" s="1"/>
  <c r="H268" i="49"/>
  <c r="J268" i="49" s="1"/>
  <c r="G268" i="49"/>
  <c r="I268" i="49" s="1"/>
  <c r="H269" i="49"/>
  <c r="J269" i="49" s="1"/>
  <c r="G269" i="49"/>
  <c r="I269" i="49" s="1"/>
  <c r="H270" i="49"/>
  <c r="J270" i="49" s="1"/>
  <c r="G270" i="49"/>
  <c r="I270" i="49" s="1"/>
  <c r="H271" i="49"/>
  <c r="J271" i="49" s="1"/>
  <c r="G271" i="49"/>
  <c r="I271" i="49" s="1"/>
  <c r="H272" i="49"/>
  <c r="J272" i="49" s="1"/>
  <c r="G272" i="49"/>
  <c r="I272" i="49" s="1"/>
  <c r="H273" i="49"/>
  <c r="J273" i="49" s="1"/>
  <c r="G273" i="49"/>
  <c r="I273" i="49" s="1"/>
  <c r="H274" i="49"/>
  <c r="J274" i="49" s="1"/>
  <c r="G274" i="49"/>
  <c r="I274" i="49" s="1"/>
  <c r="H275" i="49"/>
  <c r="J275" i="49" s="1"/>
  <c r="G275" i="49"/>
  <c r="I275" i="49" s="1"/>
  <c r="H278" i="49"/>
  <c r="J278" i="49" s="1"/>
  <c r="G278" i="49"/>
  <c r="I278" i="49" s="1"/>
  <c r="I279" i="49"/>
  <c r="H279" i="49"/>
  <c r="J279" i="49" s="1"/>
  <c r="G279" i="49"/>
  <c r="H280" i="49"/>
  <c r="J280" i="49" s="1"/>
  <c r="G280" i="49"/>
  <c r="I280" i="49" s="1"/>
  <c r="H283" i="49"/>
  <c r="J283" i="49" s="1"/>
  <c r="G283" i="49"/>
  <c r="I283" i="49" s="1"/>
  <c r="H284" i="49"/>
  <c r="J284" i="49" s="1"/>
  <c r="G284" i="49"/>
  <c r="I284" i="49" s="1"/>
  <c r="H285" i="49"/>
  <c r="J285" i="49" s="1"/>
  <c r="G285" i="49"/>
  <c r="I285" i="49" s="1"/>
  <c r="H286" i="49"/>
  <c r="J286" i="49" s="1"/>
  <c r="G286" i="49"/>
  <c r="I286" i="49" s="1"/>
  <c r="H287" i="49"/>
  <c r="J287" i="49" s="1"/>
  <c r="G287" i="49"/>
  <c r="I287" i="49" s="1"/>
  <c r="H288" i="49"/>
  <c r="J288" i="49" s="1"/>
  <c r="G288" i="49"/>
  <c r="I288" i="49" s="1"/>
  <c r="I289" i="49"/>
  <c r="H289" i="49"/>
  <c r="J289" i="49" s="1"/>
  <c r="G289" i="49"/>
  <c r="H290" i="49"/>
  <c r="J290" i="49" s="1"/>
  <c r="G290" i="49"/>
  <c r="I290" i="49" s="1"/>
  <c r="H293" i="49"/>
  <c r="J293" i="49" s="1"/>
  <c r="G293" i="49"/>
  <c r="I293" i="49" s="1"/>
  <c r="H294" i="49"/>
  <c r="J294" i="49" s="1"/>
  <c r="G294" i="49"/>
  <c r="I294" i="49" s="1"/>
  <c r="H295" i="49"/>
  <c r="J295" i="49" s="1"/>
  <c r="G295" i="49"/>
  <c r="I295" i="49" s="1"/>
  <c r="I296" i="49"/>
  <c r="H296" i="49"/>
  <c r="J296" i="49" s="1"/>
  <c r="G296" i="49"/>
  <c r="H297" i="49"/>
  <c r="J297" i="49" s="1"/>
  <c r="G297" i="49"/>
  <c r="I297" i="49" s="1"/>
  <c r="J298" i="49"/>
  <c r="I298" i="49"/>
  <c r="H298" i="49"/>
  <c r="G298" i="49"/>
  <c r="J299" i="49"/>
  <c r="I299" i="49"/>
  <c r="H299" i="49"/>
  <c r="G299" i="49"/>
  <c r="J300" i="49"/>
  <c r="I300" i="49"/>
  <c r="H300" i="49"/>
  <c r="G300" i="49"/>
  <c r="H301" i="49"/>
  <c r="J301" i="49" s="1"/>
  <c r="G301" i="49"/>
  <c r="I301" i="49" s="1"/>
  <c r="H302" i="49"/>
  <c r="J302" i="49" s="1"/>
  <c r="G302" i="49"/>
  <c r="I302" i="49" s="1"/>
  <c r="H303" i="49"/>
  <c r="J303" i="49" s="1"/>
  <c r="G303" i="49"/>
  <c r="I303" i="49" s="1"/>
  <c r="H306" i="49"/>
  <c r="J306" i="49" s="1"/>
  <c r="G306" i="49"/>
  <c r="I306" i="49" s="1"/>
  <c r="I307" i="49"/>
  <c r="H307" i="49"/>
  <c r="J307" i="49" s="1"/>
  <c r="G307" i="49"/>
  <c r="I308" i="49"/>
  <c r="H308" i="49"/>
  <c r="J308" i="49" s="1"/>
  <c r="G308" i="49"/>
  <c r="H309" i="49"/>
  <c r="J309" i="49" s="1"/>
  <c r="G309" i="49"/>
  <c r="I309" i="49" s="1"/>
  <c r="H310" i="49"/>
  <c r="J310" i="49" s="1"/>
  <c r="G310" i="49"/>
  <c r="I310" i="49" s="1"/>
  <c r="H311" i="49"/>
  <c r="J311" i="49" s="1"/>
  <c r="G311" i="49"/>
  <c r="I311" i="49" s="1"/>
  <c r="I312" i="49"/>
  <c r="H312" i="49"/>
  <c r="J312" i="49" s="1"/>
  <c r="G312" i="49"/>
  <c r="H313" i="49"/>
  <c r="J313" i="49" s="1"/>
  <c r="G313" i="49"/>
  <c r="I313" i="49" s="1"/>
  <c r="J314" i="49"/>
  <c r="I314" i="49"/>
  <c r="H314" i="49"/>
  <c r="G314" i="49"/>
  <c r="H315" i="49"/>
  <c r="J315" i="49" s="1"/>
  <c r="G315" i="49"/>
  <c r="I315" i="49" s="1"/>
  <c r="H316" i="49"/>
  <c r="J316" i="49" s="1"/>
  <c r="G316" i="49"/>
  <c r="I316" i="49" s="1"/>
  <c r="I319" i="49"/>
  <c r="H319" i="49"/>
  <c r="J319" i="49" s="1"/>
  <c r="G319" i="49"/>
  <c r="J320" i="49"/>
  <c r="I320" i="49"/>
  <c r="H320" i="49"/>
  <c r="G320" i="49"/>
  <c r="I321" i="49"/>
  <c r="H321" i="49"/>
  <c r="J321" i="49" s="1"/>
  <c r="G321" i="49"/>
  <c r="I322" i="49"/>
  <c r="H322" i="49"/>
  <c r="J322" i="49" s="1"/>
  <c r="G322" i="49"/>
  <c r="H325" i="49"/>
  <c r="J325" i="49" s="1"/>
  <c r="G325" i="49"/>
  <c r="I325" i="49" s="1"/>
  <c r="H326" i="49"/>
  <c r="J326" i="49" s="1"/>
  <c r="G326" i="49"/>
  <c r="I326" i="49" s="1"/>
  <c r="H329" i="49"/>
  <c r="J329" i="49" s="1"/>
  <c r="G329" i="49"/>
  <c r="I329" i="49" s="1"/>
  <c r="J330" i="49"/>
  <c r="I330" i="49"/>
  <c r="H330" i="49"/>
  <c r="G330" i="49"/>
  <c r="H331" i="49"/>
  <c r="J331" i="49" s="1"/>
  <c r="G331" i="49"/>
  <c r="I331" i="49" s="1"/>
  <c r="I334" i="49"/>
  <c r="H334" i="49"/>
  <c r="J334" i="49" s="1"/>
  <c r="G334" i="49"/>
  <c r="H335" i="49"/>
  <c r="J335" i="49" s="1"/>
  <c r="G335" i="49"/>
  <c r="I335" i="49" s="1"/>
  <c r="J336" i="49"/>
  <c r="I336" i="49"/>
  <c r="H336" i="49"/>
  <c r="G336" i="49"/>
  <c r="H337" i="49"/>
  <c r="J337" i="49" s="1"/>
  <c r="G337" i="49"/>
  <c r="I337" i="49" s="1"/>
  <c r="H338" i="49"/>
  <c r="J338" i="49" s="1"/>
  <c r="G338" i="49"/>
  <c r="I338" i="49" s="1"/>
  <c r="H341" i="49"/>
  <c r="J341" i="49" s="1"/>
  <c r="G341" i="49"/>
  <c r="I341" i="49" s="1"/>
  <c r="H342" i="49"/>
  <c r="J342" i="49" s="1"/>
  <c r="G342" i="49"/>
  <c r="I342" i="49" s="1"/>
  <c r="H343" i="49"/>
  <c r="J343" i="49" s="1"/>
  <c r="G343" i="49"/>
  <c r="I343" i="49" s="1"/>
  <c r="H344" i="49"/>
  <c r="J344" i="49" s="1"/>
  <c r="G344" i="49"/>
  <c r="I344" i="49" s="1"/>
  <c r="H345" i="49"/>
  <c r="J345" i="49" s="1"/>
  <c r="G345" i="49"/>
  <c r="I345" i="49" s="1"/>
  <c r="J346" i="49"/>
  <c r="I346" i="49"/>
  <c r="H346" i="49"/>
  <c r="G346" i="49"/>
  <c r="H347" i="49"/>
  <c r="J347" i="49" s="1"/>
  <c r="G347" i="49"/>
  <c r="I347" i="49" s="1"/>
  <c r="H348" i="49"/>
  <c r="J348" i="49" s="1"/>
  <c r="G348" i="49"/>
  <c r="I348" i="49" s="1"/>
  <c r="J349" i="49"/>
  <c r="I349" i="49"/>
  <c r="H349" i="49"/>
  <c r="G349" i="49"/>
  <c r="H350" i="49"/>
  <c r="J350" i="49" s="1"/>
  <c r="G350" i="49"/>
  <c r="I350" i="49" s="1"/>
  <c r="H351" i="49"/>
  <c r="J351" i="49" s="1"/>
  <c r="G351" i="49"/>
  <c r="I351" i="49" s="1"/>
  <c r="H352" i="49"/>
  <c r="J352" i="49" s="1"/>
  <c r="G352" i="49"/>
  <c r="I352" i="49" s="1"/>
  <c r="H353" i="49"/>
  <c r="J353" i="49" s="1"/>
  <c r="G353" i="49"/>
  <c r="I353" i="49" s="1"/>
  <c r="H354" i="49"/>
  <c r="J354" i="49" s="1"/>
  <c r="G354" i="49"/>
  <c r="I354" i="49" s="1"/>
  <c r="H355" i="49"/>
  <c r="J355" i="49" s="1"/>
  <c r="G355" i="49"/>
  <c r="I355" i="49" s="1"/>
  <c r="I358" i="49"/>
  <c r="H358" i="49"/>
  <c r="J358" i="49" s="1"/>
  <c r="G358" i="49"/>
  <c r="I359" i="49"/>
  <c r="H359" i="49"/>
  <c r="J359" i="49" s="1"/>
  <c r="G359" i="49"/>
  <c r="J362" i="49"/>
  <c r="I362" i="49"/>
  <c r="H362" i="49"/>
  <c r="G362" i="49"/>
  <c r="H363" i="49"/>
  <c r="J363" i="49" s="1"/>
  <c r="G363" i="49"/>
  <c r="I363" i="49" s="1"/>
  <c r="H364" i="49"/>
  <c r="J364" i="49" s="1"/>
  <c r="G364" i="49"/>
  <c r="I364" i="49" s="1"/>
  <c r="H365" i="49"/>
  <c r="J365" i="49" s="1"/>
  <c r="G365" i="49"/>
  <c r="I365" i="49" s="1"/>
  <c r="H366" i="49"/>
  <c r="J366" i="49" s="1"/>
  <c r="G366" i="49"/>
  <c r="I366" i="49" s="1"/>
  <c r="H367" i="49"/>
  <c r="J367" i="49" s="1"/>
  <c r="G367" i="49"/>
  <c r="I367" i="49" s="1"/>
  <c r="H368" i="49"/>
  <c r="J368" i="49" s="1"/>
  <c r="G368" i="49"/>
  <c r="I368" i="49" s="1"/>
  <c r="H369" i="49"/>
  <c r="J369" i="49" s="1"/>
  <c r="G369" i="49"/>
  <c r="I369" i="49" s="1"/>
  <c r="H370" i="49"/>
  <c r="J370" i="49" s="1"/>
  <c r="G370" i="49"/>
  <c r="I370" i="49" s="1"/>
  <c r="H371" i="49"/>
  <c r="J371" i="49" s="1"/>
  <c r="G371" i="49"/>
  <c r="I371" i="49" s="1"/>
  <c r="H372" i="49"/>
  <c r="J372" i="49" s="1"/>
  <c r="G372" i="49"/>
  <c r="I372" i="49" s="1"/>
  <c r="H373" i="49"/>
  <c r="J373" i="49" s="1"/>
  <c r="G373" i="49"/>
  <c r="I373" i="49" s="1"/>
  <c r="J374" i="49"/>
  <c r="I374" i="49"/>
  <c r="H374" i="49"/>
  <c r="G374" i="49"/>
  <c r="J375" i="49"/>
  <c r="I375" i="49"/>
  <c r="H375" i="49"/>
  <c r="G375" i="49"/>
  <c r="H376" i="49"/>
  <c r="J376" i="49" s="1"/>
  <c r="G376" i="49"/>
  <c r="I376" i="49" s="1"/>
  <c r="J377" i="49"/>
  <c r="I377" i="49"/>
  <c r="H377" i="49"/>
  <c r="G377" i="49"/>
  <c r="H378" i="49"/>
  <c r="J378" i="49" s="1"/>
  <c r="G378" i="49"/>
  <c r="I378" i="49" s="1"/>
  <c r="H379" i="49"/>
  <c r="J379" i="49" s="1"/>
  <c r="G379" i="49"/>
  <c r="I379" i="49" s="1"/>
  <c r="H380" i="49"/>
  <c r="J380" i="49" s="1"/>
  <c r="G380" i="49"/>
  <c r="I380" i="49" s="1"/>
  <c r="H381" i="49"/>
  <c r="J381" i="49" s="1"/>
  <c r="G381" i="49"/>
  <c r="I381" i="49" s="1"/>
  <c r="H382" i="49"/>
  <c r="J382" i="49" s="1"/>
  <c r="G382" i="49"/>
  <c r="I382" i="49" s="1"/>
  <c r="H383" i="49"/>
  <c r="J383" i="49" s="1"/>
  <c r="G383" i="49"/>
  <c r="I383" i="49" s="1"/>
  <c r="H384" i="49"/>
  <c r="J384" i="49" s="1"/>
  <c r="G384" i="49"/>
  <c r="I384" i="49" s="1"/>
  <c r="H385" i="49"/>
  <c r="J385" i="49" s="1"/>
  <c r="G385" i="49"/>
  <c r="I385" i="49" s="1"/>
  <c r="H386" i="49"/>
  <c r="J386" i="49" s="1"/>
  <c r="G386" i="49"/>
  <c r="I386" i="49" s="1"/>
  <c r="J387" i="49"/>
  <c r="I387" i="49"/>
  <c r="H387" i="49"/>
  <c r="G387" i="49"/>
  <c r="H388" i="49"/>
  <c r="J388" i="49" s="1"/>
  <c r="G388" i="49"/>
  <c r="I388" i="49" s="1"/>
  <c r="H391" i="49"/>
  <c r="J391" i="49" s="1"/>
  <c r="G391" i="49"/>
  <c r="I391" i="49" s="1"/>
  <c r="I392" i="49"/>
  <c r="H392" i="49"/>
  <c r="J392" i="49" s="1"/>
  <c r="G392" i="49"/>
  <c r="H393" i="49"/>
  <c r="J393" i="49" s="1"/>
  <c r="G393" i="49"/>
  <c r="I393" i="49" s="1"/>
  <c r="J396" i="49"/>
  <c r="I396" i="49"/>
  <c r="H396" i="49"/>
  <c r="G396" i="49"/>
  <c r="I397" i="49"/>
  <c r="H397" i="49"/>
  <c r="J397" i="49" s="1"/>
  <c r="G397" i="49"/>
  <c r="H398" i="49"/>
  <c r="J398" i="49" s="1"/>
  <c r="G398" i="49"/>
  <c r="I398" i="49" s="1"/>
  <c r="H399" i="49"/>
  <c r="J399" i="49" s="1"/>
  <c r="G399" i="49"/>
  <c r="I399" i="49" s="1"/>
  <c r="H400" i="49"/>
  <c r="J400" i="49" s="1"/>
  <c r="G400" i="49"/>
  <c r="I400" i="49" s="1"/>
  <c r="H401" i="49"/>
  <c r="J401" i="49" s="1"/>
  <c r="G401" i="49"/>
  <c r="I401" i="49" s="1"/>
  <c r="H402" i="49"/>
  <c r="J402" i="49" s="1"/>
  <c r="G402" i="49"/>
  <c r="I402" i="49" s="1"/>
  <c r="H403" i="49"/>
  <c r="J403" i="49" s="1"/>
  <c r="G403" i="49"/>
  <c r="I403" i="49" s="1"/>
  <c r="H404" i="49"/>
  <c r="J404" i="49" s="1"/>
  <c r="G404" i="49"/>
  <c r="I404" i="49" s="1"/>
  <c r="H407" i="49"/>
  <c r="J407" i="49" s="1"/>
  <c r="G407" i="49"/>
  <c r="I407" i="49" s="1"/>
  <c r="H408" i="49"/>
  <c r="J408" i="49" s="1"/>
  <c r="G408" i="49"/>
  <c r="I408" i="49" s="1"/>
  <c r="J409" i="49"/>
  <c r="I409" i="49"/>
  <c r="H409" i="49"/>
  <c r="G409" i="49"/>
  <c r="J410" i="49"/>
  <c r="I410" i="49"/>
  <c r="H410" i="49"/>
  <c r="G410" i="49"/>
  <c r="H411" i="49"/>
  <c r="J411" i="49" s="1"/>
  <c r="G411" i="49"/>
  <c r="I411" i="49" s="1"/>
  <c r="H412" i="49"/>
  <c r="J412" i="49" s="1"/>
  <c r="G412" i="49"/>
  <c r="I412" i="49" s="1"/>
  <c r="I415" i="49"/>
  <c r="H415" i="49"/>
  <c r="J415" i="49" s="1"/>
  <c r="G415" i="49"/>
  <c r="H416" i="49"/>
  <c r="J416" i="49" s="1"/>
  <c r="G416" i="49"/>
  <c r="I416" i="49" s="1"/>
  <c r="H417" i="49"/>
  <c r="J417" i="49" s="1"/>
  <c r="G417" i="49"/>
  <c r="I417" i="49" s="1"/>
  <c r="H418" i="49"/>
  <c r="J418" i="49" s="1"/>
  <c r="G418" i="49"/>
  <c r="I418" i="49" s="1"/>
  <c r="H419" i="49"/>
  <c r="J419" i="49" s="1"/>
  <c r="G419" i="49"/>
  <c r="I419" i="49" s="1"/>
  <c r="H422" i="49"/>
  <c r="J422" i="49" s="1"/>
  <c r="G422" i="49"/>
  <c r="I422" i="49" s="1"/>
  <c r="H423" i="49"/>
  <c r="J423" i="49" s="1"/>
  <c r="G423" i="49"/>
  <c r="I423" i="49" s="1"/>
  <c r="H424" i="49"/>
  <c r="J424" i="49" s="1"/>
  <c r="G424" i="49"/>
  <c r="I424" i="49" s="1"/>
  <c r="I425" i="49"/>
  <c r="H425" i="49"/>
  <c r="J425" i="49" s="1"/>
  <c r="G425" i="49"/>
  <c r="H426" i="49"/>
  <c r="J426" i="49" s="1"/>
  <c r="G426" i="49"/>
  <c r="I426" i="49" s="1"/>
  <c r="I427" i="49"/>
  <c r="H427" i="49"/>
  <c r="J427" i="49" s="1"/>
  <c r="G427" i="49"/>
  <c r="H428" i="49"/>
  <c r="J428" i="49" s="1"/>
  <c r="G428" i="49"/>
  <c r="I428" i="49" s="1"/>
  <c r="H429" i="49"/>
  <c r="J429" i="49" s="1"/>
  <c r="G429" i="49"/>
  <c r="I429" i="49" s="1"/>
  <c r="H430" i="49"/>
  <c r="J430" i="49" s="1"/>
  <c r="G430" i="49"/>
  <c r="I430" i="49" s="1"/>
  <c r="H431" i="49"/>
  <c r="J431" i="49" s="1"/>
  <c r="G431" i="49"/>
  <c r="I431" i="49" s="1"/>
  <c r="I434" i="49"/>
  <c r="H434" i="49"/>
  <c r="J434" i="49" s="1"/>
  <c r="G434" i="49"/>
  <c r="H435" i="49"/>
  <c r="J435" i="49" s="1"/>
  <c r="G435" i="49"/>
  <c r="I435" i="49" s="1"/>
  <c r="H436" i="49"/>
  <c r="J436" i="49" s="1"/>
  <c r="G436" i="49"/>
  <c r="I436" i="49" s="1"/>
  <c r="H437" i="49"/>
  <c r="J437" i="49" s="1"/>
  <c r="G437" i="49"/>
  <c r="I437" i="49" s="1"/>
  <c r="H438" i="49"/>
  <c r="J438" i="49" s="1"/>
  <c r="G438" i="49"/>
  <c r="I438" i="49" s="1"/>
  <c r="J439" i="49"/>
  <c r="I439" i="49"/>
  <c r="H439" i="49"/>
  <c r="G439" i="49"/>
  <c r="H440" i="49"/>
  <c r="J440" i="49" s="1"/>
  <c r="G440" i="49"/>
  <c r="I440" i="49" s="1"/>
  <c r="I441" i="49"/>
  <c r="H441" i="49"/>
  <c r="J441" i="49" s="1"/>
  <c r="G441" i="49"/>
  <c r="H442" i="49"/>
  <c r="J442" i="49" s="1"/>
  <c r="G442" i="49"/>
  <c r="I442" i="49" s="1"/>
  <c r="H443" i="49"/>
  <c r="J443" i="49" s="1"/>
  <c r="G443" i="49"/>
  <c r="I443" i="49" s="1"/>
  <c r="H444" i="49"/>
  <c r="J444" i="49" s="1"/>
  <c r="G444" i="49"/>
  <c r="I444" i="49" s="1"/>
  <c r="H447" i="49"/>
  <c r="J447" i="49" s="1"/>
  <c r="G447" i="49"/>
  <c r="I447" i="49" s="1"/>
  <c r="H448" i="49"/>
  <c r="J448" i="49" s="1"/>
  <c r="G448" i="49"/>
  <c r="I448" i="49" s="1"/>
  <c r="J449" i="49"/>
  <c r="I449" i="49"/>
  <c r="H449" i="49"/>
  <c r="G449" i="49"/>
  <c r="I450" i="49"/>
  <c r="H450" i="49"/>
  <c r="J450" i="49" s="1"/>
  <c r="G450" i="49"/>
  <c r="I451" i="49"/>
  <c r="H451" i="49"/>
  <c r="J451" i="49" s="1"/>
  <c r="G451" i="49"/>
  <c r="J452" i="49"/>
  <c r="I452" i="49"/>
  <c r="H452" i="49"/>
  <c r="G452" i="49"/>
  <c r="H453" i="49"/>
  <c r="J453" i="49" s="1"/>
  <c r="G453" i="49"/>
  <c r="I453" i="49" s="1"/>
  <c r="H454" i="49"/>
  <c r="J454" i="49" s="1"/>
  <c r="G454" i="49"/>
  <c r="I454" i="49" s="1"/>
  <c r="H455" i="49"/>
  <c r="J455" i="49" s="1"/>
  <c r="G455" i="49"/>
  <c r="I455" i="49" s="1"/>
  <c r="H458" i="49"/>
  <c r="J458" i="49" s="1"/>
  <c r="G458" i="49"/>
  <c r="I458" i="49" s="1"/>
  <c r="H459" i="49"/>
  <c r="J459" i="49" s="1"/>
  <c r="G459" i="49"/>
  <c r="I459" i="49" s="1"/>
  <c r="H462" i="49"/>
  <c r="J462" i="49" s="1"/>
  <c r="G462" i="49"/>
  <c r="I462" i="49" s="1"/>
  <c r="H463" i="49"/>
  <c r="J463" i="49" s="1"/>
  <c r="G463" i="49"/>
  <c r="I463" i="49" s="1"/>
  <c r="H464" i="49"/>
  <c r="J464" i="49" s="1"/>
  <c r="G464" i="49"/>
  <c r="I464" i="49" s="1"/>
  <c r="H465" i="49"/>
  <c r="J465" i="49" s="1"/>
  <c r="G465" i="49"/>
  <c r="I465" i="49" s="1"/>
  <c r="H466" i="49"/>
  <c r="J466" i="49" s="1"/>
  <c r="G466" i="49"/>
  <c r="I466" i="49" s="1"/>
  <c r="H467" i="49"/>
  <c r="J467" i="49" s="1"/>
  <c r="G467" i="49"/>
  <c r="I467" i="49" s="1"/>
  <c r="I468" i="49"/>
  <c r="H468" i="49"/>
  <c r="J468" i="49" s="1"/>
  <c r="G468" i="49"/>
  <c r="H469" i="49"/>
  <c r="J469" i="49" s="1"/>
  <c r="G469" i="49"/>
  <c r="I469" i="49" s="1"/>
  <c r="H470" i="49"/>
  <c r="J470" i="49" s="1"/>
  <c r="G470" i="49"/>
  <c r="I470" i="49" s="1"/>
  <c r="H473" i="49"/>
  <c r="J473" i="49" s="1"/>
  <c r="G473" i="49"/>
  <c r="I473" i="49" s="1"/>
  <c r="H474" i="49"/>
  <c r="J474" i="49" s="1"/>
  <c r="G474" i="49"/>
  <c r="I474" i="49" s="1"/>
  <c r="I475" i="49"/>
  <c r="H475" i="49"/>
  <c r="J475" i="49" s="1"/>
  <c r="G475" i="49"/>
  <c r="H476" i="49"/>
  <c r="J476" i="49" s="1"/>
  <c r="G476" i="49"/>
  <c r="I476" i="49" s="1"/>
  <c r="H479" i="49"/>
  <c r="J479" i="49" s="1"/>
  <c r="G479" i="49"/>
  <c r="I479" i="49" s="1"/>
  <c r="H480" i="49"/>
  <c r="J480" i="49" s="1"/>
  <c r="G480" i="49"/>
  <c r="I480" i="49" s="1"/>
  <c r="I481" i="49"/>
  <c r="H481" i="49"/>
  <c r="J481" i="49" s="1"/>
  <c r="G481" i="49"/>
  <c r="H482" i="49"/>
  <c r="J482" i="49" s="1"/>
  <c r="G482" i="49"/>
  <c r="I482" i="49" s="1"/>
  <c r="H483" i="49"/>
  <c r="J483" i="49" s="1"/>
  <c r="G483" i="49"/>
  <c r="I483" i="49" s="1"/>
  <c r="I484" i="49"/>
  <c r="H484" i="49"/>
  <c r="J484" i="49" s="1"/>
  <c r="G484" i="49"/>
  <c r="I485" i="49"/>
  <c r="H485" i="49"/>
  <c r="J485" i="49" s="1"/>
  <c r="G485" i="49"/>
  <c r="H486" i="49"/>
  <c r="J486" i="49" s="1"/>
  <c r="G486" i="49"/>
  <c r="I486" i="49" s="1"/>
  <c r="H487" i="49"/>
  <c r="J487" i="49" s="1"/>
  <c r="G487" i="49"/>
  <c r="I487" i="49" s="1"/>
  <c r="H490" i="49"/>
  <c r="J490" i="49" s="1"/>
  <c r="G490" i="49"/>
  <c r="I490" i="49" s="1"/>
  <c r="H491" i="49"/>
  <c r="J491" i="49" s="1"/>
  <c r="G491" i="49"/>
  <c r="I491" i="49" s="1"/>
  <c r="H492" i="49"/>
  <c r="J492" i="49" s="1"/>
  <c r="G492" i="49"/>
  <c r="I492" i="49" s="1"/>
  <c r="H495" i="49"/>
  <c r="J495" i="49" s="1"/>
  <c r="G495" i="49"/>
  <c r="I495" i="49" s="1"/>
  <c r="H496" i="49"/>
  <c r="J496" i="49" s="1"/>
  <c r="G496" i="49"/>
  <c r="I496" i="49" s="1"/>
  <c r="I499" i="49"/>
  <c r="H499" i="49"/>
  <c r="J499" i="49" s="1"/>
  <c r="G499" i="49"/>
  <c r="I500" i="49"/>
  <c r="H500" i="49"/>
  <c r="J500" i="49" s="1"/>
  <c r="G500" i="49"/>
  <c r="H503" i="49"/>
  <c r="J503" i="49" s="1"/>
  <c r="G503" i="49"/>
  <c r="I503" i="49" s="1"/>
  <c r="H504" i="49"/>
  <c r="J504" i="49" s="1"/>
  <c r="G504" i="49"/>
  <c r="I504" i="49" s="1"/>
  <c r="H505" i="49"/>
  <c r="J505" i="49" s="1"/>
  <c r="G505" i="49"/>
  <c r="I505" i="49" s="1"/>
  <c r="H506" i="49"/>
  <c r="J506" i="49" s="1"/>
  <c r="G506" i="49"/>
  <c r="I506" i="49" s="1"/>
  <c r="H507" i="49"/>
  <c r="J507" i="49" s="1"/>
  <c r="G507" i="49"/>
  <c r="I507" i="49" s="1"/>
  <c r="H508" i="49"/>
  <c r="J508" i="49" s="1"/>
  <c r="G508" i="49"/>
  <c r="I508" i="49" s="1"/>
  <c r="H509" i="49"/>
  <c r="J509" i="49" s="1"/>
  <c r="G509" i="49"/>
  <c r="I509" i="49" s="1"/>
  <c r="H510" i="49"/>
  <c r="J510" i="49" s="1"/>
  <c r="G510" i="49"/>
  <c r="I510" i="49" s="1"/>
  <c r="H513" i="49"/>
  <c r="J513" i="49" s="1"/>
  <c r="G513" i="49"/>
  <c r="I513" i="49" s="1"/>
  <c r="H514" i="49"/>
  <c r="J514" i="49" s="1"/>
  <c r="G514" i="49"/>
  <c r="I514" i="49" s="1"/>
  <c r="H515" i="49"/>
  <c r="J515" i="49" s="1"/>
  <c r="G515" i="49"/>
  <c r="I515" i="49" s="1"/>
  <c r="H516" i="49"/>
  <c r="J516" i="49" s="1"/>
  <c r="G516" i="49"/>
  <c r="I516" i="49" s="1"/>
  <c r="H519" i="49"/>
  <c r="J519" i="49" s="1"/>
  <c r="G519" i="49"/>
  <c r="I519" i="49" s="1"/>
  <c r="J520" i="49"/>
  <c r="I520" i="49"/>
  <c r="H520" i="49"/>
  <c r="G520" i="49"/>
  <c r="H521" i="49"/>
  <c r="J521" i="49" s="1"/>
  <c r="G521" i="49"/>
  <c r="I521" i="49" s="1"/>
  <c r="H522" i="49"/>
  <c r="J522" i="49" s="1"/>
  <c r="G522" i="49"/>
  <c r="I522" i="49" s="1"/>
  <c r="H523" i="49"/>
  <c r="J523" i="49" s="1"/>
  <c r="G523" i="49"/>
  <c r="I523" i="49" s="1"/>
  <c r="H524" i="49"/>
  <c r="J524" i="49" s="1"/>
  <c r="G524" i="49"/>
  <c r="I524" i="49" s="1"/>
  <c r="H525" i="49"/>
  <c r="J525" i="49" s="1"/>
  <c r="G525" i="49"/>
  <c r="I525" i="49" s="1"/>
  <c r="H526" i="49"/>
  <c r="J526" i="49" s="1"/>
  <c r="G526" i="49"/>
  <c r="I526" i="49" s="1"/>
  <c r="H529" i="49"/>
  <c r="J529" i="49" s="1"/>
  <c r="G529" i="49"/>
  <c r="I529" i="49" s="1"/>
  <c r="H530" i="49"/>
  <c r="J530" i="49" s="1"/>
  <c r="G530" i="49"/>
  <c r="I530" i="49" s="1"/>
  <c r="H531" i="49"/>
  <c r="J531" i="49" s="1"/>
  <c r="G531" i="49"/>
  <c r="I531" i="49" s="1"/>
  <c r="H532" i="49"/>
  <c r="J532" i="49" s="1"/>
  <c r="G532" i="49"/>
  <c r="I532" i="49" s="1"/>
  <c r="H533" i="49"/>
  <c r="J533" i="49" s="1"/>
  <c r="G533" i="49"/>
  <c r="I533" i="49" s="1"/>
  <c r="H534" i="49"/>
  <c r="J534" i="49" s="1"/>
  <c r="G534" i="49"/>
  <c r="I534" i="49" s="1"/>
  <c r="H535" i="49"/>
  <c r="J535" i="49" s="1"/>
  <c r="G535" i="49"/>
  <c r="I535" i="49" s="1"/>
  <c r="H538" i="49"/>
  <c r="J538" i="49" s="1"/>
  <c r="G538" i="49"/>
  <c r="I538" i="49" s="1"/>
  <c r="H539" i="49"/>
  <c r="J539" i="49" s="1"/>
  <c r="G539" i="49"/>
  <c r="I539" i="49" s="1"/>
  <c r="H540" i="49"/>
  <c r="J540" i="49" s="1"/>
  <c r="G540" i="49"/>
  <c r="I540" i="49" s="1"/>
  <c r="H543" i="49"/>
  <c r="J543" i="49" s="1"/>
  <c r="G543" i="49"/>
  <c r="I543" i="49" s="1"/>
  <c r="H544" i="49"/>
  <c r="J544" i="49" s="1"/>
  <c r="G544" i="49"/>
  <c r="I544" i="49" s="1"/>
  <c r="H545" i="49"/>
  <c r="J545" i="49" s="1"/>
  <c r="G545" i="49"/>
  <c r="I545" i="49" s="1"/>
  <c r="H546" i="49"/>
  <c r="J546" i="49" s="1"/>
  <c r="G546" i="49"/>
  <c r="I546" i="49" s="1"/>
  <c r="J547" i="49"/>
  <c r="I547" i="49"/>
  <c r="H547" i="49"/>
  <c r="G547" i="49"/>
  <c r="J548" i="49"/>
  <c r="I548" i="49"/>
  <c r="H548" i="49"/>
  <c r="G548" i="49"/>
  <c r="H549" i="49"/>
  <c r="J549" i="49" s="1"/>
  <c r="G549" i="49"/>
  <c r="I549" i="49" s="1"/>
  <c r="H550" i="49"/>
  <c r="J550" i="49" s="1"/>
  <c r="G550" i="49"/>
  <c r="I550" i="49" s="1"/>
  <c r="I551" i="49"/>
  <c r="H551" i="49"/>
  <c r="J551" i="49" s="1"/>
  <c r="G551" i="49"/>
  <c r="H552" i="49"/>
  <c r="J552" i="49" s="1"/>
  <c r="G552" i="49"/>
  <c r="I552" i="49" s="1"/>
  <c r="H553" i="49"/>
  <c r="J553" i="49" s="1"/>
  <c r="G553" i="49"/>
  <c r="I553" i="49" s="1"/>
  <c r="H554" i="49"/>
  <c r="J554" i="49" s="1"/>
  <c r="G554" i="49"/>
  <c r="I554" i="49" s="1"/>
  <c r="H555" i="49"/>
  <c r="J555" i="49" s="1"/>
  <c r="G555" i="49"/>
  <c r="I555" i="49" s="1"/>
  <c r="H556" i="49"/>
  <c r="J556" i="49" s="1"/>
  <c r="G556" i="49"/>
  <c r="I556" i="49" s="1"/>
  <c r="H557" i="49"/>
  <c r="J557" i="49" s="1"/>
  <c r="G557" i="49"/>
  <c r="I557" i="49" s="1"/>
  <c r="H558" i="49"/>
  <c r="J558" i="49" s="1"/>
  <c r="G558" i="49"/>
  <c r="I558" i="49" s="1"/>
  <c r="H559" i="49"/>
  <c r="J559" i="49" s="1"/>
  <c r="G559" i="49"/>
  <c r="I559" i="49" s="1"/>
  <c r="I560" i="49"/>
  <c r="H560" i="49"/>
  <c r="J560" i="49" s="1"/>
  <c r="G560" i="49"/>
  <c r="H561" i="49"/>
  <c r="J561" i="49" s="1"/>
  <c r="G561" i="49"/>
  <c r="I561" i="49" s="1"/>
  <c r="I562" i="49"/>
  <c r="H562" i="49"/>
  <c r="J562" i="49" s="1"/>
  <c r="G562" i="49"/>
  <c r="H563" i="49"/>
  <c r="J563" i="49" s="1"/>
  <c r="G563" i="49"/>
  <c r="I563" i="49" s="1"/>
  <c r="H564" i="49"/>
  <c r="J564" i="49" s="1"/>
  <c r="G564" i="49"/>
  <c r="I564" i="49" s="1"/>
  <c r="H565" i="49"/>
  <c r="J565" i="49" s="1"/>
  <c r="G565" i="49"/>
  <c r="I565" i="49" s="1"/>
  <c r="H568" i="49"/>
  <c r="J568" i="49" s="1"/>
  <c r="G568" i="49"/>
  <c r="I568" i="49" s="1"/>
  <c r="H569" i="49"/>
  <c r="J569" i="49" s="1"/>
  <c r="G569" i="49"/>
  <c r="I569" i="49" s="1"/>
  <c r="H570" i="49"/>
  <c r="J570" i="49" s="1"/>
  <c r="G570" i="49"/>
  <c r="I570" i="49" s="1"/>
  <c r="H573" i="49"/>
  <c r="J573" i="49" s="1"/>
  <c r="G573" i="49"/>
  <c r="I573" i="49" s="1"/>
  <c r="H574" i="49"/>
  <c r="J574" i="49" s="1"/>
  <c r="G574" i="49"/>
  <c r="I574" i="49" s="1"/>
  <c r="H575" i="49"/>
  <c r="J575" i="49" s="1"/>
  <c r="G575" i="49"/>
  <c r="I575" i="49" s="1"/>
  <c r="H576" i="49"/>
  <c r="J576" i="49" s="1"/>
  <c r="G576" i="49"/>
  <c r="I576" i="49" s="1"/>
  <c r="H577" i="49"/>
  <c r="J577" i="49" s="1"/>
  <c r="G577" i="49"/>
  <c r="I577" i="49" s="1"/>
  <c r="I578" i="49"/>
  <c r="H578" i="49"/>
  <c r="J578" i="49" s="1"/>
  <c r="G578" i="49"/>
  <c r="H579" i="49"/>
  <c r="J579" i="49" s="1"/>
  <c r="G579" i="49"/>
  <c r="I579" i="49" s="1"/>
  <c r="H580" i="49"/>
  <c r="J580" i="49" s="1"/>
  <c r="G580" i="49"/>
  <c r="I580" i="49" s="1"/>
  <c r="H581" i="49"/>
  <c r="J581" i="49" s="1"/>
  <c r="G581" i="49"/>
  <c r="I581" i="49" s="1"/>
  <c r="H582" i="49"/>
  <c r="J582" i="49" s="1"/>
  <c r="G582" i="49"/>
  <c r="I582" i="49" s="1"/>
  <c r="H583" i="49"/>
  <c r="J583" i="49" s="1"/>
  <c r="G583" i="49"/>
  <c r="I583" i="49" s="1"/>
  <c r="I584" i="49"/>
  <c r="H584" i="49"/>
  <c r="J584" i="49" s="1"/>
  <c r="G584" i="49"/>
  <c r="H585" i="49"/>
  <c r="J585" i="49" s="1"/>
  <c r="G585" i="49"/>
  <c r="I585" i="49" s="1"/>
  <c r="H586" i="49"/>
  <c r="J586" i="49" s="1"/>
  <c r="G586" i="49"/>
  <c r="I586" i="49" s="1"/>
  <c r="H587" i="49"/>
  <c r="J587" i="49" s="1"/>
  <c r="G587" i="49"/>
  <c r="I587" i="49" s="1"/>
  <c r="H588" i="49"/>
  <c r="J588" i="49" s="1"/>
  <c r="G588" i="49"/>
  <c r="I588" i="49" s="1"/>
  <c r="H589" i="49"/>
  <c r="J589" i="49" s="1"/>
  <c r="G589" i="49"/>
  <c r="I589" i="49" s="1"/>
  <c r="H590" i="49"/>
  <c r="J590" i="49" s="1"/>
  <c r="G590" i="49"/>
  <c r="I590" i="49" s="1"/>
  <c r="H591" i="49"/>
  <c r="J591" i="49" s="1"/>
  <c r="G591" i="49"/>
  <c r="I591" i="49" s="1"/>
  <c r="H592" i="49"/>
  <c r="J592" i="49" s="1"/>
  <c r="G592" i="49"/>
  <c r="I592" i="49" s="1"/>
  <c r="J595" i="49"/>
  <c r="I595" i="49"/>
  <c r="H595" i="49"/>
  <c r="G595" i="49"/>
  <c r="H596" i="49"/>
  <c r="J596" i="49" s="1"/>
  <c r="G596" i="49"/>
  <c r="I596" i="49" s="1"/>
  <c r="H597" i="49"/>
  <c r="J597" i="49" s="1"/>
  <c r="G597" i="49"/>
  <c r="I597" i="49" s="1"/>
  <c r="H598" i="49"/>
  <c r="J598" i="49" s="1"/>
  <c r="G598" i="49"/>
  <c r="I598" i="49" s="1"/>
  <c r="H599" i="49"/>
  <c r="J599" i="49" s="1"/>
  <c r="G599" i="49"/>
  <c r="I599" i="49" s="1"/>
  <c r="H600" i="49"/>
  <c r="J600" i="49" s="1"/>
  <c r="G600" i="49"/>
  <c r="I600" i="49" s="1"/>
  <c r="H601" i="49"/>
  <c r="J601" i="49" s="1"/>
  <c r="G601" i="49"/>
  <c r="I601" i="49" s="1"/>
  <c r="H604" i="49"/>
  <c r="J604" i="49" s="1"/>
  <c r="G604" i="49"/>
  <c r="I604" i="49" s="1"/>
  <c r="H605" i="49"/>
  <c r="J605" i="49" s="1"/>
  <c r="G605" i="49"/>
  <c r="I605" i="49" s="1"/>
  <c r="H606" i="49"/>
  <c r="J606" i="49" s="1"/>
  <c r="G606" i="49"/>
  <c r="I606" i="49" s="1"/>
  <c r="H609" i="49"/>
  <c r="J609" i="49" s="1"/>
  <c r="G609" i="49"/>
  <c r="I609" i="49" s="1"/>
  <c r="H610" i="49"/>
  <c r="J610" i="49" s="1"/>
  <c r="G610" i="49"/>
  <c r="I610"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K32" i="56"/>
  <c r="J32" i="56"/>
  <c r="H34" i="56"/>
  <c r="I30" i="56" s="1"/>
  <c r="F34" i="56"/>
  <c r="G32" i="56" s="1"/>
  <c r="D34" i="56"/>
  <c r="E30" i="56" s="1"/>
  <c r="B34" i="56"/>
  <c r="C32"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1" i="57" s="1"/>
  <c r="F26" i="57"/>
  <c r="G24" i="57" s="1"/>
  <c r="D26" i="57"/>
  <c r="E21" i="57" s="1"/>
  <c r="B26" i="57"/>
  <c r="C24"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K47" i="58"/>
  <c r="J47" i="58"/>
  <c r="H49" i="58"/>
  <c r="I46" i="58" s="1"/>
  <c r="F49" i="58"/>
  <c r="G47" i="58" s="1"/>
  <c r="D49" i="58"/>
  <c r="E47" i="58" s="1"/>
  <c r="B49" i="58"/>
  <c r="C47"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K50" i="50"/>
  <c r="J50" i="50"/>
  <c r="K51" i="50"/>
  <c r="J51" i="50"/>
  <c r="H53" i="50"/>
  <c r="I50" i="50" s="1"/>
  <c r="F53" i="50"/>
  <c r="G51" i="50" s="1"/>
  <c r="D53" i="50"/>
  <c r="E50" i="50" s="1"/>
  <c r="B53" i="50"/>
  <c r="C51"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K21" i="53"/>
  <c r="J21" i="53"/>
  <c r="K22" i="53"/>
  <c r="J22" i="53"/>
  <c r="H24" i="53"/>
  <c r="I21" i="53" s="1"/>
  <c r="F24" i="53"/>
  <c r="G22" i="53" s="1"/>
  <c r="D24" i="53"/>
  <c r="E21" i="53" s="1"/>
  <c r="B24" i="53"/>
  <c r="C22" i="53" s="1"/>
  <c r="K7" i="53"/>
  <c r="J7" i="53"/>
  <c r="K28" i="53"/>
  <c r="J28" i="53"/>
  <c r="K29" i="53"/>
  <c r="J29" i="53"/>
  <c r="K30" i="53"/>
  <c r="J30" i="53"/>
  <c r="K31" i="53"/>
  <c r="J31" i="53"/>
  <c r="K32" i="53"/>
  <c r="J32" i="53"/>
  <c r="K33" i="53"/>
  <c r="J33" i="53"/>
  <c r="K34" i="53"/>
  <c r="J34" i="53"/>
  <c r="K35" i="53"/>
  <c r="J35" i="53"/>
  <c r="K36" i="53"/>
  <c r="J36" i="53"/>
  <c r="K37" i="53"/>
  <c r="J37" i="53"/>
  <c r="K38" i="53"/>
  <c r="J38" i="53"/>
  <c r="K39" i="53"/>
  <c r="J39" i="53"/>
  <c r="H41" i="53"/>
  <c r="I37" i="53" s="1"/>
  <c r="F41" i="53"/>
  <c r="G39" i="53" s="1"/>
  <c r="D41" i="53"/>
  <c r="E38" i="53" s="1"/>
  <c r="B41" i="53"/>
  <c r="C39" i="53" s="1"/>
  <c r="K27" i="53"/>
  <c r="J27" i="53"/>
  <c r="K45" i="53"/>
  <c r="J45" i="53"/>
  <c r="K46" i="53"/>
  <c r="J46" i="53"/>
  <c r="K47" i="53"/>
  <c r="J47" i="53"/>
  <c r="K48" i="53"/>
  <c r="J48" i="53"/>
  <c r="K49" i="53"/>
  <c r="J49" i="53"/>
  <c r="K50" i="53"/>
  <c r="J50" i="53"/>
  <c r="K51" i="53"/>
  <c r="J51" i="53"/>
  <c r="K52" i="53"/>
  <c r="J52" i="53"/>
  <c r="K53" i="53"/>
  <c r="J53" i="53"/>
  <c r="K54" i="53"/>
  <c r="J54" i="53"/>
  <c r="K55" i="53"/>
  <c r="J55" i="53"/>
  <c r="K56" i="53"/>
  <c r="J56" i="53"/>
  <c r="K57" i="53"/>
  <c r="J57" i="53"/>
  <c r="K58" i="53"/>
  <c r="J58" i="53"/>
  <c r="K59" i="53"/>
  <c r="J59" i="53"/>
  <c r="H61" i="53"/>
  <c r="I58" i="53" s="1"/>
  <c r="F61" i="53"/>
  <c r="G59" i="53" s="1"/>
  <c r="D61" i="53"/>
  <c r="E58" i="53" s="1"/>
  <c r="B61" i="53"/>
  <c r="C59" i="53" s="1"/>
  <c r="K44" i="53"/>
  <c r="J44" i="53"/>
  <c r="I63" i="53"/>
  <c r="G63" i="53"/>
  <c r="E63" i="53"/>
  <c r="C63" i="53"/>
  <c r="B5" i="54"/>
  <c r="D5" i="54" s="1"/>
  <c r="H5" i="54" s="1"/>
  <c r="K8" i="54"/>
  <c r="J8" i="54"/>
  <c r="K9" i="54"/>
  <c r="J9" i="54"/>
  <c r="K10" i="54"/>
  <c r="J10" i="54"/>
  <c r="K11" i="54"/>
  <c r="J11" i="54"/>
  <c r="K12" i="54"/>
  <c r="J12" i="54"/>
  <c r="K13" i="54"/>
  <c r="J13" i="54"/>
  <c r="H15" i="54"/>
  <c r="I12" i="54" s="1"/>
  <c r="F15" i="54"/>
  <c r="G13" i="54" s="1"/>
  <c r="D15" i="54"/>
  <c r="E12" i="54" s="1"/>
  <c r="B15" i="54"/>
  <c r="C13" i="54" s="1"/>
  <c r="K7" i="54"/>
  <c r="J7" i="54"/>
  <c r="G20" i="54"/>
  <c r="C20" i="54"/>
  <c r="C18" i="54"/>
  <c r="H20" i="54"/>
  <c r="F20" i="54"/>
  <c r="G18" i="54" s="1"/>
  <c r="D20" i="54"/>
  <c r="E20" i="54" s="1"/>
  <c r="B20" i="54"/>
  <c r="K18" i="54"/>
  <c r="J18" i="54"/>
  <c r="K24" i="54"/>
  <c r="J24" i="54"/>
  <c r="K25" i="54"/>
  <c r="J25" i="54"/>
  <c r="H27" i="54"/>
  <c r="I24" i="54" s="1"/>
  <c r="F27" i="54"/>
  <c r="G25" i="54" s="1"/>
  <c r="D27" i="54"/>
  <c r="B27" i="54"/>
  <c r="C25" i="54" s="1"/>
  <c r="K23" i="54"/>
  <c r="J23" i="54"/>
  <c r="K31" i="54"/>
  <c r="J31" i="54"/>
  <c r="K32" i="54"/>
  <c r="J32" i="54"/>
  <c r="K33" i="54"/>
  <c r="J33" i="54"/>
  <c r="K34" i="54"/>
  <c r="J34" i="54"/>
  <c r="K35" i="54"/>
  <c r="J35" i="54"/>
  <c r="K36" i="54"/>
  <c r="J36" i="54"/>
  <c r="K37" i="54"/>
  <c r="J37" i="54"/>
  <c r="K38" i="54"/>
  <c r="J38" i="54"/>
  <c r="K39" i="54"/>
  <c r="J39" i="54"/>
  <c r="H41" i="54"/>
  <c r="I37" i="54" s="1"/>
  <c r="F41" i="54"/>
  <c r="G39" i="54" s="1"/>
  <c r="D41" i="54"/>
  <c r="E37" i="54" s="1"/>
  <c r="B41" i="54"/>
  <c r="C39" i="54" s="1"/>
  <c r="K30" i="54"/>
  <c r="J30" i="54"/>
  <c r="K45" i="54"/>
  <c r="J45" i="54"/>
  <c r="K46" i="54"/>
  <c r="J46" i="54"/>
  <c r="K47" i="54"/>
  <c r="J47" i="54"/>
  <c r="K48" i="54"/>
  <c r="J48" i="54"/>
  <c r="K49" i="54"/>
  <c r="J49" i="54"/>
  <c r="K50" i="54"/>
  <c r="J50" i="54"/>
  <c r="K51" i="54"/>
  <c r="J51" i="54"/>
  <c r="K52" i="54"/>
  <c r="J52" i="54"/>
  <c r="H54" i="54"/>
  <c r="I50" i="54" s="1"/>
  <c r="F54" i="54"/>
  <c r="G52" i="54" s="1"/>
  <c r="D54" i="54"/>
  <c r="E51" i="54" s="1"/>
  <c r="B54" i="54"/>
  <c r="C52" i="54" s="1"/>
  <c r="K44" i="54"/>
  <c r="J44" i="54"/>
  <c r="K58" i="54"/>
  <c r="J58" i="54"/>
  <c r="K59" i="54"/>
  <c r="J59" i="54"/>
  <c r="K60" i="54"/>
  <c r="J60" i="54"/>
  <c r="K61" i="54"/>
  <c r="J61" i="54"/>
  <c r="K62" i="54"/>
  <c r="J62" i="54"/>
  <c r="K63" i="54"/>
  <c r="J63" i="54"/>
  <c r="K64" i="54"/>
  <c r="J64" i="54"/>
  <c r="K65" i="54"/>
  <c r="J65" i="54"/>
  <c r="K66" i="54"/>
  <c r="J66" i="54"/>
  <c r="K67" i="54"/>
  <c r="J67" i="54"/>
  <c r="K68" i="54"/>
  <c r="J68" i="54"/>
  <c r="H70" i="54"/>
  <c r="I66" i="54" s="1"/>
  <c r="F70" i="54"/>
  <c r="G68" i="54" s="1"/>
  <c r="D70" i="54"/>
  <c r="E64" i="54" s="1"/>
  <c r="B70" i="54"/>
  <c r="C68" i="54" s="1"/>
  <c r="K57" i="54"/>
  <c r="J57" i="54"/>
  <c r="K74" i="54"/>
  <c r="J74" i="54"/>
  <c r="K75" i="54"/>
  <c r="J75" i="54"/>
  <c r="K76" i="54"/>
  <c r="J76" i="54"/>
  <c r="K77" i="54"/>
  <c r="J77" i="54"/>
  <c r="H79" i="54"/>
  <c r="I76" i="54" s="1"/>
  <c r="F79" i="54"/>
  <c r="G77" i="54" s="1"/>
  <c r="D79" i="54"/>
  <c r="E74" i="54" s="1"/>
  <c r="B79" i="54"/>
  <c r="C77" i="54" s="1"/>
  <c r="K73" i="54"/>
  <c r="J73" i="54"/>
  <c r="I81" i="54"/>
  <c r="G81" i="54"/>
  <c r="E81" i="54"/>
  <c r="C81" i="54"/>
  <c r="B5" i="55"/>
  <c r="F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K20" i="55"/>
  <c r="J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H50" i="55"/>
  <c r="I47" i="55" s="1"/>
  <c r="F50" i="55"/>
  <c r="G48" i="55" s="1"/>
  <c r="D50" i="55"/>
  <c r="E46" i="55" s="1"/>
  <c r="B50" i="55"/>
  <c r="C48" i="55" s="1"/>
  <c r="K25" i="55"/>
  <c r="J25" i="55"/>
  <c r="K54" i="55"/>
  <c r="J54" i="55"/>
  <c r="K55" i="55"/>
  <c r="J55" i="55"/>
  <c r="K56" i="55"/>
  <c r="J56" i="55"/>
  <c r="K57" i="55"/>
  <c r="J57" i="55"/>
  <c r="K58" i="55"/>
  <c r="J58" i="55"/>
  <c r="K59" i="55"/>
  <c r="J59" i="55"/>
  <c r="K60" i="55"/>
  <c r="J60" i="55"/>
  <c r="K61" i="55"/>
  <c r="J61" i="55"/>
  <c r="K62" i="55"/>
  <c r="J62" i="55"/>
  <c r="K63" i="55"/>
  <c r="J63" i="55"/>
  <c r="K64" i="55"/>
  <c r="J64" i="55"/>
  <c r="K65" i="55"/>
  <c r="J65" i="55"/>
  <c r="K66" i="55"/>
  <c r="J66" i="55"/>
  <c r="H68" i="55"/>
  <c r="I65" i="55" s="1"/>
  <c r="F68" i="55"/>
  <c r="G66" i="55" s="1"/>
  <c r="D68" i="55"/>
  <c r="E65" i="55" s="1"/>
  <c r="B68" i="55"/>
  <c r="C66" i="55" s="1"/>
  <c r="K53" i="55"/>
  <c r="J53" i="55"/>
  <c r="I70" i="55"/>
  <c r="G70" i="55"/>
  <c r="E70" i="55"/>
  <c r="C70" i="55"/>
  <c r="J70" i="55"/>
  <c r="K70" i="55"/>
  <c r="B73" i="55"/>
  <c r="D73" i="55" s="1"/>
  <c r="H73" i="55" s="1"/>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K96" i="55"/>
  <c r="J96" i="55"/>
  <c r="K97" i="55"/>
  <c r="J97" i="55"/>
  <c r="H99" i="55"/>
  <c r="I95" i="55" s="1"/>
  <c r="F99" i="55"/>
  <c r="G97" i="55" s="1"/>
  <c r="D99" i="55"/>
  <c r="E95" i="55" s="1"/>
  <c r="B99" i="55"/>
  <c r="C97" i="55" s="1"/>
  <c r="K75" i="55"/>
  <c r="J75"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K119" i="55"/>
  <c r="J119" i="55"/>
  <c r="K120" i="55"/>
  <c r="J120" i="55"/>
  <c r="K121" i="55"/>
  <c r="J121" i="55"/>
  <c r="K122" i="55"/>
  <c r="J122" i="55"/>
  <c r="H124" i="55"/>
  <c r="I121" i="55" s="1"/>
  <c r="F124" i="55"/>
  <c r="G122" i="55" s="1"/>
  <c r="D124" i="55"/>
  <c r="E121" i="55" s="1"/>
  <c r="B124" i="55"/>
  <c r="C122" i="55" s="1"/>
  <c r="K102" i="55"/>
  <c r="J102" i="55"/>
  <c r="I126" i="55"/>
  <c r="G126" i="55"/>
  <c r="E126" i="55"/>
  <c r="C126" i="55"/>
  <c r="K126" i="55"/>
  <c r="J126" i="55"/>
  <c r="B129" i="55"/>
  <c r="D129" i="55" s="1"/>
  <c r="H129" i="55" s="1"/>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K149" i="55"/>
  <c r="J149" i="55"/>
  <c r="K150" i="55"/>
  <c r="J150" i="55"/>
  <c r="K151" i="55"/>
  <c r="J151" i="55"/>
  <c r="K152" i="55"/>
  <c r="J152" i="55"/>
  <c r="K153" i="55"/>
  <c r="J153" i="55"/>
  <c r="H155" i="55"/>
  <c r="I152" i="55" s="1"/>
  <c r="F155" i="55"/>
  <c r="G153" i="55" s="1"/>
  <c r="D155" i="55"/>
  <c r="E152" i="55" s="1"/>
  <c r="B155" i="55"/>
  <c r="C153" i="55" s="1"/>
  <c r="K131" i="55"/>
  <c r="J131"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K172" i="55"/>
  <c r="J172" i="55"/>
  <c r="K173" i="55"/>
  <c r="J173" i="55"/>
  <c r="K174" i="55"/>
  <c r="J174" i="55"/>
  <c r="K175" i="55"/>
  <c r="J175" i="55"/>
  <c r="K176" i="55"/>
  <c r="J176" i="55"/>
  <c r="K177" i="55"/>
  <c r="J177" i="55"/>
  <c r="K178" i="55"/>
  <c r="J178" i="55"/>
  <c r="K179" i="55"/>
  <c r="J179" i="55"/>
  <c r="K180" i="55"/>
  <c r="J180" i="55"/>
  <c r="K181" i="55"/>
  <c r="J181" i="55"/>
  <c r="H183" i="55"/>
  <c r="I180" i="55" s="1"/>
  <c r="F183" i="55"/>
  <c r="G181" i="55" s="1"/>
  <c r="D183" i="55"/>
  <c r="E179" i="55" s="1"/>
  <c r="B183" i="55"/>
  <c r="C181" i="55" s="1"/>
  <c r="K158" i="55"/>
  <c r="J158" i="55"/>
  <c r="I185" i="55"/>
  <c r="G185" i="55"/>
  <c r="E185" i="55"/>
  <c r="C185" i="55"/>
  <c r="J185" i="55"/>
  <c r="K185" i="55"/>
  <c r="B188" i="55"/>
  <c r="D188" i="55" s="1"/>
  <c r="H188" i="55" s="1"/>
  <c r="K191" i="55"/>
  <c r="J191" i="55"/>
  <c r="K192" i="55"/>
  <c r="J192" i="55"/>
  <c r="H194" i="55"/>
  <c r="I191" i="55" s="1"/>
  <c r="F194" i="55"/>
  <c r="G192" i="55" s="1"/>
  <c r="D194" i="55"/>
  <c r="E194" i="55" s="1"/>
  <c r="B194" i="55"/>
  <c r="C192" i="55" s="1"/>
  <c r="K190" i="55"/>
  <c r="J190" i="55"/>
  <c r="K198" i="55"/>
  <c r="J198" i="55"/>
  <c r="K199" i="55"/>
  <c r="J199" i="55"/>
  <c r="K200" i="55"/>
  <c r="J200" i="55"/>
  <c r="K201" i="55"/>
  <c r="J201" i="55"/>
  <c r="K202" i="55"/>
  <c r="J202" i="55"/>
  <c r="K203" i="55"/>
  <c r="J203" i="55"/>
  <c r="K204" i="55"/>
  <c r="J204" i="55"/>
  <c r="K205" i="55"/>
  <c r="J205" i="55"/>
  <c r="K206" i="55"/>
  <c r="J206" i="55"/>
  <c r="K207" i="55"/>
  <c r="J207" i="55"/>
  <c r="H209" i="55"/>
  <c r="I206" i="55" s="1"/>
  <c r="F209" i="55"/>
  <c r="G207" i="55" s="1"/>
  <c r="D209" i="55"/>
  <c r="E206" i="55" s="1"/>
  <c r="B209" i="55"/>
  <c r="C207" i="55" s="1"/>
  <c r="K197" i="55"/>
  <c r="J197" i="55"/>
  <c r="I211" i="55"/>
  <c r="G211" i="55"/>
  <c r="E211" i="55"/>
  <c r="C211" i="55"/>
  <c r="J211" i="55"/>
  <c r="K211" i="55"/>
  <c r="I215" i="55"/>
  <c r="G215" i="55"/>
  <c r="E215" i="55"/>
  <c r="C215" i="55"/>
  <c r="H213" i="55"/>
  <c r="I213" i="55" s="1"/>
  <c r="F213" i="55"/>
  <c r="G213" i="55" s="1"/>
  <c r="D213" i="55"/>
  <c r="B213" i="55"/>
  <c r="C213" i="55" s="1"/>
  <c r="K215" i="55"/>
  <c r="J215" i="55"/>
  <c r="K217" i="55"/>
  <c r="J217" i="55"/>
  <c r="I217" i="55"/>
  <c r="G217" i="55"/>
  <c r="E217" i="55"/>
  <c r="C217" i="55"/>
  <c r="D5" i="48"/>
  <c r="H5" i="48" s="1"/>
  <c r="B5" i="48"/>
  <c r="F5" i="48" s="1"/>
  <c r="K8" i="48"/>
  <c r="J8" i="48"/>
  <c r="K9" i="48"/>
  <c r="J9" i="48"/>
  <c r="H11" i="48"/>
  <c r="I11" i="48" s="1"/>
  <c r="F11" i="48"/>
  <c r="G9" i="48" s="1"/>
  <c r="D11" i="48"/>
  <c r="E11" i="48" s="1"/>
  <c r="B11" i="48"/>
  <c r="C9" i="48" s="1"/>
  <c r="K7" i="48"/>
  <c r="J7" i="48"/>
  <c r="I13" i="48"/>
  <c r="G13" i="48"/>
  <c r="E13" i="48"/>
  <c r="C13" i="48"/>
  <c r="J13" i="48"/>
  <c r="K13" i="48"/>
  <c r="B16" i="48"/>
  <c r="F16" i="48" s="1"/>
  <c r="K19" i="48"/>
  <c r="J19" i="48"/>
  <c r="K20" i="48"/>
  <c r="J20" i="48"/>
  <c r="K21" i="48"/>
  <c r="J21" i="48"/>
  <c r="K22" i="48"/>
  <c r="J22" i="48"/>
  <c r="K23" i="48"/>
  <c r="J23" i="48"/>
  <c r="K24" i="48"/>
  <c r="J24" i="48"/>
  <c r="K25" i="48"/>
  <c r="J25" i="48"/>
  <c r="K26" i="48"/>
  <c r="J26" i="48"/>
  <c r="H28" i="48"/>
  <c r="I25" i="48" s="1"/>
  <c r="F28" i="48"/>
  <c r="G26" i="48" s="1"/>
  <c r="D28" i="48"/>
  <c r="E24" i="48" s="1"/>
  <c r="B28" i="48"/>
  <c r="C26" i="48" s="1"/>
  <c r="K18" i="48"/>
  <c r="J18" i="48"/>
  <c r="K32" i="48"/>
  <c r="J32" i="48"/>
  <c r="K33" i="48"/>
  <c r="J33" i="48"/>
  <c r="K34" i="48"/>
  <c r="J34" i="48"/>
  <c r="H36" i="48"/>
  <c r="I33" i="48" s="1"/>
  <c r="F36" i="48"/>
  <c r="G34" i="48" s="1"/>
  <c r="D36" i="48"/>
  <c r="E32" i="48" s="1"/>
  <c r="B36" i="48"/>
  <c r="C34" i="48" s="1"/>
  <c r="K31" i="48"/>
  <c r="J31" i="48"/>
  <c r="I38" i="48"/>
  <c r="G38" i="48"/>
  <c r="E38" i="48"/>
  <c r="C38" i="48"/>
  <c r="K38" i="48"/>
  <c r="J38" i="48"/>
  <c r="B41" i="48"/>
  <c r="D41" i="48" s="1"/>
  <c r="H41" i="48" s="1"/>
  <c r="K44" i="48"/>
  <c r="J44" i="48"/>
  <c r="K45" i="48"/>
  <c r="J45" i="48"/>
  <c r="K46" i="48"/>
  <c r="J46" i="48"/>
  <c r="K47" i="48"/>
  <c r="J47" i="48"/>
  <c r="K48" i="48"/>
  <c r="J48" i="48"/>
  <c r="K49" i="48"/>
  <c r="J49" i="48"/>
  <c r="K50" i="48"/>
  <c r="J50" i="48"/>
  <c r="K51" i="48"/>
  <c r="J51" i="48"/>
  <c r="H53" i="48"/>
  <c r="I50" i="48" s="1"/>
  <c r="F53" i="48"/>
  <c r="G51" i="48" s="1"/>
  <c r="D53" i="48"/>
  <c r="E49" i="48" s="1"/>
  <c r="B53" i="48"/>
  <c r="C51" i="48" s="1"/>
  <c r="K43" i="48"/>
  <c r="J43"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K71" i="48"/>
  <c r="J71" i="48"/>
  <c r="K72" i="48"/>
  <c r="J72" i="48"/>
  <c r="H74" i="48"/>
  <c r="I71" i="48" s="1"/>
  <c r="F74" i="48"/>
  <c r="G72" i="48" s="1"/>
  <c r="D74" i="48"/>
  <c r="E71" i="48" s="1"/>
  <c r="B74" i="48"/>
  <c r="C72" i="48" s="1"/>
  <c r="K56" i="48"/>
  <c r="J56" i="48"/>
  <c r="I76" i="48"/>
  <c r="G76" i="48"/>
  <c r="E76" i="48"/>
  <c r="C76" i="48"/>
  <c r="J76" i="48"/>
  <c r="K76" i="48"/>
  <c r="B79" i="48"/>
  <c r="D79" i="48" s="1"/>
  <c r="H79" i="48" s="1"/>
  <c r="E88" i="48"/>
  <c r="E81" i="48"/>
  <c r="K82" i="48"/>
  <c r="J82" i="48"/>
  <c r="K83" i="48"/>
  <c r="J83" i="48"/>
  <c r="K84" i="48"/>
  <c r="J84" i="48"/>
  <c r="K85" i="48"/>
  <c r="J85" i="48"/>
  <c r="K86" i="48"/>
  <c r="J86" i="48"/>
  <c r="H88" i="48"/>
  <c r="F88" i="48"/>
  <c r="G86" i="48" s="1"/>
  <c r="D88" i="48"/>
  <c r="E85" i="48" s="1"/>
  <c r="B88" i="48"/>
  <c r="C86" i="48" s="1"/>
  <c r="K81" i="48"/>
  <c r="J81" i="48"/>
  <c r="K92" i="48"/>
  <c r="J92"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K108" i="48"/>
  <c r="J108" i="48"/>
  <c r="K109" i="48"/>
  <c r="J109" i="48"/>
  <c r="H111" i="48"/>
  <c r="I108" i="48" s="1"/>
  <c r="F111" i="48"/>
  <c r="G109" i="48" s="1"/>
  <c r="D111" i="48"/>
  <c r="E108" i="48" s="1"/>
  <c r="B111" i="48"/>
  <c r="C109" i="48" s="1"/>
  <c r="K91" i="48"/>
  <c r="J91" i="48"/>
  <c r="I113" i="48"/>
  <c r="G113" i="48"/>
  <c r="E113" i="48"/>
  <c r="C113" i="48"/>
  <c r="J113" i="48"/>
  <c r="K113" i="48"/>
  <c r="B116" i="48"/>
  <c r="D116" i="48" s="1"/>
  <c r="H116" i="48" s="1"/>
  <c r="K119" i="48"/>
  <c r="J119" i="48"/>
  <c r="K120" i="48"/>
  <c r="J120" i="48"/>
  <c r="H122" i="48"/>
  <c r="I119" i="48" s="1"/>
  <c r="F122" i="48"/>
  <c r="G120" i="48" s="1"/>
  <c r="D122" i="48"/>
  <c r="E122" i="48" s="1"/>
  <c r="B122" i="48"/>
  <c r="C120" i="48" s="1"/>
  <c r="K118" i="48"/>
  <c r="J118" i="48"/>
  <c r="K126" i="48"/>
  <c r="J126" i="48"/>
  <c r="K127" i="48"/>
  <c r="J127" i="48"/>
  <c r="K128" i="48"/>
  <c r="J128" i="48"/>
  <c r="K129" i="48"/>
  <c r="J129" i="48"/>
  <c r="K130" i="48"/>
  <c r="J130" i="48"/>
  <c r="K131" i="48"/>
  <c r="J131" i="48"/>
  <c r="K132" i="48"/>
  <c r="J132" i="48"/>
  <c r="K133" i="48"/>
  <c r="J133" i="48"/>
  <c r="K134" i="48"/>
  <c r="J134" i="48"/>
  <c r="K135" i="48"/>
  <c r="J135" i="48"/>
  <c r="H137" i="48"/>
  <c r="I134" i="48" s="1"/>
  <c r="F137" i="48"/>
  <c r="G135" i="48" s="1"/>
  <c r="D137" i="48"/>
  <c r="E135" i="48" s="1"/>
  <c r="B137" i="48"/>
  <c r="C135" i="48" s="1"/>
  <c r="K125" i="48"/>
  <c r="J125" i="48"/>
  <c r="I139" i="48"/>
  <c r="G139" i="48"/>
  <c r="E139" i="48"/>
  <c r="C139" i="48"/>
  <c r="K139" i="48"/>
  <c r="J139" i="48"/>
  <c r="B142" i="48"/>
  <c r="D142" i="48" s="1"/>
  <c r="H142" i="48" s="1"/>
  <c r="H146" i="48"/>
  <c r="F146" i="48"/>
  <c r="G146" i="48" s="1"/>
  <c r="D146" i="48"/>
  <c r="J146" i="48" s="1"/>
  <c r="B146" i="48"/>
  <c r="C146" i="48" s="1"/>
  <c r="K144" i="48"/>
  <c r="J144" i="48"/>
  <c r="K150" i="48"/>
  <c r="J150" i="48"/>
  <c r="K151" i="48"/>
  <c r="J151" i="48"/>
  <c r="K152" i="48"/>
  <c r="J152" i="48"/>
  <c r="K153" i="48"/>
  <c r="J153" i="48"/>
  <c r="K154" i="48"/>
  <c r="J154" i="48"/>
  <c r="K155" i="48"/>
  <c r="J155" i="48"/>
  <c r="K156" i="48"/>
  <c r="J156" i="48"/>
  <c r="K157" i="48"/>
  <c r="J157" i="48"/>
  <c r="K158" i="48"/>
  <c r="J158" i="48"/>
  <c r="K159" i="48"/>
  <c r="J159" i="48"/>
  <c r="H161" i="48"/>
  <c r="I158" i="48" s="1"/>
  <c r="F161" i="48"/>
  <c r="G159" i="48" s="1"/>
  <c r="D161" i="48"/>
  <c r="E157" i="48" s="1"/>
  <c r="B161" i="48"/>
  <c r="C159" i="48" s="1"/>
  <c r="K149" i="48"/>
  <c r="J149" i="48"/>
  <c r="I163" i="48"/>
  <c r="G163" i="48"/>
  <c r="E163" i="48"/>
  <c r="C163" i="48"/>
  <c r="J163" i="48"/>
  <c r="K163" i="48"/>
  <c r="B166" i="48"/>
  <c r="D166" i="48" s="1"/>
  <c r="H166" i="48" s="1"/>
  <c r="K169" i="48"/>
  <c r="J169" i="48"/>
  <c r="K170" i="48"/>
  <c r="J170" i="48"/>
  <c r="K171" i="48"/>
  <c r="J171" i="48"/>
  <c r="K172" i="48"/>
  <c r="J172" i="48"/>
  <c r="K173" i="48"/>
  <c r="J173" i="48"/>
  <c r="K174" i="48"/>
  <c r="J174" i="48"/>
  <c r="K175" i="48"/>
  <c r="J175" i="48"/>
  <c r="H177" i="48"/>
  <c r="I174" i="48" s="1"/>
  <c r="F177" i="48"/>
  <c r="G175" i="48" s="1"/>
  <c r="D177" i="48"/>
  <c r="E174" i="48" s="1"/>
  <c r="B177" i="48"/>
  <c r="C175" i="48" s="1"/>
  <c r="K168" i="48"/>
  <c r="J168" i="48"/>
  <c r="K181" i="48"/>
  <c r="J181" i="48"/>
  <c r="K182" i="48"/>
  <c r="J182" i="48"/>
  <c r="K183" i="48"/>
  <c r="J183" i="48"/>
  <c r="K184" i="48"/>
  <c r="J184" i="48"/>
  <c r="K185" i="48"/>
  <c r="J185" i="48"/>
  <c r="K186" i="48"/>
  <c r="J186" i="48"/>
  <c r="K187" i="48"/>
  <c r="J187" i="48"/>
  <c r="H189" i="48"/>
  <c r="I186" i="48" s="1"/>
  <c r="F189" i="48"/>
  <c r="G187" i="48" s="1"/>
  <c r="D189" i="48"/>
  <c r="E185" i="48" s="1"/>
  <c r="B189" i="48"/>
  <c r="C187" i="48" s="1"/>
  <c r="K180" i="48"/>
  <c r="J180" i="48"/>
  <c r="I191" i="48"/>
  <c r="G191" i="48"/>
  <c r="E191" i="48"/>
  <c r="C191" i="48"/>
  <c r="K191" i="48"/>
  <c r="J191" i="48"/>
  <c r="B194" i="48"/>
  <c r="D194" i="48" s="1"/>
  <c r="H194" i="48" s="1"/>
  <c r="K197" i="48"/>
  <c r="J197" i="48"/>
  <c r="K198" i="48"/>
  <c r="J198" i="48"/>
  <c r="K199" i="48"/>
  <c r="J199" i="48"/>
  <c r="K200" i="48"/>
  <c r="J200" i="48"/>
  <c r="K201" i="48"/>
  <c r="J201" i="48"/>
  <c r="K202" i="48"/>
  <c r="J202" i="48"/>
  <c r="K203" i="48"/>
  <c r="J203" i="48"/>
  <c r="H205" i="48"/>
  <c r="I202" i="48" s="1"/>
  <c r="F205" i="48"/>
  <c r="G203" i="48" s="1"/>
  <c r="D205" i="48"/>
  <c r="E202" i="48" s="1"/>
  <c r="B205" i="48"/>
  <c r="C203" i="48" s="1"/>
  <c r="K196" i="48"/>
  <c r="J196" i="48"/>
  <c r="E227" i="48"/>
  <c r="E208" i="48"/>
  <c r="K209" i="48"/>
  <c r="J209" i="48"/>
  <c r="K210" i="48"/>
  <c r="J210" i="48"/>
  <c r="K211" i="48"/>
  <c r="J211" i="48"/>
  <c r="K212" i="48"/>
  <c r="J212" i="48"/>
  <c r="K213" i="48"/>
  <c r="J213" i="48"/>
  <c r="K214" i="48"/>
  <c r="J214" i="48"/>
  <c r="K215" i="48"/>
  <c r="J215" i="48"/>
  <c r="K216" i="48"/>
  <c r="J216" i="48"/>
  <c r="K217" i="48"/>
  <c r="J217" i="48"/>
  <c r="K218" i="48"/>
  <c r="J218" i="48"/>
  <c r="K219" i="48"/>
  <c r="J219" i="48"/>
  <c r="K220" i="48"/>
  <c r="J220" i="48"/>
  <c r="K221" i="48"/>
  <c r="J221" i="48"/>
  <c r="K222" i="48"/>
  <c r="J222" i="48"/>
  <c r="K223" i="48"/>
  <c r="J223" i="48"/>
  <c r="K224" i="48"/>
  <c r="J224" i="48"/>
  <c r="K225" i="48"/>
  <c r="J225" i="48"/>
  <c r="H227" i="48"/>
  <c r="I224" i="48" s="1"/>
  <c r="F227" i="48"/>
  <c r="G225" i="48" s="1"/>
  <c r="D227" i="48"/>
  <c r="E222" i="48" s="1"/>
  <c r="B227" i="48"/>
  <c r="C225" i="48" s="1"/>
  <c r="K208" i="48"/>
  <c r="J208" i="48"/>
  <c r="K231" i="48"/>
  <c r="J231" i="48"/>
  <c r="K232" i="48"/>
  <c r="J232" i="48"/>
  <c r="K233" i="48"/>
  <c r="J233" i="48"/>
  <c r="K234" i="48"/>
  <c r="J234" i="48"/>
  <c r="K235" i="48"/>
  <c r="J235" i="48"/>
  <c r="K236" i="48"/>
  <c r="J236" i="48"/>
  <c r="K237" i="48"/>
  <c r="J237" i="48"/>
  <c r="K238" i="48"/>
  <c r="J238" i="48"/>
  <c r="H240" i="48"/>
  <c r="I237" i="48" s="1"/>
  <c r="F240" i="48"/>
  <c r="G238" i="48" s="1"/>
  <c r="D240" i="48"/>
  <c r="E237" i="48" s="1"/>
  <c r="B240" i="48"/>
  <c r="C238" i="48" s="1"/>
  <c r="K230" i="48"/>
  <c r="J230" i="48"/>
  <c r="I242" i="48"/>
  <c r="G242" i="48"/>
  <c r="E242" i="48"/>
  <c r="C242" i="48"/>
  <c r="K242" i="48"/>
  <c r="J242" i="48"/>
  <c r="I246" i="48"/>
  <c r="G246" i="48"/>
  <c r="E246" i="48"/>
  <c r="C246" i="48"/>
  <c r="H244" i="48"/>
  <c r="I244" i="48" s="1"/>
  <c r="F244" i="48"/>
  <c r="G244" i="48" s="1"/>
  <c r="D244" i="48"/>
  <c r="E244" i="48" s="1"/>
  <c r="B244" i="48"/>
  <c r="C244" i="48" s="1"/>
  <c r="K246" i="48"/>
  <c r="J246" i="48"/>
  <c r="K248" i="48"/>
  <c r="J248" i="48"/>
  <c r="I248" i="48"/>
  <c r="G248" i="48"/>
  <c r="E248" i="48"/>
  <c r="C248" i="48"/>
  <c r="K81" i="54"/>
  <c r="J81" i="54"/>
  <c r="K63" i="53"/>
  <c r="J63"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2" i="44"/>
  <c r="J42" i="44" s="1"/>
  <c r="G42" i="44"/>
  <c r="I42"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41" i="44"/>
  <c r="J41" i="44" s="1"/>
  <c r="G41" i="44"/>
  <c r="I41"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H32" i="47"/>
  <c r="J32" i="47" s="1"/>
  <c r="G32" i="47"/>
  <c r="I32" i="47" s="1"/>
  <c r="H33" i="47"/>
  <c r="J33" i="47" s="1"/>
  <c r="G33" i="47"/>
  <c r="I33" i="47" s="1"/>
  <c r="H34" i="47"/>
  <c r="J34" i="47" s="1"/>
  <c r="G34" i="47"/>
  <c r="I34" i="47" s="1"/>
  <c r="H35" i="47"/>
  <c r="J35" i="47" s="1"/>
  <c r="G35" i="47"/>
  <c r="I35" i="47" s="1"/>
  <c r="H25" i="46"/>
  <c r="G25" i="46"/>
  <c r="E25" i="46"/>
  <c r="J25" i="46" s="1"/>
  <c r="D25" i="46"/>
  <c r="C25" i="46"/>
  <c r="I25" i="46" s="1"/>
  <c r="B25" i="46"/>
  <c r="H19" i="46"/>
  <c r="G19" i="46"/>
  <c r="E19" i="46"/>
  <c r="J19" i="46" s="1"/>
  <c r="D19" i="46"/>
  <c r="C19" i="46"/>
  <c r="I19" i="46" s="1"/>
  <c r="B19" i="46"/>
  <c r="H13" i="46"/>
  <c r="G13" i="46"/>
  <c r="E13" i="46"/>
  <c r="J13" i="46" s="1"/>
  <c r="D13" i="46"/>
  <c r="C13" i="46"/>
  <c r="I13" i="46" s="1"/>
  <c r="B13" i="46"/>
  <c r="H7" i="46"/>
  <c r="G7" i="46"/>
  <c r="E7" i="46"/>
  <c r="J7" i="46" s="1"/>
  <c r="D7" i="46"/>
  <c r="C7" i="46"/>
  <c r="I7" i="46" s="1"/>
  <c r="B7" i="46"/>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H75" i="33"/>
  <c r="G75" i="33"/>
  <c r="H76" i="33"/>
  <c r="G76" i="33"/>
  <c r="H77" i="33"/>
  <c r="G77" i="33"/>
  <c r="I7" i="26"/>
  <c r="H7" i="26"/>
  <c r="J7" i="26" s="1"/>
  <c r="G7" i="26"/>
  <c r="H8" i="26"/>
  <c r="J8" i="26" s="1"/>
  <c r="G8" i="26"/>
  <c r="I8" i="26" s="1"/>
  <c r="H9" i="26"/>
  <c r="J9" i="26" s="1"/>
  <c r="G9" i="26"/>
  <c r="I9" i="26" s="1"/>
  <c r="H10" i="26"/>
  <c r="J10" i="26" s="1"/>
  <c r="G10" i="26"/>
  <c r="I10" i="26" s="1"/>
  <c r="H11" i="26"/>
  <c r="J11" i="26" s="1"/>
  <c r="G11" i="26"/>
  <c r="I11" i="26" s="1"/>
  <c r="J12" i="26"/>
  <c r="I12" i="26"/>
  <c r="H12" i="26"/>
  <c r="G12" i="26"/>
  <c r="I13" i="26"/>
  <c r="H13" i="26"/>
  <c r="J13" i="26" s="1"/>
  <c r="G13" i="26"/>
  <c r="J14" i="26"/>
  <c r="I14" i="26"/>
  <c r="H14" i="26"/>
  <c r="G14" i="26"/>
  <c r="H15" i="26"/>
  <c r="J15" i="26" s="1"/>
  <c r="G15" i="26"/>
  <c r="I15" i="26" s="1"/>
  <c r="I16" i="26"/>
  <c r="H16" i="26"/>
  <c r="J16" i="26" s="1"/>
  <c r="G16" i="26"/>
  <c r="H17" i="26"/>
  <c r="J17" i="26" s="1"/>
  <c r="G17" i="26"/>
  <c r="I17" i="26" s="1"/>
  <c r="H18" i="26"/>
  <c r="J18" i="26" s="1"/>
  <c r="G18" i="26"/>
  <c r="I18" i="26" s="1"/>
  <c r="I19" i="26"/>
  <c r="H19" i="26"/>
  <c r="J19" i="26" s="1"/>
  <c r="G19" i="26"/>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I28" i="26"/>
  <c r="H28" i="26"/>
  <c r="J28" i="26" s="1"/>
  <c r="G28" i="26"/>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I36" i="26"/>
  <c r="H36" i="26"/>
  <c r="J36" i="26" s="1"/>
  <c r="G36" i="26"/>
  <c r="J37" i="26"/>
  <c r="H37" i="26"/>
  <c r="G37" i="26"/>
  <c r="I37" i="26" s="1"/>
  <c r="H38" i="26"/>
  <c r="J38" i="26" s="1"/>
  <c r="G38" i="26"/>
  <c r="I38" i="26" s="1"/>
  <c r="I39" i="26"/>
  <c r="H39" i="26"/>
  <c r="J39" i="26" s="1"/>
  <c r="G39" i="26"/>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J49" i="26"/>
  <c r="H49" i="26"/>
  <c r="G49" i="26"/>
  <c r="I49" i="26" s="1"/>
  <c r="H50" i="26"/>
  <c r="J50" i="26" s="1"/>
  <c r="G50" i="26"/>
  <c r="I50" i="26" s="1"/>
  <c r="H51" i="26"/>
  <c r="J51" i="26" s="1"/>
  <c r="G51" i="26"/>
  <c r="I51" i="26" s="1"/>
  <c r="H52" i="26"/>
  <c r="J52" i="26" s="1"/>
  <c r="G52" i="26"/>
  <c r="I52" i="26" s="1"/>
  <c r="H53" i="26"/>
  <c r="J53" i="26" s="1"/>
  <c r="G53" i="26"/>
  <c r="I53" i="26" s="1"/>
  <c r="H54" i="26"/>
  <c r="J54" i="26" s="1"/>
  <c r="G54" i="26"/>
  <c r="I54" i="26" s="1"/>
  <c r="J55" i="26"/>
  <c r="H55" i="26"/>
  <c r="G55" i="26"/>
  <c r="I55" i="26" s="1"/>
  <c r="H56" i="26"/>
  <c r="J56" i="26" s="1"/>
  <c r="G56" i="26"/>
  <c r="I56" i="26" s="1"/>
  <c r="H57" i="26"/>
  <c r="J57" i="26" s="1"/>
  <c r="G57" i="26"/>
  <c r="I57" i="26" s="1"/>
  <c r="J58" i="26"/>
  <c r="H58" i="26"/>
  <c r="G58" i="26"/>
  <c r="I58" i="26" s="1"/>
  <c r="H59" i="26"/>
  <c r="J59" i="26" s="1"/>
  <c r="G59" i="26"/>
  <c r="I59" i="26" s="1"/>
  <c r="H60" i="26"/>
  <c r="J60" i="26" s="1"/>
  <c r="G60" i="26"/>
  <c r="I60" i="26" s="1"/>
  <c r="J61" i="26"/>
  <c r="I61" i="26"/>
  <c r="H61" i="26"/>
  <c r="G61" i="26"/>
  <c r="J62" i="26"/>
  <c r="I62" i="26"/>
  <c r="H62" i="26"/>
  <c r="G62" i="26"/>
  <c r="H63" i="26"/>
  <c r="J63" i="26" s="1"/>
  <c r="G63" i="26"/>
  <c r="I63" i="26" s="1"/>
  <c r="H64" i="26"/>
  <c r="J64" i="26" s="1"/>
  <c r="G64" i="26"/>
  <c r="I64" i="26" s="1"/>
  <c r="H65" i="26"/>
  <c r="J65" i="26" s="1"/>
  <c r="G65" i="26"/>
  <c r="I65" i="26" s="1"/>
  <c r="J66" i="26"/>
  <c r="H66" i="26"/>
  <c r="G66" i="26"/>
  <c r="I66" i="26" s="1"/>
  <c r="H67" i="26"/>
  <c r="J67" i="26" s="1"/>
  <c r="G67" i="26"/>
  <c r="I67" i="26" s="1"/>
  <c r="H68" i="26"/>
  <c r="J68" i="26" s="1"/>
  <c r="G68" i="26"/>
  <c r="I68" i="26" s="1"/>
  <c r="H69" i="26"/>
  <c r="J69" i="26" s="1"/>
  <c r="G69" i="26"/>
  <c r="I69" i="26" s="1"/>
  <c r="J70" i="26"/>
  <c r="H70" i="26"/>
  <c r="G70" i="26"/>
  <c r="I70" i="26" s="1"/>
  <c r="J71" i="26"/>
  <c r="H71" i="26"/>
  <c r="G71" i="26"/>
  <c r="I71" i="26" s="1"/>
  <c r="H72" i="26"/>
  <c r="J72" i="26" s="1"/>
  <c r="G72" i="26"/>
  <c r="I72" i="26" s="1"/>
  <c r="J73" i="26"/>
  <c r="H73" i="26"/>
  <c r="G73" i="26"/>
  <c r="I73" i="26" s="1"/>
  <c r="I74" i="26"/>
  <c r="H74" i="26"/>
  <c r="J74" i="26" s="1"/>
  <c r="G74" i="26"/>
  <c r="H75" i="26"/>
  <c r="J75" i="26" s="1"/>
  <c r="G75" i="26"/>
  <c r="I75" i="26" s="1"/>
  <c r="H76" i="26"/>
  <c r="J76" i="26" s="1"/>
  <c r="G76" i="26"/>
  <c r="I76" i="26" s="1"/>
  <c r="H77" i="26"/>
  <c r="J77" i="26" s="1"/>
  <c r="G77" i="26"/>
  <c r="I77"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34" i="45"/>
  <c r="J34" i="45" s="1"/>
  <c r="G34" i="45"/>
  <c r="I34"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G180" i="48" l="1"/>
  <c r="K146" i="48"/>
  <c r="G118" i="48"/>
  <c r="G189" i="48"/>
  <c r="E149" i="48"/>
  <c r="E144" i="48"/>
  <c r="G122" i="48"/>
  <c r="G168" i="48"/>
  <c r="E146" i="48"/>
  <c r="G177" i="48"/>
  <c r="J27" i="54"/>
  <c r="E230" i="48"/>
  <c r="E196" i="48"/>
  <c r="E91" i="48"/>
  <c r="K20" i="54"/>
  <c r="E161" i="48"/>
  <c r="E240" i="48"/>
  <c r="E205" i="48"/>
  <c r="G125" i="48"/>
  <c r="E111" i="48"/>
  <c r="D16" i="48"/>
  <c r="H16" i="48" s="1"/>
  <c r="G137" i="48"/>
  <c r="C7" i="56"/>
  <c r="G7" i="56"/>
  <c r="E7" i="56"/>
  <c r="I7" i="56"/>
  <c r="C8" i="56"/>
  <c r="G8" i="56"/>
  <c r="E8" i="56"/>
  <c r="I8" i="56"/>
  <c r="C9" i="56"/>
  <c r="G9" i="56"/>
  <c r="E9" i="56"/>
  <c r="I9" i="56"/>
  <c r="C10" i="56"/>
  <c r="G10" i="56"/>
  <c r="E10" i="56"/>
  <c r="I10" i="56"/>
  <c r="C11" i="56"/>
  <c r="G11" i="56"/>
  <c r="E11" i="56"/>
  <c r="I11" i="56"/>
  <c r="C12" i="56"/>
  <c r="G12" i="56"/>
  <c r="E12" i="56"/>
  <c r="I12" i="56"/>
  <c r="E13" i="56"/>
  <c r="I13" i="56"/>
  <c r="C13" i="56"/>
  <c r="G13" i="56"/>
  <c r="C14" i="56"/>
  <c r="G14" i="56"/>
  <c r="E14" i="56"/>
  <c r="I14" i="56"/>
  <c r="E15" i="56"/>
  <c r="I15" i="56"/>
  <c r="C15" i="56"/>
  <c r="G15" i="56"/>
  <c r="C16" i="56"/>
  <c r="G16" i="56"/>
  <c r="E16" i="56"/>
  <c r="I16" i="56"/>
  <c r="C17" i="56"/>
  <c r="G17" i="56"/>
  <c r="E17" i="56"/>
  <c r="I17" i="56"/>
  <c r="C18" i="56"/>
  <c r="G18" i="56"/>
  <c r="E18" i="56"/>
  <c r="I18" i="56"/>
  <c r="C19" i="56"/>
  <c r="G19" i="56"/>
  <c r="E19" i="56"/>
  <c r="I19" i="56"/>
  <c r="C20" i="56"/>
  <c r="G20" i="56"/>
  <c r="E20" i="56"/>
  <c r="I20" i="56"/>
  <c r="C21" i="56"/>
  <c r="G21" i="56"/>
  <c r="E21" i="56"/>
  <c r="I21" i="56"/>
  <c r="E22" i="56"/>
  <c r="I22" i="56"/>
  <c r="C22" i="56"/>
  <c r="G22" i="56"/>
  <c r="C23" i="56"/>
  <c r="G23" i="56"/>
  <c r="E23" i="56"/>
  <c r="I23" i="56"/>
  <c r="C24" i="56"/>
  <c r="G24" i="56"/>
  <c r="E24" i="56"/>
  <c r="I24" i="56"/>
  <c r="E25" i="56"/>
  <c r="C25" i="56"/>
  <c r="G25" i="56"/>
  <c r="I25" i="56"/>
  <c r="C26" i="56"/>
  <c r="G26" i="56"/>
  <c r="E26" i="56"/>
  <c r="I26" i="56"/>
  <c r="C27" i="56"/>
  <c r="G27" i="56"/>
  <c r="E27" i="56"/>
  <c r="I27" i="56"/>
  <c r="C28" i="56"/>
  <c r="G28" i="56"/>
  <c r="E28" i="56"/>
  <c r="I28" i="56"/>
  <c r="E29" i="56"/>
  <c r="I29" i="56"/>
  <c r="C29" i="56"/>
  <c r="G29" i="56"/>
  <c r="C30" i="56"/>
  <c r="G30" i="56"/>
  <c r="C31" i="56"/>
  <c r="G31" i="56"/>
  <c r="J34" i="56"/>
  <c r="K34" i="56"/>
  <c r="E31" i="56"/>
  <c r="I31" i="56"/>
  <c r="E32" i="56"/>
  <c r="I32" i="56"/>
  <c r="F5" i="56"/>
  <c r="C7" i="57"/>
  <c r="G7" i="57"/>
  <c r="E7" i="57"/>
  <c r="I7" i="57"/>
  <c r="C8" i="57"/>
  <c r="G8" i="57"/>
  <c r="E8" i="57"/>
  <c r="I8" i="57"/>
  <c r="C9" i="57"/>
  <c r="G9" i="57"/>
  <c r="E9" i="57"/>
  <c r="I9" i="57"/>
  <c r="C10" i="57"/>
  <c r="G10" i="57"/>
  <c r="E10" i="57"/>
  <c r="I10" i="57"/>
  <c r="C11" i="57"/>
  <c r="G11" i="57"/>
  <c r="E11" i="57"/>
  <c r="I11" i="57"/>
  <c r="E12" i="57"/>
  <c r="I12" i="57"/>
  <c r="C12" i="57"/>
  <c r="G12" i="57"/>
  <c r="C13" i="57"/>
  <c r="G13" i="57"/>
  <c r="E13" i="57"/>
  <c r="I13" i="57"/>
  <c r="C14" i="57"/>
  <c r="G14" i="57"/>
  <c r="E14" i="57"/>
  <c r="I14" i="57"/>
  <c r="C15" i="57"/>
  <c r="G15" i="57"/>
  <c r="E15" i="57"/>
  <c r="I15" i="57"/>
  <c r="C16" i="57"/>
  <c r="G16" i="57"/>
  <c r="E16" i="57"/>
  <c r="I16" i="57"/>
  <c r="E17" i="57"/>
  <c r="I17" i="57"/>
  <c r="C17" i="57"/>
  <c r="G17" i="57"/>
  <c r="C18" i="57"/>
  <c r="G18" i="57"/>
  <c r="E18" i="57"/>
  <c r="I18" i="57"/>
  <c r="C19" i="57"/>
  <c r="G19" i="57"/>
  <c r="E19" i="57"/>
  <c r="I19" i="57"/>
  <c r="E20" i="57"/>
  <c r="I20" i="57"/>
  <c r="C20" i="57"/>
  <c r="G20" i="57"/>
  <c r="C21" i="57"/>
  <c r="G21" i="57"/>
  <c r="C22" i="57"/>
  <c r="G22" i="57"/>
  <c r="J26" i="57"/>
  <c r="K26" i="57"/>
  <c r="E22" i="57"/>
  <c r="I22" i="57"/>
  <c r="E23" i="57"/>
  <c r="I23" i="57"/>
  <c r="C23" i="57"/>
  <c r="G23" i="57"/>
  <c r="E24" i="57"/>
  <c r="I24" i="57"/>
  <c r="F5" i="57"/>
  <c r="C7" i="58"/>
  <c r="G7" i="58"/>
  <c r="E7" i="58"/>
  <c r="I7" i="58"/>
  <c r="C8" i="58"/>
  <c r="G8" i="58"/>
  <c r="E8" i="58"/>
  <c r="I8" i="58"/>
  <c r="E9" i="58"/>
  <c r="I9" i="58"/>
  <c r="C9" i="58"/>
  <c r="G9" i="58"/>
  <c r="E10" i="58"/>
  <c r="I10" i="58"/>
  <c r="C10" i="58"/>
  <c r="G10" i="58"/>
  <c r="E11" i="58"/>
  <c r="I11" i="58"/>
  <c r="C11" i="58"/>
  <c r="G11" i="58"/>
  <c r="C12" i="58"/>
  <c r="G12" i="58"/>
  <c r="E12" i="58"/>
  <c r="I12" i="58"/>
  <c r="I13" i="58"/>
  <c r="C13" i="58"/>
  <c r="G13" i="58"/>
  <c r="E13" i="58"/>
  <c r="C14" i="58"/>
  <c r="G14" i="58"/>
  <c r="E14" i="58"/>
  <c r="I14" i="58"/>
  <c r="E15" i="58"/>
  <c r="I15" i="58"/>
  <c r="C15" i="58"/>
  <c r="G15" i="58"/>
  <c r="E16" i="58"/>
  <c r="I16" i="58"/>
  <c r="C16" i="58"/>
  <c r="G16" i="58"/>
  <c r="E17" i="58"/>
  <c r="I17" i="58"/>
  <c r="C17" i="58"/>
  <c r="G17" i="58"/>
  <c r="C18" i="58"/>
  <c r="G18" i="58"/>
  <c r="E18" i="58"/>
  <c r="I18" i="58"/>
  <c r="C19" i="58"/>
  <c r="G19" i="58"/>
  <c r="E19" i="58"/>
  <c r="I19" i="58"/>
  <c r="E20" i="58"/>
  <c r="I20" i="58"/>
  <c r="C20" i="58"/>
  <c r="G20" i="58"/>
  <c r="E21" i="58"/>
  <c r="I21" i="58"/>
  <c r="C21" i="58"/>
  <c r="G21" i="58"/>
  <c r="C22" i="58"/>
  <c r="G22" i="58"/>
  <c r="E22" i="58"/>
  <c r="I22" i="58"/>
  <c r="C23" i="58"/>
  <c r="G23" i="58"/>
  <c r="E23" i="58"/>
  <c r="I23" i="58"/>
  <c r="C24" i="58"/>
  <c r="G24" i="58"/>
  <c r="E24" i="58"/>
  <c r="I24" i="58"/>
  <c r="C25" i="58"/>
  <c r="G25" i="58"/>
  <c r="E25" i="58"/>
  <c r="I25" i="58"/>
  <c r="C26" i="58"/>
  <c r="G26" i="58"/>
  <c r="E26" i="58"/>
  <c r="I26" i="58"/>
  <c r="C27" i="58"/>
  <c r="G27" i="58"/>
  <c r="E27" i="58"/>
  <c r="I27" i="58"/>
  <c r="C28" i="58"/>
  <c r="G28" i="58"/>
  <c r="E28" i="58"/>
  <c r="I28" i="58"/>
  <c r="E29" i="58"/>
  <c r="I29" i="58"/>
  <c r="C29" i="58"/>
  <c r="G29" i="58"/>
  <c r="E30" i="58"/>
  <c r="I30" i="58"/>
  <c r="C30" i="58"/>
  <c r="G30" i="58"/>
  <c r="E31" i="58"/>
  <c r="I31" i="58"/>
  <c r="C31" i="58"/>
  <c r="G31" i="58"/>
  <c r="C32" i="58"/>
  <c r="G32" i="58"/>
  <c r="E32" i="58"/>
  <c r="I32" i="58"/>
  <c r="C33" i="58"/>
  <c r="G33" i="58"/>
  <c r="E33" i="58"/>
  <c r="I33" i="58"/>
  <c r="C34" i="58"/>
  <c r="G34" i="58"/>
  <c r="E34" i="58"/>
  <c r="I34" i="58"/>
  <c r="C35" i="58"/>
  <c r="G35" i="58"/>
  <c r="E35" i="58"/>
  <c r="I35" i="58"/>
  <c r="C36" i="58"/>
  <c r="G36" i="58"/>
  <c r="E36" i="58"/>
  <c r="I36" i="58"/>
  <c r="C37" i="58"/>
  <c r="G37" i="58"/>
  <c r="E37" i="58"/>
  <c r="I37" i="58"/>
  <c r="C38" i="58"/>
  <c r="G38" i="58"/>
  <c r="E38" i="58"/>
  <c r="I38" i="58"/>
  <c r="C39" i="58"/>
  <c r="G39" i="58"/>
  <c r="E39" i="58"/>
  <c r="I39" i="58"/>
  <c r="E40" i="58"/>
  <c r="I40" i="58"/>
  <c r="C40" i="58"/>
  <c r="G40" i="58"/>
  <c r="C41" i="58"/>
  <c r="G41" i="58"/>
  <c r="E41" i="58"/>
  <c r="I41" i="58"/>
  <c r="C42" i="58"/>
  <c r="G42" i="58"/>
  <c r="E42" i="58"/>
  <c r="I42" i="58"/>
  <c r="C43" i="58"/>
  <c r="G43" i="58"/>
  <c r="E43" i="58"/>
  <c r="I43" i="58"/>
  <c r="C44" i="58"/>
  <c r="G44" i="58"/>
  <c r="E44" i="58"/>
  <c r="I44" i="58"/>
  <c r="C45" i="58"/>
  <c r="G45" i="58"/>
  <c r="E45" i="58"/>
  <c r="I45" i="58"/>
  <c r="C46" i="58"/>
  <c r="G46" i="58"/>
  <c r="E46" i="58"/>
  <c r="K49" i="58"/>
  <c r="J49" i="58"/>
  <c r="I47" i="58"/>
  <c r="F5" i="58"/>
  <c r="E7" i="50"/>
  <c r="I7" i="50"/>
  <c r="C7" i="50"/>
  <c r="G7" i="50"/>
  <c r="C8" i="50"/>
  <c r="G8" i="50"/>
  <c r="E8" i="50"/>
  <c r="I8" i="50"/>
  <c r="C9" i="50"/>
  <c r="G9" i="50"/>
  <c r="E9" i="50"/>
  <c r="I9" i="50"/>
  <c r="C10" i="50"/>
  <c r="G10" i="50"/>
  <c r="E10" i="50"/>
  <c r="I10" i="50"/>
  <c r="E11" i="50"/>
  <c r="I11" i="50"/>
  <c r="C11" i="50"/>
  <c r="G11" i="50"/>
  <c r="C12" i="50"/>
  <c r="G12" i="50"/>
  <c r="E12" i="50"/>
  <c r="I12" i="50"/>
  <c r="C13" i="50"/>
  <c r="G13" i="50"/>
  <c r="E13" i="50"/>
  <c r="I13" i="50"/>
  <c r="C14" i="50"/>
  <c r="G14" i="50"/>
  <c r="E14" i="50"/>
  <c r="I14" i="50"/>
  <c r="E15" i="50"/>
  <c r="I15" i="50"/>
  <c r="C15" i="50"/>
  <c r="G15" i="50"/>
  <c r="C16" i="50"/>
  <c r="G16" i="50"/>
  <c r="E16" i="50"/>
  <c r="I16" i="50"/>
  <c r="C17" i="50"/>
  <c r="G17" i="50"/>
  <c r="E17" i="50"/>
  <c r="I17" i="50"/>
  <c r="E18" i="50"/>
  <c r="I18" i="50"/>
  <c r="C18" i="50"/>
  <c r="G18" i="50"/>
  <c r="C19" i="50"/>
  <c r="G19" i="50"/>
  <c r="E19" i="50"/>
  <c r="I19" i="50"/>
  <c r="C20" i="50"/>
  <c r="G20" i="50"/>
  <c r="E20" i="50"/>
  <c r="I20" i="50"/>
  <c r="C21" i="50"/>
  <c r="G21" i="50"/>
  <c r="E21" i="50"/>
  <c r="I21" i="50"/>
  <c r="C22" i="50"/>
  <c r="G22" i="50"/>
  <c r="E22" i="50"/>
  <c r="I22" i="50"/>
  <c r="C23" i="50"/>
  <c r="G23" i="50"/>
  <c r="E23" i="50"/>
  <c r="I23" i="50"/>
  <c r="C24" i="50"/>
  <c r="G24" i="50"/>
  <c r="E24" i="50"/>
  <c r="I24" i="50"/>
  <c r="E25" i="50"/>
  <c r="I25" i="50"/>
  <c r="C25" i="50"/>
  <c r="G25" i="50"/>
  <c r="E26" i="50"/>
  <c r="I26" i="50"/>
  <c r="C26" i="50"/>
  <c r="G26" i="50"/>
  <c r="C27" i="50"/>
  <c r="G27" i="50"/>
  <c r="E27" i="50"/>
  <c r="I27" i="50"/>
  <c r="E28" i="50"/>
  <c r="I28" i="50"/>
  <c r="C28" i="50"/>
  <c r="G28" i="50"/>
  <c r="C29" i="50"/>
  <c r="G29" i="50"/>
  <c r="E29" i="50"/>
  <c r="I29" i="50"/>
  <c r="E30" i="50"/>
  <c r="I30" i="50"/>
  <c r="C30" i="50"/>
  <c r="G30" i="50"/>
  <c r="E31" i="50"/>
  <c r="I31" i="50"/>
  <c r="C31" i="50"/>
  <c r="G31" i="50"/>
  <c r="C32" i="50"/>
  <c r="G32" i="50"/>
  <c r="E32" i="50"/>
  <c r="I32" i="50"/>
  <c r="C33" i="50"/>
  <c r="G33" i="50"/>
  <c r="E33" i="50"/>
  <c r="I33" i="50"/>
  <c r="C34" i="50"/>
  <c r="G34" i="50"/>
  <c r="E34" i="50"/>
  <c r="I34" i="50"/>
  <c r="E35" i="50"/>
  <c r="I35" i="50"/>
  <c r="C35" i="50"/>
  <c r="G35" i="50"/>
  <c r="C36" i="50"/>
  <c r="G36" i="50"/>
  <c r="E36" i="50"/>
  <c r="I36" i="50"/>
  <c r="C37" i="50"/>
  <c r="G37" i="50"/>
  <c r="E37" i="50"/>
  <c r="I37" i="50"/>
  <c r="E38" i="50"/>
  <c r="I38" i="50"/>
  <c r="C38" i="50"/>
  <c r="G38" i="50"/>
  <c r="C39" i="50"/>
  <c r="G39" i="50"/>
  <c r="E39" i="50"/>
  <c r="I39" i="50"/>
  <c r="C40" i="50"/>
  <c r="G40" i="50"/>
  <c r="E40" i="50"/>
  <c r="I40" i="50"/>
  <c r="E41" i="50"/>
  <c r="I41" i="50"/>
  <c r="C41" i="50"/>
  <c r="G41" i="50"/>
  <c r="C42" i="50"/>
  <c r="G42" i="50"/>
  <c r="E42" i="50"/>
  <c r="I42" i="50"/>
  <c r="C43" i="50"/>
  <c r="G43" i="50"/>
  <c r="E43" i="50"/>
  <c r="I43" i="50"/>
  <c r="C44" i="50"/>
  <c r="G44" i="50"/>
  <c r="E44" i="50"/>
  <c r="I44" i="50"/>
  <c r="C45" i="50"/>
  <c r="G45" i="50"/>
  <c r="E45" i="50"/>
  <c r="I45" i="50"/>
  <c r="C46" i="50"/>
  <c r="G46" i="50"/>
  <c r="E46" i="50"/>
  <c r="I46" i="50"/>
  <c r="E47" i="50"/>
  <c r="I47" i="50"/>
  <c r="C47" i="50"/>
  <c r="G47" i="50"/>
  <c r="E48" i="50"/>
  <c r="I48" i="50"/>
  <c r="C48" i="50"/>
  <c r="G48" i="50"/>
  <c r="C49" i="50"/>
  <c r="G49" i="50"/>
  <c r="E49" i="50"/>
  <c r="I49" i="50"/>
  <c r="C50" i="50"/>
  <c r="G50" i="50"/>
  <c r="J53" i="50"/>
  <c r="K53" i="50"/>
  <c r="E51" i="50"/>
  <c r="I51" i="50"/>
  <c r="F5" i="50"/>
  <c r="E44" i="53"/>
  <c r="I44" i="53"/>
  <c r="E61" i="53"/>
  <c r="I61" i="53"/>
  <c r="E27" i="53"/>
  <c r="I27" i="53"/>
  <c r="E41" i="53"/>
  <c r="I41" i="53"/>
  <c r="E7" i="53"/>
  <c r="I7" i="53"/>
  <c r="E24" i="53"/>
  <c r="I24" i="53"/>
  <c r="C44" i="53"/>
  <c r="G44" i="53"/>
  <c r="C61" i="53"/>
  <c r="G61" i="53"/>
  <c r="C27" i="53"/>
  <c r="G27" i="53"/>
  <c r="C41" i="53"/>
  <c r="G41" i="53"/>
  <c r="C7" i="53"/>
  <c r="G7" i="53"/>
  <c r="C24" i="53"/>
  <c r="G24" i="53"/>
  <c r="F5" i="53"/>
  <c r="E8" i="53"/>
  <c r="I8" i="53"/>
  <c r="C8" i="53"/>
  <c r="G8" i="53"/>
  <c r="E9" i="53"/>
  <c r="I9" i="53"/>
  <c r="C9" i="53"/>
  <c r="G9" i="53"/>
  <c r="C10" i="53"/>
  <c r="G10" i="53"/>
  <c r="E10" i="53"/>
  <c r="I10" i="53"/>
  <c r="C11" i="53"/>
  <c r="G11" i="53"/>
  <c r="E11" i="53"/>
  <c r="I11" i="53"/>
  <c r="C12" i="53"/>
  <c r="G12" i="53"/>
  <c r="E12" i="53"/>
  <c r="I12" i="53"/>
  <c r="E13" i="53"/>
  <c r="I13" i="53"/>
  <c r="C13" i="53"/>
  <c r="G13" i="53"/>
  <c r="C14" i="53"/>
  <c r="G14" i="53"/>
  <c r="E14" i="53"/>
  <c r="I14" i="53"/>
  <c r="C15" i="53"/>
  <c r="G15" i="53"/>
  <c r="E15" i="53"/>
  <c r="I15" i="53"/>
  <c r="C16" i="53"/>
  <c r="G16" i="53"/>
  <c r="E16" i="53"/>
  <c r="I16" i="53"/>
  <c r="C17" i="53"/>
  <c r="G17" i="53"/>
  <c r="E17" i="53"/>
  <c r="I17" i="53"/>
  <c r="C18" i="53"/>
  <c r="G18" i="53"/>
  <c r="E18" i="53"/>
  <c r="I18" i="53"/>
  <c r="E19" i="53"/>
  <c r="I19" i="53"/>
  <c r="C19" i="53"/>
  <c r="G19" i="53"/>
  <c r="C20" i="53"/>
  <c r="G20" i="53"/>
  <c r="E20" i="53"/>
  <c r="I20" i="53"/>
  <c r="C21" i="53"/>
  <c r="G21" i="53"/>
  <c r="J24" i="53"/>
  <c r="K24" i="53"/>
  <c r="E22" i="53"/>
  <c r="I22" i="53"/>
  <c r="C28" i="53"/>
  <c r="G28" i="53"/>
  <c r="E28" i="53"/>
  <c r="I28" i="53"/>
  <c r="C29" i="53"/>
  <c r="G29" i="53"/>
  <c r="E29" i="53"/>
  <c r="I29" i="53"/>
  <c r="C30" i="53"/>
  <c r="G30" i="53"/>
  <c r="E30" i="53"/>
  <c r="I30" i="53"/>
  <c r="C31" i="53"/>
  <c r="G31" i="53"/>
  <c r="E31" i="53"/>
  <c r="I31" i="53"/>
  <c r="C32" i="53"/>
  <c r="G32" i="53"/>
  <c r="E32" i="53"/>
  <c r="I32" i="53"/>
  <c r="C33" i="53"/>
  <c r="G33" i="53"/>
  <c r="E33" i="53"/>
  <c r="I33" i="53"/>
  <c r="C34" i="53"/>
  <c r="G34" i="53"/>
  <c r="E34" i="53"/>
  <c r="I34" i="53"/>
  <c r="C35" i="53"/>
  <c r="G35" i="53"/>
  <c r="E35" i="53"/>
  <c r="I35" i="53"/>
  <c r="G36" i="53"/>
  <c r="C36" i="53"/>
  <c r="E36" i="53"/>
  <c r="I36" i="53"/>
  <c r="E37" i="53"/>
  <c r="C37" i="53"/>
  <c r="G37" i="53"/>
  <c r="C38" i="53"/>
  <c r="G38" i="53"/>
  <c r="K41" i="53"/>
  <c r="I38" i="53"/>
  <c r="J41" i="53"/>
  <c r="E39" i="53"/>
  <c r="I39" i="53"/>
  <c r="C45" i="53"/>
  <c r="G45" i="53"/>
  <c r="E45" i="53"/>
  <c r="I45" i="53"/>
  <c r="E46" i="53"/>
  <c r="I46" i="53"/>
  <c r="C46" i="53"/>
  <c r="G46" i="53"/>
  <c r="C47" i="53"/>
  <c r="G47" i="53"/>
  <c r="E47" i="53"/>
  <c r="I47" i="53"/>
  <c r="C48" i="53"/>
  <c r="G48" i="53"/>
  <c r="E48" i="53"/>
  <c r="I48" i="53"/>
  <c r="C49" i="53"/>
  <c r="G49" i="53"/>
  <c r="E49" i="53"/>
  <c r="I49" i="53"/>
  <c r="C50" i="53"/>
  <c r="G50" i="53"/>
  <c r="E50" i="53"/>
  <c r="I50" i="53"/>
  <c r="C51" i="53"/>
  <c r="G51" i="53"/>
  <c r="E51" i="53"/>
  <c r="I51" i="53"/>
  <c r="E52" i="53"/>
  <c r="I52" i="53"/>
  <c r="C52" i="53"/>
  <c r="G52" i="53"/>
  <c r="C53" i="53"/>
  <c r="G53" i="53"/>
  <c r="E53" i="53"/>
  <c r="I53" i="53"/>
  <c r="E54" i="53"/>
  <c r="I54" i="53"/>
  <c r="C54" i="53"/>
  <c r="G54" i="53"/>
  <c r="C55" i="53"/>
  <c r="G55" i="53"/>
  <c r="E55" i="53"/>
  <c r="I55" i="53"/>
  <c r="C56" i="53"/>
  <c r="G56" i="53"/>
  <c r="E56" i="53"/>
  <c r="I56" i="53"/>
  <c r="C57" i="53"/>
  <c r="G57" i="53"/>
  <c r="E57" i="53"/>
  <c r="I57" i="53"/>
  <c r="C58" i="53"/>
  <c r="G58" i="53"/>
  <c r="J61" i="53"/>
  <c r="K61" i="53"/>
  <c r="E59" i="53"/>
  <c r="I59" i="53"/>
  <c r="C73" i="54"/>
  <c r="G73" i="54"/>
  <c r="C79" i="54"/>
  <c r="G79" i="54"/>
  <c r="C57" i="54"/>
  <c r="G57" i="54"/>
  <c r="C70" i="54"/>
  <c r="G70" i="54"/>
  <c r="C44" i="54"/>
  <c r="G44" i="54"/>
  <c r="C54" i="54"/>
  <c r="G54" i="54"/>
  <c r="C30" i="54"/>
  <c r="G30" i="54"/>
  <c r="C41" i="54"/>
  <c r="G41" i="54"/>
  <c r="C23" i="54"/>
  <c r="G23" i="54"/>
  <c r="C27" i="54"/>
  <c r="G27" i="54"/>
  <c r="J20" i="54"/>
  <c r="E18" i="54"/>
  <c r="I18" i="54"/>
  <c r="I20" i="54"/>
  <c r="E7" i="54"/>
  <c r="I7" i="54"/>
  <c r="E15" i="54"/>
  <c r="I15" i="54"/>
  <c r="E73" i="54"/>
  <c r="I73" i="54"/>
  <c r="E79" i="54"/>
  <c r="I79" i="54"/>
  <c r="E57" i="54"/>
  <c r="I57" i="54"/>
  <c r="E70" i="54"/>
  <c r="I70" i="54"/>
  <c r="E44" i="54"/>
  <c r="I44" i="54"/>
  <c r="E54" i="54"/>
  <c r="I54" i="54"/>
  <c r="E30" i="54"/>
  <c r="I30" i="54"/>
  <c r="E41" i="54"/>
  <c r="I41" i="54"/>
  <c r="E23" i="54"/>
  <c r="I23" i="54"/>
  <c r="E27" i="54"/>
  <c r="I27" i="54"/>
  <c r="C7" i="54"/>
  <c r="G7" i="54"/>
  <c r="C15" i="54"/>
  <c r="G15" i="54"/>
  <c r="F5" i="54"/>
  <c r="E8" i="54"/>
  <c r="I8" i="54"/>
  <c r="C8" i="54"/>
  <c r="G8" i="54"/>
  <c r="E9" i="54"/>
  <c r="I9" i="54"/>
  <c r="C9" i="54"/>
  <c r="G9" i="54"/>
  <c r="C10" i="54"/>
  <c r="G10" i="54"/>
  <c r="E10" i="54"/>
  <c r="I10" i="54"/>
  <c r="E11" i="54"/>
  <c r="I11" i="54"/>
  <c r="C11" i="54"/>
  <c r="G11" i="54"/>
  <c r="C12" i="54"/>
  <c r="G12" i="54"/>
  <c r="K15" i="54"/>
  <c r="J15" i="54"/>
  <c r="E13" i="54"/>
  <c r="I13" i="54"/>
  <c r="E24" i="54"/>
  <c r="C24" i="54"/>
  <c r="G24" i="54"/>
  <c r="K27" i="54"/>
  <c r="E25" i="54"/>
  <c r="I25" i="54"/>
  <c r="C31" i="54"/>
  <c r="G31" i="54"/>
  <c r="E31" i="54"/>
  <c r="I31" i="54"/>
  <c r="C32" i="54"/>
  <c r="G32" i="54"/>
  <c r="E32" i="54"/>
  <c r="I32" i="54"/>
  <c r="C33" i="54"/>
  <c r="G33" i="54"/>
  <c r="E33" i="54"/>
  <c r="I33" i="54"/>
  <c r="C34" i="54"/>
  <c r="G34" i="54"/>
  <c r="E34" i="54"/>
  <c r="I34" i="54"/>
  <c r="C35" i="54"/>
  <c r="G35" i="54"/>
  <c r="E35" i="54"/>
  <c r="I35" i="54"/>
  <c r="C36" i="54"/>
  <c r="G36" i="54"/>
  <c r="E36" i="54"/>
  <c r="I36" i="54"/>
  <c r="C37" i="54"/>
  <c r="G37" i="54"/>
  <c r="K41" i="54"/>
  <c r="J41" i="54"/>
  <c r="C38" i="54"/>
  <c r="G38" i="54"/>
  <c r="E38" i="54"/>
  <c r="I38" i="54"/>
  <c r="E39" i="54"/>
  <c r="I39" i="54"/>
  <c r="E45" i="54"/>
  <c r="I45" i="54"/>
  <c r="C45" i="54"/>
  <c r="G45" i="54"/>
  <c r="E46" i="54"/>
  <c r="I46" i="54"/>
  <c r="C46" i="54"/>
  <c r="G46" i="54"/>
  <c r="E47" i="54"/>
  <c r="I47" i="54"/>
  <c r="C47" i="54"/>
  <c r="G47" i="54"/>
  <c r="E48" i="54"/>
  <c r="I48" i="54"/>
  <c r="C48" i="54"/>
  <c r="G48" i="54"/>
  <c r="C49" i="54"/>
  <c r="G49" i="54"/>
  <c r="E49" i="54"/>
  <c r="I49" i="54"/>
  <c r="E50" i="54"/>
  <c r="C50" i="54"/>
  <c r="G50" i="54"/>
  <c r="K54" i="54"/>
  <c r="C51" i="54"/>
  <c r="G51" i="54"/>
  <c r="I51" i="54"/>
  <c r="J54" i="54"/>
  <c r="E52" i="54"/>
  <c r="I52" i="54"/>
  <c r="C58" i="54"/>
  <c r="G58" i="54"/>
  <c r="E58" i="54"/>
  <c r="I58" i="54"/>
  <c r="C59" i="54"/>
  <c r="G59" i="54"/>
  <c r="E59" i="54"/>
  <c r="I59" i="54"/>
  <c r="C60" i="54"/>
  <c r="G60" i="54"/>
  <c r="E60" i="54"/>
  <c r="I60" i="54"/>
  <c r="C61" i="54"/>
  <c r="G61" i="54"/>
  <c r="E61" i="54"/>
  <c r="I61" i="54"/>
  <c r="C62" i="54"/>
  <c r="G62" i="54"/>
  <c r="E62" i="54"/>
  <c r="I62" i="54"/>
  <c r="C63" i="54"/>
  <c r="G63" i="54"/>
  <c r="E63" i="54"/>
  <c r="I63" i="54"/>
  <c r="C64" i="54"/>
  <c r="G64" i="54"/>
  <c r="I64" i="54"/>
  <c r="C65" i="54"/>
  <c r="G65" i="54"/>
  <c r="J70" i="54"/>
  <c r="E65" i="54"/>
  <c r="I65" i="54"/>
  <c r="C66" i="54"/>
  <c r="G66" i="54"/>
  <c r="E66" i="54"/>
  <c r="K70" i="54"/>
  <c r="C67" i="54"/>
  <c r="G67" i="54"/>
  <c r="E67" i="54"/>
  <c r="I67" i="54"/>
  <c r="E68" i="54"/>
  <c r="I68" i="54"/>
  <c r="C74" i="54"/>
  <c r="G74" i="54"/>
  <c r="I74" i="54"/>
  <c r="C75" i="54"/>
  <c r="G75" i="54"/>
  <c r="J79" i="54"/>
  <c r="E75" i="54"/>
  <c r="I75" i="54"/>
  <c r="E76" i="54"/>
  <c r="C76" i="54"/>
  <c r="G76" i="54"/>
  <c r="K79" i="54"/>
  <c r="E77" i="54"/>
  <c r="I77" i="54"/>
  <c r="C197" i="55"/>
  <c r="G197" i="55"/>
  <c r="C209" i="55"/>
  <c r="G209" i="55"/>
  <c r="C190" i="55"/>
  <c r="G190" i="55"/>
  <c r="C194" i="55"/>
  <c r="G194" i="55"/>
  <c r="E158" i="55"/>
  <c r="I158" i="55"/>
  <c r="E183" i="55"/>
  <c r="I183" i="55"/>
  <c r="E131" i="55"/>
  <c r="I131" i="55"/>
  <c r="E155" i="55"/>
  <c r="I155" i="55"/>
  <c r="C102" i="55"/>
  <c r="G102" i="55"/>
  <c r="C124" i="55"/>
  <c r="G124" i="55"/>
  <c r="C75" i="55"/>
  <c r="G75" i="55"/>
  <c r="C99" i="55"/>
  <c r="G99" i="55"/>
  <c r="E53" i="55"/>
  <c r="I53" i="55"/>
  <c r="E68" i="55"/>
  <c r="I68" i="55"/>
  <c r="E25" i="55"/>
  <c r="I25" i="55"/>
  <c r="E50" i="55"/>
  <c r="I50" i="55"/>
  <c r="C7" i="55"/>
  <c r="G7" i="55"/>
  <c r="C18" i="55"/>
  <c r="G18" i="55"/>
  <c r="J213" i="55"/>
  <c r="E197" i="55"/>
  <c r="I197" i="55"/>
  <c r="E209" i="55"/>
  <c r="I209" i="55"/>
  <c r="E190" i="55"/>
  <c r="I190" i="55"/>
  <c r="I194" i="55"/>
  <c r="C158" i="55"/>
  <c r="G158" i="55"/>
  <c r="C183" i="55"/>
  <c r="G183" i="55"/>
  <c r="C131" i="55"/>
  <c r="G131" i="55"/>
  <c r="C155" i="55"/>
  <c r="G155" i="55"/>
  <c r="E102" i="55"/>
  <c r="I102" i="55"/>
  <c r="E124" i="55"/>
  <c r="I124" i="55"/>
  <c r="E75" i="55"/>
  <c r="I75" i="55"/>
  <c r="E99" i="55"/>
  <c r="I99" i="55"/>
  <c r="C53" i="55"/>
  <c r="G53" i="55"/>
  <c r="C68" i="55"/>
  <c r="G68" i="55"/>
  <c r="C25" i="55"/>
  <c r="G25" i="55"/>
  <c r="C50" i="55"/>
  <c r="G50" i="55"/>
  <c r="E7" i="55"/>
  <c r="I7" i="55"/>
  <c r="E18" i="55"/>
  <c r="I18" i="55"/>
  <c r="D5" i="55"/>
  <c r="H5" i="55" s="1"/>
  <c r="C8" i="55"/>
  <c r="G8" i="55"/>
  <c r="E8" i="55"/>
  <c r="I8" i="55"/>
  <c r="C9" i="55"/>
  <c r="G9" i="55"/>
  <c r="E9" i="55"/>
  <c r="I9" i="55"/>
  <c r="C10" i="55"/>
  <c r="G10" i="55"/>
  <c r="E10" i="55"/>
  <c r="I10" i="55"/>
  <c r="C11" i="55"/>
  <c r="G11" i="55"/>
  <c r="E11" i="55"/>
  <c r="I11" i="55"/>
  <c r="E12" i="55"/>
  <c r="I12" i="55"/>
  <c r="C12" i="55"/>
  <c r="G12" i="55"/>
  <c r="C13" i="55"/>
  <c r="G13" i="55"/>
  <c r="E13" i="55"/>
  <c r="I13" i="55"/>
  <c r="C14" i="55"/>
  <c r="G14" i="55"/>
  <c r="E14" i="55"/>
  <c r="I14" i="55"/>
  <c r="C15" i="55"/>
  <c r="G15" i="55"/>
  <c r="J18" i="55"/>
  <c r="K18" i="55"/>
  <c r="E16" i="55"/>
  <c r="I16" i="55"/>
  <c r="F23" i="55"/>
  <c r="C26" i="55"/>
  <c r="G26" i="55"/>
  <c r="E26" i="55"/>
  <c r="I26" i="55"/>
  <c r="E27" i="55"/>
  <c r="I27" i="55"/>
  <c r="C27" i="55"/>
  <c r="G27" i="55"/>
  <c r="C28" i="55"/>
  <c r="G28" i="55"/>
  <c r="E28" i="55"/>
  <c r="I28" i="55"/>
  <c r="C29" i="55"/>
  <c r="G29" i="55"/>
  <c r="E29" i="55"/>
  <c r="I29" i="55"/>
  <c r="E30" i="55"/>
  <c r="I30" i="55"/>
  <c r="C30" i="55"/>
  <c r="G30" i="55"/>
  <c r="E31" i="55"/>
  <c r="I31" i="55"/>
  <c r="C31" i="55"/>
  <c r="G31" i="55"/>
  <c r="E32" i="55"/>
  <c r="I32" i="55"/>
  <c r="C32" i="55"/>
  <c r="G32" i="55"/>
  <c r="C33" i="55"/>
  <c r="G33" i="55"/>
  <c r="E33" i="55"/>
  <c r="I33" i="55"/>
  <c r="C34" i="55"/>
  <c r="G34" i="55"/>
  <c r="E34" i="55"/>
  <c r="I34" i="55"/>
  <c r="C35" i="55"/>
  <c r="G35" i="55"/>
  <c r="E35" i="55"/>
  <c r="I35" i="55"/>
  <c r="C36" i="55"/>
  <c r="G36" i="55"/>
  <c r="E36" i="55"/>
  <c r="I36" i="55"/>
  <c r="C37" i="55"/>
  <c r="G37" i="55"/>
  <c r="E37" i="55"/>
  <c r="I37" i="55"/>
  <c r="E38" i="55"/>
  <c r="I38" i="55"/>
  <c r="C38" i="55"/>
  <c r="G38" i="55"/>
  <c r="C39" i="55"/>
  <c r="G39" i="55"/>
  <c r="E39" i="55"/>
  <c r="I39" i="55"/>
  <c r="C40" i="55"/>
  <c r="G40" i="55"/>
  <c r="E40" i="55"/>
  <c r="I40" i="55"/>
  <c r="C41" i="55"/>
  <c r="G41" i="55"/>
  <c r="E41" i="55"/>
  <c r="I41" i="55"/>
  <c r="C42" i="55"/>
  <c r="G42" i="55"/>
  <c r="E42" i="55"/>
  <c r="I42" i="55"/>
  <c r="E43" i="55"/>
  <c r="I43" i="55"/>
  <c r="C43" i="55"/>
  <c r="G43" i="55"/>
  <c r="C44" i="55"/>
  <c r="G44" i="55"/>
  <c r="E44" i="55"/>
  <c r="I44" i="55"/>
  <c r="E45" i="55"/>
  <c r="I45" i="55"/>
  <c r="C45" i="55"/>
  <c r="G45" i="55"/>
  <c r="I46" i="55"/>
  <c r="C46" i="55"/>
  <c r="G46" i="55"/>
  <c r="C47" i="55"/>
  <c r="G47" i="55"/>
  <c r="J50" i="55"/>
  <c r="E47" i="55"/>
  <c r="K50" i="55"/>
  <c r="E48" i="55"/>
  <c r="I48" i="55"/>
  <c r="E54" i="55"/>
  <c r="I54" i="55"/>
  <c r="C54" i="55"/>
  <c r="G54" i="55"/>
  <c r="E55" i="55"/>
  <c r="I55" i="55"/>
  <c r="C55" i="55"/>
  <c r="G55" i="55"/>
  <c r="C56" i="55"/>
  <c r="G56" i="55"/>
  <c r="E56" i="55"/>
  <c r="I56" i="55"/>
  <c r="C57" i="55"/>
  <c r="G57" i="55"/>
  <c r="E57" i="55"/>
  <c r="I57" i="55"/>
  <c r="C58" i="55"/>
  <c r="G58" i="55"/>
  <c r="E58" i="55"/>
  <c r="I58" i="55"/>
  <c r="E59" i="55"/>
  <c r="I59" i="55"/>
  <c r="C59" i="55"/>
  <c r="G59" i="55"/>
  <c r="C60" i="55"/>
  <c r="G60" i="55"/>
  <c r="E60" i="55"/>
  <c r="I60" i="55"/>
  <c r="C61" i="55"/>
  <c r="G61" i="55"/>
  <c r="E61" i="55"/>
  <c r="I61" i="55"/>
  <c r="E62" i="55"/>
  <c r="I62" i="55"/>
  <c r="C62" i="55"/>
  <c r="G62" i="55"/>
  <c r="C63" i="55"/>
  <c r="G63" i="55"/>
  <c r="E63" i="55"/>
  <c r="I63" i="55"/>
  <c r="C64" i="55"/>
  <c r="G64" i="55"/>
  <c r="E64" i="55"/>
  <c r="I64" i="55"/>
  <c r="C65" i="55"/>
  <c r="G65" i="55"/>
  <c r="J68" i="55"/>
  <c r="K68" i="55"/>
  <c r="E66" i="55"/>
  <c r="I66" i="55"/>
  <c r="F73" i="55"/>
  <c r="E76" i="55"/>
  <c r="I76" i="55"/>
  <c r="C76" i="55"/>
  <c r="G76" i="55"/>
  <c r="C77" i="55"/>
  <c r="G77" i="55"/>
  <c r="E77" i="55"/>
  <c r="I77" i="55"/>
  <c r="E78" i="55"/>
  <c r="I78" i="55"/>
  <c r="C78" i="55"/>
  <c r="G78" i="55"/>
  <c r="E79" i="55"/>
  <c r="I79" i="55"/>
  <c r="C79" i="55"/>
  <c r="G79" i="55"/>
  <c r="C80" i="55"/>
  <c r="G80" i="55"/>
  <c r="E80" i="55"/>
  <c r="I80" i="55"/>
  <c r="C81" i="55"/>
  <c r="G81" i="55"/>
  <c r="E81" i="55"/>
  <c r="I81" i="55"/>
  <c r="C82" i="55"/>
  <c r="G82" i="55"/>
  <c r="E82" i="55"/>
  <c r="I82" i="55"/>
  <c r="E83" i="55"/>
  <c r="I83" i="55"/>
  <c r="C83" i="55"/>
  <c r="G83" i="55"/>
  <c r="C84" i="55"/>
  <c r="G84" i="55"/>
  <c r="E84" i="55"/>
  <c r="I84" i="55"/>
  <c r="C85" i="55"/>
  <c r="G85" i="55"/>
  <c r="E85" i="55"/>
  <c r="I85" i="55"/>
  <c r="C86" i="55"/>
  <c r="G86" i="55"/>
  <c r="E86" i="55"/>
  <c r="I86" i="55"/>
  <c r="C87" i="55"/>
  <c r="G87" i="55"/>
  <c r="E87" i="55"/>
  <c r="I87" i="55"/>
  <c r="C88" i="55"/>
  <c r="G88" i="55"/>
  <c r="E88" i="55"/>
  <c r="I88" i="55"/>
  <c r="C89" i="55"/>
  <c r="G89" i="55"/>
  <c r="E89" i="55"/>
  <c r="I89" i="55"/>
  <c r="E90" i="55"/>
  <c r="I90" i="55"/>
  <c r="C90" i="55"/>
  <c r="G90" i="55"/>
  <c r="C91" i="55"/>
  <c r="G91" i="55"/>
  <c r="E91" i="55"/>
  <c r="I91" i="55"/>
  <c r="C92" i="55"/>
  <c r="G92" i="55"/>
  <c r="E92" i="55"/>
  <c r="I92" i="55"/>
  <c r="C93" i="55"/>
  <c r="G93" i="55"/>
  <c r="E93" i="55"/>
  <c r="I93" i="55"/>
  <c r="C94" i="55"/>
  <c r="G94" i="55"/>
  <c r="E94" i="55"/>
  <c r="I94" i="55"/>
  <c r="C95" i="55"/>
  <c r="G95" i="55"/>
  <c r="C96" i="55"/>
  <c r="G96" i="55"/>
  <c r="J99" i="55"/>
  <c r="K99" i="55"/>
  <c r="E96" i="55"/>
  <c r="I96" i="55"/>
  <c r="E97" i="55"/>
  <c r="I97" i="55"/>
  <c r="E103" i="55"/>
  <c r="I103" i="55"/>
  <c r="C103" i="55"/>
  <c r="G103" i="55"/>
  <c r="C104" i="55"/>
  <c r="G104" i="55"/>
  <c r="E104" i="55"/>
  <c r="I104" i="55"/>
  <c r="C105" i="55"/>
  <c r="G105" i="55"/>
  <c r="E105" i="55"/>
  <c r="I105" i="55"/>
  <c r="C106" i="55"/>
  <c r="G106" i="55"/>
  <c r="E106" i="55"/>
  <c r="I106" i="55"/>
  <c r="E107" i="55"/>
  <c r="I107" i="55"/>
  <c r="C107" i="55"/>
  <c r="G107" i="55"/>
  <c r="C108" i="55"/>
  <c r="G108" i="55"/>
  <c r="E108" i="55"/>
  <c r="I108" i="55"/>
  <c r="E109" i="55"/>
  <c r="I109" i="55"/>
  <c r="C109" i="55"/>
  <c r="G109" i="55"/>
  <c r="C110" i="55"/>
  <c r="G110" i="55"/>
  <c r="E110" i="55"/>
  <c r="I110" i="55"/>
  <c r="E111" i="55"/>
  <c r="I111" i="55"/>
  <c r="C111" i="55"/>
  <c r="G111" i="55"/>
  <c r="C112" i="55"/>
  <c r="G112" i="55"/>
  <c r="E112" i="55"/>
  <c r="I112" i="55"/>
  <c r="C113" i="55"/>
  <c r="G113" i="55"/>
  <c r="E113" i="55"/>
  <c r="I113" i="55"/>
  <c r="C114" i="55"/>
  <c r="G114" i="55"/>
  <c r="E114" i="55"/>
  <c r="I114" i="55"/>
  <c r="E115" i="55"/>
  <c r="I115" i="55"/>
  <c r="C115" i="55"/>
  <c r="G115" i="55"/>
  <c r="C116" i="55"/>
  <c r="G116" i="55"/>
  <c r="E116" i="55"/>
  <c r="I116" i="55"/>
  <c r="C117" i="55"/>
  <c r="G117" i="55"/>
  <c r="E117" i="55"/>
  <c r="I117" i="55"/>
  <c r="C118" i="55"/>
  <c r="G118" i="55"/>
  <c r="E118" i="55"/>
  <c r="I118" i="55"/>
  <c r="C119" i="55"/>
  <c r="G119" i="55"/>
  <c r="E119" i="55"/>
  <c r="I119" i="55"/>
  <c r="E120" i="55"/>
  <c r="I120" i="55"/>
  <c r="C120" i="55"/>
  <c r="G120" i="55"/>
  <c r="C121" i="55"/>
  <c r="G121" i="55"/>
  <c r="K124" i="55"/>
  <c r="J124" i="55"/>
  <c r="E122" i="55"/>
  <c r="I122" i="55"/>
  <c r="F129" i="55"/>
  <c r="C132" i="55"/>
  <c r="G132" i="55"/>
  <c r="E132" i="55"/>
  <c r="I132" i="55"/>
  <c r="E133" i="55"/>
  <c r="I133" i="55"/>
  <c r="C133" i="55"/>
  <c r="G133" i="55"/>
  <c r="C134" i="55"/>
  <c r="G134" i="55"/>
  <c r="E134" i="55"/>
  <c r="I134" i="55"/>
  <c r="E135" i="55"/>
  <c r="I135" i="55"/>
  <c r="C135" i="55"/>
  <c r="G135" i="55"/>
  <c r="C136" i="55"/>
  <c r="G136" i="55"/>
  <c r="E136" i="55"/>
  <c r="I136" i="55"/>
  <c r="C137" i="55"/>
  <c r="G137" i="55"/>
  <c r="E137" i="55"/>
  <c r="I137" i="55"/>
  <c r="E138" i="55"/>
  <c r="I138" i="55"/>
  <c r="C138" i="55"/>
  <c r="G138" i="55"/>
  <c r="E139" i="55"/>
  <c r="I139" i="55"/>
  <c r="C139" i="55"/>
  <c r="G139" i="55"/>
  <c r="E140" i="55"/>
  <c r="I140" i="55"/>
  <c r="C140" i="55"/>
  <c r="G140" i="55"/>
  <c r="E141" i="55"/>
  <c r="I141" i="55"/>
  <c r="C141" i="55"/>
  <c r="G141" i="55"/>
  <c r="E142" i="55"/>
  <c r="I142" i="55"/>
  <c r="C142" i="55"/>
  <c r="G142" i="55"/>
  <c r="E143" i="55"/>
  <c r="I143" i="55"/>
  <c r="C143" i="55"/>
  <c r="G143" i="55"/>
  <c r="C144" i="55"/>
  <c r="G144" i="55"/>
  <c r="E144" i="55"/>
  <c r="I144" i="55"/>
  <c r="C145" i="55"/>
  <c r="G145" i="55"/>
  <c r="E145" i="55"/>
  <c r="I145" i="55"/>
  <c r="C146" i="55"/>
  <c r="G146" i="55"/>
  <c r="E146" i="55"/>
  <c r="I146" i="55"/>
  <c r="E147" i="55"/>
  <c r="I147" i="55"/>
  <c r="C147" i="55"/>
  <c r="G147" i="55"/>
  <c r="C148" i="55"/>
  <c r="G148" i="55"/>
  <c r="E148" i="55"/>
  <c r="I148" i="55"/>
  <c r="C149" i="55"/>
  <c r="G149" i="55"/>
  <c r="E149" i="55"/>
  <c r="I149" i="55"/>
  <c r="C150" i="55"/>
  <c r="G150" i="55"/>
  <c r="E150" i="55"/>
  <c r="I150" i="55"/>
  <c r="E151" i="55"/>
  <c r="I151" i="55"/>
  <c r="C151" i="55"/>
  <c r="G151" i="55"/>
  <c r="C152" i="55"/>
  <c r="G152" i="55"/>
  <c r="K155" i="55"/>
  <c r="J155" i="55"/>
  <c r="E153" i="55"/>
  <c r="I153" i="55"/>
  <c r="E159" i="55"/>
  <c r="I159" i="55"/>
  <c r="C159" i="55"/>
  <c r="G159" i="55"/>
  <c r="C160" i="55"/>
  <c r="G160" i="55"/>
  <c r="E160" i="55"/>
  <c r="I160" i="55"/>
  <c r="C161" i="55"/>
  <c r="G161" i="55"/>
  <c r="E161" i="55"/>
  <c r="I161" i="55"/>
  <c r="E162" i="55"/>
  <c r="I162" i="55"/>
  <c r="C162" i="55"/>
  <c r="G162" i="55"/>
  <c r="C163" i="55"/>
  <c r="G163" i="55"/>
  <c r="E163" i="55"/>
  <c r="I163" i="55"/>
  <c r="C164" i="55"/>
  <c r="G164" i="55"/>
  <c r="E164" i="55"/>
  <c r="I164" i="55"/>
  <c r="E165" i="55"/>
  <c r="I165" i="55"/>
  <c r="C165" i="55"/>
  <c r="G165" i="55"/>
  <c r="C166" i="55"/>
  <c r="G166" i="55"/>
  <c r="E166" i="55"/>
  <c r="I166" i="55"/>
  <c r="C167" i="55"/>
  <c r="G167" i="55"/>
  <c r="E167" i="55"/>
  <c r="I167" i="55"/>
  <c r="C168" i="55"/>
  <c r="G168" i="55"/>
  <c r="E168" i="55"/>
  <c r="I168" i="55"/>
  <c r="C169" i="55"/>
  <c r="G169" i="55"/>
  <c r="E169" i="55"/>
  <c r="I169" i="55"/>
  <c r="C170" i="55"/>
  <c r="G170" i="55"/>
  <c r="E170" i="55"/>
  <c r="I170" i="55"/>
  <c r="C171" i="55"/>
  <c r="G171" i="55"/>
  <c r="E171" i="55"/>
  <c r="I171" i="55"/>
  <c r="E172" i="55"/>
  <c r="I172" i="55"/>
  <c r="C172" i="55"/>
  <c r="G172" i="55"/>
  <c r="C173" i="55"/>
  <c r="G173" i="55"/>
  <c r="E173" i="55"/>
  <c r="I173" i="55"/>
  <c r="E174" i="55"/>
  <c r="I174" i="55"/>
  <c r="C174" i="55"/>
  <c r="G174" i="55"/>
  <c r="C175" i="55"/>
  <c r="G175" i="55"/>
  <c r="E175" i="55"/>
  <c r="I175" i="55"/>
  <c r="E176" i="55"/>
  <c r="I176" i="55"/>
  <c r="C176" i="55"/>
  <c r="G176" i="55"/>
  <c r="C177" i="55"/>
  <c r="G177" i="55"/>
  <c r="E177" i="55"/>
  <c r="I177" i="55"/>
  <c r="E178" i="55"/>
  <c r="I178" i="55"/>
  <c r="C178" i="55"/>
  <c r="G178" i="55"/>
  <c r="I179" i="55"/>
  <c r="C179" i="55"/>
  <c r="G179" i="55"/>
  <c r="C180" i="55"/>
  <c r="G180" i="55"/>
  <c r="J183" i="55"/>
  <c r="E180" i="55"/>
  <c r="K183" i="55"/>
  <c r="E181" i="55"/>
  <c r="I181" i="55"/>
  <c r="F188" i="55"/>
  <c r="C191" i="55"/>
  <c r="G191" i="55"/>
  <c r="J194" i="55"/>
  <c r="E191" i="55"/>
  <c r="K194" i="55"/>
  <c r="E192" i="55"/>
  <c r="I192" i="55"/>
  <c r="E198" i="55"/>
  <c r="I198" i="55"/>
  <c r="C198" i="55"/>
  <c r="G198" i="55"/>
  <c r="C199" i="55"/>
  <c r="G199" i="55"/>
  <c r="E199" i="55"/>
  <c r="I199" i="55"/>
  <c r="C200" i="55"/>
  <c r="G200" i="55"/>
  <c r="E200" i="55"/>
  <c r="I200" i="55"/>
  <c r="E201" i="55"/>
  <c r="I201" i="55"/>
  <c r="C201" i="55"/>
  <c r="G201" i="55"/>
  <c r="C202" i="55"/>
  <c r="G202" i="55"/>
  <c r="E202" i="55"/>
  <c r="I202" i="55"/>
  <c r="E203" i="55"/>
  <c r="I203" i="55"/>
  <c r="C203" i="55"/>
  <c r="G203" i="55"/>
  <c r="E204" i="55"/>
  <c r="I204" i="55"/>
  <c r="C204" i="55"/>
  <c r="G204" i="55"/>
  <c r="C205" i="55"/>
  <c r="G205" i="55"/>
  <c r="E205" i="55"/>
  <c r="I205" i="55"/>
  <c r="C206" i="55"/>
  <c r="G206" i="55"/>
  <c r="J209" i="55"/>
  <c r="K209" i="55"/>
  <c r="E207" i="55"/>
  <c r="I207" i="55"/>
  <c r="E213" i="55"/>
  <c r="K213" i="55"/>
  <c r="I230" i="48"/>
  <c r="I240" i="48"/>
  <c r="I208" i="48"/>
  <c r="I227" i="48"/>
  <c r="I196" i="48"/>
  <c r="I205" i="48"/>
  <c r="C180" i="48"/>
  <c r="C189" i="48"/>
  <c r="C168" i="48"/>
  <c r="C177" i="48"/>
  <c r="I149" i="48"/>
  <c r="I161" i="48"/>
  <c r="I144" i="48"/>
  <c r="I146" i="48"/>
  <c r="C125" i="48"/>
  <c r="C137" i="48"/>
  <c r="C118" i="48"/>
  <c r="C122" i="48"/>
  <c r="I91" i="48"/>
  <c r="I111" i="48"/>
  <c r="I85" i="48"/>
  <c r="I88" i="48"/>
  <c r="I81" i="48"/>
  <c r="C56" i="48"/>
  <c r="G56" i="48"/>
  <c r="C74" i="48"/>
  <c r="G74" i="48"/>
  <c r="C43" i="48"/>
  <c r="G43" i="48"/>
  <c r="C53" i="48"/>
  <c r="G53" i="48"/>
  <c r="E31" i="48"/>
  <c r="I31" i="48"/>
  <c r="E36" i="48"/>
  <c r="I36" i="48"/>
  <c r="E18" i="48"/>
  <c r="I18" i="48"/>
  <c r="E28" i="48"/>
  <c r="I28" i="48"/>
  <c r="E7" i="48"/>
  <c r="I7" i="48"/>
  <c r="C230" i="48"/>
  <c r="G230" i="48"/>
  <c r="C240" i="48"/>
  <c r="G240" i="48"/>
  <c r="C208" i="48"/>
  <c r="G208" i="48"/>
  <c r="C227" i="48"/>
  <c r="G227" i="48"/>
  <c r="C196" i="48"/>
  <c r="G196" i="48"/>
  <c r="C205" i="48"/>
  <c r="G205" i="48"/>
  <c r="E180" i="48"/>
  <c r="I180" i="48"/>
  <c r="E189" i="48"/>
  <c r="I189" i="48"/>
  <c r="E168" i="48"/>
  <c r="I168" i="48"/>
  <c r="E177" i="48"/>
  <c r="I177" i="48"/>
  <c r="C149" i="48"/>
  <c r="G149" i="48"/>
  <c r="C161" i="48"/>
  <c r="G161" i="48"/>
  <c r="C144" i="48"/>
  <c r="G144" i="48"/>
  <c r="E125" i="48"/>
  <c r="I125" i="48"/>
  <c r="E137" i="48"/>
  <c r="I137" i="48"/>
  <c r="E118" i="48"/>
  <c r="I118" i="48"/>
  <c r="I122" i="48"/>
  <c r="C91" i="48"/>
  <c r="G91" i="48"/>
  <c r="C111" i="48"/>
  <c r="G111" i="48"/>
  <c r="C81" i="48"/>
  <c r="G81" i="48"/>
  <c r="C88" i="48"/>
  <c r="G88" i="48"/>
  <c r="E56" i="48"/>
  <c r="I56" i="48"/>
  <c r="E74" i="48"/>
  <c r="I74" i="48"/>
  <c r="E43" i="48"/>
  <c r="I43" i="48"/>
  <c r="E53" i="48"/>
  <c r="I53" i="48"/>
  <c r="C31" i="48"/>
  <c r="G31" i="48"/>
  <c r="C36" i="48"/>
  <c r="G36" i="48"/>
  <c r="C18" i="48"/>
  <c r="G18" i="48"/>
  <c r="C28" i="48"/>
  <c r="G28" i="48"/>
  <c r="C7" i="48"/>
  <c r="G7" i="48"/>
  <c r="C11" i="48"/>
  <c r="G11" i="48"/>
  <c r="C8" i="48"/>
  <c r="G8" i="48"/>
  <c r="J11" i="48"/>
  <c r="K11" i="48"/>
  <c r="E8" i="48"/>
  <c r="I8" i="48"/>
  <c r="E9" i="48"/>
  <c r="I9" i="48"/>
  <c r="C19" i="48"/>
  <c r="G19" i="48"/>
  <c r="E19" i="48"/>
  <c r="I19" i="48"/>
  <c r="E20" i="48"/>
  <c r="I20" i="48"/>
  <c r="C20" i="48"/>
  <c r="G20" i="48"/>
  <c r="E21" i="48"/>
  <c r="I21" i="48"/>
  <c r="C21" i="48"/>
  <c r="G21" i="48"/>
  <c r="E22" i="48"/>
  <c r="I22" i="48"/>
  <c r="C22" i="48"/>
  <c r="G22" i="48"/>
  <c r="C23" i="48"/>
  <c r="G23" i="48"/>
  <c r="E23" i="48"/>
  <c r="I23" i="48"/>
  <c r="C24" i="48"/>
  <c r="G24" i="48"/>
  <c r="I24" i="48"/>
  <c r="J28" i="48"/>
  <c r="C25" i="48"/>
  <c r="G25" i="48"/>
  <c r="E25" i="48"/>
  <c r="K28" i="48"/>
  <c r="E26" i="48"/>
  <c r="I26" i="48"/>
  <c r="C32" i="48"/>
  <c r="G32" i="48"/>
  <c r="I32" i="48"/>
  <c r="C33" i="48"/>
  <c r="G33" i="48"/>
  <c r="J36" i="48"/>
  <c r="E33" i="48"/>
  <c r="K36" i="48"/>
  <c r="E34" i="48"/>
  <c r="I34" i="48"/>
  <c r="F41" i="48"/>
  <c r="C44" i="48"/>
  <c r="G44" i="48"/>
  <c r="E44" i="48"/>
  <c r="I44" i="48"/>
  <c r="C45" i="48"/>
  <c r="G45" i="48"/>
  <c r="E45" i="48"/>
  <c r="I45" i="48"/>
  <c r="E46" i="48"/>
  <c r="I46" i="48"/>
  <c r="C46" i="48"/>
  <c r="G46" i="48"/>
  <c r="E47" i="48"/>
  <c r="I47" i="48"/>
  <c r="C47" i="48"/>
  <c r="G47" i="48"/>
  <c r="C48" i="48"/>
  <c r="G48" i="48"/>
  <c r="E48" i="48"/>
  <c r="I48" i="48"/>
  <c r="C49" i="48"/>
  <c r="G49" i="48"/>
  <c r="I49" i="48"/>
  <c r="C50" i="48"/>
  <c r="G50" i="48"/>
  <c r="J53" i="48"/>
  <c r="E50" i="48"/>
  <c r="K53" i="48"/>
  <c r="E51" i="48"/>
  <c r="I51" i="48"/>
  <c r="C57" i="48"/>
  <c r="G57" i="48"/>
  <c r="E57" i="48"/>
  <c r="I57" i="48"/>
  <c r="C58" i="48"/>
  <c r="G58" i="48"/>
  <c r="E58" i="48"/>
  <c r="I58" i="48"/>
  <c r="C59" i="48"/>
  <c r="G59" i="48"/>
  <c r="E59" i="48"/>
  <c r="I59" i="48"/>
  <c r="C60" i="48"/>
  <c r="G60" i="48"/>
  <c r="E60" i="48"/>
  <c r="I60" i="48"/>
  <c r="E61" i="48"/>
  <c r="I61" i="48"/>
  <c r="C61" i="48"/>
  <c r="G61" i="48"/>
  <c r="C62" i="48"/>
  <c r="G62" i="48"/>
  <c r="E62" i="48"/>
  <c r="I62" i="48"/>
  <c r="C63" i="48"/>
  <c r="G63" i="48"/>
  <c r="E63" i="48"/>
  <c r="I63" i="48"/>
  <c r="C64" i="48"/>
  <c r="G64" i="48"/>
  <c r="E64" i="48"/>
  <c r="I64" i="48"/>
  <c r="C65" i="48"/>
  <c r="G65" i="48"/>
  <c r="E65" i="48"/>
  <c r="I65" i="48"/>
  <c r="E66" i="48"/>
  <c r="I66" i="48"/>
  <c r="C66" i="48"/>
  <c r="G66" i="48"/>
  <c r="C67" i="48"/>
  <c r="G67" i="48"/>
  <c r="E67" i="48"/>
  <c r="I67" i="48"/>
  <c r="C68" i="48"/>
  <c r="G68" i="48"/>
  <c r="E68" i="48"/>
  <c r="I68" i="48"/>
  <c r="C69" i="48"/>
  <c r="G69" i="48"/>
  <c r="E69" i="48"/>
  <c r="I69" i="48"/>
  <c r="E70" i="48"/>
  <c r="I70" i="48"/>
  <c r="C70" i="48"/>
  <c r="G70" i="48"/>
  <c r="C71" i="48"/>
  <c r="G71" i="48"/>
  <c r="J74" i="48"/>
  <c r="K74" i="48"/>
  <c r="E72" i="48"/>
  <c r="I72" i="48"/>
  <c r="F79" i="48"/>
  <c r="E82" i="48"/>
  <c r="I82" i="48"/>
  <c r="C82" i="48"/>
  <c r="G82" i="48"/>
  <c r="C83" i="48"/>
  <c r="G83" i="48"/>
  <c r="E83" i="48"/>
  <c r="I83" i="48"/>
  <c r="E84" i="48"/>
  <c r="I84" i="48"/>
  <c r="C84" i="48"/>
  <c r="G84" i="48"/>
  <c r="C85" i="48"/>
  <c r="G85" i="48"/>
  <c r="J88" i="48"/>
  <c r="K88" i="48"/>
  <c r="E86" i="48"/>
  <c r="I86" i="48"/>
  <c r="C92" i="48"/>
  <c r="G92" i="48"/>
  <c r="E92" i="48"/>
  <c r="I92" i="48"/>
  <c r="C93" i="48"/>
  <c r="G93" i="48"/>
  <c r="E93" i="48"/>
  <c r="I93" i="48"/>
  <c r="C94" i="48"/>
  <c r="G94" i="48"/>
  <c r="E94" i="48"/>
  <c r="I94" i="48"/>
  <c r="C95" i="48"/>
  <c r="G95" i="48"/>
  <c r="E95" i="48"/>
  <c r="I95" i="48"/>
  <c r="C96" i="48"/>
  <c r="G96" i="48"/>
  <c r="E96" i="48"/>
  <c r="I96" i="48"/>
  <c r="C97" i="48"/>
  <c r="G97" i="48"/>
  <c r="E97" i="48"/>
  <c r="I97" i="48"/>
  <c r="E98" i="48"/>
  <c r="I98" i="48"/>
  <c r="C98" i="48"/>
  <c r="G98" i="48"/>
  <c r="C99" i="48"/>
  <c r="G99" i="48"/>
  <c r="E99" i="48"/>
  <c r="I99" i="48"/>
  <c r="C100" i="48"/>
  <c r="G100" i="48"/>
  <c r="E100" i="48"/>
  <c r="I100" i="48"/>
  <c r="C101" i="48"/>
  <c r="G101" i="48"/>
  <c r="E101" i="48"/>
  <c r="I101" i="48"/>
  <c r="E102" i="48"/>
  <c r="I102" i="48"/>
  <c r="C102" i="48"/>
  <c r="G102" i="48"/>
  <c r="C103" i="48"/>
  <c r="G103" i="48"/>
  <c r="E103" i="48"/>
  <c r="I103" i="48"/>
  <c r="C104" i="48"/>
  <c r="G104" i="48"/>
  <c r="E104" i="48"/>
  <c r="I104" i="48"/>
  <c r="C105" i="48"/>
  <c r="G105" i="48"/>
  <c r="E105" i="48"/>
  <c r="I105" i="48"/>
  <c r="C106" i="48"/>
  <c r="G106" i="48"/>
  <c r="E106" i="48"/>
  <c r="I106" i="48"/>
  <c r="E107" i="48"/>
  <c r="I107" i="48"/>
  <c r="C107" i="48"/>
  <c r="G107" i="48"/>
  <c r="C108" i="48"/>
  <c r="G108" i="48"/>
  <c r="J111" i="48"/>
  <c r="K111" i="48"/>
  <c r="E109" i="48"/>
  <c r="I109" i="48"/>
  <c r="F116" i="48"/>
  <c r="J122" i="48"/>
  <c r="C119" i="48"/>
  <c r="G119" i="48"/>
  <c r="E119" i="48"/>
  <c r="K122" i="48"/>
  <c r="E120" i="48"/>
  <c r="I120" i="48"/>
  <c r="C126" i="48"/>
  <c r="G126" i="48"/>
  <c r="E126" i="48"/>
  <c r="I126" i="48"/>
  <c r="C127" i="48"/>
  <c r="G127" i="48"/>
  <c r="E127" i="48"/>
  <c r="I127" i="48"/>
  <c r="E128" i="48"/>
  <c r="I128" i="48"/>
  <c r="C128" i="48"/>
  <c r="G128" i="48"/>
  <c r="E129" i="48"/>
  <c r="I129" i="48"/>
  <c r="C129" i="48"/>
  <c r="G129" i="48"/>
  <c r="E130" i="48"/>
  <c r="I130" i="48"/>
  <c r="C130" i="48"/>
  <c r="G130" i="48"/>
  <c r="C131" i="48"/>
  <c r="G131" i="48"/>
  <c r="E131" i="48"/>
  <c r="I131" i="48"/>
  <c r="C132" i="48"/>
  <c r="G132" i="48"/>
  <c r="E132" i="48"/>
  <c r="I132" i="48"/>
  <c r="C133" i="48"/>
  <c r="G133" i="48"/>
  <c r="E133" i="48"/>
  <c r="I133" i="48"/>
  <c r="C134" i="48"/>
  <c r="G134" i="48"/>
  <c r="E134" i="48"/>
  <c r="K137" i="48"/>
  <c r="J137" i="48"/>
  <c r="I135" i="48"/>
  <c r="F142" i="48"/>
  <c r="C150" i="48"/>
  <c r="G150" i="48"/>
  <c r="E150" i="48"/>
  <c r="I150" i="48"/>
  <c r="C151" i="48"/>
  <c r="G151" i="48"/>
  <c r="E151" i="48"/>
  <c r="I151" i="48"/>
  <c r="C152" i="48"/>
  <c r="G152" i="48"/>
  <c r="E152" i="48"/>
  <c r="I152" i="48"/>
  <c r="C153" i="48"/>
  <c r="G153" i="48"/>
  <c r="E153" i="48"/>
  <c r="I153" i="48"/>
  <c r="C154" i="48"/>
  <c r="G154" i="48"/>
  <c r="E154" i="48"/>
  <c r="I154" i="48"/>
  <c r="E155" i="48"/>
  <c r="I155" i="48"/>
  <c r="C155" i="48"/>
  <c r="G155" i="48"/>
  <c r="C156" i="48"/>
  <c r="G156" i="48"/>
  <c r="E156" i="48"/>
  <c r="I156" i="48"/>
  <c r="C157" i="48"/>
  <c r="G157" i="48"/>
  <c r="I157" i="48"/>
  <c r="J161" i="48"/>
  <c r="C158" i="48"/>
  <c r="G158" i="48"/>
  <c r="E158" i="48"/>
  <c r="K161" i="48"/>
  <c r="E159" i="48"/>
  <c r="I159" i="48"/>
  <c r="F166" i="48"/>
  <c r="E169" i="48"/>
  <c r="I169" i="48"/>
  <c r="C169" i="48"/>
  <c r="G169" i="48"/>
  <c r="C170" i="48"/>
  <c r="G170" i="48"/>
  <c r="E170" i="48"/>
  <c r="I170" i="48"/>
  <c r="C171" i="48"/>
  <c r="G171" i="48"/>
  <c r="E171" i="48"/>
  <c r="I171" i="48"/>
  <c r="C172" i="48"/>
  <c r="G172" i="48"/>
  <c r="E172" i="48"/>
  <c r="I172" i="48"/>
  <c r="E173" i="48"/>
  <c r="I173" i="48"/>
  <c r="C173" i="48"/>
  <c r="G173" i="48"/>
  <c r="C174" i="48"/>
  <c r="G174" i="48"/>
  <c r="K177" i="48"/>
  <c r="J177" i="48"/>
  <c r="E175" i="48"/>
  <c r="I175" i="48"/>
  <c r="E181" i="48"/>
  <c r="I181" i="48"/>
  <c r="C181" i="48"/>
  <c r="G181" i="48"/>
  <c r="C182" i="48"/>
  <c r="G182" i="48"/>
  <c r="E182" i="48"/>
  <c r="I182" i="48"/>
  <c r="E183" i="48"/>
  <c r="I183" i="48"/>
  <c r="C183" i="48"/>
  <c r="G183" i="48"/>
  <c r="C184" i="48"/>
  <c r="G184" i="48"/>
  <c r="E184" i="48"/>
  <c r="I184" i="48"/>
  <c r="C185" i="48"/>
  <c r="G185" i="48"/>
  <c r="I185" i="48"/>
  <c r="C186" i="48"/>
  <c r="G186" i="48"/>
  <c r="J189" i="48"/>
  <c r="E186" i="48"/>
  <c r="K189" i="48"/>
  <c r="E187" i="48"/>
  <c r="I187" i="48"/>
  <c r="F194" i="48"/>
  <c r="E197" i="48"/>
  <c r="I197" i="48"/>
  <c r="C197" i="48"/>
  <c r="G197" i="48"/>
  <c r="E198" i="48"/>
  <c r="I198" i="48"/>
  <c r="C198" i="48"/>
  <c r="G198" i="48"/>
  <c r="C199" i="48"/>
  <c r="G199" i="48"/>
  <c r="E199" i="48"/>
  <c r="I199" i="48"/>
  <c r="E200" i="48"/>
  <c r="I200" i="48"/>
  <c r="C200" i="48"/>
  <c r="G200" i="48"/>
  <c r="E201" i="48"/>
  <c r="I201" i="48"/>
  <c r="C201" i="48"/>
  <c r="G201" i="48"/>
  <c r="C202" i="48"/>
  <c r="G202" i="48"/>
  <c r="K205" i="48"/>
  <c r="J205" i="48"/>
  <c r="E203" i="48"/>
  <c r="I203" i="48"/>
  <c r="C209" i="48"/>
  <c r="G209" i="48"/>
  <c r="E209" i="48"/>
  <c r="I209" i="48"/>
  <c r="C210" i="48"/>
  <c r="G210" i="48"/>
  <c r="E210" i="48"/>
  <c r="I210" i="48"/>
  <c r="C211" i="48"/>
  <c r="G211" i="48"/>
  <c r="E211" i="48"/>
  <c r="I211" i="48"/>
  <c r="C212" i="48"/>
  <c r="G212" i="48"/>
  <c r="E212" i="48"/>
  <c r="I212" i="48"/>
  <c r="C213" i="48"/>
  <c r="G213" i="48"/>
  <c r="E213" i="48"/>
  <c r="I213" i="48"/>
  <c r="E214" i="48"/>
  <c r="I214" i="48"/>
  <c r="C214" i="48"/>
  <c r="G214" i="48"/>
  <c r="C215" i="48"/>
  <c r="G215" i="48"/>
  <c r="E215" i="48"/>
  <c r="I215" i="48"/>
  <c r="C216" i="48"/>
  <c r="G216" i="48"/>
  <c r="E216" i="48"/>
  <c r="I216" i="48"/>
  <c r="E217" i="48"/>
  <c r="I217" i="48"/>
  <c r="C217" i="48"/>
  <c r="G217" i="48"/>
  <c r="C218" i="48"/>
  <c r="G218" i="48"/>
  <c r="E218" i="48"/>
  <c r="I218" i="48"/>
  <c r="C219" i="48"/>
  <c r="G219" i="48"/>
  <c r="E219" i="48"/>
  <c r="I219" i="48"/>
  <c r="E220" i="48"/>
  <c r="I220" i="48"/>
  <c r="C220" i="48"/>
  <c r="G220" i="48"/>
  <c r="C221" i="48"/>
  <c r="G221" i="48"/>
  <c r="E221" i="48"/>
  <c r="I221" i="48"/>
  <c r="I222" i="48"/>
  <c r="C222" i="48"/>
  <c r="G222" i="48"/>
  <c r="J227" i="48"/>
  <c r="E223" i="48"/>
  <c r="I223" i="48"/>
  <c r="C223" i="48"/>
  <c r="G223" i="48"/>
  <c r="E224" i="48"/>
  <c r="C224" i="48"/>
  <c r="G224" i="48"/>
  <c r="K227" i="48"/>
  <c r="E225" i="48"/>
  <c r="I225" i="48"/>
  <c r="C231" i="48"/>
  <c r="G231" i="48"/>
  <c r="E231" i="48"/>
  <c r="I231" i="48"/>
  <c r="C232" i="48"/>
  <c r="G232" i="48"/>
  <c r="E232" i="48"/>
  <c r="I232" i="48"/>
  <c r="E233" i="48"/>
  <c r="I233" i="48"/>
  <c r="C233" i="48"/>
  <c r="G233" i="48"/>
  <c r="E234" i="48"/>
  <c r="I234" i="48"/>
  <c r="C234" i="48"/>
  <c r="G234" i="48"/>
  <c r="E235" i="48"/>
  <c r="I235" i="48"/>
  <c r="C235" i="48"/>
  <c r="G235" i="48"/>
  <c r="E236" i="48"/>
  <c r="I236" i="48"/>
  <c r="C236" i="48"/>
  <c r="G236" i="48"/>
  <c r="C237" i="48"/>
  <c r="G237" i="48"/>
  <c r="K240" i="48"/>
  <c r="J240" i="48"/>
  <c r="E238" i="48"/>
  <c r="I238" i="48"/>
  <c r="E39" i="47"/>
  <c r="D39" i="47"/>
  <c r="C39" i="47"/>
  <c r="B39" i="47"/>
  <c r="H37" i="47"/>
  <c r="J37" i="47" s="1"/>
  <c r="G37" i="47"/>
  <c r="I37" i="47" s="1"/>
  <c r="H31" i="47"/>
  <c r="J31" i="47" s="1"/>
  <c r="G31" i="47"/>
  <c r="I31" i="47" s="1"/>
  <c r="E28" i="47"/>
  <c r="D28" i="47"/>
  <c r="C28" i="47"/>
  <c r="B28" i="47"/>
  <c r="J26" i="47"/>
  <c r="H26" i="47"/>
  <c r="G26" i="47"/>
  <c r="I26" i="47" s="1"/>
  <c r="C13" i="51"/>
  <c r="E13" i="51" s="1"/>
  <c r="F24" i="51"/>
  <c r="D24" i="51"/>
  <c r="I15" i="51"/>
  <c r="I24" i="51"/>
  <c r="H15" i="51"/>
  <c r="H24" i="51" s="1"/>
  <c r="E24" i="51"/>
  <c r="C24" i="51"/>
  <c r="K15" i="51"/>
  <c r="J15" i="51"/>
  <c r="B33" i="46"/>
  <c r="E33" i="46"/>
  <c r="D33" i="46"/>
  <c r="H33" i="46" s="1"/>
  <c r="C33" i="46"/>
  <c r="K244" i="48"/>
  <c r="J244" i="48"/>
  <c r="C11" i="44"/>
  <c r="C44" i="44"/>
  <c r="D11" i="44"/>
  <c r="D44" i="44"/>
  <c r="E11" i="44"/>
  <c r="E44" i="44"/>
  <c r="B11" i="44"/>
  <c r="B44" i="44"/>
  <c r="E11" i="45"/>
  <c r="D11" i="45"/>
  <c r="C11" i="45"/>
  <c r="B11" i="45"/>
  <c r="E612" i="49"/>
  <c r="D612" i="49"/>
  <c r="C612" i="49"/>
  <c r="B612" i="49"/>
  <c r="B5" i="49"/>
  <c r="C5" i="49" s="1"/>
  <c r="E5" i="49" s="1"/>
  <c r="B5" i="47"/>
  <c r="C5" i="47" s="1"/>
  <c r="E5" i="47" s="1"/>
  <c r="E79" i="26"/>
  <c r="C79" i="26"/>
  <c r="H6" i="26"/>
  <c r="H79" i="26" s="1"/>
  <c r="G6" i="26"/>
  <c r="G79" i="26" s="1"/>
  <c r="D79" i="26"/>
  <c r="B79" i="26"/>
  <c r="B5" i="26"/>
  <c r="C5" i="26" s="1"/>
  <c r="E5" i="26" s="1"/>
  <c r="H26" i="46"/>
  <c r="J26" i="46" s="1"/>
  <c r="G26" i="46"/>
  <c r="I26" i="46" s="1"/>
  <c r="J31" i="46"/>
  <c r="H31" i="46"/>
  <c r="G31" i="46"/>
  <c r="I31" i="46" s="1"/>
  <c r="B5" i="46"/>
  <c r="C5" i="46" s="1"/>
  <c r="E5" i="46" s="1"/>
  <c r="B6" i="45"/>
  <c r="D6" i="45" s="1"/>
  <c r="D39" i="45" s="1"/>
  <c r="B5" i="44"/>
  <c r="D5" i="44" s="1"/>
  <c r="B5" i="33"/>
  <c r="C5" i="33" s="1"/>
  <c r="E5" i="33" s="1"/>
  <c r="E35" i="45"/>
  <c r="C35" i="45"/>
  <c r="D35" i="45"/>
  <c r="B35" i="45"/>
  <c r="H14" i="45"/>
  <c r="J14" i="45" s="1"/>
  <c r="G14" i="45"/>
  <c r="I14" i="45" s="1"/>
  <c r="G7" i="45"/>
  <c r="I7" i="45" s="1"/>
  <c r="H7" i="45"/>
  <c r="J7" i="45" s="1"/>
  <c r="J11" i="44"/>
  <c r="J9" i="44"/>
  <c r="I9" i="44"/>
  <c r="H15" i="44"/>
  <c r="J15" i="44" s="1"/>
  <c r="G15" i="44"/>
  <c r="I15" i="44" s="1"/>
  <c r="G9" i="44"/>
  <c r="H9" i="44"/>
  <c r="H6" i="33"/>
  <c r="H79" i="33" s="1"/>
  <c r="G6" i="33"/>
  <c r="G79" i="33" s="1"/>
  <c r="E79" i="33"/>
  <c r="D79" i="33"/>
  <c r="C79" i="33"/>
  <c r="B79" i="33"/>
  <c r="H39" i="47" l="1"/>
  <c r="D45" i="44"/>
  <c r="J33" i="46"/>
  <c r="G612" i="49"/>
  <c r="I612" i="49" s="1"/>
  <c r="H612" i="49"/>
  <c r="J612" i="49" s="1"/>
  <c r="D5" i="49"/>
  <c r="C5" i="44"/>
  <c r="E5" i="44" s="1"/>
  <c r="H11" i="44"/>
  <c r="G44" i="44"/>
  <c r="I44" i="44" s="1"/>
  <c r="H44" i="44"/>
  <c r="J44" i="44" s="1"/>
  <c r="E45" i="44"/>
  <c r="H45" i="44" s="1"/>
  <c r="C45" i="44"/>
  <c r="B45" i="44"/>
  <c r="H28" i="47"/>
  <c r="J28" i="47" s="1"/>
  <c r="G28" i="47"/>
  <c r="I28" i="47" s="1"/>
  <c r="G39" i="47"/>
  <c r="I39" i="47" s="1"/>
  <c r="J39" i="47"/>
  <c r="D5" i="47"/>
  <c r="G33" i="46"/>
  <c r="I33" i="46" s="1"/>
  <c r="D5" i="46"/>
  <c r="D5" i="33"/>
  <c r="I6" i="26"/>
  <c r="J6" i="26"/>
  <c r="J79" i="26"/>
  <c r="I79" i="26"/>
  <c r="D5" i="26"/>
  <c r="B51" i="45"/>
  <c r="B52" i="45"/>
  <c r="B53" i="45"/>
  <c r="B54" i="45"/>
  <c r="B60" i="45"/>
  <c r="B61" i="45"/>
  <c r="B62" i="45"/>
  <c r="B47" i="45"/>
  <c r="B48" i="45"/>
  <c r="B49" i="45"/>
  <c r="B50" i="45"/>
  <c r="B55" i="45"/>
  <c r="B56" i="45"/>
  <c r="B57" i="45"/>
  <c r="B58" i="45"/>
  <c r="B59" i="45"/>
  <c r="B63" i="45"/>
  <c r="B64" i="45"/>
  <c r="B65" i="45"/>
  <c r="B66" i="45"/>
  <c r="B67" i="45"/>
  <c r="C47" i="45"/>
  <c r="C48" i="45"/>
  <c r="C49" i="45"/>
  <c r="C50" i="45"/>
  <c r="C55" i="45"/>
  <c r="C56" i="45"/>
  <c r="C57" i="45"/>
  <c r="C58" i="45"/>
  <c r="C59" i="45"/>
  <c r="C63" i="45"/>
  <c r="C64" i="45"/>
  <c r="C65" i="45"/>
  <c r="C66" i="45"/>
  <c r="C67" i="45"/>
  <c r="C51" i="45"/>
  <c r="C52" i="45"/>
  <c r="C53" i="45"/>
  <c r="C54" i="45"/>
  <c r="C60" i="45"/>
  <c r="C61" i="45"/>
  <c r="C62" i="45"/>
  <c r="B40" i="45"/>
  <c r="B41" i="45"/>
  <c r="B42" i="45"/>
  <c r="B43" i="45"/>
  <c r="D40" i="45"/>
  <c r="D41" i="45"/>
  <c r="D42" i="45"/>
  <c r="D43" i="45"/>
  <c r="D51" i="45"/>
  <c r="D52" i="45"/>
  <c r="D53" i="45"/>
  <c r="D54" i="45"/>
  <c r="D60" i="45"/>
  <c r="D61" i="45"/>
  <c r="D62" i="45"/>
  <c r="D47" i="45"/>
  <c r="D48" i="45"/>
  <c r="D49" i="45"/>
  <c r="D50" i="45"/>
  <c r="D55" i="45"/>
  <c r="D56" i="45"/>
  <c r="D57" i="45"/>
  <c r="D58" i="45"/>
  <c r="D59" i="45"/>
  <c r="D63" i="45"/>
  <c r="D64" i="45"/>
  <c r="D65" i="45"/>
  <c r="D66" i="45"/>
  <c r="D67" i="45"/>
  <c r="E47" i="45"/>
  <c r="E48" i="45"/>
  <c r="E49" i="45"/>
  <c r="E50" i="45"/>
  <c r="E55" i="45"/>
  <c r="E56" i="45"/>
  <c r="H56" i="45" s="1"/>
  <c r="E57" i="45"/>
  <c r="H57" i="45" s="1"/>
  <c r="E58" i="45"/>
  <c r="E59" i="45"/>
  <c r="E63" i="45"/>
  <c r="E64" i="45"/>
  <c r="E65" i="45"/>
  <c r="E66" i="45"/>
  <c r="E67" i="45"/>
  <c r="E51" i="45"/>
  <c r="E52" i="45"/>
  <c r="E53" i="45"/>
  <c r="E54" i="45"/>
  <c r="E60" i="45"/>
  <c r="E61" i="45"/>
  <c r="E62" i="45"/>
  <c r="C40" i="45"/>
  <c r="C41" i="45"/>
  <c r="C42" i="45"/>
  <c r="C43" i="45"/>
  <c r="E40" i="45"/>
  <c r="E41" i="45"/>
  <c r="E42" i="45"/>
  <c r="E43" i="45"/>
  <c r="H43" i="45" s="1"/>
  <c r="H35" i="45"/>
  <c r="J35" i="45" s="1"/>
  <c r="G35" i="45"/>
  <c r="I35" i="45" s="1"/>
  <c r="H11" i="45"/>
  <c r="J11" i="45" s="1"/>
  <c r="G11" i="45"/>
  <c r="J24" i="51"/>
  <c r="K24" i="51"/>
  <c r="D13" i="51"/>
  <c r="F13" i="51" s="1"/>
  <c r="G11" i="44"/>
  <c r="C6" i="45"/>
  <c r="B39" i="45"/>
  <c r="I11" i="44"/>
  <c r="I11" i="45"/>
  <c r="H50" i="45" l="1"/>
  <c r="H59" i="45"/>
  <c r="H58" i="45"/>
  <c r="J45" i="44"/>
  <c r="G45" i="44"/>
  <c r="I45" i="44" s="1"/>
  <c r="H61" i="45"/>
  <c r="H52" i="45"/>
  <c r="H62" i="45"/>
  <c r="H60" i="45"/>
  <c r="H53" i="45"/>
  <c r="H51" i="45"/>
  <c r="G62" i="45"/>
  <c r="G60" i="45"/>
  <c r="G53" i="45"/>
  <c r="G51" i="45"/>
  <c r="E44" i="45"/>
  <c r="C44" i="45"/>
  <c r="H67" i="45"/>
  <c r="H65" i="45"/>
  <c r="H63" i="45"/>
  <c r="H48" i="45"/>
  <c r="H42" i="45"/>
  <c r="D44" i="45"/>
  <c r="H40" i="45"/>
  <c r="G42" i="45"/>
  <c r="B44" i="45"/>
  <c r="G44" i="45" s="1"/>
  <c r="G40" i="45"/>
  <c r="G67" i="45"/>
  <c r="G65" i="45"/>
  <c r="G63" i="45"/>
  <c r="G58" i="45"/>
  <c r="G56" i="45"/>
  <c r="G50" i="45"/>
  <c r="G48" i="45"/>
  <c r="E68" i="45"/>
  <c r="H66" i="45"/>
  <c r="H64" i="45"/>
  <c r="H55" i="45"/>
  <c r="H49" i="45"/>
  <c r="D68" i="45"/>
  <c r="H68" i="45" s="1"/>
  <c r="H47" i="45"/>
  <c r="H54" i="45"/>
  <c r="H41" i="45"/>
  <c r="G43" i="45"/>
  <c r="G41" i="45"/>
  <c r="C68" i="45"/>
  <c r="G66" i="45"/>
  <c r="G64" i="45"/>
  <c r="G59" i="45"/>
  <c r="G57" i="45"/>
  <c r="G55" i="45"/>
  <c r="G49" i="45"/>
  <c r="B68" i="45"/>
  <c r="G47" i="45"/>
  <c r="G61" i="45"/>
  <c r="G54" i="45"/>
  <c r="G52" i="45"/>
  <c r="C39" i="45"/>
  <c r="E6" i="45"/>
  <c r="E39" i="45" s="1"/>
  <c r="G68" i="45" l="1"/>
  <c r="H44" i="45"/>
</calcChain>
</file>

<file path=xl/sharedStrings.xml><?xml version="1.0" encoding="utf-8"?>
<sst xmlns="http://schemas.openxmlformats.org/spreadsheetml/2006/main" count="1997" uniqueCount="720">
  <si>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</si>
  <si>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</si>
  <si>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</si>
  <si>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</si>
  <si>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</si>
  <si>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</si>
  <si>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</si>
  <si>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</si>
  <si>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</si>
  <si>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</si>
  <si>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</si>
  <si>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</si>
  <si>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</si>
  <si>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</si>
  <si>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</si>
  <si>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</si>
  <si>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</si>
  <si>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</si>
  <si>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</si>
  <si>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</si>
  <si>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</si>
  <si>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</si>
  <si>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</si>
  <si>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</si>
  <si>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</si>
  <si>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</si>
  <si>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</si>
  <si>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</si>
  <si>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</si>
  <si>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</si>
  <si>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</si>
  <si>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</si>
  <si>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</si>
  <si>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</si>
  <si>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</si>
  <si>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</si>
  <si>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</si>
  <si>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BYD</t>
  </si>
  <si>
    <t>Caterham</t>
  </si>
  <si>
    <t>Chery</t>
  </si>
  <si>
    <t>Chevrolet</t>
  </si>
  <si>
    <t>Chrysler</t>
  </si>
  <si>
    <t>Citroen</t>
  </si>
  <si>
    <t>CUPRA</t>
  </si>
  <si>
    <t>Daf</t>
  </si>
  <si>
    <t>Dennis Eagle</t>
  </si>
  <si>
    <t>Ferrari</t>
  </si>
  <si>
    <t>Fiat</t>
  </si>
  <si>
    <t>Fiat Professional</t>
  </si>
  <si>
    <t>Ford</t>
  </si>
  <si>
    <t>Foton Mobility</t>
  </si>
  <si>
    <t>Freightliner</t>
  </si>
  <si>
    <t>Fuso</t>
  </si>
  <si>
    <t>Genesis</t>
  </si>
  <si>
    <t>GWM</t>
  </si>
  <si>
    <t>Hino</t>
  </si>
  <si>
    <t>Honda</t>
  </si>
  <si>
    <t>Hyundai</t>
  </si>
  <si>
    <t>Hyundai Commercial Vehicles</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</si>
  <si>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</si>
  <si>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</si>
  <si>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</si>
  <si>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</si>
  <si>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</si>
  <si>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</si>
  <si>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</si>
  <si>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</si>
  <si>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</si>
  <si>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</si>
  <si>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</si>
  <si>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</si>
  <si>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</si>
  <si>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</si>
  <si>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</si>
  <si>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</si>
  <si>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</si>
  <si>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</si>
  <si>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</si>
  <si>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</si>
  <si>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</si>
  <si>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</si>
  <si>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</si>
  <si>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</si>
  <si>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</si>
  <si>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</si>
  <si>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</si>
  <si>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</si>
  <si>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</si>
  <si>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</si>
  <si>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</si>
  <si>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</si>
  <si>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</si>
  <si>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</si>
  <si>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</si>
  <si>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</si>
  <si>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</si>
  <si>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</si>
  <si>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</si>
  <si>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</si>
  <si>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</si>
  <si>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</si>
  <si>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</si>
  <si>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</si>
  <si>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QLD REPORT</t>
  </si>
  <si>
    <t>SEPTEMBER 2023</t>
  </si>
  <si>
    <t>AUSTRALIAN CAPITAL TERRITORY</t>
  </si>
  <si>
    <t>NEW SOUTH WALES</t>
  </si>
  <si>
    <t>NORTHERN TERRITORY</t>
  </si>
  <si>
    <t>QUEENSLAND</t>
  </si>
  <si>
    <t>SOUTH AUSTRALIA</t>
  </si>
  <si>
    <t>TASMANIA</t>
  </si>
  <si>
    <t>VICTORIA</t>
  </si>
  <si>
    <t>WESTERN AUSTRALIA</t>
  </si>
  <si>
    <t>QLD</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</si>
  <si>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</si>
  <si>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</si>
  <si>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</si>
  <si>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</si>
  <si>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</si>
  <si>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</si>
  <si>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</si>
  <si>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</si>
  <si>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</si>
  <si>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</si>
  <si>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</si>
  <si>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</si>
  <si>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</si>
  <si>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</si>
  <si>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</si>
  <si>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</si>
  <si>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</si>
  <si>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</si>
  <si>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</si>
  <si>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</si>
  <si>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</si>
  <si>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</si>
  <si>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</si>
  <si>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Pick-Up/CC &gt; $100K</t>
  </si>
  <si>
    <t>LD 3501-8000 kgs GVM</t>
  </si>
  <si>
    <t>MD =&gt; 8001 GVM &amp; GCM &lt; 39001</t>
  </si>
  <si>
    <t>HD =&gt; 8001 GVM &amp; GCM &gt; 39000</t>
  </si>
  <si>
    <t>Light &lt; $30K</t>
  </si>
  <si>
    <t>Light &gt; $30K</t>
  </si>
  <si>
    <t>Small &lt; $40K</t>
  </si>
  <si>
    <t>Small &gt; $40K</t>
  </si>
  <si>
    <t>Medium &lt; $60K</t>
  </si>
  <si>
    <t>Medium &gt; $60K</t>
  </si>
  <si>
    <t>Large &lt; $70K</t>
  </si>
  <si>
    <t>Large &gt; $70K</t>
  </si>
  <si>
    <t>Upper Large &lt; $100K</t>
  </si>
  <si>
    <t>Upper Large &gt; $100K</t>
  </si>
  <si>
    <t>People Movers &lt; $70K</t>
  </si>
  <si>
    <t>People Movers &gt; $70K</t>
  </si>
  <si>
    <t>Sports &lt; $80K</t>
  </si>
  <si>
    <t>Sports &gt; $80K</t>
  </si>
  <si>
    <t>Sports &gt; $200K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</si>
  <si>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</si>
  <si>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</si>
  <si>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</si>
  <si>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</si>
  <si>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</si>
  <si>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</si>
  <si>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</si>
  <si>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</si>
  <si>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</si>
  <si>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</si>
  <si>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</si>
  <si>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</si>
  <si>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</si>
  <si>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</si>
  <si>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</si>
  <si>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</si>
  <si>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</si>
  <si>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</si>
  <si>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</si>
  <si>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</si>
  <si>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</si>
  <si>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</si>
  <si>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</si>
  <si>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</si>
  <si>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</si>
  <si>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</si>
  <si>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</si>
  <si>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</si>
  <si>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</si>
  <si>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</si>
  <si>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</si>
  <si>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</si>
  <si>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</si>
  <si>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</si>
  <si>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</si>
  <si>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</si>
  <si>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</si>
  <si>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</si>
  <si>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</si>
  <si>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</si>
  <si>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</si>
  <si>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</si>
  <si>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</si>
  <si>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</si>
  <si>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</si>
  <si>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</si>
  <si>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</si>
  <si>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</si>
  <si>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Mitsubishi Mirage</t>
  </si>
  <si>
    <t>Ford Fiesta</t>
  </si>
  <si>
    <t>Hyundai i20</t>
  </si>
  <si>
    <t>Kia Rio</t>
  </si>
  <si>
    <t>Mazda2</t>
  </si>
  <si>
    <t>MG MG3</t>
  </si>
  <si>
    <t>Suzuki Baleno</t>
  </si>
  <si>
    <t>Suzuki Swift</t>
  </si>
  <si>
    <t>Toyota Yaris</t>
  </si>
  <si>
    <t>Volkswagen Polo</t>
  </si>
  <si>
    <t>Audi A1</t>
  </si>
  <si>
    <t>Citroen C3</t>
  </si>
  <si>
    <t>MINI Hatch</t>
  </si>
  <si>
    <t>Skoda Fabia</t>
  </si>
  <si>
    <t>Hyundai i30</t>
  </si>
  <si>
    <t>Hyundai Ioniq</t>
  </si>
  <si>
    <t>Kia Cerato</t>
  </si>
  <si>
    <t>Mazda3</t>
  </si>
  <si>
    <t>MG MG5</t>
  </si>
  <si>
    <t>Skoda Scala</t>
  </si>
  <si>
    <t>Subaru Impreza</t>
  </si>
  <si>
    <t>Toyota Corolla</t>
  </si>
  <si>
    <t>Toyota Prius</t>
  </si>
  <si>
    <t>Audi A3</t>
  </si>
  <si>
    <t>BMW 1 Series</t>
  </si>
  <si>
    <t>BMW 2 Series Gran Coupe</t>
  </si>
  <si>
    <t>CUPRA Born</t>
  </si>
  <si>
    <t>CUPRA Leon</t>
  </si>
  <si>
    <t>Ford Focus</t>
  </si>
  <si>
    <t>GWM Ora</t>
  </si>
  <si>
    <t>Honda Civic</t>
  </si>
  <si>
    <t>Mercedes-Benz A-Class</t>
  </si>
  <si>
    <t>Mercedes-Benz B-Class</t>
  </si>
  <si>
    <t>MG MG4</t>
  </si>
  <si>
    <t>MINI Clubman</t>
  </si>
  <si>
    <t>Nissan Leaf</t>
  </si>
  <si>
    <t>Peugeot 308</t>
  </si>
  <si>
    <t>Renault Megane</t>
  </si>
  <si>
    <t>Subaru WRX</t>
  </si>
  <si>
    <t>Volkswagen Golf</t>
  </si>
  <si>
    <t>Honda Accord</t>
  </si>
  <si>
    <t>Hyundai Sonata</t>
  </si>
  <si>
    <t>Mazda6</t>
  </si>
  <si>
    <t>Skoda Octavia</t>
  </si>
  <si>
    <t>Toyota Camry</t>
  </si>
  <si>
    <t>Volkswagen Passat</t>
  </si>
  <si>
    <t>Alfa Romeo Giulia</t>
  </si>
  <si>
    <t>Audi A4</t>
  </si>
  <si>
    <t>Audi A5 Sportback</t>
  </si>
  <si>
    <t>BMW 3 Series</t>
  </si>
  <si>
    <t>BMW 4 Series Gran Coupe</t>
  </si>
  <si>
    <t>BMW i4</t>
  </si>
  <si>
    <t>Genesis G70</t>
  </si>
  <si>
    <t>Hyundai Ioniq 6</t>
  </si>
  <si>
    <t>Jaguar XE</t>
  </si>
  <si>
    <t>Lexus ES</t>
  </si>
  <si>
    <t>Lexus IS</t>
  </si>
  <si>
    <t>Mercedes-Benz C-Class</t>
  </si>
  <si>
    <t>Mercedes-Benz CLA-Class</t>
  </si>
  <si>
    <t>Peugeot 508</t>
  </si>
  <si>
    <t>Polestar 2</t>
  </si>
  <si>
    <t>Tesla Model 3</t>
  </si>
  <si>
    <t>Volkswagen Arteon</t>
  </si>
  <si>
    <t>Volvo S60</t>
  </si>
  <si>
    <t>Volvo V60 Cross Country</t>
  </si>
  <si>
    <t>Citroen C5 X</t>
  </si>
  <si>
    <t>Kia Stinger</t>
  </si>
  <si>
    <t>Skoda Superb</t>
  </si>
  <si>
    <t>Audi A6</t>
  </si>
  <si>
    <t>Audi A7</t>
  </si>
  <si>
    <t>Audi e-tron GT</t>
  </si>
  <si>
    <t>BMW 5 Series</t>
  </si>
  <si>
    <t>Genesis G80</t>
  </si>
  <si>
    <t>Jaguar XF</t>
  </si>
  <si>
    <t>Maserati Ghibli</t>
  </si>
  <si>
    <t>Mercedes-Benz CLS-Class</t>
  </si>
  <si>
    <t>Mercedes-Benz E-Class</t>
  </si>
  <si>
    <t>Mercedes-Benz EQE</t>
  </si>
  <si>
    <t>Porsche Taycan</t>
  </si>
  <si>
    <t>Chrysler 300</t>
  </si>
  <si>
    <t>Audi A8</t>
  </si>
  <si>
    <t>Bentley Sedan</t>
  </si>
  <si>
    <t>BMW 7 Series</t>
  </si>
  <si>
    <t>BMW 8 Series Gran Coupe</t>
  </si>
  <si>
    <t>BMW i7</t>
  </si>
  <si>
    <t>Lexus LS</t>
  </si>
  <si>
    <t>Mercedes-AMG GT 4D</t>
  </si>
  <si>
    <t>Mercedes-Benz EQS</t>
  </si>
  <si>
    <t>Mercedes-Benz S-Class</t>
  </si>
  <si>
    <t>Porsche Panamera</t>
  </si>
  <si>
    <t>Rolls-Royce Sedan</t>
  </si>
  <si>
    <t>Honda Odyssey</t>
  </si>
  <si>
    <t>Hyundai Staria</t>
  </si>
  <si>
    <t>Kia Carnival</t>
  </si>
  <si>
    <t>LDV G10 Wagon</t>
  </si>
  <si>
    <t>LDV Mifa</t>
  </si>
  <si>
    <t>Volkswagen Caddy</t>
  </si>
  <si>
    <t>Volkswagen Caravelle</t>
  </si>
  <si>
    <t>Volkswagen Multivan</t>
  </si>
  <si>
    <t>LDV Mifa9</t>
  </si>
  <si>
    <t>Mercedes-Benz EQV</t>
  </si>
  <si>
    <t>Mercedes-Benz Marco Polo</t>
  </si>
  <si>
    <t>Mercedes-Benz Valente</t>
  </si>
  <si>
    <t>Mercedes-Benz V-Class</t>
  </si>
  <si>
    <t>Mercedes-Benz Vito/eVito Tour</t>
  </si>
  <si>
    <t>Toyota Granvia</t>
  </si>
  <si>
    <t>Volkswagen California</t>
  </si>
  <si>
    <t>BMW 2 Series Coupe/Conv</t>
  </si>
  <si>
    <t>Ford Mustang</t>
  </si>
  <si>
    <t>Mazda MX5</t>
  </si>
  <si>
    <t>MINI Cabrio</t>
  </si>
  <si>
    <t>Nissan 370Z</t>
  </si>
  <si>
    <t>Nissan Z</t>
  </si>
  <si>
    <t>Subaru BRZ</t>
  </si>
  <si>
    <t>Toyota GR86 / 86</t>
  </si>
  <si>
    <t>Alpine A110</t>
  </si>
  <si>
    <t>Audi A5</t>
  </si>
  <si>
    <t>Audi TT</t>
  </si>
  <si>
    <t>BMW 4 Series Coupe/Conv</t>
  </si>
  <si>
    <t>BMW Z4</t>
  </si>
  <si>
    <t>Chevrolet Corvette Stingray</t>
  </si>
  <si>
    <t>Jaguar F-Type</t>
  </si>
  <si>
    <t>Lexus LC</t>
  </si>
  <si>
    <t>Lexus RC</t>
  </si>
  <si>
    <t>Lotus Elise</t>
  </si>
  <si>
    <t>Lotus Emira</t>
  </si>
  <si>
    <t>Lotus Exige</t>
  </si>
  <si>
    <t>Mercedes-Benz C-Class Cpe/Conv</t>
  </si>
  <si>
    <t>Mercedes-Benz E-Class Cpe/Conv</t>
  </si>
  <si>
    <t>Porsche Boxster</t>
  </si>
  <si>
    <t>Porsche Cayman</t>
  </si>
  <si>
    <t>Toyota Supra</t>
  </si>
  <si>
    <t>Aston Martin Coupe/Conv</t>
  </si>
  <si>
    <t>Bentley Coupe/Conv</t>
  </si>
  <si>
    <t>BMW 8 Series</t>
  </si>
  <si>
    <t>Ferrari Coupe/Conv</t>
  </si>
  <si>
    <t>Lamborghini Coupe/Conv</t>
  </si>
  <si>
    <t>Maserati Coupe/Conv</t>
  </si>
  <si>
    <t>McLaren Coupe/Conv</t>
  </si>
  <si>
    <t>Mercedes-Benz SL-Class</t>
  </si>
  <si>
    <t>Porsche 911</t>
  </si>
  <si>
    <t>Ford Puma</t>
  </si>
  <si>
    <t>Hyundai Venue</t>
  </si>
  <si>
    <t>Kia Stonic</t>
  </si>
  <si>
    <t>Mazda CX-3</t>
  </si>
  <si>
    <t>Nissan Juke</t>
  </si>
  <si>
    <t>Renault Captur</t>
  </si>
  <si>
    <t>Suzuki Ignis</t>
  </si>
  <si>
    <t>Suzuki Jimny</t>
  </si>
  <si>
    <t>Toyota Yaris Cross</t>
  </si>
  <si>
    <t>Volkswagen T-Cross</t>
  </si>
  <si>
    <t>Chery Omoda 5</t>
  </si>
  <si>
    <t>Citroen C4</t>
  </si>
  <si>
    <t>GWM Haval H2</t>
  </si>
  <si>
    <t>GWM Haval Jolion</t>
  </si>
  <si>
    <t>Honda HR-V</t>
  </si>
  <si>
    <t>Hyundai Kona</t>
  </si>
  <si>
    <t>Jeep Compass</t>
  </si>
  <si>
    <t>Kia Seltos</t>
  </si>
  <si>
    <t>Mazda CX-30</t>
  </si>
  <si>
    <t>Mazda MX-30</t>
  </si>
  <si>
    <t>MG ZS</t>
  </si>
  <si>
    <t>Mitsubishi ASX</t>
  </si>
  <si>
    <t>Mitsubishi Eclipse Cross</t>
  </si>
  <si>
    <t>Nissan Qashqai</t>
  </si>
  <si>
    <t>Peugeot 2008</t>
  </si>
  <si>
    <t>Renault Arkana</t>
  </si>
  <si>
    <t>Skoda Kamiq</t>
  </si>
  <si>
    <t>Subaru Crosstrek</t>
  </si>
  <si>
    <t>Subaru XV</t>
  </si>
  <si>
    <t>Suzuki S-Cross</t>
  </si>
  <si>
    <t>Suzuki Vitara</t>
  </si>
  <si>
    <t>Toyota C-HR</t>
  </si>
  <si>
    <t>Toyota Corolla Cross</t>
  </si>
  <si>
    <t>Volkswagen T-Roc</t>
  </si>
  <si>
    <t>Alfa Romeo Tonale</t>
  </si>
  <si>
    <t>Audi Q2</t>
  </si>
  <si>
    <t>Audi Q3</t>
  </si>
  <si>
    <t>BMW X1</t>
  </si>
  <si>
    <t>BMW X2</t>
  </si>
  <si>
    <t>Genesis GV60</t>
  </si>
  <si>
    <t>Jaguar E-Pace</t>
  </si>
  <si>
    <t>Kia Niro</t>
  </si>
  <si>
    <t>Lexus UX</t>
  </si>
  <si>
    <t>Mercedes-Benz EQA</t>
  </si>
  <si>
    <t>Mercedes-Benz GLA-Class</t>
  </si>
  <si>
    <t>MINI Countryman</t>
  </si>
  <si>
    <t>Volvo C40</t>
  </si>
  <si>
    <t>Volvo XC40</t>
  </si>
  <si>
    <t>BYD Atto 3</t>
  </si>
  <si>
    <t>Citroen C5 Aircross</t>
  </si>
  <si>
    <t>CUPRA Formentor</t>
  </si>
  <si>
    <t>Ford Escape</t>
  </si>
  <si>
    <t>GWM Haval H6</t>
  </si>
  <si>
    <t>GWM Haval H6 GT</t>
  </si>
  <si>
    <t>Honda CR-V</t>
  </si>
  <si>
    <t>Honda ZR-V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</si>
  <si>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</si>
  <si>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</si>
  <si>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</si>
  <si>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</si>
  <si>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</si>
  <si>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</si>
  <si>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</si>
  <si>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</si>
  <si>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</si>
  <si>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</si>
  <si>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</si>
  <si>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</si>
  <si>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</si>
  <si>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</si>
  <si>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</si>
  <si>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</si>
  <si>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</si>
  <si>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</si>
  <si>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</si>
  <si>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</si>
  <si>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GV70</t>
  </si>
  <si>
    <t>Hyundai Ioniq 5</t>
  </si>
  <si>
    <t>Land Rover Discovery Sport</t>
  </si>
  <si>
    <t>Land Rover Range Rover Evoque</t>
  </si>
  <si>
    <t>Lexus NX</t>
  </si>
  <si>
    <t>Lexus RZ</t>
  </si>
  <si>
    <t>Maserati Grecale</t>
  </si>
  <si>
    <t>Mazda CX-60</t>
  </si>
  <si>
    <t>Mercedes-Benz EQB</t>
  </si>
  <si>
    <t>Mercedes-Benz EQC</t>
  </si>
  <si>
    <t>Mercedes-Benz GLB-Class</t>
  </si>
  <si>
    <t>Mercedes-Benz GLC-Class Coupe</t>
  </si>
  <si>
    <t>Mercedes-Benz GLC-Class Wagon</t>
  </si>
  <si>
    <t>Porsche Macan</t>
  </si>
  <si>
    <t>Tesla Model Y</t>
  </si>
  <si>
    <t>Volvo XC60</t>
  </si>
  <si>
    <t>Ford Everest</t>
  </si>
  <si>
    <t>GWM Haval H9</t>
  </si>
  <si>
    <t>GWM Tank 300</t>
  </si>
  <si>
    <t>Hyundai Palisade</t>
  </si>
  <si>
    <t>Hyundai Santa Fe</t>
  </si>
  <si>
    <t>Isuzu Ute MU-X</t>
  </si>
  <si>
    <t>Jeep Wrangler</t>
  </si>
  <si>
    <t>Kia Sorento</t>
  </si>
  <si>
    <t>LDV D90</t>
  </si>
  <si>
    <t>Mazda CX-8</t>
  </si>
  <si>
    <t>Mazda CX-9</t>
  </si>
  <si>
    <t>Mitsubishi Pajero</t>
  </si>
  <si>
    <t>Mitsubishi Pajero Sport</t>
  </si>
  <si>
    <t>Nissan Pathfinder</t>
  </si>
  <si>
    <t>Skoda Kodiaq</t>
  </si>
  <si>
    <t>Ssangyong Rexton</t>
  </si>
  <si>
    <t>Subaru Outback</t>
  </si>
  <si>
    <t>Toyota FJ Cruiser</t>
  </si>
  <si>
    <t>Toyota Fortuner</t>
  </si>
  <si>
    <t>Toyota Kluger</t>
  </si>
  <si>
    <t>Toyota Prado</t>
  </si>
  <si>
    <t>Volkswagen Passat Alltrack</t>
  </si>
  <si>
    <t>Volkswagen Tiguan Allspace</t>
  </si>
  <si>
    <t>Audi e-tron</t>
  </si>
  <si>
    <t>Audi Q7</t>
  </si>
  <si>
    <t>Audi Q8</t>
  </si>
  <si>
    <t>BMW iX</t>
  </si>
  <si>
    <t>BMW X5</t>
  </si>
  <si>
    <t>BMW X6</t>
  </si>
  <si>
    <t>Genesis GV80</t>
  </si>
  <si>
    <t>Jaguar F-Pace</t>
  </si>
  <si>
    <t>Jaguar I-Pace</t>
  </si>
  <si>
    <t>Jeep Grand Cherokee</t>
  </si>
  <si>
    <t>Kia EV6</t>
  </si>
  <si>
    <t>Land Rover Defender</t>
  </si>
  <si>
    <t>Land Rover Range Rover Sport</t>
  </si>
  <si>
    <t>Land Rover Range Rover Velar</t>
  </si>
  <si>
    <t>Lexus RX</t>
  </si>
  <si>
    <t>Maserati Levante</t>
  </si>
  <si>
    <t>Mazda CX-90</t>
  </si>
  <si>
    <t>Mercedes-Benz EQE SUV</t>
  </si>
  <si>
    <t>Mercedes-Benz GLE-Class Coupe</t>
  </si>
  <si>
    <t>Mercedes-Benz GLE-Class Wagon</t>
  </si>
  <si>
    <t>Porsche Cayenne Coupe</t>
  </si>
  <si>
    <t>Porsche Cayenne Wagon</t>
  </si>
  <si>
    <t>Volkswagen Touareg</t>
  </si>
  <si>
    <t>Volvo XC90</t>
  </si>
  <si>
    <t>Land Rover Discovery</t>
  </si>
  <si>
    <t>Nissan Patrol Wagon</t>
  </si>
  <si>
    <t>Toyota Landcruiser Wagon</t>
  </si>
  <si>
    <t>Aston Martin DBX</t>
  </si>
  <si>
    <t>Bentley Bentayga</t>
  </si>
  <si>
    <t>BMW X7</t>
  </si>
  <si>
    <t>BMW XM</t>
  </si>
  <si>
    <t>Lamborghini Urus</t>
  </si>
  <si>
    <t>Land Rover Range Rover</t>
  </si>
  <si>
    <t>Lexus LX</t>
  </si>
  <si>
    <t>Mercedes-Benz EQS SUV</t>
  </si>
  <si>
    <t>Mercedes-Benz G-Class</t>
  </si>
  <si>
    <t>Mercedes-Benz GLS-Class</t>
  </si>
  <si>
    <t>Rolls-Royce Cullinan</t>
  </si>
  <si>
    <t>Ford Transit Bus</t>
  </si>
  <si>
    <t>Iveco Minibus &lt; 20 Seats</t>
  </si>
  <si>
    <t>LDV Deliver 9 Bus</t>
  </si>
  <si>
    <t>Mercedes-Benz Sprinter Bus</t>
  </si>
  <si>
    <t>Renault Master Bus</t>
  </si>
  <si>
    <t>Toyota Hiace Commuter</t>
  </si>
  <si>
    <t>Volkswagen Crafter Bus</t>
  </si>
  <si>
    <t>Toyota Coaster</t>
  </si>
  <si>
    <t>Peugeot Partner</t>
  </si>
  <si>
    <t>Renault Kangoo</t>
  </si>
  <si>
    <t>Volkswagen Caddy Van</t>
  </si>
  <si>
    <t>Ford Transit Custom</t>
  </si>
  <si>
    <t>Hyundai Staria Load</t>
  </si>
  <si>
    <t>LDV G10/G10+</t>
  </si>
  <si>
    <t>LDV V80</t>
  </si>
  <si>
    <t>Mercedes-Benz Vito/eVito Van</t>
  </si>
  <si>
    <t>Mitsubishi Express</t>
  </si>
  <si>
    <t>Peugeot Expert</t>
  </si>
  <si>
    <t>Renault Trafic</t>
  </si>
  <si>
    <t>Toyota Hiace Van</t>
  </si>
  <si>
    <t>Volkswagen Transporter</t>
  </si>
  <si>
    <t>Ford Ranger 4X2</t>
  </si>
  <si>
    <t>GWM Steed 4X2</t>
  </si>
  <si>
    <t>GWM Ute 4X2</t>
  </si>
  <si>
    <t>Isuzu Ute D-Max 4X2</t>
  </si>
  <si>
    <t>LDV T60/T60 EV 4X2</t>
  </si>
  <si>
    <t>Mazda BT-50 4X2</t>
  </si>
  <si>
    <t>Mitsubishi Triton 4X2</t>
  </si>
  <si>
    <t>Nissan Navara 4X2</t>
  </si>
  <si>
    <t>Toyota Hilux 4X2</t>
  </si>
  <si>
    <t>Ford Ranger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</si>
  <si>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</si>
  <si>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</si>
  <si>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</si>
  <si>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</si>
  <si>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</si>
  <si>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</si>
  <si>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</si>
  <si>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</si>
  <si>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</si>
  <si>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</si>
  <si>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</si>
  <si>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</si>
  <si>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</si>
  <si>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</si>
  <si>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</si>
  <si>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RAM 3500</t>
  </si>
  <si>
    <t>Fiat Ducato</t>
  </si>
  <si>
    <t>Ford Transit Heavy</t>
  </si>
  <si>
    <t>Foton Mobility T5</t>
  </si>
  <si>
    <t>Fuso Canter (LD)</t>
  </si>
  <si>
    <t>Hino (LD)</t>
  </si>
  <si>
    <t>Hyundai EX4</t>
  </si>
  <si>
    <t>Hyundai EX8</t>
  </si>
  <si>
    <t>Hyundai Mighty</t>
  </si>
  <si>
    <t>Isuzu N-Series (LD)</t>
  </si>
  <si>
    <t>Iveco C/C (LD)</t>
  </si>
  <si>
    <t>Iveco Van (LD)</t>
  </si>
  <si>
    <t>LDV Deliver 9</t>
  </si>
  <si>
    <t>Mercedes-Benz Sprinter</t>
  </si>
  <si>
    <t>Peugeot Boxer</t>
  </si>
  <si>
    <t>Renault Master</t>
  </si>
  <si>
    <t>Volkswagen Crafter</t>
  </si>
  <si>
    <t>DAF (MD)</t>
  </si>
  <si>
    <t>Fuso Fighter (MD)</t>
  </si>
  <si>
    <t>Hino (MD)</t>
  </si>
  <si>
    <t>Hyundai EX10</t>
  </si>
  <si>
    <t>Hyundai EX9</t>
  </si>
  <si>
    <t>Hyundai Pavise</t>
  </si>
  <si>
    <t>Isuzu N-Series (MD)</t>
  </si>
  <si>
    <t>Iveco (MD)</t>
  </si>
  <si>
    <t>MAN (MD)</t>
  </si>
  <si>
    <t>Mercedes (MD)</t>
  </si>
  <si>
    <t>SEA Electric (MD)</t>
  </si>
  <si>
    <t>UD Trucks (MD)</t>
  </si>
  <si>
    <t>Volvo Truck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</si>
  <si>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</si>
  <si>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</si>
  <si>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</si>
  <si>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</si>
  <si>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</si>
  <si>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</si>
  <si>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</si>
  <si>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</si>
  <si>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</si>
  <si>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</si>
  <si>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</si>
  <si>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</si>
  <si>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</si>
  <si>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</si>
  <si>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</si>
  <si>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</si>
  <si>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</si>
  <si>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</si>
  <si>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</si>
  <si>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</si>
  <si>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</si>
  <si>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</si>
  <si>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</si>
  <si>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$70K</t>
  </si>
  <si>
    <t>Total People Movers &lt; $70K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</si>
  <si>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</si>
  <si>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</si>
  <si>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</si>
  <si>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</si>
  <si>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</si>
  <si>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</si>
  <si>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</si>
  <si>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</si>
  <si>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</si>
  <si>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</si>
  <si>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</si>
  <si>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</si>
  <si>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</si>
  <si>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</si>
  <si>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</si>
  <si>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</si>
  <si>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</si>
  <si>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</si>
  <si>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</si>
  <si>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</si>
  <si>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</si>
  <si>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</si>
  <si>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</si>
  <si>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</si>
  <si>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</si>
  <si>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</si>
  <si>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</si>
  <si>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</si>
  <si>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</si>
  <si>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</si>
  <si>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</si>
  <si>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</si>
  <si>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</si>
  <si>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</si>
  <si>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</si>
  <si>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</si>
  <si>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</si>
  <si>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</si>
  <si>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</si>
  <si>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</si>
  <si>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</si>
  <si>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</si>
  <si>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</si>
  <si>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</si>
  <si>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</si>
  <si>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</si>
  <si>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</si>
  <si>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</si>
  <si>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</si>
  <si>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</si>
  <si>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</si>
  <si>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</si>
  <si>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</si>
  <si>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</si>
  <si>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BYD Total</t>
  </si>
  <si>
    <t>Caterham Total</t>
  </si>
  <si>
    <t>Chery Total</t>
  </si>
  <si>
    <t>Chevrolet Total</t>
  </si>
  <si>
    <t>Chrysler Total</t>
  </si>
  <si>
    <t>Citroen Total</t>
  </si>
  <si>
    <t>CUPRA Total</t>
  </si>
  <si>
    <t>Daf Total</t>
  </si>
  <si>
    <t>Dennis Eagle Total</t>
  </si>
  <si>
    <t>Ferrari Total</t>
  </si>
  <si>
    <t>Fiat Total</t>
  </si>
  <si>
    <t>Fiat Professional Total</t>
  </si>
  <si>
    <t>Ford Total</t>
  </si>
  <si>
    <t>Foton Mobility Total</t>
  </si>
  <si>
    <t>Freightliner Total</t>
  </si>
  <si>
    <t>Fuso Total</t>
  </si>
  <si>
    <t>Genesis Total</t>
  </si>
  <si>
    <t>GWM Total</t>
  </si>
  <si>
    <t>Hino Total</t>
  </si>
  <si>
    <t>Honda Total</t>
  </si>
  <si>
    <t>Hyundai Total</t>
  </si>
  <si>
    <t>Hyundai Commercial Vehicles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</si>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</sst>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5" x14ac:dyDescent="0.25"/>
  <cols>
    <col min="1" max="1" width="2.7265625" customWidth="1"/>
    <col min="2" max="2" width="32.54296875" customWidth="1"/>
    <col min="3" max="4" width="9.54296875" bestFit="1" customWidth="1"/>
    <col min="5" max="6" width="10.1796875" customWidth="1"/>
    <col min="7" max="7" width="1.7265625" customWidth="1"/>
    <col min="8" max="8" width="9" bestFit="1" customWidth="1"/>
    <col min="12" max="12" width="2.7265625" customWidth="1"/>
    <col min="15" max="17" width="8.54296875" customWidth="1"/>
  </cols>
  <sheetData>
    <row r="1" spans="1:12" ht="45.75" customHeight="1" x14ac:dyDescent="0.25">
      <c r="A1" s="182" t="s">
        <v>103</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8" x14ac:dyDescent="0.4">
      <c r="A3" s="191" t="s">
        <v>24</v>
      </c>
      <c r="B3" s="192"/>
      <c r="C3" s="192"/>
      <c r="D3" s="192"/>
      <c r="E3" s="192"/>
      <c r="F3" s="192"/>
      <c r="G3" s="192"/>
      <c r="H3" s="192"/>
      <c r="I3" s="192"/>
      <c r="J3" s="192"/>
      <c r="K3" s="192"/>
      <c r="L3" s="192"/>
    </row>
    <row r="4" spans="1:12" ht="40" customHeight="1" x14ac:dyDescent="0.4">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 customHeight="1" x14ac:dyDescent="0.25">
      <c r="A6" s="93"/>
      <c r="B6" s="93"/>
      <c r="C6" s="93"/>
      <c r="D6" s="93"/>
      <c r="E6" s="93"/>
      <c r="F6" s="93"/>
      <c r="G6" s="93"/>
      <c r="H6" s="93"/>
      <c r="I6" s="93"/>
      <c r="J6" s="90"/>
      <c r="K6" s="90"/>
      <c r="L6" s="90"/>
    </row>
    <row r="7" spans="1:12" s="89" customFormat="1" ht="39.75" customHeight="1" x14ac:dyDescent="0.25">
      <c r="A7" s="188" t="s">
        <v>104</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5" x14ac:dyDescent="0.35">
      <c r="A12" s="99"/>
      <c r="B12" s="102"/>
      <c r="C12" s="193" t="s">
        <v>1</v>
      </c>
      <c r="D12" s="194"/>
      <c r="E12" s="193" t="s">
        <v>2</v>
      </c>
      <c r="F12" s="194"/>
      <c r="G12" s="103"/>
      <c r="H12" s="193" t="s">
        <v>3</v>
      </c>
      <c r="I12" s="195"/>
      <c r="J12" s="195"/>
      <c r="K12" s="194"/>
      <c r="L12" s="99"/>
    </row>
    <row r="13" spans="1:12" ht="15.5" x14ac:dyDescent="0.3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5" x14ac:dyDescent="0.35">
      <c r="A14" s="99"/>
      <c r="B14" s="104"/>
      <c r="C14" s="105"/>
      <c r="D14" s="106"/>
      <c r="E14" s="105"/>
      <c r="F14" s="106"/>
      <c r="G14" s="107"/>
      <c r="H14" s="105"/>
      <c r="I14" s="106"/>
      <c r="J14" s="105"/>
      <c r="K14" s="106"/>
      <c r="L14" s="99"/>
    </row>
    <row r="15" spans="1:12" ht="15.5" x14ac:dyDescent="0.35">
      <c r="A15" s="99"/>
      <c r="B15" s="108" t="s">
        <v>105</v>
      </c>
      <c r="C15" s="109">
        <v>1806</v>
      </c>
      <c r="D15" s="110">
        <v>1498</v>
      </c>
      <c r="E15" s="109">
        <v>14011</v>
      </c>
      <c r="F15" s="110">
        <v>12228</v>
      </c>
      <c r="G15" s="111"/>
      <c r="H15" s="109">
        <f t="shared" ref="H15:H22" si="0">C15-D15</f>
        <v>308</v>
      </c>
      <c r="I15" s="110">
        <f t="shared" ref="I15:I22" si="1">E15-F15</f>
        <v>1783</v>
      </c>
      <c r="J15" s="112">
        <f t="shared" ref="J15:J22" si="2">IF(D15=0, "-", IF(H15/D15&lt;10, H15/D15, "&gt;999%"))</f>
        <v>0.20560747663551401</v>
      </c>
      <c r="K15" s="113">
        <f t="shared" ref="K15:K22" si="3">IF(F15=0, "-", IF(I15/F15&lt;10, I15/F15, "&gt;999%"))</f>
        <v>0.14581288845273144</v>
      </c>
      <c r="L15" s="99"/>
    </row>
    <row r="16" spans="1:12" ht="15.5" x14ac:dyDescent="0.35">
      <c r="A16" s="99"/>
      <c r="B16" s="108" t="s">
        <v>106</v>
      </c>
      <c r="C16" s="109">
        <v>35968</v>
      </c>
      <c r="D16" s="110">
        <v>28945</v>
      </c>
      <c r="E16" s="109">
        <v>278028</v>
      </c>
      <c r="F16" s="110">
        <v>255800</v>
      </c>
      <c r="G16" s="111"/>
      <c r="H16" s="109">
        <f t="shared" si="0"/>
        <v>7023</v>
      </c>
      <c r="I16" s="110">
        <f t="shared" si="1"/>
        <v>22228</v>
      </c>
      <c r="J16" s="112">
        <f t="shared" si="2"/>
        <v>0.2426325790291933</v>
      </c>
      <c r="K16" s="113">
        <f t="shared" si="3"/>
        <v>8.689601250977326E-2</v>
      </c>
      <c r="L16" s="99"/>
    </row>
    <row r="17" spans="1:12" ht="15.5" x14ac:dyDescent="0.35">
      <c r="A17" s="99"/>
      <c r="B17" s="108" t="s">
        <v>107</v>
      </c>
      <c r="C17" s="109">
        <v>862</v>
      </c>
      <c r="D17" s="110">
        <v>832</v>
      </c>
      <c r="E17" s="109">
        <v>7863</v>
      </c>
      <c r="F17" s="110">
        <v>7601</v>
      </c>
      <c r="G17" s="111"/>
      <c r="H17" s="109">
        <f t="shared" si="0"/>
        <v>30</v>
      </c>
      <c r="I17" s="110">
        <f t="shared" si="1"/>
        <v>262</v>
      </c>
      <c r="J17" s="112">
        <f t="shared" si="2"/>
        <v>3.6057692307692304E-2</v>
      </c>
      <c r="K17" s="113">
        <f t="shared" si="3"/>
        <v>3.4469148796211026E-2</v>
      </c>
      <c r="L17" s="99"/>
    </row>
    <row r="18" spans="1:12" ht="15.5" x14ac:dyDescent="0.35">
      <c r="A18" s="99"/>
      <c r="B18" s="108" t="s">
        <v>108</v>
      </c>
      <c r="C18" s="109">
        <v>23415</v>
      </c>
      <c r="D18" s="110">
        <v>20634</v>
      </c>
      <c r="E18" s="109">
        <v>194143</v>
      </c>
      <c r="F18" s="110">
        <v>175916</v>
      </c>
      <c r="G18" s="111"/>
      <c r="H18" s="109">
        <f t="shared" si="0"/>
        <v>2781</v>
      </c>
      <c r="I18" s="110">
        <f t="shared" si="1"/>
        <v>18227</v>
      </c>
      <c r="J18" s="112">
        <f t="shared" si="2"/>
        <v>0.13477755161384122</v>
      </c>
      <c r="K18" s="113">
        <f t="shared" si="3"/>
        <v>0.10361195115850746</v>
      </c>
      <c r="L18" s="99"/>
    </row>
    <row r="19" spans="1:12" ht="15.5" x14ac:dyDescent="0.35">
      <c r="A19" s="99"/>
      <c r="B19" s="108" t="s">
        <v>109</v>
      </c>
      <c r="C19" s="109">
        <v>6676</v>
      </c>
      <c r="D19" s="110">
        <v>6005</v>
      </c>
      <c r="E19" s="109">
        <v>57916</v>
      </c>
      <c r="F19" s="110">
        <v>52487</v>
      </c>
      <c r="G19" s="111"/>
      <c r="H19" s="109">
        <f t="shared" si="0"/>
        <v>671</v>
      </c>
      <c r="I19" s="110">
        <f t="shared" si="1"/>
        <v>5429</v>
      </c>
      <c r="J19" s="112">
        <f t="shared" si="2"/>
        <v>0.11174021648626145</v>
      </c>
      <c r="K19" s="113">
        <f t="shared" si="3"/>
        <v>0.10343513631946959</v>
      </c>
      <c r="L19" s="99"/>
    </row>
    <row r="20" spans="1:12" ht="15.5" x14ac:dyDescent="0.35">
      <c r="A20" s="99"/>
      <c r="B20" s="108" t="s">
        <v>110</v>
      </c>
      <c r="C20" s="109">
        <v>1972</v>
      </c>
      <c r="D20" s="110">
        <v>1630</v>
      </c>
      <c r="E20" s="109">
        <v>15027</v>
      </c>
      <c r="F20" s="110">
        <v>14054</v>
      </c>
      <c r="G20" s="111"/>
      <c r="H20" s="109">
        <f t="shared" si="0"/>
        <v>342</v>
      </c>
      <c r="I20" s="110">
        <f t="shared" si="1"/>
        <v>973</v>
      </c>
      <c r="J20" s="112">
        <f t="shared" si="2"/>
        <v>0.20981595092024541</v>
      </c>
      <c r="K20" s="113">
        <f t="shared" si="3"/>
        <v>6.9232958588302265E-2</v>
      </c>
      <c r="L20" s="99"/>
    </row>
    <row r="21" spans="1:12" ht="15.5" x14ac:dyDescent="0.35">
      <c r="A21" s="99"/>
      <c r="B21" s="108" t="s">
        <v>111</v>
      </c>
      <c r="C21" s="109">
        <v>29426</v>
      </c>
      <c r="D21" s="110">
        <v>25367</v>
      </c>
      <c r="E21" s="109">
        <v>239363</v>
      </c>
      <c r="F21" s="110">
        <v>214492</v>
      </c>
      <c r="G21" s="111"/>
      <c r="H21" s="109">
        <f t="shared" si="0"/>
        <v>4059</v>
      </c>
      <c r="I21" s="110">
        <f t="shared" si="1"/>
        <v>24871</v>
      </c>
      <c r="J21" s="112">
        <f t="shared" si="2"/>
        <v>0.16001103796270746</v>
      </c>
      <c r="K21" s="113">
        <f t="shared" si="3"/>
        <v>0.11595304253771703</v>
      </c>
      <c r="L21" s="99"/>
    </row>
    <row r="22" spans="1:12" ht="15.5" x14ac:dyDescent="0.35">
      <c r="A22" s="99"/>
      <c r="B22" s="108" t="s">
        <v>112</v>
      </c>
      <c r="C22" s="109">
        <v>10577</v>
      </c>
      <c r="D22" s="110">
        <v>8644</v>
      </c>
      <c r="E22" s="109">
        <v>92935</v>
      </c>
      <c r="F22" s="110">
        <v>78552</v>
      </c>
      <c r="G22" s="111"/>
      <c r="H22" s="109">
        <f t="shared" si="0"/>
        <v>1933</v>
      </c>
      <c r="I22" s="110">
        <f t="shared" si="1"/>
        <v>14383</v>
      </c>
      <c r="J22" s="112">
        <f t="shared" si="2"/>
        <v>0.22362332253586303</v>
      </c>
      <c r="K22" s="113">
        <f t="shared" si="3"/>
        <v>0.18310163967817497</v>
      </c>
      <c r="L22" s="99"/>
    </row>
    <row r="23" spans="1:12" ht="15.5" x14ac:dyDescent="0.35">
      <c r="A23" s="99"/>
      <c r="B23" s="108"/>
      <c r="C23" s="114"/>
      <c r="D23" s="115"/>
      <c r="E23" s="114"/>
      <c r="F23" s="115"/>
      <c r="G23" s="116"/>
      <c r="H23" s="114"/>
      <c r="I23" s="115"/>
      <c r="J23" s="117"/>
      <c r="K23" s="118"/>
      <c r="L23" s="99"/>
    </row>
    <row r="24" spans="1:12" s="43" customFormat="1" ht="15.5" x14ac:dyDescent="0.35">
      <c r="A24" s="100"/>
      <c r="B24" s="119" t="s">
        <v>5</v>
      </c>
      <c r="C24" s="120">
        <f>SUM(C15:C23)</f>
        <v>110702</v>
      </c>
      <c r="D24" s="121">
        <f>SUM(D15:D23)</f>
        <v>93555</v>
      </c>
      <c r="E24" s="120">
        <f>SUM(E15:E23)</f>
        <v>899286</v>
      </c>
      <c r="F24" s="121">
        <f>SUM(F15:F23)</f>
        <v>811130</v>
      </c>
      <c r="G24" s="122"/>
      <c r="H24" s="120">
        <f>SUM(H15:H23)</f>
        <v>17147</v>
      </c>
      <c r="I24" s="121">
        <f>SUM(I15:I23)</f>
        <v>88156</v>
      </c>
      <c r="J24" s="123">
        <f>IF(D24=0, 0, H24/D24)</f>
        <v>0.18328256106033883</v>
      </c>
      <c r="K24" s="124">
        <f>IF(F24=0, 0, I24/F24)</f>
        <v>0.10868294847928199</v>
      </c>
      <c r="L24" s="101"/>
    </row>
    <row r="25" spans="1:12" s="43" customFormat="1" ht="13" x14ac:dyDescent="0.3">
      <c r="A25" s="94"/>
      <c r="B25" s="95"/>
      <c r="C25" s="96"/>
      <c r="D25" s="96"/>
      <c r="E25" s="96"/>
      <c r="F25" s="96"/>
      <c r="G25" s="96"/>
      <c r="H25" s="96"/>
      <c r="I25" s="96"/>
      <c r="J25" s="97"/>
      <c r="K25" s="97"/>
    </row>
    <row r="26" spans="1:12" s="43" customFormat="1" ht="13" x14ac:dyDescent="0.3">
      <c r="A26" s="94"/>
      <c r="B26" s="94"/>
      <c r="C26" s="98"/>
      <c r="D26" s="98"/>
      <c r="E26" s="98"/>
      <c r="F26" s="98"/>
      <c r="G26" s="98"/>
      <c r="H26" s="98"/>
      <c r="I26" s="98"/>
      <c r="J26" s="97"/>
      <c r="K26" s="97"/>
    </row>
    <row r="27" spans="1:12" s="43" customFormat="1" ht="14" x14ac:dyDescent="0.3">
      <c r="A27" s="94"/>
      <c r="B27" s="125"/>
      <c r="C27" s="98"/>
      <c r="D27" s="98"/>
      <c r="E27" s="98"/>
      <c r="F27" s="98"/>
      <c r="G27" s="98"/>
      <c r="H27" s="98"/>
      <c r="I27" s="98"/>
      <c r="J27" s="97"/>
      <c r="K27" s="97"/>
    </row>
    <row r="28" spans="1:12" s="43" customFormat="1" ht="14" x14ac:dyDescent="0.3">
      <c r="A28" s="94"/>
      <c r="B28" s="125"/>
      <c r="C28" s="98"/>
      <c r="D28" s="98"/>
      <c r="E28" s="98"/>
      <c r="F28" s="98"/>
      <c r="G28" s="98"/>
      <c r="H28" s="98"/>
      <c r="I28" s="98"/>
      <c r="J28" s="97"/>
      <c r="K28" s="97"/>
    </row>
    <row r="29" spans="1:12" s="43" customFormat="1" ht="14" x14ac:dyDescent="0.3">
      <c r="A29" s="94"/>
      <c r="B29" s="125"/>
      <c r="C29" s="98"/>
      <c r="D29" s="98"/>
      <c r="E29" s="98"/>
      <c r="F29" s="98"/>
      <c r="G29" s="98"/>
      <c r="H29" s="98"/>
      <c r="I29" s="98"/>
      <c r="J29" s="97"/>
      <c r="K29" s="97"/>
    </row>
    <row r="30" spans="1:12" s="43" customFormat="1" ht="14" x14ac:dyDescent="0.3">
      <c r="A30" s="94"/>
      <c r="B30" s="125"/>
      <c r="C30" s="98"/>
      <c r="D30" s="98"/>
      <c r="E30" s="98"/>
      <c r="F30" s="98"/>
      <c r="G30" s="98"/>
      <c r="H30" s="98"/>
      <c r="I30" s="98"/>
      <c r="J30" s="97"/>
      <c r="K30" s="97"/>
    </row>
    <row r="31" spans="1:12" s="43" customFormat="1" ht="13" x14ac:dyDescent="0.3">
      <c r="A31" s="94"/>
      <c r="C31" s="98"/>
      <c r="D31" s="98"/>
      <c r="E31" s="98"/>
      <c r="F31" s="98"/>
      <c r="G31" s="98"/>
      <c r="H31" s="98"/>
      <c r="I31" s="98"/>
      <c r="J31" s="97"/>
      <c r="K31" s="97"/>
    </row>
    <row r="32" spans="1:12" s="43" customFormat="1" ht="13" x14ac:dyDescent="0.3">
      <c r="A32" s="94"/>
      <c r="C32" s="98"/>
      <c r="D32" s="98"/>
      <c r="E32" s="98"/>
      <c r="F32" s="98"/>
      <c r="G32" s="98"/>
      <c r="H32" s="98"/>
      <c r="I32" s="98"/>
      <c r="J32" s="97"/>
      <c r="K32" s="97"/>
    </row>
    <row r="33" spans="1:15" s="43" customFormat="1" ht="13" x14ac:dyDescent="0.3">
      <c r="A33" s="94"/>
      <c r="B33" s="94"/>
      <c r="C33" s="98"/>
      <c r="D33" s="98"/>
      <c r="E33" s="98"/>
      <c r="F33" s="98"/>
      <c r="G33" s="98"/>
      <c r="H33" s="98"/>
      <c r="I33" s="98"/>
      <c r="J33" s="97"/>
      <c r="K33" s="97"/>
    </row>
    <row r="34" spans="1:15" s="43" customFormat="1" ht="13" x14ac:dyDescent="0.3">
      <c r="A34" s="94"/>
      <c r="B34" s="94"/>
      <c r="C34" s="98"/>
      <c r="D34" s="98"/>
      <c r="E34" s="98"/>
      <c r="F34" s="98"/>
      <c r="G34" s="98"/>
      <c r="H34" s="98"/>
      <c r="I34" s="98"/>
      <c r="J34" s="97"/>
      <c r="K34" s="97"/>
    </row>
    <row r="35" spans="1:15" s="43" customFormat="1" ht="13" x14ac:dyDescent="0.3">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719</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17"/>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113</v>
      </c>
      <c r="B2" s="202" t="s">
        <v>104</v>
      </c>
      <c r="C2" s="198"/>
      <c r="D2" s="198"/>
      <c r="E2" s="203"/>
      <c r="F2" s="203"/>
      <c r="G2" s="203"/>
      <c r="H2" s="203"/>
      <c r="I2" s="203"/>
      <c r="J2" s="203"/>
      <c r="K2" s="203"/>
    </row>
    <row r="4" spans="1:11" ht="15.5" x14ac:dyDescent="0.35">
      <c r="A4" s="164" t="s">
        <v>124</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124</v>
      </c>
      <c r="B6" s="61" t="s">
        <v>12</v>
      </c>
      <c r="C6" s="62" t="s">
        <v>13</v>
      </c>
      <c r="D6" s="61" t="s">
        <v>12</v>
      </c>
      <c r="E6" s="63" t="s">
        <v>13</v>
      </c>
      <c r="F6" s="62" t="s">
        <v>12</v>
      </c>
      <c r="G6" s="62" t="s">
        <v>13</v>
      </c>
      <c r="H6" s="61" t="s">
        <v>12</v>
      </c>
      <c r="I6" s="63" t="s">
        <v>13</v>
      </c>
      <c r="J6" s="61"/>
      <c r="K6" s="63"/>
    </row>
    <row r="7" spans="1:11" x14ac:dyDescent="0.25">
      <c r="A7" s="7" t="s">
        <v>345</v>
      </c>
      <c r="B7" s="65">
        <v>36</v>
      </c>
      <c r="C7" s="34">
        <f>IF(B18=0, "-", B7/B18)</f>
        <v>4.0955631399317405E-2</v>
      </c>
      <c r="D7" s="65">
        <v>45</v>
      </c>
      <c r="E7" s="9">
        <f>IF(D18=0, "-", D7/D18)</f>
        <v>4.3352601156069363E-2</v>
      </c>
      <c r="F7" s="81">
        <v>289</v>
      </c>
      <c r="G7" s="34">
        <f>IF(F18=0, "-", F7/F18)</f>
        <v>3.3868510488690967E-2</v>
      </c>
      <c r="H7" s="65">
        <v>314</v>
      </c>
      <c r="I7" s="9">
        <f>IF(H18=0, "-", H7/H18)</f>
        <v>3.8456827924066135E-2</v>
      </c>
      <c r="J7" s="8">
        <f t="shared" ref="J7:J16" si="0">IF(D7=0, "-", IF((B7-D7)/D7&lt;10, (B7-D7)/D7, "&gt;999%"))</f>
        <v>-0.2</v>
      </c>
      <c r="K7" s="9">
        <f t="shared" ref="K7:K16" si="1">IF(H7=0, "-", IF((F7-H7)/H7&lt;10, (F7-H7)/H7, "&gt;999%"))</f>
        <v>-7.9617834394904455E-2</v>
      </c>
    </row>
    <row r="8" spans="1:11" x14ac:dyDescent="0.25">
      <c r="A8" s="7" t="s">
        <v>346</v>
      </c>
      <c r="B8" s="65">
        <v>93</v>
      </c>
      <c r="C8" s="34">
        <f>IF(B18=0, "-", B8/B18)</f>
        <v>0.10580204778156997</v>
      </c>
      <c r="D8" s="65">
        <v>150</v>
      </c>
      <c r="E8" s="9">
        <f>IF(D18=0, "-", D8/D18)</f>
        <v>0.14450867052023122</v>
      </c>
      <c r="F8" s="81">
        <v>1116</v>
      </c>
      <c r="G8" s="34">
        <f>IF(F18=0, "-", F8/F18)</f>
        <v>0.13078635884214226</v>
      </c>
      <c r="H8" s="65">
        <v>1326</v>
      </c>
      <c r="I8" s="9">
        <f>IF(H18=0, "-", H8/H18)</f>
        <v>0.16240048989589712</v>
      </c>
      <c r="J8" s="8">
        <f t="shared" si="0"/>
        <v>-0.38</v>
      </c>
      <c r="K8" s="9">
        <f t="shared" si="1"/>
        <v>-0.15837104072398189</v>
      </c>
    </row>
    <row r="9" spans="1:11" x14ac:dyDescent="0.25">
      <c r="A9" s="7" t="s">
        <v>347</v>
      </c>
      <c r="B9" s="65">
        <v>132</v>
      </c>
      <c r="C9" s="34">
        <f>IF(B18=0, "-", B9/B18)</f>
        <v>0.15017064846416384</v>
      </c>
      <c r="D9" s="65">
        <v>191</v>
      </c>
      <c r="E9" s="9">
        <f>IF(D18=0, "-", D9/D18)</f>
        <v>0.18400770712909442</v>
      </c>
      <c r="F9" s="81">
        <v>1272</v>
      </c>
      <c r="G9" s="34">
        <f>IF(F18=0, "-", F9/F18)</f>
        <v>0.14906832298136646</v>
      </c>
      <c r="H9" s="65">
        <v>1326</v>
      </c>
      <c r="I9" s="9">
        <f>IF(H18=0, "-", H9/H18)</f>
        <v>0.16240048989589712</v>
      </c>
      <c r="J9" s="8">
        <f t="shared" si="0"/>
        <v>-0.30890052356020942</v>
      </c>
      <c r="K9" s="9">
        <f t="shared" si="1"/>
        <v>-4.072398190045249E-2</v>
      </c>
    </row>
    <row r="10" spans="1:11" x14ac:dyDescent="0.25">
      <c r="A10" s="7" t="s">
        <v>348</v>
      </c>
      <c r="B10" s="65">
        <v>294</v>
      </c>
      <c r="C10" s="34">
        <f>IF(B18=0, "-", B10/B18)</f>
        <v>0.33447098976109213</v>
      </c>
      <c r="D10" s="65">
        <v>327</v>
      </c>
      <c r="E10" s="9">
        <f>IF(D18=0, "-", D10/D18)</f>
        <v>0.31502890173410403</v>
      </c>
      <c r="F10" s="81">
        <v>2414</v>
      </c>
      <c r="G10" s="34">
        <f>IF(F18=0, "-", F10/F18)</f>
        <v>0.28290167584671277</v>
      </c>
      <c r="H10" s="65">
        <v>1695</v>
      </c>
      <c r="I10" s="9">
        <f>IF(H18=0, "-", H10/H18)</f>
        <v>0.20759338640538885</v>
      </c>
      <c r="J10" s="8">
        <f t="shared" si="0"/>
        <v>-0.10091743119266056</v>
      </c>
      <c r="K10" s="9">
        <f t="shared" si="1"/>
        <v>0.42418879056047198</v>
      </c>
    </row>
    <row r="11" spans="1:11" x14ac:dyDescent="0.25">
      <c r="A11" s="7" t="s">
        <v>349</v>
      </c>
      <c r="B11" s="65">
        <v>20</v>
      </c>
      <c r="C11" s="34">
        <f>IF(B18=0, "-", B11/B18)</f>
        <v>2.2753128555176336E-2</v>
      </c>
      <c r="D11" s="65">
        <v>9</v>
      </c>
      <c r="E11" s="9">
        <f>IF(D18=0, "-", D11/D18)</f>
        <v>8.670520231213872E-3</v>
      </c>
      <c r="F11" s="81">
        <v>178</v>
      </c>
      <c r="G11" s="34">
        <f>IF(F18=0, "-", F11/F18)</f>
        <v>2.0860189851166062E-2</v>
      </c>
      <c r="H11" s="65">
        <v>176</v>
      </c>
      <c r="I11" s="9">
        <f>IF(H18=0, "-", H11/H18)</f>
        <v>2.1555419473361911E-2</v>
      </c>
      <c r="J11" s="8">
        <f t="shared" si="0"/>
        <v>1.2222222222222223</v>
      </c>
      <c r="K11" s="9">
        <f t="shared" si="1"/>
        <v>1.1363636363636364E-2</v>
      </c>
    </row>
    <row r="12" spans="1:11" x14ac:dyDescent="0.25">
      <c r="A12" s="7" t="s">
        <v>350</v>
      </c>
      <c r="B12" s="65">
        <v>22</v>
      </c>
      <c r="C12" s="34">
        <f>IF(B18=0, "-", B12/B18)</f>
        <v>2.502844141069397E-2</v>
      </c>
      <c r="D12" s="65">
        <v>8</v>
      </c>
      <c r="E12" s="9">
        <f>IF(D18=0, "-", D12/D18)</f>
        <v>7.7071290944123313E-3</v>
      </c>
      <c r="F12" s="81">
        <v>119</v>
      </c>
      <c r="G12" s="34">
        <f>IF(F18=0, "-", F12/F18)</f>
        <v>1.3945857260049221E-2</v>
      </c>
      <c r="H12" s="65">
        <v>209</v>
      </c>
      <c r="I12" s="9">
        <f>IF(H18=0, "-", H12/H18)</f>
        <v>2.5597060624617269E-2</v>
      </c>
      <c r="J12" s="8">
        <f t="shared" si="0"/>
        <v>1.75</v>
      </c>
      <c r="K12" s="9">
        <f t="shared" si="1"/>
        <v>-0.43062200956937802</v>
      </c>
    </row>
    <row r="13" spans="1:11" x14ac:dyDescent="0.25">
      <c r="A13" s="7" t="s">
        <v>351</v>
      </c>
      <c r="B13" s="65">
        <v>32</v>
      </c>
      <c r="C13" s="34">
        <f>IF(B18=0, "-", B13/B18)</f>
        <v>3.6405005688282137E-2</v>
      </c>
      <c r="D13" s="65">
        <v>23</v>
      </c>
      <c r="E13" s="9">
        <f>IF(D18=0, "-", D13/D18)</f>
        <v>2.2157996146435453E-2</v>
      </c>
      <c r="F13" s="81">
        <v>412</v>
      </c>
      <c r="G13" s="34">
        <f>IF(F18=0, "-", F13/F18)</f>
        <v>4.8283136060002341E-2</v>
      </c>
      <c r="H13" s="65">
        <v>288</v>
      </c>
      <c r="I13" s="9">
        <f>IF(H18=0, "-", H13/H18)</f>
        <v>3.5272504592774034E-2</v>
      </c>
      <c r="J13" s="8">
        <f t="shared" si="0"/>
        <v>0.39130434782608697</v>
      </c>
      <c r="K13" s="9">
        <f t="shared" si="1"/>
        <v>0.43055555555555558</v>
      </c>
    </row>
    <row r="14" spans="1:11" x14ac:dyDescent="0.25">
      <c r="A14" s="7" t="s">
        <v>352</v>
      </c>
      <c r="B14" s="65">
        <v>102</v>
      </c>
      <c r="C14" s="34">
        <f>IF(B18=0, "-", B14/B18)</f>
        <v>0.11604095563139932</v>
      </c>
      <c r="D14" s="65">
        <v>120</v>
      </c>
      <c r="E14" s="9">
        <f>IF(D18=0, "-", D14/D18)</f>
        <v>0.11560693641618497</v>
      </c>
      <c r="F14" s="81">
        <v>1221</v>
      </c>
      <c r="G14" s="34">
        <f>IF(F18=0, "-", F14/F18)</f>
        <v>0.14309152701277394</v>
      </c>
      <c r="H14" s="65">
        <v>746</v>
      </c>
      <c r="I14" s="9">
        <f>IF(H18=0, "-", H14/H18)</f>
        <v>9.1365584813227194E-2</v>
      </c>
      <c r="J14" s="8">
        <f t="shared" si="0"/>
        <v>-0.15</v>
      </c>
      <c r="K14" s="9">
        <f t="shared" si="1"/>
        <v>0.63672922252010722</v>
      </c>
    </row>
    <row r="15" spans="1:11" x14ac:dyDescent="0.25">
      <c r="A15" s="7" t="s">
        <v>353</v>
      </c>
      <c r="B15" s="65">
        <v>100</v>
      </c>
      <c r="C15" s="34">
        <f>IF(B18=0, "-", B15/B18)</f>
        <v>0.11376564277588168</v>
      </c>
      <c r="D15" s="65">
        <v>66</v>
      </c>
      <c r="E15" s="9">
        <f>IF(D18=0, "-", D15/D18)</f>
        <v>6.358381502890173E-2</v>
      </c>
      <c r="F15" s="81">
        <v>954</v>
      </c>
      <c r="G15" s="34">
        <f>IF(F18=0, "-", F15/F18)</f>
        <v>0.11180124223602485</v>
      </c>
      <c r="H15" s="65">
        <v>1338</v>
      </c>
      <c r="I15" s="9">
        <f>IF(H18=0, "-", H15/H18)</f>
        <v>0.16387017758726272</v>
      </c>
      <c r="J15" s="8">
        <f t="shared" si="0"/>
        <v>0.51515151515151514</v>
      </c>
      <c r="K15" s="9">
        <f t="shared" si="1"/>
        <v>-0.28699551569506726</v>
      </c>
    </row>
    <row r="16" spans="1:11" x14ac:dyDescent="0.25">
      <c r="A16" s="7" t="s">
        <v>354</v>
      </c>
      <c r="B16" s="65">
        <v>48</v>
      </c>
      <c r="C16" s="34">
        <f>IF(B18=0, "-", B16/B18)</f>
        <v>5.4607508532423209E-2</v>
      </c>
      <c r="D16" s="65">
        <v>99</v>
      </c>
      <c r="E16" s="9">
        <f>IF(D18=0, "-", D16/D18)</f>
        <v>9.5375722543352595E-2</v>
      </c>
      <c r="F16" s="81">
        <v>558</v>
      </c>
      <c r="G16" s="34">
        <f>IF(F18=0, "-", F16/F18)</f>
        <v>6.5393179421071132E-2</v>
      </c>
      <c r="H16" s="65">
        <v>747</v>
      </c>
      <c r="I16" s="9">
        <f>IF(H18=0, "-", H16/H18)</f>
        <v>9.1488058787507653E-2</v>
      </c>
      <c r="J16" s="8">
        <f t="shared" si="0"/>
        <v>-0.51515151515151514</v>
      </c>
      <c r="K16" s="9">
        <f t="shared" si="1"/>
        <v>-0.25301204819277107</v>
      </c>
    </row>
    <row r="17" spans="1:11" x14ac:dyDescent="0.25">
      <c r="A17" s="2"/>
      <c r="B17" s="68"/>
      <c r="C17" s="33"/>
      <c r="D17" s="68"/>
      <c r="E17" s="6"/>
      <c r="F17" s="82"/>
      <c r="G17" s="33"/>
      <c r="H17" s="68"/>
      <c r="I17" s="6"/>
      <c r="J17" s="5"/>
      <c r="K17" s="6"/>
    </row>
    <row r="18" spans="1:11" s="43" customFormat="1" ht="13" x14ac:dyDescent="0.3">
      <c r="A18" s="162" t="s">
        <v>630</v>
      </c>
      <c r="B18" s="71">
        <f>SUM(B7:B17)</f>
        <v>879</v>
      </c>
      <c r="C18" s="40">
        <f>B18/23415</f>
        <v>3.7540038436899424E-2</v>
      </c>
      <c r="D18" s="71">
        <f>SUM(D7:D17)</f>
        <v>1038</v>
      </c>
      <c r="E18" s="41">
        <f>D18/20634</f>
        <v>5.0305321314335565E-2</v>
      </c>
      <c r="F18" s="77">
        <f>SUM(F7:F17)</f>
        <v>8533</v>
      </c>
      <c r="G18" s="42">
        <f>F18/194143</f>
        <v>4.3952138372230776E-2</v>
      </c>
      <c r="H18" s="71">
        <f>SUM(H7:H17)</f>
        <v>8165</v>
      </c>
      <c r="I18" s="41">
        <f>H18/175916</f>
        <v>4.6414197685258875E-2</v>
      </c>
      <c r="J18" s="37">
        <f>IF(D18=0, "-", IF((B18-D18)/D18&lt;10, (B18-D18)/D18, "&gt;999%"))</f>
        <v>-0.15317919075144509</v>
      </c>
      <c r="K18" s="38">
        <f>IF(H18=0, "-", IF((F18-H18)/H18&lt;10, (F18-H18)/H18, "&gt;999%"))</f>
        <v>4.507042253521127E-2</v>
      </c>
    </row>
    <row r="19" spans="1:11" x14ac:dyDescent="0.25">
      <c r="B19" s="83"/>
      <c r="D19" s="83"/>
      <c r="F19" s="83"/>
      <c r="H19" s="83"/>
    </row>
    <row r="20" spans="1:11" s="43" customFormat="1" ht="13" x14ac:dyDescent="0.3">
      <c r="A20" s="162" t="s">
        <v>630</v>
      </c>
      <c r="B20" s="71">
        <v>879</v>
      </c>
      <c r="C20" s="40">
        <f>B20/23415</f>
        <v>3.7540038436899424E-2</v>
      </c>
      <c r="D20" s="71">
        <v>1038</v>
      </c>
      <c r="E20" s="41">
        <f>D20/20634</f>
        <v>5.0305321314335565E-2</v>
      </c>
      <c r="F20" s="77">
        <v>8533</v>
      </c>
      <c r="G20" s="42">
        <f>F20/194143</f>
        <v>4.3952138372230776E-2</v>
      </c>
      <c r="H20" s="71">
        <v>8165</v>
      </c>
      <c r="I20" s="41">
        <f>H20/175916</f>
        <v>4.6414197685258875E-2</v>
      </c>
      <c r="J20" s="37">
        <f>IF(D20=0, "-", IF((B20-D20)/D20&lt;10, (B20-D20)/D20, "&gt;999%"))</f>
        <v>-0.15317919075144509</v>
      </c>
      <c r="K20" s="38">
        <f>IF(H20=0, "-", IF((F20-H20)/H20&lt;10, (F20-H20)/H20, "&gt;999%"))</f>
        <v>4.507042253521127E-2</v>
      </c>
    </row>
    <row r="21" spans="1:11" x14ac:dyDescent="0.25">
      <c r="B21" s="83"/>
      <c r="D21" s="83"/>
      <c r="F21" s="83"/>
      <c r="H21" s="83"/>
    </row>
    <row r="22" spans="1:11" ht="15.5" x14ac:dyDescent="0.35">
      <c r="A22" s="164" t="s">
        <v>125</v>
      </c>
      <c r="B22" s="196" t="s">
        <v>1</v>
      </c>
      <c r="C22" s="200"/>
      <c r="D22" s="200"/>
      <c r="E22" s="197"/>
      <c r="F22" s="196" t="s">
        <v>14</v>
      </c>
      <c r="G22" s="200"/>
      <c r="H22" s="200"/>
      <c r="I22" s="197"/>
      <c r="J22" s="196" t="s">
        <v>15</v>
      </c>
      <c r="K22" s="197"/>
    </row>
    <row r="23" spans="1:11" ht="13" x14ac:dyDescent="0.3">
      <c r="A23" s="22"/>
      <c r="B23" s="196">
        <f>VALUE(RIGHT($B$2, 4))</f>
        <v>2023</v>
      </c>
      <c r="C23" s="197"/>
      <c r="D23" s="196">
        <f>B23-1</f>
        <v>2022</v>
      </c>
      <c r="E23" s="204"/>
      <c r="F23" s="196">
        <f>B23</f>
        <v>2023</v>
      </c>
      <c r="G23" s="204"/>
      <c r="H23" s="196">
        <f>D23</f>
        <v>2022</v>
      </c>
      <c r="I23" s="204"/>
      <c r="J23" s="140" t="s">
        <v>4</v>
      </c>
      <c r="K23" s="141" t="s">
        <v>2</v>
      </c>
    </row>
    <row r="24" spans="1:11" ht="13" x14ac:dyDescent="0.3">
      <c r="A24" s="163" t="s">
        <v>156</v>
      </c>
      <c r="B24" s="61" t="s">
        <v>12</v>
      </c>
      <c r="C24" s="62" t="s">
        <v>13</v>
      </c>
      <c r="D24" s="61" t="s">
        <v>12</v>
      </c>
      <c r="E24" s="63" t="s">
        <v>13</v>
      </c>
      <c r="F24" s="62" t="s">
        <v>12</v>
      </c>
      <c r="G24" s="62" t="s">
        <v>13</v>
      </c>
      <c r="H24" s="61" t="s">
        <v>12</v>
      </c>
      <c r="I24" s="63" t="s">
        <v>13</v>
      </c>
      <c r="J24" s="61"/>
      <c r="K24" s="63"/>
    </row>
    <row r="25" spans="1:11" x14ac:dyDescent="0.25">
      <c r="A25" s="7" t="s">
        <v>355</v>
      </c>
      <c r="B25" s="65">
        <v>70</v>
      </c>
      <c r="C25" s="34">
        <f>IF(B50=0, "-", B25/B50)</f>
        <v>2.4982155603140613E-2</v>
      </c>
      <c r="D25" s="65">
        <v>0</v>
      </c>
      <c r="E25" s="9">
        <f>IF(D50=0, "-", D25/D50)</f>
        <v>0</v>
      </c>
      <c r="F25" s="81">
        <v>522</v>
      </c>
      <c r="G25" s="34">
        <f>IF(F50=0, "-", F25/F50)</f>
        <v>2.1588982174614333E-2</v>
      </c>
      <c r="H25" s="65">
        <v>0</v>
      </c>
      <c r="I25" s="9">
        <f>IF(H50=0, "-", H25/H50)</f>
        <v>0</v>
      </c>
      <c r="J25" s="8" t="str">
        <f t="shared" ref="J25:J48" si="2">IF(D25=0, "-", IF((B25-D25)/D25&lt;10, (B25-D25)/D25, "&gt;999%"))</f>
        <v>-</v>
      </c>
      <c r="K25" s="9" t="str">
        <f t="shared" ref="K25:K48" si="3">IF(H25=0, "-", IF((F25-H25)/H25&lt;10, (F25-H25)/H25, "&gt;999%"))</f>
        <v>-</v>
      </c>
    </row>
    <row r="26" spans="1:11" x14ac:dyDescent="0.25">
      <c r="A26" s="7" t="s">
        <v>356</v>
      </c>
      <c r="B26" s="65">
        <v>0</v>
      </c>
      <c r="C26" s="34">
        <f>IF(B50=0, "-", B26/B50)</f>
        <v>0</v>
      </c>
      <c r="D26" s="65">
        <v>2</v>
      </c>
      <c r="E26" s="9">
        <f>IF(D50=0, "-", D26/D50)</f>
        <v>8.7719298245614037E-4</v>
      </c>
      <c r="F26" s="81">
        <v>6</v>
      </c>
      <c r="G26" s="34">
        <f>IF(F50=0, "-", F26/F50)</f>
        <v>2.4814922039786589E-4</v>
      </c>
      <c r="H26" s="65">
        <v>12</v>
      </c>
      <c r="I26" s="9">
        <f>IF(H50=0, "-", H26/H50)</f>
        <v>6.0171488742917316E-4</v>
      </c>
      <c r="J26" s="8">
        <f t="shared" si="2"/>
        <v>-1</v>
      </c>
      <c r="K26" s="9">
        <f t="shared" si="3"/>
        <v>-0.5</v>
      </c>
    </row>
    <row r="27" spans="1:11" x14ac:dyDescent="0.25">
      <c r="A27" s="7" t="s">
        <v>357</v>
      </c>
      <c r="B27" s="65">
        <v>0</v>
      </c>
      <c r="C27" s="34">
        <f>IF(B50=0, "-", B27/B50)</f>
        <v>0</v>
      </c>
      <c r="D27" s="65">
        <v>0</v>
      </c>
      <c r="E27" s="9">
        <f>IF(D50=0, "-", D27/D50)</f>
        <v>0</v>
      </c>
      <c r="F27" s="81">
        <v>0</v>
      </c>
      <c r="G27" s="34">
        <f>IF(F50=0, "-", F27/F50)</f>
        <v>0</v>
      </c>
      <c r="H27" s="65">
        <v>2</v>
      </c>
      <c r="I27" s="9">
        <f>IF(H50=0, "-", H27/H50)</f>
        <v>1.0028581457152886E-4</v>
      </c>
      <c r="J27" s="8" t="str">
        <f t="shared" si="2"/>
        <v>-</v>
      </c>
      <c r="K27" s="9">
        <f t="shared" si="3"/>
        <v>-1</v>
      </c>
    </row>
    <row r="28" spans="1:11" x14ac:dyDescent="0.25">
      <c r="A28" s="7" t="s">
        <v>358</v>
      </c>
      <c r="B28" s="65">
        <v>343</v>
      </c>
      <c r="C28" s="34">
        <f>IF(B50=0, "-", B28/B50)</f>
        <v>0.12241256245538901</v>
      </c>
      <c r="D28" s="65">
        <v>250</v>
      </c>
      <c r="E28" s="9">
        <f>IF(D50=0, "-", D28/D50)</f>
        <v>0.10964912280701754</v>
      </c>
      <c r="F28" s="81">
        <v>2551</v>
      </c>
      <c r="G28" s="34">
        <f>IF(F50=0, "-", F28/F50)</f>
        <v>0.10550477687249266</v>
      </c>
      <c r="H28" s="65">
        <v>1733</v>
      </c>
      <c r="I28" s="9">
        <f>IF(H50=0, "-", H28/H50)</f>
        <v>8.6897658326229754E-2</v>
      </c>
      <c r="J28" s="8">
        <f t="shared" si="2"/>
        <v>0.372</v>
      </c>
      <c r="K28" s="9">
        <f t="shared" si="3"/>
        <v>0.47201384881708019</v>
      </c>
    </row>
    <row r="29" spans="1:11" x14ac:dyDescent="0.25">
      <c r="A29" s="7" t="s">
        <v>359</v>
      </c>
      <c r="B29" s="65">
        <v>23</v>
      </c>
      <c r="C29" s="34">
        <f>IF(B50=0, "-", B29/B50)</f>
        <v>8.2084225553176304E-3</v>
      </c>
      <c r="D29" s="65">
        <v>65</v>
      </c>
      <c r="E29" s="9">
        <f>IF(D50=0, "-", D29/D50)</f>
        <v>2.850877192982456E-2</v>
      </c>
      <c r="F29" s="81">
        <v>281</v>
      </c>
      <c r="G29" s="34">
        <f>IF(F50=0, "-", F29/F50)</f>
        <v>1.1621655155300054E-2</v>
      </c>
      <c r="H29" s="65">
        <v>607</v>
      </c>
      <c r="I29" s="9">
        <f>IF(H50=0, "-", H29/H50)</f>
        <v>3.0436744722459008E-2</v>
      </c>
      <c r="J29" s="8">
        <f t="shared" si="2"/>
        <v>-0.64615384615384619</v>
      </c>
      <c r="K29" s="9">
        <f t="shared" si="3"/>
        <v>-0.53706754530477763</v>
      </c>
    </row>
    <row r="30" spans="1:11" x14ac:dyDescent="0.25">
      <c r="A30" s="7" t="s">
        <v>360</v>
      </c>
      <c r="B30" s="65">
        <v>389</v>
      </c>
      <c r="C30" s="34">
        <f>IF(B50=0, "-", B30/B50)</f>
        <v>0.13882940756602427</v>
      </c>
      <c r="D30" s="65">
        <v>309</v>
      </c>
      <c r="E30" s="9">
        <f>IF(D50=0, "-", D30/D50)</f>
        <v>0.13552631578947369</v>
      </c>
      <c r="F30" s="81">
        <v>1629</v>
      </c>
      <c r="G30" s="34">
        <f>IF(F50=0, "-", F30/F50)</f>
        <v>6.7372513338020593E-2</v>
      </c>
      <c r="H30" s="65">
        <v>2157</v>
      </c>
      <c r="I30" s="9">
        <f>IF(H50=0, "-", H30/H50)</f>
        <v>0.10815825101539388</v>
      </c>
      <c r="J30" s="8">
        <f t="shared" si="2"/>
        <v>0.25889967637540451</v>
      </c>
      <c r="K30" s="9">
        <f t="shared" si="3"/>
        <v>-0.24478442280945759</v>
      </c>
    </row>
    <row r="31" spans="1:11" x14ac:dyDescent="0.25">
      <c r="A31" s="7" t="s">
        <v>361</v>
      </c>
      <c r="B31" s="65">
        <v>20</v>
      </c>
      <c r="C31" s="34">
        <f>IF(B50=0, "-", B31/B50)</f>
        <v>7.1377587437544609E-3</v>
      </c>
      <c r="D31" s="65">
        <v>46</v>
      </c>
      <c r="E31" s="9">
        <f>IF(D50=0, "-", D31/D50)</f>
        <v>2.0175438596491228E-2</v>
      </c>
      <c r="F31" s="81">
        <v>222</v>
      </c>
      <c r="G31" s="34">
        <f>IF(F50=0, "-", F31/F50)</f>
        <v>9.1815211547210396E-3</v>
      </c>
      <c r="H31" s="65">
        <v>327</v>
      </c>
      <c r="I31" s="9">
        <f>IF(H50=0, "-", H31/H50)</f>
        <v>1.6396730682444967E-2</v>
      </c>
      <c r="J31" s="8">
        <f t="shared" si="2"/>
        <v>-0.56521739130434778</v>
      </c>
      <c r="K31" s="9">
        <f t="shared" si="3"/>
        <v>-0.32110091743119268</v>
      </c>
    </row>
    <row r="32" spans="1:11" x14ac:dyDescent="0.25">
      <c r="A32" s="7" t="s">
        <v>362</v>
      </c>
      <c r="B32" s="65">
        <v>207</v>
      </c>
      <c r="C32" s="34">
        <f>IF(B50=0, "-", B32/B50)</f>
        <v>7.3875802997858675E-2</v>
      </c>
      <c r="D32" s="65">
        <v>188</v>
      </c>
      <c r="E32" s="9">
        <f>IF(D50=0, "-", D32/D50)</f>
        <v>8.24561403508772E-2</v>
      </c>
      <c r="F32" s="81">
        <v>1867</v>
      </c>
      <c r="G32" s="34">
        <f>IF(F50=0, "-", F32/F50)</f>
        <v>7.7215765747135942E-2</v>
      </c>
      <c r="H32" s="65">
        <v>1431</v>
      </c>
      <c r="I32" s="9">
        <f>IF(H50=0, "-", H32/H50)</f>
        <v>7.1754500325928894E-2</v>
      </c>
      <c r="J32" s="8">
        <f t="shared" si="2"/>
        <v>0.10106382978723404</v>
      </c>
      <c r="K32" s="9">
        <f t="shared" si="3"/>
        <v>0.30468204053109715</v>
      </c>
    </row>
    <row r="33" spans="1:11" x14ac:dyDescent="0.25">
      <c r="A33" s="7" t="s">
        <v>363</v>
      </c>
      <c r="B33" s="65">
        <v>224</v>
      </c>
      <c r="C33" s="34">
        <f>IF(B50=0, "-", B33/B50)</f>
        <v>7.9942897930049966E-2</v>
      </c>
      <c r="D33" s="65">
        <v>202</v>
      </c>
      <c r="E33" s="9">
        <f>IF(D50=0, "-", D33/D50)</f>
        <v>8.8596491228070173E-2</v>
      </c>
      <c r="F33" s="81">
        <v>2068</v>
      </c>
      <c r="G33" s="34">
        <f>IF(F50=0, "-", F33/F50)</f>
        <v>8.5528764630464452E-2</v>
      </c>
      <c r="H33" s="65">
        <v>2640</v>
      </c>
      <c r="I33" s="9">
        <f>IF(H50=0, "-", H33/H50)</f>
        <v>0.13237727523441808</v>
      </c>
      <c r="J33" s="8">
        <f t="shared" si="2"/>
        <v>0.10891089108910891</v>
      </c>
      <c r="K33" s="9">
        <f t="shared" si="3"/>
        <v>-0.21666666666666667</v>
      </c>
    </row>
    <row r="34" spans="1:11" x14ac:dyDescent="0.25">
      <c r="A34" s="7" t="s">
        <v>364</v>
      </c>
      <c r="B34" s="65">
        <v>27</v>
      </c>
      <c r="C34" s="34">
        <f>IF(B50=0, "-", B34/B50)</f>
        <v>9.6359743040685224E-3</v>
      </c>
      <c r="D34" s="65">
        <v>18</v>
      </c>
      <c r="E34" s="9">
        <f>IF(D50=0, "-", D34/D50)</f>
        <v>7.8947368421052634E-3</v>
      </c>
      <c r="F34" s="81">
        <v>169</v>
      </c>
      <c r="G34" s="34">
        <f>IF(F50=0, "-", F34/F50)</f>
        <v>6.9895363745398897E-3</v>
      </c>
      <c r="H34" s="65">
        <v>153</v>
      </c>
      <c r="I34" s="9">
        <f>IF(H50=0, "-", H34/H50)</f>
        <v>7.6718648147219579E-3</v>
      </c>
      <c r="J34" s="8">
        <f t="shared" si="2"/>
        <v>0.5</v>
      </c>
      <c r="K34" s="9">
        <f t="shared" si="3"/>
        <v>0.10457516339869281</v>
      </c>
    </row>
    <row r="35" spans="1:11" x14ac:dyDescent="0.25">
      <c r="A35" s="7" t="s">
        <v>365</v>
      </c>
      <c r="B35" s="65">
        <v>460</v>
      </c>
      <c r="C35" s="34">
        <f>IF(B50=0, "-", B35/B50)</f>
        <v>0.16416845110635261</v>
      </c>
      <c r="D35" s="65">
        <v>280</v>
      </c>
      <c r="E35" s="9">
        <f>IF(D50=0, "-", D35/D50)</f>
        <v>0.12280701754385964</v>
      </c>
      <c r="F35" s="81">
        <v>4918</v>
      </c>
      <c r="G35" s="34">
        <f>IF(F50=0, "-", F35/F50)</f>
        <v>0.20339964431945076</v>
      </c>
      <c r="H35" s="65">
        <v>3543</v>
      </c>
      <c r="I35" s="9">
        <f>IF(H50=0, "-", H35/H50)</f>
        <v>0.17765632051346336</v>
      </c>
      <c r="J35" s="8">
        <f t="shared" si="2"/>
        <v>0.6428571428571429</v>
      </c>
      <c r="K35" s="9">
        <f t="shared" si="3"/>
        <v>0.38808918995201808</v>
      </c>
    </row>
    <row r="36" spans="1:11" x14ac:dyDescent="0.25">
      <c r="A36" s="7" t="s">
        <v>366</v>
      </c>
      <c r="B36" s="65">
        <v>199</v>
      </c>
      <c r="C36" s="34">
        <f>IF(B50=0, "-", B36/B50)</f>
        <v>7.1020699500356888E-2</v>
      </c>
      <c r="D36" s="65">
        <v>336</v>
      </c>
      <c r="E36" s="9">
        <f>IF(D50=0, "-", D36/D50)</f>
        <v>0.14736842105263157</v>
      </c>
      <c r="F36" s="81">
        <v>1813</v>
      </c>
      <c r="G36" s="34">
        <f>IF(F50=0, "-", F36/F50)</f>
        <v>7.4982422763555157E-2</v>
      </c>
      <c r="H36" s="65">
        <v>2250</v>
      </c>
      <c r="I36" s="9">
        <f>IF(H50=0, "-", H36/H50)</f>
        <v>0.11282154139296996</v>
      </c>
      <c r="J36" s="8">
        <f t="shared" si="2"/>
        <v>-0.40773809523809523</v>
      </c>
      <c r="K36" s="9">
        <f t="shared" si="3"/>
        <v>-0.19422222222222221</v>
      </c>
    </row>
    <row r="37" spans="1:11" x14ac:dyDescent="0.25">
      <c r="A37" s="7" t="s">
        <v>367</v>
      </c>
      <c r="B37" s="65">
        <v>167</v>
      </c>
      <c r="C37" s="34">
        <f>IF(B50=0, "-", B37/B50)</f>
        <v>5.9600285510349751E-2</v>
      </c>
      <c r="D37" s="65">
        <v>81</v>
      </c>
      <c r="E37" s="9">
        <f>IF(D50=0, "-", D37/D50)</f>
        <v>3.5526315789473684E-2</v>
      </c>
      <c r="F37" s="81">
        <v>1350</v>
      </c>
      <c r="G37" s="34">
        <f>IF(F50=0, "-", F37/F50)</f>
        <v>5.5833574589519833E-2</v>
      </c>
      <c r="H37" s="65">
        <v>1191</v>
      </c>
      <c r="I37" s="9">
        <f>IF(H50=0, "-", H37/H50)</f>
        <v>5.9720202577345435E-2</v>
      </c>
      <c r="J37" s="8">
        <f t="shared" si="2"/>
        <v>1.0617283950617284</v>
      </c>
      <c r="K37" s="9">
        <f t="shared" si="3"/>
        <v>0.13350125944584382</v>
      </c>
    </row>
    <row r="38" spans="1:11" x14ac:dyDescent="0.25">
      <c r="A38" s="7" t="s">
        <v>368</v>
      </c>
      <c r="B38" s="65">
        <v>79</v>
      </c>
      <c r="C38" s="34">
        <f>IF(B50=0, "-", B38/B50)</f>
        <v>2.819414703783012E-2</v>
      </c>
      <c r="D38" s="65">
        <v>0</v>
      </c>
      <c r="E38" s="9">
        <f>IF(D50=0, "-", D38/D50)</f>
        <v>0</v>
      </c>
      <c r="F38" s="81">
        <v>963</v>
      </c>
      <c r="G38" s="34">
        <f>IF(F50=0, "-", F38/F50)</f>
        <v>3.9827949873857481E-2</v>
      </c>
      <c r="H38" s="65">
        <v>2</v>
      </c>
      <c r="I38" s="9">
        <f>IF(H50=0, "-", H38/H50)</f>
        <v>1.0028581457152886E-4</v>
      </c>
      <c r="J38" s="8" t="str">
        <f t="shared" si="2"/>
        <v>-</v>
      </c>
      <c r="K38" s="9" t="str">
        <f t="shared" si="3"/>
        <v>&gt;999%</v>
      </c>
    </row>
    <row r="39" spans="1:11" x14ac:dyDescent="0.25">
      <c r="A39" s="7" t="s">
        <v>369</v>
      </c>
      <c r="B39" s="65">
        <v>6</v>
      </c>
      <c r="C39" s="34">
        <f>IF(B50=0, "-", B39/B50)</f>
        <v>2.1413276231263384E-3</v>
      </c>
      <c r="D39" s="65">
        <v>4</v>
      </c>
      <c r="E39" s="9">
        <f>IF(D50=0, "-", D39/D50)</f>
        <v>1.7543859649122807E-3</v>
      </c>
      <c r="F39" s="81">
        <v>33</v>
      </c>
      <c r="G39" s="34">
        <f>IF(F50=0, "-", F39/F50)</f>
        <v>1.3648207121882625E-3</v>
      </c>
      <c r="H39" s="65">
        <v>48</v>
      </c>
      <c r="I39" s="9">
        <f>IF(H50=0, "-", H39/H50)</f>
        <v>2.4068595497166926E-3</v>
      </c>
      <c r="J39" s="8">
        <f t="shared" si="2"/>
        <v>0.5</v>
      </c>
      <c r="K39" s="9">
        <f t="shared" si="3"/>
        <v>-0.3125</v>
      </c>
    </row>
    <row r="40" spans="1:11" x14ac:dyDescent="0.25">
      <c r="A40" s="7" t="s">
        <v>370</v>
      </c>
      <c r="B40" s="65">
        <v>12</v>
      </c>
      <c r="C40" s="34">
        <f>IF(B50=0, "-", B40/B50)</f>
        <v>4.2826552462526769E-3</v>
      </c>
      <c r="D40" s="65">
        <v>23</v>
      </c>
      <c r="E40" s="9">
        <f>IF(D50=0, "-", D40/D50)</f>
        <v>1.0087719298245614E-2</v>
      </c>
      <c r="F40" s="81">
        <v>336</v>
      </c>
      <c r="G40" s="34">
        <f>IF(F50=0, "-", F40/F50)</f>
        <v>1.3896356342280491E-2</v>
      </c>
      <c r="H40" s="65">
        <v>256</v>
      </c>
      <c r="I40" s="9">
        <f>IF(H50=0, "-", H40/H50)</f>
        <v>1.2836584265155694E-2</v>
      </c>
      <c r="J40" s="8">
        <f t="shared" si="2"/>
        <v>-0.47826086956521741</v>
      </c>
      <c r="K40" s="9">
        <f t="shared" si="3"/>
        <v>0.3125</v>
      </c>
    </row>
    <row r="41" spans="1:11" x14ac:dyDescent="0.25">
      <c r="A41" s="7" t="s">
        <v>371</v>
      </c>
      <c r="B41" s="65">
        <v>19</v>
      </c>
      <c r="C41" s="34">
        <f>IF(B50=0, "-", B41/B50)</f>
        <v>6.7808708065667384E-3</v>
      </c>
      <c r="D41" s="65">
        <v>19</v>
      </c>
      <c r="E41" s="9">
        <f>IF(D50=0, "-", D41/D50)</f>
        <v>8.3333333333333332E-3</v>
      </c>
      <c r="F41" s="81">
        <v>214</v>
      </c>
      <c r="G41" s="34">
        <f>IF(F50=0, "-", F41/F50)</f>
        <v>8.8506555275238846E-3</v>
      </c>
      <c r="H41" s="65">
        <v>183</v>
      </c>
      <c r="I41" s="9">
        <f>IF(H50=0, "-", H41/H50)</f>
        <v>9.1761520332948911E-3</v>
      </c>
      <c r="J41" s="8">
        <f t="shared" si="2"/>
        <v>0</v>
      </c>
      <c r="K41" s="9">
        <f t="shared" si="3"/>
        <v>0.16939890710382513</v>
      </c>
    </row>
    <row r="42" spans="1:11" x14ac:dyDescent="0.25">
      <c r="A42" s="7" t="s">
        <v>372</v>
      </c>
      <c r="B42" s="65">
        <v>254</v>
      </c>
      <c r="C42" s="34">
        <f>IF(B50=0, "-", B42/B50)</f>
        <v>9.0649536045681656E-2</v>
      </c>
      <c r="D42" s="65">
        <v>0</v>
      </c>
      <c r="E42" s="9">
        <f>IF(D50=0, "-", D42/D50)</f>
        <v>0</v>
      </c>
      <c r="F42" s="81">
        <v>1244</v>
      </c>
      <c r="G42" s="34">
        <f>IF(F50=0, "-", F42/F50)</f>
        <v>5.1449605029157533E-2</v>
      </c>
      <c r="H42" s="65">
        <v>0</v>
      </c>
      <c r="I42" s="9">
        <f>IF(H50=0, "-", H42/H50)</f>
        <v>0</v>
      </c>
      <c r="J42" s="8" t="str">
        <f t="shared" si="2"/>
        <v>-</v>
      </c>
      <c r="K42" s="9" t="str">
        <f t="shared" si="3"/>
        <v>-</v>
      </c>
    </row>
    <row r="43" spans="1:11" x14ac:dyDescent="0.25">
      <c r="A43" s="7" t="s">
        <v>373</v>
      </c>
      <c r="B43" s="65">
        <v>0</v>
      </c>
      <c r="C43" s="34">
        <f>IF(B50=0, "-", B43/B50)</f>
        <v>0</v>
      </c>
      <c r="D43" s="65">
        <v>171</v>
      </c>
      <c r="E43" s="9">
        <f>IF(D50=0, "-", D43/D50)</f>
        <v>7.4999999999999997E-2</v>
      </c>
      <c r="F43" s="81">
        <v>257</v>
      </c>
      <c r="G43" s="34">
        <f>IF(F50=0, "-", F43/F50)</f>
        <v>1.0629058273708591E-2</v>
      </c>
      <c r="H43" s="65">
        <v>1253</v>
      </c>
      <c r="I43" s="9">
        <f>IF(H50=0, "-", H43/H50)</f>
        <v>6.2829062829062823E-2</v>
      </c>
      <c r="J43" s="8">
        <f t="shared" si="2"/>
        <v>-1</v>
      </c>
      <c r="K43" s="9">
        <f t="shared" si="3"/>
        <v>-0.79489225857940937</v>
      </c>
    </row>
    <row r="44" spans="1:11" x14ac:dyDescent="0.25">
      <c r="A44" s="7" t="s">
        <v>374</v>
      </c>
      <c r="B44" s="65">
        <v>16</v>
      </c>
      <c r="C44" s="34">
        <f>IF(B50=0, "-", B44/B50)</f>
        <v>5.7102069950035689E-3</v>
      </c>
      <c r="D44" s="65">
        <v>15</v>
      </c>
      <c r="E44" s="9">
        <f>IF(D50=0, "-", D44/D50)</f>
        <v>6.5789473684210523E-3</v>
      </c>
      <c r="F44" s="81">
        <v>73</v>
      </c>
      <c r="G44" s="34">
        <f>IF(F50=0, "-", F44/F50)</f>
        <v>3.0191488481740355E-3</v>
      </c>
      <c r="H44" s="65">
        <v>30</v>
      </c>
      <c r="I44" s="9">
        <f>IF(H50=0, "-", H44/H50)</f>
        <v>1.504287218572933E-3</v>
      </c>
      <c r="J44" s="8">
        <f t="shared" si="2"/>
        <v>6.6666666666666666E-2</v>
      </c>
      <c r="K44" s="9">
        <f t="shared" si="3"/>
        <v>1.4333333333333333</v>
      </c>
    </row>
    <row r="45" spans="1:11" x14ac:dyDescent="0.25">
      <c r="A45" s="7" t="s">
        <v>375</v>
      </c>
      <c r="B45" s="65">
        <v>36</v>
      </c>
      <c r="C45" s="34">
        <f>IF(B50=0, "-", B45/B50)</f>
        <v>1.284796573875803E-2</v>
      </c>
      <c r="D45" s="65">
        <v>72</v>
      </c>
      <c r="E45" s="9">
        <f>IF(D50=0, "-", D45/D50)</f>
        <v>3.1578947368421054E-2</v>
      </c>
      <c r="F45" s="81">
        <v>276</v>
      </c>
      <c r="G45" s="34">
        <f>IF(F50=0, "-", F45/F50)</f>
        <v>1.1414864138301832E-2</v>
      </c>
      <c r="H45" s="65">
        <v>348</v>
      </c>
      <c r="I45" s="9">
        <f>IF(H50=0, "-", H45/H50)</f>
        <v>1.744973173544602E-2</v>
      </c>
      <c r="J45" s="8">
        <f t="shared" si="2"/>
        <v>-0.5</v>
      </c>
      <c r="K45" s="9">
        <f t="shared" si="3"/>
        <v>-0.20689655172413793</v>
      </c>
    </row>
    <row r="46" spans="1:11" x14ac:dyDescent="0.25">
      <c r="A46" s="7" t="s">
        <v>376</v>
      </c>
      <c r="B46" s="65">
        <v>37</v>
      </c>
      <c r="C46" s="34">
        <f>IF(B50=0, "-", B46/B50)</f>
        <v>1.3204853675945753E-2</v>
      </c>
      <c r="D46" s="65">
        <v>116</v>
      </c>
      <c r="E46" s="9">
        <f>IF(D50=0, "-", D46/D50)</f>
        <v>5.0877192982456139E-2</v>
      </c>
      <c r="F46" s="81">
        <v>1126</v>
      </c>
      <c r="G46" s="34">
        <f>IF(F50=0, "-", F46/F50)</f>
        <v>4.6569337027999501E-2</v>
      </c>
      <c r="H46" s="65">
        <v>1392</v>
      </c>
      <c r="I46" s="9">
        <f>IF(H50=0, "-", H46/H50)</f>
        <v>6.9798926941784079E-2</v>
      </c>
      <c r="J46" s="8">
        <f t="shared" si="2"/>
        <v>-0.68103448275862066</v>
      </c>
      <c r="K46" s="9">
        <f t="shared" si="3"/>
        <v>-0.19109195402298851</v>
      </c>
    </row>
    <row r="47" spans="1:11" x14ac:dyDescent="0.25">
      <c r="A47" s="7" t="s">
        <v>377</v>
      </c>
      <c r="B47" s="65">
        <v>96</v>
      </c>
      <c r="C47" s="34">
        <f>IF(B50=0, "-", B47/B50)</f>
        <v>3.4261241970021415E-2</v>
      </c>
      <c r="D47" s="65">
        <v>0</v>
      </c>
      <c r="E47" s="9">
        <f>IF(D50=0, "-", D47/D50)</f>
        <v>0</v>
      </c>
      <c r="F47" s="81">
        <v>1179</v>
      </c>
      <c r="G47" s="34">
        <f>IF(F50=0, "-", F47/F50)</f>
        <v>4.8761321808180651E-2</v>
      </c>
      <c r="H47" s="65">
        <v>0</v>
      </c>
      <c r="I47" s="9">
        <f>IF(H50=0, "-", H47/H50)</f>
        <v>0</v>
      </c>
      <c r="J47" s="8" t="str">
        <f t="shared" si="2"/>
        <v>-</v>
      </c>
      <c r="K47" s="9" t="str">
        <f t="shared" si="3"/>
        <v>-</v>
      </c>
    </row>
    <row r="48" spans="1:11" x14ac:dyDescent="0.25">
      <c r="A48" s="7" t="s">
        <v>378</v>
      </c>
      <c r="B48" s="65">
        <v>118</v>
      </c>
      <c r="C48" s="34">
        <f>IF(B50=0, "-", B48/B50)</f>
        <v>4.2112776588151324E-2</v>
      </c>
      <c r="D48" s="65">
        <v>83</v>
      </c>
      <c r="E48" s="9">
        <f>IF(D50=0, "-", D48/D50)</f>
        <v>3.6403508771929827E-2</v>
      </c>
      <c r="F48" s="81">
        <v>1082</v>
      </c>
      <c r="G48" s="34">
        <f>IF(F50=0, "-", F48/F50)</f>
        <v>4.4749576078415156E-2</v>
      </c>
      <c r="H48" s="65">
        <v>385</v>
      </c>
      <c r="I48" s="9">
        <f>IF(H50=0, "-", H48/H50)</f>
        <v>1.9305019305019305E-2</v>
      </c>
      <c r="J48" s="8">
        <f t="shared" si="2"/>
        <v>0.42168674698795183</v>
      </c>
      <c r="K48" s="9">
        <f t="shared" si="3"/>
        <v>1.8103896103896104</v>
      </c>
    </row>
    <row r="49" spans="1:11" x14ac:dyDescent="0.25">
      <c r="A49" s="2"/>
      <c r="B49" s="68"/>
      <c r="C49" s="33"/>
      <c r="D49" s="68"/>
      <c r="E49" s="6"/>
      <c r="F49" s="82"/>
      <c r="G49" s="33"/>
      <c r="H49" s="68"/>
      <c r="I49" s="6"/>
      <c r="J49" s="5"/>
      <c r="K49" s="6"/>
    </row>
    <row r="50" spans="1:11" s="43" customFormat="1" ht="13" x14ac:dyDescent="0.3">
      <c r="A50" s="162" t="s">
        <v>629</v>
      </c>
      <c r="B50" s="71">
        <f>SUM(B25:B49)</f>
        <v>2802</v>
      </c>
      <c r="C50" s="40">
        <f>B50/23415</f>
        <v>0.1196668802049968</v>
      </c>
      <c r="D50" s="71">
        <f>SUM(D25:D49)</f>
        <v>2280</v>
      </c>
      <c r="E50" s="41">
        <f>D50/20634</f>
        <v>0.11049723756906077</v>
      </c>
      <c r="F50" s="77">
        <f>SUM(F25:F49)</f>
        <v>24179</v>
      </c>
      <c r="G50" s="42">
        <f>F50/194143</f>
        <v>0.1245422188798978</v>
      </c>
      <c r="H50" s="71">
        <f>SUM(H25:H49)</f>
        <v>19943</v>
      </c>
      <c r="I50" s="41">
        <f>H50/175916</f>
        <v>0.11336660678960413</v>
      </c>
      <c r="J50" s="37">
        <f>IF(D50=0, "-", IF((B50-D50)/D50&lt;10, (B50-D50)/D50, "&gt;999%"))</f>
        <v>0.22894736842105262</v>
      </c>
      <c r="K50" s="38">
        <f>IF(H50=0, "-", IF((F50-H50)/H50&lt;10, (F50-H50)/H50, "&gt;999%"))</f>
        <v>0.21240535526249812</v>
      </c>
    </row>
    <row r="51" spans="1:11" x14ac:dyDescent="0.25">
      <c r="B51" s="83"/>
      <c r="D51" s="83"/>
      <c r="F51" s="83"/>
      <c r="H51" s="83"/>
    </row>
    <row r="52" spans="1:11" ht="13" x14ac:dyDescent="0.3">
      <c r="A52" s="163" t="s">
        <v>157</v>
      </c>
      <c r="B52" s="61" t="s">
        <v>12</v>
      </c>
      <c r="C52" s="62" t="s">
        <v>13</v>
      </c>
      <c r="D52" s="61" t="s">
        <v>12</v>
      </c>
      <c r="E52" s="63" t="s">
        <v>13</v>
      </c>
      <c r="F52" s="62" t="s">
        <v>12</v>
      </c>
      <c r="G52" s="62" t="s">
        <v>13</v>
      </c>
      <c r="H52" s="61" t="s">
        <v>12</v>
      </c>
      <c r="I52" s="63" t="s">
        <v>13</v>
      </c>
      <c r="J52" s="61"/>
      <c r="K52" s="63"/>
    </row>
    <row r="53" spans="1:11" x14ac:dyDescent="0.25">
      <c r="A53" s="7" t="s">
        <v>379</v>
      </c>
      <c r="B53" s="65">
        <v>2</v>
      </c>
      <c r="C53" s="34">
        <f>IF(B68=0, "-", B53/B68)</f>
        <v>5.208333333333333E-3</v>
      </c>
      <c r="D53" s="65">
        <v>0</v>
      </c>
      <c r="E53" s="9">
        <f>IF(D68=0, "-", D53/D68)</f>
        <v>0</v>
      </c>
      <c r="F53" s="81">
        <v>17</v>
      </c>
      <c r="G53" s="34">
        <f>IF(F68=0, "-", F53/F68)</f>
        <v>4.662643993417444E-3</v>
      </c>
      <c r="H53" s="65">
        <v>0</v>
      </c>
      <c r="I53" s="9">
        <f>IF(H68=0, "-", H53/H68)</f>
        <v>0</v>
      </c>
      <c r="J53" s="8" t="str">
        <f t="shared" ref="J53:J66" si="4">IF(D53=0, "-", IF((B53-D53)/D53&lt;10, (B53-D53)/D53, "&gt;999%"))</f>
        <v>-</v>
      </c>
      <c r="K53" s="9" t="str">
        <f t="shared" ref="K53:K66" si="5">IF(H53=0, "-", IF((F53-H53)/H53&lt;10, (F53-H53)/H53, "&gt;999%"))</f>
        <v>-</v>
      </c>
    </row>
    <row r="54" spans="1:11" x14ac:dyDescent="0.25">
      <c r="A54" s="7" t="s">
        <v>380</v>
      </c>
      <c r="B54" s="65">
        <v>30</v>
      </c>
      <c r="C54" s="34">
        <f>IF(B68=0, "-", B54/B68)</f>
        <v>7.8125E-2</v>
      </c>
      <c r="D54" s="65">
        <v>18</v>
      </c>
      <c r="E54" s="9">
        <f>IF(D68=0, "-", D54/D68)</f>
        <v>4.3689320388349516E-2</v>
      </c>
      <c r="F54" s="81">
        <v>143</v>
      </c>
      <c r="G54" s="34">
        <f>IF(F68=0, "-", F54/F68)</f>
        <v>3.9221064179923201E-2</v>
      </c>
      <c r="H54" s="65">
        <v>115</v>
      </c>
      <c r="I54" s="9">
        <f>IF(H68=0, "-", H54/H68)</f>
        <v>4.0294323756131747E-2</v>
      </c>
      <c r="J54" s="8">
        <f t="shared" si="4"/>
        <v>0.66666666666666663</v>
      </c>
      <c r="K54" s="9">
        <f t="shared" si="5"/>
        <v>0.24347826086956523</v>
      </c>
    </row>
    <row r="55" spans="1:11" x14ac:dyDescent="0.25">
      <c r="A55" s="7" t="s">
        <v>381</v>
      </c>
      <c r="B55" s="65">
        <v>64</v>
      </c>
      <c r="C55" s="34">
        <f>IF(B68=0, "-", B55/B68)</f>
        <v>0.16666666666666666</v>
      </c>
      <c r="D55" s="65">
        <v>129</v>
      </c>
      <c r="E55" s="9">
        <f>IF(D68=0, "-", D55/D68)</f>
        <v>0.31310679611650488</v>
      </c>
      <c r="F55" s="81">
        <v>631</v>
      </c>
      <c r="G55" s="34">
        <f>IF(F68=0, "-", F55/F68)</f>
        <v>0.17306637410861217</v>
      </c>
      <c r="H55" s="65">
        <v>638</v>
      </c>
      <c r="I55" s="9">
        <f>IF(H68=0, "-", H55/H68)</f>
        <v>0.2235459004905396</v>
      </c>
      <c r="J55" s="8">
        <f t="shared" si="4"/>
        <v>-0.50387596899224807</v>
      </c>
      <c r="K55" s="9">
        <f t="shared" si="5"/>
        <v>-1.0971786833855799E-2</v>
      </c>
    </row>
    <row r="56" spans="1:11" x14ac:dyDescent="0.25">
      <c r="A56" s="7" t="s">
        <v>382</v>
      </c>
      <c r="B56" s="65">
        <v>48</v>
      </c>
      <c r="C56" s="34">
        <f>IF(B68=0, "-", B56/B68)</f>
        <v>0.125</v>
      </c>
      <c r="D56" s="65">
        <v>18</v>
      </c>
      <c r="E56" s="9">
        <f>IF(D68=0, "-", D56/D68)</f>
        <v>4.3689320388349516E-2</v>
      </c>
      <c r="F56" s="81">
        <v>521</v>
      </c>
      <c r="G56" s="34">
        <f>IF(F68=0, "-", F56/F68)</f>
        <v>0.14289632473944047</v>
      </c>
      <c r="H56" s="65">
        <v>339</v>
      </c>
      <c r="I56" s="9">
        <f>IF(H68=0, "-", H56/H68)</f>
        <v>0.11878065872459706</v>
      </c>
      <c r="J56" s="8">
        <f t="shared" si="4"/>
        <v>1.6666666666666667</v>
      </c>
      <c r="K56" s="9">
        <f t="shared" si="5"/>
        <v>0.53687315634218291</v>
      </c>
    </row>
    <row r="57" spans="1:11" x14ac:dyDescent="0.25">
      <c r="A57" s="7" t="s">
        <v>383</v>
      </c>
      <c r="B57" s="65">
        <v>2</v>
      </c>
      <c r="C57" s="34">
        <f>IF(B68=0, "-", B57/B68)</f>
        <v>5.208333333333333E-3</v>
      </c>
      <c r="D57" s="65">
        <v>6</v>
      </c>
      <c r="E57" s="9">
        <f>IF(D68=0, "-", D57/D68)</f>
        <v>1.4563106796116505E-2</v>
      </c>
      <c r="F57" s="81">
        <v>43</v>
      </c>
      <c r="G57" s="34">
        <f>IF(F68=0, "-", F57/F68)</f>
        <v>1.1793746571585299E-2</v>
      </c>
      <c r="H57" s="65">
        <v>54</v>
      </c>
      <c r="I57" s="9">
        <f>IF(H68=0, "-", H57/H68)</f>
        <v>1.8920812894183601E-2</v>
      </c>
      <c r="J57" s="8">
        <f t="shared" si="4"/>
        <v>-0.66666666666666663</v>
      </c>
      <c r="K57" s="9">
        <f t="shared" si="5"/>
        <v>-0.20370370370370369</v>
      </c>
    </row>
    <row r="58" spans="1:11" x14ac:dyDescent="0.25">
      <c r="A58" s="7" t="s">
        <v>384</v>
      </c>
      <c r="B58" s="65">
        <v>1</v>
      </c>
      <c r="C58" s="34">
        <f>IF(B68=0, "-", B58/B68)</f>
        <v>2.6041666666666665E-3</v>
      </c>
      <c r="D58" s="65">
        <v>15</v>
      </c>
      <c r="E58" s="9">
        <f>IF(D68=0, "-", D58/D68)</f>
        <v>3.640776699029126E-2</v>
      </c>
      <c r="F58" s="81">
        <v>26</v>
      </c>
      <c r="G58" s="34">
        <f>IF(F68=0, "-", F58/F68)</f>
        <v>7.131102578167855E-3</v>
      </c>
      <c r="H58" s="65">
        <v>16</v>
      </c>
      <c r="I58" s="9">
        <f>IF(H68=0, "-", H58/H68)</f>
        <v>5.6061667834618077E-3</v>
      </c>
      <c r="J58" s="8">
        <f t="shared" si="4"/>
        <v>-0.93333333333333335</v>
      </c>
      <c r="K58" s="9">
        <f t="shared" si="5"/>
        <v>0.625</v>
      </c>
    </row>
    <row r="59" spans="1:11" x14ac:dyDescent="0.25">
      <c r="A59" s="7" t="s">
        <v>385</v>
      </c>
      <c r="B59" s="65">
        <v>1</v>
      </c>
      <c r="C59" s="34">
        <f>IF(B68=0, "-", B59/B68)</f>
        <v>2.6041666666666665E-3</v>
      </c>
      <c r="D59" s="65">
        <v>3</v>
      </c>
      <c r="E59" s="9">
        <f>IF(D68=0, "-", D59/D68)</f>
        <v>7.2815533980582527E-3</v>
      </c>
      <c r="F59" s="81">
        <v>7</v>
      </c>
      <c r="G59" s="34">
        <f>IF(F68=0, "-", F59/F68)</f>
        <v>1.9199122325836533E-3</v>
      </c>
      <c r="H59" s="65">
        <v>38</v>
      </c>
      <c r="I59" s="9">
        <f>IF(H68=0, "-", H59/H68)</f>
        <v>1.3314646110721794E-2</v>
      </c>
      <c r="J59" s="8">
        <f t="shared" si="4"/>
        <v>-0.66666666666666663</v>
      </c>
      <c r="K59" s="9">
        <f t="shared" si="5"/>
        <v>-0.81578947368421051</v>
      </c>
    </row>
    <row r="60" spans="1:11" x14ac:dyDescent="0.25">
      <c r="A60" s="7" t="s">
        <v>386</v>
      </c>
      <c r="B60" s="65">
        <v>37</v>
      </c>
      <c r="C60" s="34">
        <f>IF(B68=0, "-", B60/B68)</f>
        <v>9.6354166666666671E-2</v>
      </c>
      <c r="D60" s="65">
        <v>26</v>
      </c>
      <c r="E60" s="9">
        <f>IF(D68=0, "-", D60/D68)</f>
        <v>6.3106796116504854E-2</v>
      </c>
      <c r="F60" s="81">
        <v>228</v>
      </c>
      <c r="G60" s="34">
        <f>IF(F68=0, "-", F60/F68)</f>
        <v>6.2534284147010427E-2</v>
      </c>
      <c r="H60" s="65">
        <v>125</v>
      </c>
      <c r="I60" s="9">
        <f>IF(H68=0, "-", H60/H68)</f>
        <v>4.3798177995795377E-2</v>
      </c>
      <c r="J60" s="8">
        <f t="shared" si="4"/>
        <v>0.42307692307692307</v>
      </c>
      <c r="K60" s="9">
        <f t="shared" si="5"/>
        <v>0.82399999999999995</v>
      </c>
    </row>
    <row r="61" spans="1:11" x14ac:dyDescent="0.25">
      <c r="A61" s="7" t="s">
        <v>387</v>
      </c>
      <c r="B61" s="65">
        <v>30</v>
      </c>
      <c r="C61" s="34">
        <f>IF(B68=0, "-", B61/B68)</f>
        <v>7.8125E-2</v>
      </c>
      <c r="D61" s="65">
        <v>23</v>
      </c>
      <c r="E61" s="9">
        <f>IF(D68=0, "-", D61/D68)</f>
        <v>5.5825242718446605E-2</v>
      </c>
      <c r="F61" s="81">
        <v>344</v>
      </c>
      <c r="G61" s="34">
        <f>IF(F68=0, "-", F61/F68)</f>
        <v>9.4349972572682392E-2</v>
      </c>
      <c r="H61" s="65">
        <v>168</v>
      </c>
      <c r="I61" s="9">
        <f>IF(H68=0, "-", H61/H68)</f>
        <v>5.8864751226348981E-2</v>
      </c>
      <c r="J61" s="8">
        <f t="shared" si="4"/>
        <v>0.30434782608695654</v>
      </c>
      <c r="K61" s="9">
        <f t="shared" si="5"/>
        <v>1.0476190476190477</v>
      </c>
    </row>
    <row r="62" spans="1:11" x14ac:dyDescent="0.25">
      <c r="A62" s="7" t="s">
        <v>388</v>
      </c>
      <c r="B62" s="65">
        <v>20</v>
      </c>
      <c r="C62" s="34">
        <f>IF(B68=0, "-", B62/B68)</f>
        <v>5.2083333333333336E-2</v>
      </c>
      <c r="D62" s="65">
        <v>17</v>
      </c>
      <c r="E62" s="9">
        <f>IF(D68=0, "-", D62/D68)</f>
        <v>4.12621359223301E-2</v>
      </c>
      <c r="F62" s="81">
        <v>150</v>
      </c>
      <c r="G62" s="34">
        <f>IF(F68=0, "-", F62/F68)</f>
        <v>4.1140976412506858E-2</v>
      </c>
      <c r="H62" s="65">
        <v>114</v>
      </c>
      <c r="I62" s="9">
        <f>IF(H68=0, "-", H62/H68)</f>
        <v>3.9943938332165384E-2</v>
      </c>
      <c r="J62" s="8">
        <f t="shared" si="4"/>
        <v>0.17647058823529413</v>
      </c>
      <c r="K62" s="9">
        <f t="shared" si="5"/>
        <v>0.31578947368421051</v>
      </c>
    </row>
    <row r="63" spans="1:11" x14ac:dyDescent="0.25">
      <c r="A63" s="7" t="s">
        <v>389</v>
      </c>
      <c r="B63" s="65">
        <v>14</v>
      </c>
      <c r="C63" s="34">
        <f>IF(B68=0, "-", B63/B68)</f>
        <v>3.6458333333333336E-2</v>
      </c>
      <c r="D63" s="65">
        <v>31</v>
      </c>
      <c r="E63" s="9">
        <f>IF(D68=0, "-", D63/D68)</f>
        <v>7.5242718446601936E-2</v>
      </c>
      <c r="F63" s="81">
        <v>217</v>
      </c>
      <c r="G63" s="34">
        <f>IF(F68=0, "-", F63/F68)</f>
        <v>5.9517279210093255E-2</v>
      </c>
      <c r="H63" s="65">
        <v>449</v>
      </c>
      <c r="I63" s="9">
        <f>IF(H68=0, "-", H63/H68)</f>
        <v>0.157323055360897</v>
      </c>
      <c r="J63" s="8">
        <f t="shared" si="4"/>
        <v>-0.54838709677419351</v>
      </c>
      <c r="K63" s="9">
        <f t="shared" si="5"/>
        <v>-0.51670378619153678</v>
      </c>
    </row>
    <row r="64" spans="1:11" x14ac:dyDescent="0.25">
      <c r="A64" s="7" t="s">
        <v>390</v>
      </c>
      <c r="B64" s="65">
        <v>37</v>
      </c>
      <c r="C64" s="34">
        <f>IF(B68=0, "-", B64/B68)</f>
        <v>9.6354166666666671E-2</v>
      </c>
      <c r="D64" s="65">
        <v>37</v>
      </c>
      <c r="E64" s="9">
        <f>IF(D68=0, "-", D64/D68)</f>
        <v>8.9805825242718448E-2</v>
      </c>
      <c r="F64" s="81">
        <v>312</v>
      </c>
      <c r="G64" s="34">
        <f>IF(F68=0, "-", F64/F68)</f>
        <v>8.5573230938014264E-2</v>
      </c>
      <c r="H64" s="65">
        <v>201</v>
      </c>
      <c r="I64" s="9">
        <f>IF(H68=0, "-", H64/H68)</f>
        <v>7.0427470217238969E-2</v>
      </c>
      <c r="J64" s="8">
        <f t="shared" si="4"/>
        <v>0</v>
      </c>
      <c r="K64" s="9">
        <f t="shared" si="5"/>
        <v>0.55223880597014929</v>
      </c>
    </row>
    <row r="65" spans="1:11" x14ac:dyDescent="0.25">
      <c r="A65" s="7" t="s">
        <v>391</v>
      </c>
      <c r="B65" s="65">
        <v>18</v>
      </c>
      <c r="C65" s="34">
        <f>IF(B68=0, "-", B65/B68)</f>
        <v>4.6875E-2</v>
      </c>
      <c r="D65" s="65">
        <v>0</v>
      </c>
      <c r="E65" s="9">
        <f>IF(D68=0, "-", D65/D68)</f>
        <v>0</v>
      </c>
      <c r="F65" s="81">
        <v>230</v>
      </c>
      <c r="G65" s="34">
        <f>IF(F68=0, "-", F65/F68)</f>
        <v>6.3082830499177178E-2</v>
      </c>
      <c r="H65" s="65">
        <v>0</v>
      </c>
      <c r="I65" s="9">
        <f>IF(H68=0, "-", H65/H68)</f>
        <v>0</v>
      </c>
      <c r="J65" s="8" t="str">
        <f t="shared" si="4"/>
        <v>-</v>
      </c>
      <c r="K65" s="9" t="str">
        <f t="shared" si="5"/>
        <v>-</v>
      </c>
    </row>
    <row r="66" spans="1:11" x14ac:dyDescent="0.25">
      <c r="A66" s="7" t="s">
        <v>392</v>
      </c>
      <c r="B66" s="65">
        <v>80</v>
      </c>
      <c r="C66" s="34">
        <f>IF(B68=0, "-", B66/B68)</f>
        <v>0.20833333333333334</v>
      </c>
      <c r="D66" s="65">
        <v>89</v>
      </c>
      <c r="E66" s="9">
        <f>IF(D68=0, "-", D66/D68)</f>
        <v>0.21601941747572814</v>
      </c>
      <c r="F66" s="81">
        <v>777</v>
      </c>
      <c r="G66" s="34">
        <f>IF(F68=0, "-", F66/F68)</f>
        <v>0.21311025781678553</v>
      </c>
      <c r="H66" s="65">
        <v>597</v>
      </c>
      <c r="I66" s="9">
        <f>IF(H68=0, "-", H66/H68)</f>
        <v>0.20918009810791871</v>
      </c>
      <c r="J66" s="8">
        <f t="shared" si="4"/>
        <v>-0.10112359550561797</v>
      </c>
      <c r="K66" s="9">
        <f t="shared" si="5"/>
        <v>0.30150753768844218</v>
      </c>
    </row>
    <row r="67" spans="1:11" x14ac:dyDescent="0.25">
      <c r="A67" s="2"/>
      <c r="B67" s="68"/>
      <c r="C67" s="33"/>
      <c r="D67" s="68"/>
      <c r="E67" s="6"/>
      <c r="F67" s="82"/>
      <c r="G67" s="33"/>
      <c r="H67" s="68"/>
      <c r="I67" s="6"/>
      <c r="J67" s="5"/>
      <c r="K67" s="6"/>
    </row>
    <row r="68" spans="1:11" s="43" customFormat="1" ht="13" x14ac:dyDescent="0.3">
      <c r="A68" s="162" t="s">
        <v>628</v>
      </c>
      <c r="B68" s="71">
        <f>SUM(B53:B67)</f>
        <v>384</v>
      </c>
      <c r="C68" s="40">
        <f>B68/23415</f>
        <v>1.6399743754003843E-2</v>
      </c>
      <c r="D68" s="71">
        <f>SUM(D53:D67)</f>
        <v>412</v>
      </c>
      <c r="E68" s="41">
        <f>D68/20634</f>
        <v>1.9967044683532033E-2</v>
      </c>
      <c r="F68" s="77">
        <f>SUM(F53:F67)</f>
        <v>3646</v>
      </c>
      <c r="G68" s="42">
        <f>F68/194143</f>
        <v>1.8779971464332992E-2</v>
      </c>
      <c r="H68" s="71">
        <f>SUM(H53:H67)</f>
        <v>2854</v>
      </c>
      <c r="I68" s="41">
        <f>H68/175916</f>
        <v>1.6223652197639781E-2</v>
      </c>
      <c r="J68" s="37">
        <f>IF(D68=0, "-", IF((B68-D68)/D68&lt;10, (B68-D68)/D68, "&gt;999%"))</f>
        <v>-6.7961165048543687E-2</v>
      </c>
      <c r="K68" s="38">
        <f>IF(H68=0, "-", IF((F68-H68)/H68&lt;10, (F68-H68)/H68, "&gt;999%"))</f>
        <v>0.27750525578135948</v>
      </c>
    </row>
    <row r="69" spans="1:11" x14ac:dyDescent="0.25">
      <c r="B69" s="83"/>
      <c r="D69" s="83"/>
      <c r="F69" s="83"/>
      <c r="H69" s="83"/>
    </row>
    <row r="70" spans="1:11" s="43" customFormat="1" ht="13" x14ac:dyDescent="0.3">
      <c r="A70" s="162" t="s">
        <v>627</v>
      </c>
      <c r="B70" s="71">
        <v>3186</v>
      </c>
      <c r="C70" s="40">
        <f>B70/23415</f>
        <v>0.13606662395900065</v>
      </c>
      <c r="D70" s="71">
        <v>2692</v>
      </c>
      <c r="E70" s="41">
        <f>D70/20634</f>
        <v>0.13046428225259279</v>
      </c>
      <c r="F70" s="77">
        <v>27825</v>
      </c>
      <c r="G70" s="42">
        <f>F70/194143</f>
        <v>0.1433221903442308</v>
      </c>
      <c r="H70" s="71">
        <v>22797</v>
      </c>
      <c r="I70" s="41">
        <f>H70/175916</f>
        <v>0.12959025898724391</v>
      </c>
      <c r="J70" s="37">
        <f>IF(D70=0, "-", IF((B70-D70)/D70&lt;10, (B70-D70)/D70, "&gt;999%"))</f>
        <v>0.18350668647845467</v>
      </c>
      <c r="K70" s="38">
        <f>IF(H70=0, "-", IF((F70-H70)/H70&lt;10, (F70-H70)/H70, "&gt;999%"))</f>
        <v>0.22055533622845111</v>
      </c>
    </row>
    <row r="71" spans="1:11" x14ac:dyDescent="0.25">
      <c r="B71" s="83"/>
      <c r="D71" s="83"/>
      <c r="F71" s="83"/>
      <c r="H71" s="83"/>
    </row>
    <row r="72" spans="1:11" ht="15.5" x14ac:dyDescent="0.35">
      <c r="A72" s="164" t="s">
        <v>126</v>
      </c>
      <c r="B72" s="196" t="s">
        <v>1</v>
      </c>
      <c r="C72" s="200"/>
      <c r="D72" s="200"/>
      <c r="E72" s="197"/>
      <c r="F72" s="196" t="s">
        <v>14</v>
      </c>
      <c r="G72" s="200"/>
      <c r="H72" s="200"/>
      <c r="I72" s="197"/>
      <c r="J72" s="196" t="s">
        <v>15</v>
      </c>
      <c r="K72" s="197"/>
    </row>
    <row r="73" spans="1:11" ht="13" x14ac:dyDescent="0.3">
      <c r="A73" s="22"/>
      <c r="B73" s="196">
        <f>VALUE(RIGHT($B$2, 4))</f>
        <v>2023</v>
      </c>
      <c r="C73" s="197"/>
      <c r="D73" s="196">
        <f>B73-1</f>
        <v>2022</v>
      </c>
      <c r="E73" s="204"/>
      <c r="F73" s="196">
        <f>B73</f>
        <v>2023</v>
      </c>
      <c r="G73" s="204"/>
      <c r="H73" s="196">
        <f>D73</f>
        <v>2022</v>
      </c>
      <c r="I73" s="204"/>
      <c r="J73" s="140" t="s">
        <v>4</v>
      </c>
      <c r="K73" s="141" t="s">
        <v>2</v>
      </c>
    </row>
    <row r="74" spans="1:11" ht="13" x14ac:dyDescent="0.3">
      <c r="A74" s="163" t="s">
        <v>158</v>
      </c>
      <c r="B74" s="61" t="s">
        <v>12</v>
      </c>
      <c r="C74" s="62" t="s">
        <v>13</v>
      </c>
      <c r="D74" s="61" t="s">
        <v>12</v>
      </c>
      <c r="E74" s="63" t="s">
        <v>13</v>
      </c>
      <c r="F74" s="62" t="s">
        <v>12</v>
      </c>
      <c r="G74" s="62" t="s">
        <v>13</v>
      </c>
      <c r="H74" s="61" t="s">
        <v>12</v>
      </c>
      <c r="I74" s="63" t="s">
        <v>13</v>
      </c>
      <c r="J74" s="61"/>
      <c r="K74" s="63"/>
    </row>
    <row r="75" spans="1:11" x14ac:dyDescent="0.25">
      <c r="A75" s="7" t="s">
        <v>393</v>
      </c>
      <c r="B75" s="65">
        <v>208</v>
      </c>
      <c r="C75" s="34">
        <f>IF(B99=0, "-", B75/B99)</f>
        <v>5.6170672427761276E-2</v>
      </c>
      <c r="D75" s="65">
        <v>0</v>
      </c>
      <c r="E75" s="9">
        <f>IF(D99=0, "-", D75/D99)</f>
        <v>0</v>
      </c>
      <c r="F75" s="81">
        <v>2079</v>
      </c>
      <c r="G75" s="34">
        <f>IF(F99=0, "-", F75/F99)</f>
        <v>6.7482472085172676E-2</v>
      </c>
      <c r="H75" s="65">
        <v>0</v>
      </c>
      <c r="I75" s="9">
        <f>IF(H99=0, "-", H75/H99)</f>
        <v>0</v>
      </c>
      <c r="J75" s="8" t="str">
        <f t="shared" ref="J75:J97" si="6">IF(D75=0, "-", IF((B75-D75)/D75&lt;10, (B75-D75)/D75, "&gt;999%"))</f>
        <v>-</v>
      </c>
      <c r="K75" s="9" t="str">
        <f t="shared" ref="K75:K97" si="7">IF(H75=0, "-", IF((F75-H75)/H75&lt;10, (F75-H75)/H75, "&gt;999%"))</f>
        <v>-</v>
      </c>
    </row>
    <row r="76" spans="1:11" x14ac:dyDescent="0.25">
      <c r="A76" s="7" t="s">
        <v>394</v>
      </c>
      <c r="B76" s="65">
        <v>0</v>
      </c>
      <c r="C76" s="34">
        <f>IF(B99=0, "-", B76/B99)</f>
        <v>0</v>
      </c>
      <c r="D76" s="65">
        <v>0</v>
      </c>
      <c r="E76" s="9">
        <f>IF(D99=0, "-", D76/D99)</f>
        <v>0</v>
      </c>
      <c r="F76" s="81">
        <v>3</v>
      </c>
      <c r="G76" s="34">
        <f>IF(F99=0, "-", F76/F99)</f>
        <v>9.7377304596208783E-5</v>
      </c>
      <c r="H76" s="65">
        <v>4</v>
      </c>
      <c r="I76" s="9">
        <f>IF(H99=0, "-", H76/H99)</f>
        <v>1.4821951309889947E-4</v>
      </c>
      <c r="J76" s="8" t="str">
        <f t="shared" si="6"/>
        <v>-</v>
      </c>
      <c r="K76" s="9">
        <f t="shared" si="7"/>
        <v>-0.25</v>
      </c>
    </row>
    <row r="77" spans="1:11" x14ac:dyDescent="0.25">
      <c r="A77" s="7" t="s">
        <v>395</v>
      </c>
      <c r="B77" s="65">
        <v>28</v>
      </c>
      <c r="C77" s="34">
        <f>IF(B99=0, "-", B77/B99)</f>
        <v>7.5614366729678641E-3</v>
      </c>
      <c r="D77" s="65">
        <v>33</v>
      </c>
      <c r="E77" s="9">
        <f>IF(D99=0, "-", D77/D99)</f>
        <v>1.0689990281827016E-2</v>
      </c>
      <c r="F77" s="81">
        <v>163</v>
      </c>
      <c r="G77" s="34">
        <f>IF(F99=0, "-", F77/F99)</f>
        <v>5.2908335497273435E-3</v>
      </c>
      <c r="H77" s="65">
        <v>43</v>
      </c>
      <c r="I77" s="9">
        <f>IF(H99=0, "-", H77/H99)</f>
        <v>1.5933597658131693E-3</v>
      </c>
      <c r="J77" s="8">
        <f t="shared" si="6"/>
        <v>-0.15151515151515152</v>
      </c>
      <c r="K77" s="9">
        <f t="shared" si="7"/>
        <v>2.7906976744186047</v>
      </c>
    </row>
    <row r="78" spans="1:11" x14ac:dyDescent="0.25">
      <c r="A78" s="7" t="s">
        <v>396</v>
      </c>
      <c r="B78" s="65">
        <v>39</v>
      </c>
      <c r="C78" s="34">
        <f>IF(B99=0, "-", B78/B99)</f>
        <v>1.0532001080205239E-2</v>
      </c>
      <c r="D78" s="65">
        <v>37</v>
      </c>
      <c r="E78" s="9">
        <f>IF(D99=0, "-", D78/D99)</f>
        <v>1.198574667962423E-2</v>
      </c>
      <c r="F78" s="81">
        <v>299</v>
      </c>
      <c r="G78" s="34">
        <f>IF(F99=0, "-", F78/F99)</f>
        <v>9.7052713580888083E-3</v>
      </c>
      <c r="H78" s="65">
        <v>289</v>
      </c>
      <c r="I78" s="9">
        <f>IF(H99=0, "-", H78/H99)</f>
        <v>1.0708859821395487E-2</v>
      </c>
      <c r="J78" s="8">
        <f t="shared" si="6"/>
        <v>5.4054054054054057E-2</v>
      </c>
      <c r="K78" s="9">
        <f t="shared" si="7"/>
        <v>3.4602076124567477E-2</v>
      </c>
    </row>
    <row r="79" spans="1:11" x14ac:dyDescent="0.25">
      <c r="A79" s="7" t="s">
        <v>397</v>
      </c>
      <c r="B79" s="65">
        <v>189</v>
      </c>
      <c r="C79" s="34">
        <f>IF(B99=0, "-", B79/B99)</f>
        <v>5.1039697542533083E-2</v>
      </c>
      <c r="D79" s="65">
        <v>255</v>
      </c>
      <c r="E79" s="9">
        <f>IF(D99=0, "-", D79/D99)</f>
        <v>8.2604470359572399E-2</v>
      </c>
      <c r="F79" s="81">
        <v>1829</v>
      </c>
      <c r="G79" s="34">
        <f>IF(F99=0, "-", F79/F99)</f>
        <v>5.9367696702155283E-2</v>
      </c>
      <c r="H79" s="65">
        <v>1363</v>
      </c>
      <c r="I79" s="9">
        <f>IF(H99=0, "-", H79/H99)</f>
        <v>5.0505799088449994E-2</v>
      </c>
      <c r="J79" s="8">
        <f t="shared" si="6"/>
        <v>-0.25882352941176473</v>
      </c>
      <c r="K79" s="9">
        <f t="shared" si="7"/>
        <v>0.34189288334556128</v>
      </c>
    </row>
    <row r="80" spans="1:11" x14ac:dyDescent="0.25">
      <c r="A80" s="7" t="s">
        <v>398</v>
      </c>
      <c r="B80" s="65">
        <v>111</v>
      </c>
      <c r="C80" s="34">
        <f>IF(B99=0, "-", B80/B99)</f>
        <v>2.9975695382122605E-2</v>
      </c>
      <c r="D80" s="65">
        <v>125</v>
      </c>
      <c r="E80" s="9">
        <f>IF(D99=0, "-", D80/D99)</f>
        <v>4.0492387431162943E-2</v>
      </c>
      <c r="F80" s="81">
        <v>884</v>
      </c>
      <c r="G80" s="34">
        <f>IF(F99=0, "-", F80/F99)</f>
        <v>2.8693845754349519E-2</v>
      </c>
      <c r="H80" s="65">
        <v>272</v>
      </c>
      <c r="I80" s="9">
        <f>IF(H99=0, "-", H80/H99)</f>
        <v>1.0078926890725164E-2</v>
      </c>
      <c r="J80" s="8">
        <f t="shared" si="6"/>
        <v>-0.112</v>
      </c>
      <c r="K80" s="9">
        <f t="shared" si="7"/>
        <v>2.25</v>
      </c>
    </row>
    <row r="81" spans="1:11" x14ac:dyDescent="0.25">
      <c r="A81" s="7" t="s">
        <v>399</v>
      </c>
      <c r="B81" s="65">
        <v>28</v>
      </c>
      <c r="C81" s="34">
        <f>IF(B99=0, "-", B81/B99)</f>
        <v>7.5614366729678641E-3</v>
      </c>
      <c r="D81" s="65">
        <v>152</v>
      </c>
      <c r="E81" s="9">
        <f>IF(D99=0, "-", D81/D99)</f>
        <v>4.9238743116294136E-2</v>
      </c>
      <c r="F81" s="81">
        <v>988</v>
      </c>
      <c r="G81" s="34">
        <f>IF(F99=0, "-", F81/F99)</f>
        <v>3.206959231368476E-2</v>
      </c>
      <c r="H81" s="65">
        <v>996</v>
      </c>
      <c r="I81" s="9">
        <f>IF(H99=0, "-", H81/H99)</f>
        <v>3.6906658761625966E-2</v>
      </c>
      <c r="J81" s="8">
        <f t="shared" si="6"/>
        <v>-0.81578947368421051</v>
      </c>
      <c r="K81" s="9">
        <f t="shared" si="7"/>
        <v>-8.0321285140562242E-3</v>
      </c>
    </row>
    <row r="82" spans="1:11" x14ac:dyDescent="0.25">
      <c r="A82" s="7" t="s">
        <v>400</v>
      </c>
      <c r="B82" s="65">
        <v>36</v>
      </c>
      <c r="C82" s="34">
        <f>IF(B99=0, "-", B82/B99)</f>
        <v>9.7218471509586818E-3</v>
      </c>
      <c r="D82" s="65">
        <v>0</v>
      </c>
      <c r="E82" s="9">
        <f>IF(D99=0, "-", D82/D99)</f>
        <v>0</v>
      </c>
      <c r="F82" s="81">
        <v>160</v>
      </c>
      <c r="G82" s="34">
        <f>IF(F99=0, "-", F82/F99)</f>
        <v>5.1934562451311349E-3</v>
      </c>
      <c r="H82" s="65">
        <v>0</v>
      </c>
      <c r="I82" s="9">
        <f>IF(H99=0, "-", H82/H99)</f>
        <v>0</v>
      </c>
      <c r="J82" s="8" t="str">
        <f t="shared" si="6"/>
        <v>-</v>
      </c>
      <c r="K82" s="9" t="str">
        <f t="shared" si="7"/>
        <v>-</v>
      </c>
    </row>
    <row r="83" spans="1:11" x14ac:dyDescent="0.25">
      <c r="A83" s="7" t="s">
        <v>401</v>
      </c>
      <c r="B83" s="65">
        <v>435</v>
      </c>
      <c r="C83" s="34">
        <f>IF(B99=0, "-", B83/B99)</f>
        <v>0.11747231974075074</v>
      </c>
      <c r="D83" s="65">
        <v>361</v>
      </c>
      <c r="E83" s="9">
        <f>IF(D99=0, "-", D83/D99)</f>
        <v>0.11694201490119857</v>
      </c>
      <c r="F83" s="81">
        <v>3773</v>
      </c>
      <c r="G83" s="34">
        <f>IF(F99=0, "-", F83/F99)</f>
        <v>0.12246819008049857</v>
      </c>
      <c r="H83" s="65">
        <v>2855</v>
      </c>
      <c r="I83" s="9">
        <f>IF(H99=0, "-", H83/H99)</f>
        <v>0.1057916774743395</v>
      </c>
      <c r="J83" s="8">
        <f t="shared" si="6"/>
        <v>0.20498614958448755</v>
      </c>
      <c r="K83" s="9">
        <f t="shared" si="7"/>
        <v>0.32154115586690019</v>
      </c>
    </row>
    <row r="84" spans="1:11" x14ac:dyDescent="0.25">
      <c r="A84" s="7" t="s">
        <v>402</v>
      </c>
      <c r="B84" s="65">
        <v>0</v>
      </c>
      <c r="C84" s="34">
        <f>IF(B99=0, "-", B84/B99)</f>
        <v>0</v>
      </c>
      <c r="D84" s="65">
        <v>3</v>
      </c>
      <c r="E84" s="9">
        <f>IF(D99=0, "-", D84/D99)</f>
        <v>9.7181729834791054E-4</v>
      </c>
      <c r="F84" s="81">
        <v>6</v>
      </c>
      <c r="G84" s="34">
        <f>IF(F99=0, "-", F84/F99)</f>
        <v>1.9475460919241757E-4</v>
      </c>
      <c r="H84" s="65">
        <v>44</v>
      </c>
      <c r="I84" s="9">
        <f>IF(H99=0, "-", H84/H99)</f>
        <v>1.6304146440878941E-3</v>
      </c>
      <c r="J84" s="8">
        <f t="shared" si="6"/>
        <v>-1</v>
      </c>
      <c r="K84" s="9">
        <f t="shared" si="7"/>
        <v>-0.86363636363636365</v>
      </c>
    </row>
    <row r="85" spans="1:11" x14ac:dyDescent="0.25">
      <c r="A85" s="7" t="s">
        <v>403</v>
      </c>
      <c r="B85" s="65">
        <v>333</v>
      </c>
      <c r="C85" s="34">
        <f>IF(B99=0, "-", B85/B99)</f>
        <v>8.992708614636781E-2</v>
      </c>
      <c r="D85" s="65">
        <v>324</v>
      </c>
      <c r="E85" s="9">
        <f>IF(D99=0, "-", D85/D99)</f>
        <v>0.10495626822157435</v>
      </c>
      <c r="F85" s="81">
        <v>2176</v>
      </c>
      <c r="G85" s="34">
        <f>IF(F99=0, "-", F85/F99)</f>
        <v>7.0631004933783437E-2</v>
      </c>
      <c r="H85" s="65">
        <v>2634</v>
      </c>
      <c r="I85" s="9">
        <f>IF(H99=0, "-", H85/H99)</f>
        <v>9.7602549375625305E-2</v>
      </c>
      <c r="J85" s="8">
        <f t="shared" si="6"/>
        <v>2.7777777777777776E-2</v>
      </c>
      <c r="K85" s="9">
        <f t="shared" si="7"/>
        <v>-0.17388003037205771</v>
      </c>
    </row>
    <row r="86" spans="1:11" x14ac:dyDescent="0.25">
      <c r="A86" s="7" t="s">
        <v>404</v>
      </c>
      <c r="B86" s="65">
        <v>375</v>
      </c>
      <c r="C86" s="34">
        <f>IF(B99=0, "-", B86/B99)</f>
        <v>0.1012692411558196</v>
      </c>
      <c r="D86" s="65">
        <v>473</v>
      </c>
      <c r="E86" s="9">
        <f>IF(D99=0, "-", D86/D99)</f>
        <v>0.15322319403952056</v>
      </c>
      <c r="F86" s="81">
        <v>3580</v>
      </c>
      <c r="G86" s="34">
        <f>IF(F99=0, "-", F86/F99)</f>
        <v>0.11620358348480914</v>
      </c>
      <c r="H86" s="65">
        <v>4431</v>
      </c>
      <c r="I86" s="9">
        <f>IF(H99=0, "-", H86/H99)</f>
        <v>0.16419016563530589</v>
      </c>
      <c r="J86" s="8">
        <f t="shared" si="6"/>
        <v>-0.20718816067653276</v>
      </c>
      <c r="K86" s="9">
        <f t="shared" si="7"/>
        <v>-0.19205596930715413</v>
      </c>
    </row>
    <row r="87" spans="1:11" x14ac:dyDescent="0.25">
      <c r="A87" s="7" t="s">
        <v>405</v>
      </c>
      <c r="B87" s="65">
        <v>92</v>
      </c>
      <c r="C87" s="34">
        <f>IF(B99=0, "-", B87/B99)</f>
        <v>2.4844720496894408E-2</v>
      </c>
      <c r="D87" s="65">
        <v>191</v>
      </c>
      <c r="E87" s="9">
        <f>IF(D99=0, "-", D87/D99)</f>
        <v>6.1872367994816976E-2</v>
      </c>
      <c r="F87" s="81">
        <v>1167</v>
      </c>
      <c r="G87" s="34">
        <f>IF(F99=0, "-", F87/F99)</f>
        <v>3.7879771487925214E-2</v>
      </c>
      <c r="H87" s="65">
        <v>1853</v>
      </c>
      <c r="I87" s="9">
        <f>IF(H99=0, "-", H87/H99)</f>
        <v>6.8662689443065181E-2</v>
      </c>
      <c r="J87" s="8">
        <f t="shared" si="6"/>
        <v>-0.51832460732984298</v>
      </c>
      <c r="K87" s="9">
        <f t="shared" si="7"/>
        <v>-0.37021046950890446</v>
      </c>
    </row>
    <row r="88" spans="1:11" x14ac:dyDescent="0.25">
      <c r="A88" s="7" t="s">
        <v>406</v>
      </c>
      <c r="B88" s="65">
        <v>660</v>
      </c>
      <c r="C88" s="34">
        <f>IF(B99=0, "-", B88/B99)</f>
        <v>0.17823386443424249</v>
      </c>
      <c r="D88" s="65">
        <v>397</v>
      </c>
      <c r="E88" s="9">
        <f>IF(D99=0, "-", D88/D99)</f>
        <v>0.1286038224813735</v>
      </c>
      <c r="F88" s="81">
        <v>3709</v>
      </c>
      <c r="G88" s="34">
        <f>IF(F99=0, "-", F88/F99)</f>
        <v>0.12039080758244612</v>
      </c>
      <c r="H88" s="65">
        <v>3240</v>
      </c>
      <c r="I88" s="9">
        <f>IF(H99=0, "-", H88/H99)</f>
        <v>0.12005780561010856</v>
      </c>
      <c r="J88" s="8">
        <f t="shared" si="6"/>
        <v>0.66246851385390426</v>
      </c>
      <c r="K88" s="9">
        <f t="shared" si="7"/>
        <v>0.1447530864197531</v>
      </c>
    </row>
    <row r="89" spans="1:11" x14ac:dyDescent="0.25">
      <c r="A89" s="7" t="s">
        <v>407</v>
      </c>
      <c r="B89" s="65">
        <v>361</v>
      </c>
      <c r="C89" s="34">
        <f>IF(B99=0, "-", B89/B99)</f>
        <v>9.7488522819335677E-2</v>
      </c>
      <c r="D89" s="65">
        <v>89</v>
      </c>
      <c r="E89" s="9">
        <f>IF(D99=0, "-", D89/D99)</f>
        <v>2.8830579850988015E-2</v>
      </c>
      <c r="F89" s="81">
        <v>1784</v>
      </c>
      <c r="G89" s="34">
        <f>IF(F99=0, "-", F89/F99)</f>
        <v>5.7907037133212151E-2</v>
      </c>
      <c r="H89" s="65">
        <v>1193</v>
      </c>
      <c r="I89" s="9">
        <f>IF(H99=0, "-", H89/H99)</f>
        <v>4.420646978174677E-2</v>
      </c>
      <c r="J89" s="8">
        <f t="shared" si="6"/>
        <v>3.0561797752808988</v>
      </c>
      <c r="K89" s="9">
        <f t="shared" si="7"/>
        <v>0.49538977367979881</v>
      </c>
    </row>
    <row r="90" spans="1:11" x14ac:dyDescent="0.25">
      <c r="A90" s="7" t="s">
        <v>408</v>
      </c>
      <c r="B90" s="65">
        <v>7</v>
      </c>
      <c r="C90" s="34">
        <f>IF(B99=0, "-", B90/B99)</f>
        <v>1.890359168241966E-3</v>
      </c>
      <c r="D90" s="65">
        <v>15</v>
      </c>
      <c r="E90" s="9">
        <f>IF(D99=0, "-", D90/D99)</f>
        <v>4.859086491739553E-3</v>
      </c>
      <c r="F90" s="81">
        <v>61</v>
      </c>
      <c r="G90" s="34">
        <f>IF(F99=0, "-", F90/F99)</f>
        <v>1.9800051934562453E-3</v>
      </c>
      <c r="H90" s="65">
        <v>102</v>
      </c>
      <c r="I90" s="9">
        <f>IF(H99=0, "-", H90/H99)</f>
        <v>3.7795975840219363E-3</v>
      </c>
      <c r="J90" s="8">
        <f t="shared" si="6"/>
        <v>-0.53333333333333333</v>
      </c>
      <c r="K90" s="9">
        <f t="shared" si="7"/>
        <v>-0.40196078431372551</v>
      </c>
    </row>
    <row r="91" spans="1:11" x14ac:dyDescent="0.25">
      <c r="A91" s="7" t="s">
        <v>409</v>
      </c>
      <c r="B91" s="65">
        <v>0</v>
      </c>
      <c r="C91" s="34">
        <f>IF(B99=0, "-", B91/B99)</f>
        <v>0</v>
      </c>
      <c r="D91" s="65">
        <v>0</v>
      </c>
      <c r="E91" s="9">
        <f>IF(D99=0, "-", D91/D99)</f>
        <v>0</v>
      </c>
      <c r="F91" s="81">
        <v>10</v>
      </c>
      <c r="G91" s="34">
        <f>IF(F99=0, "-", F91/F99)</f>
        <v>3.2459101532069593E-4</v>
      </c>
      <c r="H91" s="65">
        <v>9</v>
      </c>
      <c r="I91" s="9">
        <f>IF(H99=0, "-", H91/H99)</f>
        <v>3.3349390447252381E-4</v>
      </c>
      <c r="J91" s="8" t="str">
        <f t="shared" si="6"/>
        <v>-</v>
      </c>
      <c r="K91" s="9">
        <f t="shared" si="7"/>
        <v>0.1111111111111111</v>
      </c>
    </row>
    <row r="92" spans="1:11" x14ac:dyDescent="0.25">
      <c r="A92" s="7" t="s">
        <v>410</v>
      </c>
      <c r="B92" s="65">
        <v>41</v>
      </c>
      <c r="C92" s="34">
        <f>IF(B99=0, "-", B92/B99)</f>
        <v>1.1072103699702943E-2</v>
      </c>
      <c r="D92" s="65">
        <v>39</v>
      </c>
      <c r="E92" s="9">
        <f>IF(D99=0, "-", D92/D99)</f>
        <v>1.2633624878522837E-2</v>
      </c>
      <c r="F92" s="81">
        <v>757</v>
      </c>
      <c r="G92" s="34">
        <f>IF(F99=0, "-", F92/F99)</f>
        <v>2.457153985977668E-2</v>
      </c>
      <c r="H92" s="65">
        <v>500</v>
      </c>
      <c r="I92" s="9">
        <f>IF(H99=0, "-", H92/H99)</f>
        <v>1.8527439137362434E-2</v>
      </c>
      <c r="J92" s="8">
        <f t="shared" si="6"/>
        <v>5.128205128205128E-2</v>
      </c>
      <c r="K92" s="9">
        <f t="shared" si="7"/>
        <v>0.51400000000000001</v>
      </c>
    </row>
    <row r="93" spans="1:11" x14ac:dyDescent="0.25">
      <c r="A93" s="7" t="s">
        <v>411</v>
      </c>
      <c r="B93" s="65">
        <v>14</v>
      </c>
      <c r="C93" s="34">
        <f>IF(B99=0, "-", B93/B99)</f>
        <v>3.780718336483932E-3</v>
      </c>
      <c r="D93" s="65">
        <v>19</v>
      </c>
      <c r="E93" s="9">
        <f>IF(D99=0, "-", D93/D99)</f>
        <v>6.1548428895367669E-3</v>
      </c>
      <c r="F93" s="81">
        <v>164</v>
      </c>
      <c r="G93" s="34">
        <f>IF(F99=0, "-", F93/F99)</f>
        <v>5.323292651259413E-3</v>
      </c>
      <c r="H93" s="65">
        <v>95</v>
      </c>
      <c r="I93" s="9">
        <f>IF(H99=0, "-", H93/H99)</f>
        <v>3.5202134360988622E-3</v>
      </c>
      <c r="J93" s="8">
        <f t="shared" si="6"/>
        <v>-0.26315789473684209</v>
      </c>
      <c r="K93" s="9">
        <f t="shared" si="7"/>
        <v>0.72631578947368425</v>
      </c>
    </row>
    <row r="94" spans="1:11" x14ac:dyDescent="0.25">
      <c r="A94" s="7" t="s">
        <v>412</v>
      </c>
      <c r="B94" s="65">
        <v>14</v>
      </c>
      <c r="C94" s="34">
        <f>IF(B99=0, "-", B94/B99)</f>
        <v>3.780718336483932E-3</v>
      </c>
      <c r="D94" s="65">
        <v>16</v>
      </c>
      <c r="E94" s="9">
        <f>IF(D99=0, "-", D94/D99)</f>
        <v>5.1830255911888565E-3</v>
      </c>
      <c r="F94" s="81">
        <v>155</v>
      </c>
      <c r="G94" s="34">
        <f>IF(F99=0, "-", F94/F99)</f>
        <v>5.0311607374707865E-3</v>
      </c>
      <c r="H94" s="65">
        <v>162</v>
      </c>
      <c r="I94" s="9">
        <f>IF(H99=0, "-", H94/H99)</f>
        <v>6.0028902805054282E-3</v>
      </c>
      <c r="J94" s="8">
        <f t="shared" si="6"/>
        <v>-0.125</v>
      </c>
      <c r="K94" s="9">
        <f t="shared" si="7"/>
        <v>-4.3209876543209874E-2</v>
      </c>
    </row>
    <row r="95" spans="1:11" x14ac:dyDescent="0.25">
      <c r="A95" s="7" t="s">
        <v>413</v>
      </c>
      <c r="B95" s="65">
        <v>230</v>
      </c>
      <c r="C95" s="34">
        <f>IF(B99=0, "-", B95/B99)</f>
        <v>6.2111801242236024E-2</v>
      </c>
      <c r="D95" s="65">
        <v>101</v>
      </c>
      <c r="E95" s="9">
        <f>IF(D99=0, "-", D95/D99)</f>
        <v>3.271784904437966E-2</v>
      </c>
      <c r="F95" s="81">
        <v>1932</v>
      </c>
      <c r="G95" s="34">
        <f>IF(F99=0, "-", F95/F99)</f>
        <v>6.2710984159958447E-2</v>
      </c>
      <c r="H95" s="65">
        <v>1259</v>
      </c>
      <c r="I95" s="9">
        <f>IF(H99=0, "-", H95/H99)</f>
        <v>4.6652091747878606E-2</v>
      </c>
      <c r="J95" s="8">
        <f t="shared" si="6"/>
        <v>1.2772277227722773</v>
      </c>
      <c r="K95" s="9">
        <f t="shared" si="7"/>
        <v>0.53455123113582204</v>
      </c>
    </row>
    <row r="96" spans="1:11" x14ac:dyDescent="0.25">
      <c r="A96" s="7" t="s">
        <v>414</v>
      </c>
      <c r="B96" s="65">
        <v>405</v>
      </c>
      <c r="C96" s="34">
        <f>IF(B99=0, "-", B96/B99)</f>
        <v>0.10937078044828517</v>
      </c>
      <c r="D96" s="65">
        <v>368</v>
      </c>
      <c r="E96" s="9">
        <f>IF(D99=0, "-", D96/D99)</f>
        <v>0.11920958859734369</v>
      </c>
      <c r="F96" s="81">
        <v>4349</v>
      </c>
      <c r="G96" s="34">
        <f>IF(F99=0, "-", F96/F99)</f>
        <v>0.14116463256297065</v>
      </c>
      <c r="H96" s="65">
        <v>5339</v>
      </c>
      <c r="I96" s="9">
        <f>IF(H99=0, "-", H96/H99)</f>
        <v>0.19783599510875607</v>
      </c>
      <c r="J96" s="8">
        <f t="shared" si="6"/>
        <v>0.10054347826086957</v>
      </c>
      <c r="K96" s="9">
        <f t="shared" si="7"/>
        <v>-0.18542798276830869</v>
      </c>
    </row>
    <row r="97" spans="1:11" x14ac:dyDescent="0.25">
      <c r="A97" s="7" t="s">
        <v>415</v>
      </c>
      <c r="B97" s="65">
        <v>97</v>
      </c>
      <c r="C97" s="34">
        <f>IF(B99=0, "-", B97/B99)</f>
        <v>2.6194977045638671E-2</v>
      </c>
      <c r="D97" s="65">
        <v>89</v>
      </c>
      <c r="E97" s="9">
        <f>IF(D99=0, "-", D97/D99)</f>
        <v>2.8830579850988015E-2</v>
      </c>
      <c r="F97" s="81">
        <v>780</v>
      </c>
      <c r="G97" s="34">
        <f>IF(F99=0, "-", F97/F99)</f>
        <v>2.5318099195014283E-2</v>
      </c>
      <c r="H97" s="65">
        <v>304</v>
      </c>
      <c r="I97" s="9">
        <f>IF(H99=0, "-", H97/H99)</f>
        <v>1.126468299551636E-2</v>
      </c>
      <c r="J97" s="8">
        <f t="shared" si="6"/>
        <v>8.98876404494382E-2</v>
      </c>
      <c r="K97" s="9">
        <f t="shared" si="7"/>
        <v>1.5657894736842106</v>
      </c>
    </row>
    <row r="98" spans="1:11" x14ac:dyDescent="0.25">
      <c r="A98" s="2"/>
      <c r="B98" s="68"/>
      <c r="C98" s="33"/>
      <c r="D98" s="68"/>
      <c r="E98" s="6"/>
      <c r="F98" s="82"/>
      <c r="G98" s="33"/>
      <c r="H98" s="68"/>
      <c r="I98" s="6"/>
      <c r="J98" s="5"/>
      <c r="K98" s="6"/>
    </row>
    <row r="99" spans="1:11" s="43" customFormat="1" ht="13" x14ac:dyDescent="0.3">
      <c r="A99" s="162" t="s">
        <v>626</v>
      </c>
      <c r="B99" s="71">
        <f>SUM(B75:B98)</f>
        <v>3703</v>
      </c>
      <c r="C99" s="40">
        <f>B99/23415</f>
        <v>0.15814648729446937</v>
      </c>
      <c r="D99" s="71">
        <f>SUM(D75:D98)</f>
        <v>3087</v>
      </c>
      <c r="E99" s="41">
        <f>D99/20634</f>
        <v>0.14960744402442572</v>
      </c>
      <c r="F99" s="77">
        <f>SUM(F75:F98)</f>
        <v>30808</v>
      </c>
      <c r="G99" s="42">
        <f>F99/194143</f>
        <v>0.15868715328391958</v>
      </c>
      <c r="H99" s="71">
        <f>SUM(H75:H98)</f>
        <v>26987</v>
      </c>
      <c r="I99" s="41">
        <f>H99/175916</f>
        <v>0.15340844493963027</v>
      </c>
      <c r="J99" s="37">
        <f>IF(D99=0, "-", IF((B99-D99)/D99&lt;10, (B99-D99)/D99, "&gt;999%"))</f>
        <v>0.19954648526077098</v>
      </c>
      <c r="K99" s="38">
        <f>IF(H99=0, "-", IF((F99-H99)/H99&lt;10, (F99-H99)/H99, "&gt;999%"))</f>
        <v>0.14158668988772372</v>
      </c>
    </row>
    <row r="100" spans="1:11" x14ac:dyDescent="0.25">
      <c r="B100" s="83"/>
      <c r="D100" s="83"/>
      <c r="F100" s="83"/>
      <c r="H100" s="83"/>
    </row>
    <row r="101" spans="1:11" ht="13" x14ac:dyDescent="0.3">
      <c r="A101" s="163" t="s">
        <v>159</v>
      </c>
      <c r="B101" s="61" t="s">
        <v>12</v>
      </c>
      <c r="C101" s="62" t="s">
        <v>13</v>
      </c>
      <c r="D101" s="61" t="s">
        <v>12</v>
      </c>
      <c r="E101" s="63" t="s">
        <v>13</v>
      </c>
      <c r="F101" s="62" t="s">
        <v>12</v>
      </c>
      <c r="G101" s="62" t="s">
        <v>13</v>
      </c>
      <c r="H101" s="61" t="s">
        <v>12</v>
      </c>
      <c r="I101" s="63" t="s">
        <v>13</v>
      </c>
      <c r="J101" s="61"/>
      <c r="K101" s="63"/>
    </row>
    <row r="102" spans="1:11" x14ac:dyDescent="0.25">
      <c r="A102" s="7" t="s">
        <v>416</v>
      </c>
      <c r="B102" s="65">
        <v>1</v>
      </c>
      <c r="C102" s="34">
        <f>IF(B124=0, "-", B102/B124)</f>
        <v>7.874015748031496E-4</v>
      </c>
      <c r="D102" s="65">
        <v>3</v>
      </c>
      <c r="E102" s="9">
        <f>IF(D124=0, "-", D102/D124)</f>
        <v>2.3076923076923079E-3</v>
      </c>
      <c r="F102" s="81">
        <v>19</v>
      </c>
      <c r="G102" s="34">
        <f>IF(F124=0, "-", F102/F124)</f>
        <v>2.0388453696748576E-3</v>
      </c>
      <c r="H102" s="65">
        <v>22</v>
      </c>
      <c r="I102" s="9">
        <f>IF(H124=0, "-", H102/H124)</f>
        <v>4.6988466467321657E-3</v>
      </c>
      <c r="J102" s="8">
        <f t="shared" ref="J102:J122" si="8">IF(D102=0, "-", IF((B102-D102)/D102&lt;10, (B102-D102)/D102, "&gt;999%"))</f>
        <v>-0.66666666666666663</v>
      </c>
      <c r="K102" s="9">
        <f t="shared" ref="K102:K122" si="9">IF(H102=0, "-", IF((F102-H102)/H102&lt;10, (F102-H102)/H102, "&gt;999%"))</f>
        <v>-0.13636363636363635</v>
      </c>
    </row>
    <row r="103" spans="1:11" x14ac:dyDescent="0.25">
      <c r="A103" s="7" t="s">
        <v>417</v>
      </c>
      <c r="B103" s="65">
        <v>38</v>
      </c>
      <c r="C103" s="34">
        <f>IF(B124=0, "-", B103/B124)</f>
        <v>2.9921259842519685E-2</v>
      </c>
      <c r="D103" s="65">
        <v>30</v>
      </c>
      <c r="E103" s="9">
        <f>IF(D124=0, "-", D103/D124)</f>
        <v>2.3076923076923078E-2</v>
      </c>
      <c r="F103" s="81">
        <v>479</v>
      </c>
      <c r="G103" s="34">
        <f>IF(F124=0, "-", F103/F124)</f>
        <v>5.140036484601352E-2</v>
      </c>
      <c r="H103" s="65">
        <v>326</v>
      </c>
      <c r="I103" s="9">
        <f>IF(H124=0, "-", H103/H124)</f>
        <v>6.9628363947031188E-2</v>
      </c>
      <c r="J103" s="8">
        <f t="shared" si="8"/>
        <v>0.26666666666666666</v>
      </c>
      <c r="K103" s="9">
        <f t="shared" si="9"/>
        <v>0.46932515337423314</v>
      </c>
    </row>
    <row r="104" spans="1:11" x14ac:dyDescent="0.25">
      <c r="A104" s="7" t="s">
        <v>418</v>
      </c>
      <c r="B104" s="65">
        <v>70</v>
      </c>
      <c r="C104" s="34">
        <f>IF(B124=0, "-", B104/B124)</f>
        <v>5.5118110236220472E-2</v>
      </c>
      <c r="D104" s="65">
        <v>49</v>
      </c>
      <c r="E104" s="9">
        <f>IF(D124=0, "-", D104/D124)</f>
        <v>3.7692307692307692E-2</v>
      </c>
      <c r="F104" s="81">
        <v>407</v>
      </c>
      <c r="G104" s="34">
        <f>IF(F124=0, "-", F104/F124)</f>
        <v>4.3674213971456162E-2</v>
      </c>
      <c r="H104" s="65">
        <v>514</v>
      </c>
      <c r="I104" s="9">
        <f>IF(H124=0, "-", H104/H124)</f>
        <v>0.10978214438274242</v>
      </c>
      <c r="J104" s="8">
        <f t="shared" si="8"/>
        <v>0.42857142857142855</v>
      </c>
      <c r="K104" s="9">
        <f t="shared" si="9"/>
        <v>-0.20817120622568094</v>
      </c>
    </row>
    <row r="105" spans="1:11" x14ac:dyDescent="0.25">
      <c r="A105" s="7" t="s">
        <v>419</v>
      </c>
      <c r="B105" s="65">
        <v>4</v>
      </c>
      <c r="C105" s="34">
        <f>IF(B124=0, "-", B105/B124)</f>
        <v>3.1496062992125984E-3</v>
      </c>
      <c r="D105" s="65">
        <v>10</v>
      </c>
      <c r="E105" s="9">
        <f>IF(D124=0, "-", D105/D124)</f>
        <v>7.6923076923076927E-3</v>
      </c>
      <c r="F105" s="81">
        <v>81</v>
      </c>
      <c r="G105" s="34">
        <f>IF(F124=0, "-", F105/F124)</f>
        <v>8.6919197338770262E-3</v>
      </c>
      <c r="H105" s="65">
        <v>117</v>
      </c>
      <c r="I105" s="9">
        <f>IF(H124=0, "-", H105/H124)</f>
        <v>2.4989320803075608E-2</v>
      </c>
      <c r="J105" s="8">
        <f t="shared" si="8"/>
        <v>-0.6</v>
      </c>
      <c r="K105" s="9">
        <f t="shared" si="9"/>
        <v>-0.30769230769230771</v>
      </c>
    </row>
    <row r="106" spans="1:11" x14ac:dyDescent="0.25">
      <c r="A106" s="7" t="s">
        <v>420</v>
      </c>
      <c r="B106" s="65">
        <v>3</v>
      </c>
      <c r="C106" s="34">
        <f>IF(B124=0, "-", B106/B124)</f>
        <v>2.3622047244094488E-3</v>
      </c>
      <c r="D106" s="65">
        <v>4</v>
      </c>
      <c r="E106" s="9">
        <f>IF(D124=0, "-", D106/D124)</f>
        <v>3.0769230769230769E-3</v>
      </c>
      <c r="F106" s="81">
        <v>13</v>
      </c>
      <c r="G106" s="34">
        <f>IF(F124=0, "-", F106/F124)</f>
        <v>1.3949994634617447E-3</v>
      </c>
      <c r="H106" s="65">
        <v>6</v>
      </c>
      <c r="I106" s="9">
        <f>IF(H124=0, "-", H106/H124)</f>
        <v>1.2815036309269544E-3</v>
      </c>
      <c r="J106" s="8">
        <f t="shared" si="8"/>
        <v>-0.25</v>
      </c>
      <c r="K106" s="9">
        <f t="shared" si="9"/>
        <v>1.1666666666666667</v>
      </c>
    </row>
    <row r="107" spans="1:11" x14ac:dyDescent="0.25">
      <c r="A107" s="7" t="s">
        <v>421</v>
      </c>
      <c r="B107" s="65">
        <v>30</v>
      </c>
      <c r="C107" s="34">
        <f>IF(B124=0, "-", B107/B124)</f>
        <v>2.3622047244094488E-2</v>
      </c>
      <c r="D107" s="65">
        <v>7</v>
      </c>
      <c r="E107" s="9">
        <f>IF(D124=0, "-", D107/D124)</f>
        <v>5.3846153846153844E-3</v>
      </c>
      <c r="F107" s="81">
        <v>152</v>
      </c>
      <c r="G107" s="34">
        <f>IF(F124=0, "-", F107/F124)</f>
        <v>1.6310762957398861E-2</v>
      </c>
      <c r="H107" s="65">
        <v>87</v>
      </c>
      <c r="I107" s="9">
        <f>IF(H124=0, "-", H107/H124)</f>
        <v>1.8581802648440837E-2</v>
      </c>
      <c r="J107" s="8">
        <f t="shared" si="8"/>
        <v>3.2857142857142856</v>
      </c>
      <c r="K107" s="9">
        <f t="shared" si="9"/>
        <v>0.74712643678160917</v>
      </c>
    </row>
    <row r="108" spans="1:11" x14ac:dyDescent="0.25">
      <c r="A108" s="7" t="s">
        <v>422</v>
      </c>
      <c r="B108" s="65">
        <v>16</v>
      </c>
      <c r="C108" s="34">
        <f>IF(B124=0, "-", B108/B124)</f>
        <v>1.2598425196850394E-2</v>
      </c>
      <c r="D108" s="65">
        <v>34</v>
      </c>
      <c r="E108" s="9">
        <f>IF(D124=0, "-", D108/D124)</f>
        <v>2.6153846153846153E-2</v>
      </c>
      <c r="F108" s="81">
        <v>106</v>
      </c>
      <c r="G108" s="34">
        <f>IF(F124=0, "-", F108/F124)</f>
        <v>1.1374611009764996E-2</v>
      </c>
      <c r="H108" s="65">
        <v>106</v>
      </c>
      <c r="I108" s="9">
        <f>IF(H124=0, "-", H108/H124)</f>
        <v>2.2639897479709525E-2</v>
      </c>
      <c r="J108" s="8">
        <f t="shared" si="8"/>
        <v>-0.52941176470588236</v>
      </c>
      <c r="K108" s="9">
        <f t="shared" si="9"/>
        <v>0</v>
      </c>
    </row>
    <row r="109" spans="1:11" x14ac:dyDescent="0.25">
      <c r="A109" s="7" t="s">
        <v>423</v>
      </c>
      <c r="B109" s="65">
        <v>0</v>
      </c>
      <c r="C109" s="34">
        <f>IF(B124=0, "-", B109/B124)</f>
        <v>0</v>
      </c>
      <c r="D109" s="65">
        <v>5</v>
      </c>
      <c r="E109" s="9">
        <f>IF(D124=0, "-", D109/D124)</f>
        <v>3.8461538461538464E-3</v>
      </c>
      <c r="F109" s="81">
        <v>21</v>
      </c>
      <c r="G109" s="34">
        <f>IF(F124=0, "-", F109/F124)</f>
        <v>2.2534606717458956E-3</v>
      </c>
      <c r="H109" s="65">
        <v>72</v>
      </c>
      <c r="I109" s="9">
        <f>IF(H124=0, "-", H109/H124)</f>
        <v>1.5378043571123452E-2</v>
      </c>
      <c r="J109" s="8">
        <f t="shared" si="8"/>
        <v>-1</v>
      </c>
      <c r="K109" s="9">
        <f t="shared" si="9"/>
        <v>-0.70833333333333337</v>
      </c>
    </row>
    <row r="110" spans="1:11" x14ac:dyDescent="0.25">
      <c r="A110" s="7" t="s">
        <v>424</v>
      </c>
      <c r="B110" s="65">
        <v>0</v>
      </c>
      <c r="C110" s="34">
        <f>IF(B124=0, "-", B110/B124)</f>
        <v>0</v>
      </c>
      <c r="D110" s="65">
        <v>6</v>
      </c>
      <c r="E110" s="9">
        <f>IF(D124=0, "-", D110/D124)</f>
        <v>4.6153846153846158E-3</v>
      </c>
      <c r="F110" s="81">
        <v>55</v>
      </c>
      <c r="G110" s="34">
        <f>IF(F124=0, "-", F110/F124)</f>
        <v>5.9019208069535358E-3</v>
      </c>
      <c r="H110" s="65">
        <v>104</v>
      </c>
      <c r="I110" s="9">
        <f>IF(H124=0, "-", H110/H124)</f>
        <v>2.2212729602733874E-2</v>
      </c>
      <c r="J110" s="8">
        <f t="shared" si="8"/>
        <v>-1</v>
      </c>
      <c r="K110" s="9">
        <f t="shared" si="9"/>
        <v>-0.47115384615384615</v>
      </c>
    </row>
    <row r="111" spans="1:11" x14ac:dyDescent="0.25">
      <c r="A111" s="7" t="s">
        <v>425</v>
      </c>
      <c r="B111" s="65">
        <v>118</v>
      </c>
      <c r="C111" s="34">
        <f>IF(B124=0, "-", B111/B124)</f>
        <v>9.2913385826771652E-2</v>
      </c>
      <c r="D111" s="65">
        <v>27</v>
      </c>
      <c r="E111" s="9">
        <f>IF(D124=0, "-", D111/D124)</f>
        <v>2.0769230769230769E-2</v>
      </c>
      <c r="F111" s="81">
        <v>956</v>
      </c>
      <c r="G111" s="34">
        <f>IF(F124=0, "-", F111/F124)</f>
        <v>0.102586114389956</v>
      </c>
      <c r="H111" s="65">
        <v>421</v>
      </c>
      <c r="I111" s="9">
        <f>IF(H124=0, "-", H111/H124)</f>
        <v>8.9918838103374629E-2</v>
      </c>
      <c r="J111" s="8">
        <f t="shared" si="8"/>
        <v>3.3703703703703702</v>
      </c>
      <c r="K111" s="9">
        <f t="shared" si="9"/>
        <v>1.2707838479809976</v>
      </c>
    </row>
    <row r="112" spans="1:11" x14ac:dyDescent="0.25">
      <c r="A112" s="7" t="s">
        <v>426</v>
      </c>
      <c r="B112" s="65">
        <v>3</v>
      </c>
      <c r="C112" s="34">
        <f>IF(B124=0, "-", B112/B124)</f>
        <v>2.3622047244094488E-3</v>
      </c>
      <c r="D112" s="65">
        <v>0</v>
      </c>
      <c r="E112" s="9">
        <f>IF(D124=0, "-", D112/D124)</f>
        <v>0</v>
      </c>
      <c r="F112" s="81">
        <v>41</v>
      </c>
      <c r="G112" s="34">
        <f>IF(F124=0, "-", F112/F124)</f>
        <v>4.3996136924562721E-3</v>
      </c>
      <c r="H112" s="65">
        <v>0</v>
      </c>
      <c r="I112" s="9">
        <f>IF(H124=0, "-", H112/H124)</f>
        <v>0</v>
      </c>
      <c r="J112" s="8" t="str">
        <f t="shared" si="8"/>
        <v>-</v>
      </c>
      <c r="K112" s="9" t="str">
        <f t="shared" si="9"/>
        <v>-</v>
      </c>
    </row>
    <row r="113" spans="1:11" x14ac:dyDescent="0.25">
      <c r="A113" s="7" t="s">
        <v>427</v>
      </c>
      <c r="B113" s="65">
        <v>4</v>
      </c>
      <c r="C113" s="34">
        <f>IF(B124=0, "-", B113/B124)</f>
        <v>3.1496062992125984E-3</v>
      </c>
      <c r="D113" s="65">
        <v>0</v>
      </c>
      <c r="E113" s="9">
        <f>IF(D124=0, "-", D113/D124)</f>
        <v>0</v>
      </c>
      <c r="F113" s="81">
        <v>71</v>
      </c>
      <c r="G113" s="34">
        <f>IF(F124=0, "-", F113/F124)</f>
        <v>7.6188432235218375E-3</v>
      </c>
      <c r="H113" s="65">
        <v>0</v>
      </c>
      <c r="I113" s="9">
        <f>IF(H124=0, "-", H113/H124)</f>
        <v>0</v>
      </c>
      <c r="J113" s="8" t="str">
        <f t="shared" si="8"/>
        <v>-</v>
      </c>
      <c r="K113" s="9" t="str">
        <f t="shared" si="9"/>
        <v>-</v>
      </c>
    </row>
    <row r="114" spans="1:11" x14ac:dyDescent="0.25">
      <c r="A114" s="7" t="s">
        <v>428</v>
      </c>
      <c r="B114" s="65">
        <v>76</v>
      </c>
      <c r="C114" s="34">
        <f>IF(B124=0, "-", B114/B124)</f>
        <v>5.9842519685039369E-2</v>
      </c>
      <c r="D114" s="65">
        <v>0</v>
      </c>
      <c r="E114" s="9">
        <f>IF(D124=0, "-", D114/D124)</f>
        <v>0</v>
      </c>
      <c r="F114" s="81">
        <v>338</v>
      </c>
      <c r="G114" s="34">
        <f>IF(F124=0, "-", F114/F124)</f>
        <v>3.6269986050005365E-2</v>
      </c>
      <c r="H114" s="65">
        <v>0</v>
      </c>
      <c r="I114" s="9">
        <f>IF(H124=0, "-", H114/H124)</f>
        <v>0</v>
      </c>
      <c r="J114" s="8" t="str">
        <f t="shared" si="8"/>
        <v>-</v>
      </c>
      <c r="K114" s="9" t="str">
        <f t="shared" si="9"/>
        <v>-</v>
      </c>
    </row>
    <row r="115" spans="1:11" x14ac:dyDescent="0.25">
      <c r="A115" s="7" t="s">
        <v>429</v>
      </c>
      <c r="B115" s="65">
        <v>22</v>
      </c>
      <c r="C115" s="34">
        <f>IF(B124=0, "-", B115/B124)</f>
        <v>1.7322834645669291E-2</v>
      </c>
      <c r="D115" s="65">
        <v>25</v>
      </c>
      <c r="E115" s="9">
        <f>IF(D124=0, "-", D115/D124)</f>
        <v>1.9230769230769232E-2</v>
      </c>
      <c r="F115" s="81">
        <v>140</v>
      </c>
      <c r="G115" s="34">
        <f>IF(F124=0, "-", F115/F124)</f>
        <v>1.5023071144972637E-2</v>
      </c>
      <c r="H115" s="65">
        <v>29</v>
      </c>
      <c r="I115" s="9">
        <f>IF(H124=0, "-", H115/H124)</f>
        <v>6.1939342161469457E-3</v>
      </c>
      <c r="J115" s="8">
        <f t="shared" si="8"/>
        <v>-0.12</v>
      </c>
      <c r="K115" s="9">
        <f t="shared" si="9"/>
        <v>3.8275862068965516</v>
      </c>
    </row>
    <row r="116" spans="1:11" x14ac:dyDescent="0.25">
      <c r="A116" s="7" t="s">
        <v>430</v>
      </c>
      <c r="B116" s="65">
        <v>2</v>
      </c>
      <c r="C116" s="34">
        <f>IF(B124=0, "-", B116/B124)</f>
        <v>1.5748031496062992E-3</v>
      </c>
      <c r="D116" s="65">
        <v>3</v>
      </c>
      <c r="E116" s="9">
        <f>IF(D124=0, "-", D116/D124)</f>
        <v>2.3076923076923079E-3</v>
      </c>
      <c r="F116" s="81">
        <v>39</v>
      </c>
      <c r="G116" s="34">
        <f>IF(F124=0, "-", F116/F124)</f>
        <v>4.1849983903852342E-3</v>
      </c>
      <c r="H116" s="65">
        <v>45</v>
      </c>
      <c r="I116" s="9">
        <f>IF(H124=0, "-", H116/H124)</f>
        <v>9.6112772319521568E-3</v>
      </c>
      <c r="J116" s="8">
        <f t="shared" si="8"/>
        <v>-0.33333333333333331</v>
      </c>
      <c r="K116" s="9">
        <f t="shared" si="9"/>
        <v>-0.13333333333333333</v>
      </c>
    </row>
    <row r="117" spans="1:11" x14ac:dyDescent="0.25">
      <c r="A117" s="7" t="s">
        <v>431</v>
      </c>
      <c r="B117" s="65">
        <v>4</v>
      </c>
      <c r="C117" s="34">
        <f>IF(B124=0, "-", B117/B124)</f>
        <v>3.1496062992125984E-3</v>
      </c>
      <c r="D117" s="65">
        <v>24</v>
      </c>
      <c r="E117" s="9">
        <f>IF(D124=0, "-", D117/D124)</f>
        <v>1.8461538461538463E-2</v>
      </c>
      <c r="F117" s="81">
        <v>187</v>
      </c>
      <c r="G117" s="34">
        <f>IF(F124=0, "-", F117/F124)</f>
        <v>2.0066530743642022E-2</v>
      </c>
      <c r="H117" s="65">
        <v>182</v>
      </c>
      <c r="I117" s="9">
        <f>IF(H124=0, "-", H117/H124)</f>
        <v>3.8872276804784278E-2</v>
      </c>
      <c r="J117" s="8">
        <f t="shared" si="8"/>
        <v>-0.83333333333333337</v>
      </c>
      <c r="K117" s="9">
        <f t="shared" si="9"/>
        <v>2.7472527472527472E-2</v>
      </c>
    </row>
    <row r="118" spans="1:11" x14ac:dyDescent="0.25">
      <c r="A118" s="7" t="s">
        <v>432</v>
      </c>
      <c r="B118" s="65">
        <v>12</v>
      </c>
      <c r="C118" s="34">
        <f>IF(B124=0, "-", B118/B124)</f>
        <v>9.4488188976377951E-3</v>
      </c>
      <c r="D118" s="65">
        <v>27</v>
      </c>
      <c r="E118" s="9">
        <f>IF(D124=0, "-", D118/D124)</f>
        <v>2.0769230769230769E-2</v>
      </c>
      <c r="F118" s="81">
        <v>229</v>
      </c>
      <c r="G118" s="34">
        <f>IF(F124=0, "-", F118/F124)</f>
        <v>2.4573452087133813E-2</v>
      </c>
      <c r="H118" s="65">
        <v>235</v>
      </c>
      <c r="I118" s="9">
        <f>IF(H124=0, "-", H118/H124)</f>
        <v>5.0192225544639042E-2</v>
      </c>
      <c r="J118" s="8">
        <f t="shared" si="8"/>
        <v>-0.55555555555555558</v>
      </c>
      <c r="K118" s="9">
        <f t="shared" si="9"/>
        <v>-2.553191489361702E-2</v>
      </c>
    </row>
    <row r="119" spans="1:11" x14ac:dyDescent="0.25">
      <c r="A119" s="7" t="s">
        <v>433</v>
      </c>
      <c r="B119" s="65">
        <v>75</v>
      </c>
      <c r="C119" s="34">
        <f>IF(B124=0, "-", B119/B124)</f>
        <v>5.905511811023622E-2</v>
      </c>
      <c r="D119" s="65">
        <v>40</v>
      </c>
      <c r="E119" s="9">
        <f>IF(D124=0, "-", D119/D124)</f>
        <v>3.0769230769230771E-2</v>
      </c>
      <c r="F119" s="81">
        <v>415</v>
      </c>
      <c r="G119" s="34">
        <f>IF(F124=0, "-", F119/F124)</f>
        <v>4.4532675179740314E-2</v>
      </c>
      <c r="H119" s="65">
        <v>556</v>
      </c>
      <c r="I119" s="9">
        <f>IF(H124=0, "-", H119/H124)</f>
        <v>0.1187526697992311</v>
      </c>
      <c r="J119" s="8">
        <f t="shared" si="8"/>
        <v>0.875</v>
      </c>
      <c r="K119" s="9">
        <f t="shared" si="9"/>
        <v>-0.25359712230215825</v>
      </c>
    </row>
    <row r="120" spans="1:11" x14ac:dyDescent="0.25">
      <c r="A120" s="7" t="s">
        <v>434</v>
      </c>
      <c r="B120" s="65">
        <v>62</v>
      </c>
      <c r="C120" s="34">
        <f>IF(B124=0, "-", B120/B124)</f>
        <v>4.8818897637795275E-2</v>
      </c>
      <c r="D120" s="65">
        <v>26</v>
      </c>
      <c r="E120" s="9">
        <f>IF(D124=0, "-", D120/D124)</f>
        <v>0.02</v>
      </c>
      <c r="F120" s="81">
        <v>369</v>
      </c>
      <c r="G120" s="34">
        <f>IF(F124=0, "-", F120/F124)</f>
        <v>3.9596523232106447E-2</v>
      </c>
      <c r="H120" s="65">
        <v>314</v>
      </c>
      <c r="I120" s="9">
        <f>IF(H124=0, "-", H120/H124)</f>
        <v>6.7065356685177269E-2</v>
      </c>
      <c r="J120" s="8">
        <f t="shared" si="8"/>
        <v>1.3846153846153846</v>
      </c>
      <c r="K120" s="9">
        <f t="shared" si="9"/>
        <v>0.1751592356687898</v>
      </c>
    </row>
    <row r="121" spans="1:11" x14ac:dyDescent="0.25">
      <c r="A121" s="7" t="s">
        <v>435</v>
      </c>
      <c r="B121" s="65">
        <v>697</v>
      </c>
      <c r="C121" s="34">
        <f>IF(B124=0, "-", B121/B124)</f>
        <v>0.54881889763779523</v>
      </c>
      <c r="D121" s="65">
        <v>934</v>
      </c>
      <c r="E121" s="9">
        <f>IF(D124=0, "-", D121/D124)</f>
        <v>0.71846153846153848</v>
      </c>
      <c r="F121" s="81">
        <v>4909</v>
      </c>
      <c r="G121" s="34">
        <f>IF(F124=0, "-", F121/F124)</f>
        <v>0.52677325893336191</v>
      </c>
      <c r="H121" s="65">
        <v>1123</v>
      </c>
      <c r="I121" s="9">
        <f>IF(H124=0, "-", H121/H124)</f>
        <v>0.23985476292182828</v>
      </c>
      <c r="J121" s="8">
        <f t="shared" si="8"/>
        <v>-0.25374732334047106</v>
      </c>
      <c r="K121" s="9">
        <f t="shared" si="9"/>
        <v>3.3713268032056991</v>
      </c>
    </row>
    <row r="122" spans="1:11" x14ac:dyDescent="0.25">
      <c r="A122" s="7" t="s">
        <v>436</v>
      </c>
      <c r="B122" s="65">
        <v>33</v>
      </c>
      <c r="C122" s="34">
        <f>IF(B124=0, "-", B122/B124)</f>
        <v>2.5984251968503937E-2</v>
      </c>
      <c r="D122" s="65">
        <v>46</v>
      </c>
      <c r="E122" s="9">
        <f>IF(D124=0, "-", D122/D124)</f>
        <v>3.5384615384615382E-2</v>
      </c>
      <c r="F122" s="81">
        <v>292</v>
      </c>
      <c r="G122" s="34">
        <f>IF(F124=0, "-", F122/F124)</f>
        <v>3.1333834102371498E-2</v>
      </c>
      <c r="H122" s="65">
        <v>423</v>
      </c>
      <c r="I122" s="9">
        <f>IF(H124=0, "-", H122/H124)</f>
        <v>9.034600598035028E-2</v>
      </c>
      <c r="J122" s="8">
        <f t="shared" si="8"/>
        <v>-0.28260869565217389</v>
      </c>
      <c r="K122" s="9">
        <f t="shared" si="9"/>
        <v>-0.30969267139479906</v>
      </c>
    </row>
    <row r="123" spans="1:11" x14ac:dyDescent="0.25">
      <c r="A123" s="2"/>
      <c r="B123" s="68"/>
      <c r="C123" s="33"/>
      <c r="D123" s="68"/>
      <c r="E123" s="6"/>
      <c r="F123" s="82"/>
      <c r="G123" s="33"/>
      <c r="H123" s="68"/>
      <c r="I123" s="6"/>
      <c r="J123" s="5"/>
      <c r="K123" s="6"/>
    </row>
    <row r="124" spans="1:11" s="43" customFormat="1" ht="13" x14ac:dyDescent="0.3">
      <c r="A124" s="162" t="s">
        <v>625</v>
      </c>
      <c r="B124" s="71">
        <f>SUM(B102:B123)</f>
        <v>1270</v>
      </c>
      <c r="C124" s="40">
        <f>B124/23415</f>
        <v>5.4238735853085626E-2</v>
      </c>
      <c r="D124" s="71">
        <f>SUM(D102:D123)</f>
        <v>1300</v>
      </c>
      <c r="E124" s="41">
        <f>D124/20634</f>
        <v>6.300281089463991E-2</v>
      </c>
      <c r="F124" s="77">
        <f>SUM(F102:F123)</f>
        <v>9319</v>
      </c>
      <c r="G124" s="42">
        <f>F124/194143</f>
        <v>4.8000700514569158E-2</v>
      </c>
      <c r="H124" s="71">
        <f>SUM(H102:H123)</f>
        <v>4682</v>
      </c>
      <c r="I124" s="41">
        <f>H124/175916</f>
        <v>2.6614975329134361E-2</v>
      </c>
      <c r="J124" s="37">
        <f>IF(D124=0, "-", IF((B124-D124)/D124&lt;10, (B124-D124)/D124, "&gt;999%"))</f>
        <v>-2.3076923076923078E-2</v>
      </c>
      <c r="K124" s="38">
        <f>IF(H124=0, "-", IF((F124-H124)/H124&lt;10, (F124-H124)/H124, "&gt;999%"))</f>
        <v>0.99038872276804779</v>
      </c>
    </row>
    <row r="125" spans="1:11" x14ac:dyDescent="0.25">
      <c r="B125" s="83"/>
      <c r="D125" s="83"/>
      <c r="F125" s="83"/>
      <c r="H125" s="83"/>
    </row>
    <row r="126" spans="1:11" s="43" customFormat="1" ht="13" x14ac:dyDescent="0.3">
      <c r="A126" s="162" t="s">
        <v>624</v>
      </c>
      <c r="B126" s="71">
        <v>4973</v>
      </c>
      <c r="C126" s="40">
        <f>B126/23415</f>
        <v>0.21238522314755498</v>
      </c>
      <c r="D126" s="71">
        <v>4387</v>
      </c>
      <c r="E126" s="41">
        <f>D126/20634</f>
        <v>0.21261025491906563</v>
      </c>
      <c r="F126" s="77">
        <v>40127</v>
      </c>
      <c r="G126" s="42">
        <f>F126/194143</f>
        <v>0.20668785379848875</v>
      </c>
      <c r="H126" s="71">
        <v>31669</v>
      </c>
      <c r="I126" s="41">
        <f>H126/175916</f>
        <v>0.18002342026876464</v>
      </c>
      <c r="J126" s="37">
        <f>IF(D126=0, "-", IF((B126-D126)/D126&lt;10, (B126-D126)/D126, "&gt;999%"))</f>
        <v>0.13357647595167541</v>
      </c>
      <c r="K126" s="38">
        <f>IF(H126=0, "-", IF((F126-H126)/H126&lt;10, (F126-H126)/H126, "&gt;999%"))</f>
        <v>0.26707505762733275</v>
      </c>
    </row>
    <row r="127" spans="1:11" x14ac:dyDescent="0.25">
      <c r="B127" s="83"/>
      <c r="D127" s="83"/>
      <c r="F127" s="83"/>
      <c r="H127" s="83"/>
    </row>
    <row r="128" spans="1:11" ht="15.5" x14ac:dyDescent="0.35">
      <c r="A128" s="164" t="s">
        <v>127</v>
      </c>
      <c r="B128" s="196" t="s">
        <v>1</v>
      </c>
      <c r="C128" s="200"/>
      <c r="D128" s="200"/>
      <c r="E128" s="197"/>
      <c r="F128" s="196" t="s">
        <v>14</v>
      </c>
      <c r="G128" s="200"/>
      <c r="H128" s="200"/>
      <c r="I128" s="197"/>
      <c r="J128" s="196" t="s">
        <v>15</v>
      </c>
      <c r="K128" s="197"/>
    </row>
    <row r="129" spans="1:11" ht="13" x14ac:dyDescent="0.3">
      <c r="A129" s="22"/>
      <c r="B129" s="196">
        <f>VALUE(RIGHT($B$2, 4))</f>
        <v>2023</v>
      </c>
      <c r="C129" s="197"/>
      <c r="D129" s="196">
        <f>B129-1</f>
        <v>2022</v>
      </c>
      <c r="E129" s="204"/>
      <c r="F129" s="196">
        <f>B129</f>
        <v>2023</v>
      </c>
      <c r="G129" s="204"/>
      <c r="H129" s="196">
        <f>D129</f>
        <v>2022</v>
      </c>
      <c r="I129" s="204"/>
      <c r="J129" s="140" t="s">
        <v>4</v>
      </c>
      <c r="K129" s="141" t="s">
        <v>2</v>
      </c>
    </row>
    <row r="130" spans="1:11" ht="13" x14ac:dyDescent="0.3">
      <c r="A130" s="163" t="s">
        <v>160</v>
      </c>
      <c r="B130" s="61" t="s">
        <v>12</v>
      </c>
      <c r="C130" s="62" t="s">
        <v>13</v>
      </c>
      <c r="D130" s="61" t="s">
        <v>12</v>
      </c>
      <c r="E130" s="63" t="s">
        <v>13</v>
      </c>
      <c r="F130" s="62" t="s">
        <v>12</v>
      </c>
      <c r="G130" s="62" t="s">
        <v>13</v>
      </c>
      <c r="H130" s="61" t="s">
        <v>12</v>
      </c>
      <c r="I130" s="63" t="s">
        <v>13</v>
      </c>
      <c r="J130" s="61"/>
      <c r="K130" s="63"/>
    </row>
    <row r="131" spans="1:11" x14ac:dyDescent="0.25">
      <c r="A131" s="7" t="s">
        <v>437</v>
      </c>
      <c r="B131" s="65">
        <v>584</v>
      </c>
      <c r="C131" s="34">
        <f>IF(B155=0, "-", B131/B155)</f>
        <v>0.22205323193916349</v>
      </c>
      <c r="D131" s="65">
        <v>170</v>
      </c>
      <c r="E131" s="9">
        <f>IF(D155=0, "-", D131/D155)</f>
        <v>8.6690464048954613E-2</v>
      </c>
      <c r="F131" s="81">
        <v>1963</v>
      </c>
      <c r="G131" s="34">
        <f>IF(F155=0, "-", F131/F155)</f>
        <v>0.10234085814086857</v>
      </c>
      <c r="H131" s="65">
        <v>1198</v>
      </c>
      <c r="I131" s="9">
        <f>IF(H155=0, "-", H131/H155)</f>
        <v>6.3019463440294576E-2</v>
      </c>
      <c r="J131" s="8">
        <f t="shared" ref="J131:J153" si="10">IF(D131=0, "-", IF((B131-D131)/D131&lt;10, (B131-D131)/D131, "&gt;999%"))</f>
        <v>2.4352941176470586</v>
      </c>
      <c r="K131" s="9">
        <f t="shared" ref="K131:K153" si="11">IF(H131=0, "-", IF((F131-H131)/H131&lt;10, (F131-H131)/H131, "&gt;999%"))</f>
        <v>0.63856427378964942</v>
      </c>
    </row>
    <row r="132" spans="1:11" x14ac:dyDescent="0.25">
      <c r="A132" s="7" t="s">
        <v>438</v>
      </c>
      <c r="B132" s="65">
        <v>0</v>
      </c>
      <c r="C132" s="34">
        <f>IF(B155=0, "-", B132/B155)</f>
        <v>0</v>
      </c>
      <c r="D132" s="65">
        <v>0</v>
      </c>
      <c r="E132" s="9">
        <f>IF(D155=0, "-", D132/D155)</f>
        <v>0</v>
      </c>
      <c r="F132" s="81">
        <v>0</v>
      </c>
      <c r="G132" s="34">
        <f>IF(F155=0, "-", F132/F155)</f>
        <v>0</v>
      </c>
      <c r="H132" s="65">
        <v>4</v>
      </c>
      <c r="I132" s="9">
        <f>IF(H155=0, "-", H132/H155)</f>
        <v>2.1041557075223566E-4</v>
      </c>
      <c r="J132" s="8" t="str">
        <f t="shared" si="10"/>
        <v>-</v>
      </c>
      <c r="K132" s="9">
        <f t="shared" si="11"/>
        <v>-1</v>
      </c>
    </row>
    <row r="133" spans="1:11" x14ac:dyDescent="0.25">
      <c r="A133" s="7" t="s">
        <v>439</v>
      </c>
      <c r="B133" s="65">
        <v>11</v>
      </c>
      <c r="C133" s="34">
        <f>IF(B155=0, "-", B133/B155)</f>
        <v>4.1825095057034219E-3</v>
      </c>
      <c r="D133" s="65">
        <v>0</v>
      </c>
      <c r="E133" s="9">
        <f>IF(D155=0, "-", D133/D155)</f>
        <v>0</v>
      </c>
      <c r="F133" s="81">
        <v>108</v>
      </c>
      <c r="G133" s="34">
        <f>IF(F155=0, "-", F133/F155)</f>
        <v>5.6305719201292948E-3</v>
      </c>
      <c r="H133" s="65">
        <v>0</v>
      </c>
      <c r="I133" s="9">
        <f>IF(H155=0, "-", H133/H155)</f>
        <v>0</v>
      </c>
      <c r="J133" s="8" t="str">
        <f t="shared" si="10"/>
        <v>-</v>
      </c>
      <c r="K133" s="9" t="str">
        <f t="shared" si="11"/>
        <v>-</v>
      </c>
    </row>
    <row r="134" spans="1:11" x14ac:dyDescent="0.25">
      <c r="A134" s="7" t="s">
        <v>440</v>
      </c>
      <c r="B134" s="65">
        <v>48</v>
      </c>
      <c r="C134" s="34">
        <f>IF(B155=0, "-", B134/B155)</f>
        <v>1.8250950570342206E-2</v>
      </c>
      <c r="D134" s="65">
        <v>77</v>
      </c>
      <c r="E134" s="9">
        <f>IF(D155=0, "-", D134/D155)</f>
        <v>3.926568077511474E-2</v>
      </c>
      <c r="F134" s="81">
        <v>510</v>
      </c>
      <c r="G134" s="34">
        <f>IF(F155=0, "-", F134/F155)</f>
        <v>2.6588811845055002E-2</v>
      </c>
      <c r="H134" s="65">
        <v>638</v>
      </c>
      <c r="I134" s="9">
        <f>IF(H155=0, "-", H134/H155)</f>
        <v>3.3561283534981591E-2</v>
      </c>
      <c r="J134" s="8">
        <f t="shared" si="10"/>
        <v>-0.37662337662337664</v>
      </c>
      <c r="K134" s="9">
        <f t="shared" si="11"/>
        <v>-0.20062695924764889</v>
      </c>
    </row>
    <row r="135" spans="1:11" x14ac:dyDescent="0.25">
      <c r="A135" s="7" t="s">
        <v>441</v>
      </c>
      <c r="B135" s="65">
        <v>107</v>
      </c>
      <c r="C135" s="34">
        <f>IF(B155=0, "-", B135/B155)</f>
        <v>4.0684410646387829E-2</v>
      </c>
      <c r="D135" s="65">
        <v>72</v>
      </c>
      <c r="E135" s="9">
        <f>IF(D155=0, "-", D135/D155)</f>
        <v>3.6715961244263129E-2</v>
      </c>
      <c r="F135" s="81">
        <v>945</v>
      </c>
      <c r="G135" s="34">
        <f>IF(F155=0, "-", F135/F155)</f>
        <v>4.9267504301131325E-2</v>
      </c>
      <c r="H135" s="65">
        <v>667</v>
      </c>
      <c r="I135" s="9">
        <f>IF(H155=0, "-", H135/H155)</f>
        <v>3.5086796422935294E-2</v>
      </c>
      <c r="J135" s="8">
        <f t="shared" si="10"/>
        <v>0.4861111111111111</v>
      </c>
      <c r="K135" s="9">
        <f t="shared" si="11"/>
        <v>0.41679160419790107</v>
      </c>
    </row>
    <row r="136" spans="1:11" x14ac:dyDescent="0.25">
      <c r="A136" s="7" t="s">
        <v>442</v>
      </c>
      <c r="B136" s="65">
        <v>272</v>
      </c>
      <c r="C136" s="34">
        <f>IF(B155=0, "-", B136/B155)</f>
        <v>0.10342205323193916</v>
      </c>
      <c r="D136" s="65">
        <v>233</v>
      </c>
      <c r="E136" s="9">
        <f>IF(D155=0, "-", D136/D155)</f>
        <v>0.11881693013768485</v>
      </c>
      <c r="F136" s="81">
        <v>3087</v>
      </c>
      <c r="G136" s="34">
        <f>IF(F155=0, "-", F136/F155)</f>
        <v>0.16094051405036233</v>
      </c>
      <c r="H136" s="65">
        <v>2184</v>
      </c>
      <c r="I136" s="9">
        <f>IF(H155=0, "-", H136/H155)</f>
        <v>0.11488690163072067</v>
      </c>
      <c r="J136" s="8">
        <f t="shared" si="10"/>
        <v>0.16738197424892703</v>
      </c>
      <c r="K136" s="9">
        <f t="shared" si="11"/>
        <v>0.41346153846153844</v>
      </c>
    </row>
    <row r="137" spans="1:11" x14ac:dyDescent="0.25">
      <c r="A137" s="7" t="s">
        <v>443</v>
      </c>
      <c r="B137" s="65">
        <v>21</v>
      </c>
      <c r="C137" s="34">
        <f>IF(B155=0, "-", B137/B155)</f>
        <v>7.9847908745247151E-3</v>
      </c>
      <c r="D137" s="65">
        <v>16</v>
      </c>
      <c r="E137" s="9">
        <f>IF(D155=0, "-", D137/D155)</f>
        <v>8.1591024987251407E-3</v>
      </c>
      <c r="F137" s="81">
        <v>196</v>
      </c>
      <c r="G137" s="34">
        <f>IF(F155=0, "-", F137/F155)</f>
        <v>1.0218445336530942E-2</v>
      </c>
      <c r="H137" s="65">
        <v>252</v>
      </c>
      <c r="I137" s="9">
        <f>IF(H155=0, "-", H137/H155)</f>
        <v>1.3256180957390847E-2</v>
      </c>
      <c r="J137" s="8">
        <f t="shared" si="10"/>
        <v>0.3125</v>
      </c>
      <c r="K137" s="9">
        <f t="shared" si="11"/>
        <v>-0.22222222222222221</v>
      </c>
    </row>
    <row r="138" spans="1:11" x14ac:dyDescent="0.25">
      <c r="A138" s="7" t="s">
        <v>444</v>
      </c>
      <c r="B138" s="65">
        <v>138</v>
      </c>
      <c r="C138" s="34">
        <f>IF(B155=0, "-", B138/B155)</f>
        <v>5.2471482889733842E-2</v>
      </c>
      <c r="D138" s="65">
        <v>144</v>
      </c>
      <c r="E138" s="9">
        <f>IF(D155=0, "-", D138/D155)</f>
        <v>7.3431922488526258E-2</v>
      </c>
      <c r="F138" s="81">
        <v>1176</v>
      </c>
      <c r="G138" s="34">
        <f>IF(F155=0, "-", F138/F155)</f>
        <v>6.131067201918565E-2</v>
      </c>
      <c r="H138" s="65">
        <v>769</v>
      </c>
      <c r="I138" s="9">
        <f>IF(H155=0, "-", H138/H155)</f>
        <v>4.0452393477117307E-2</v>
      </c>
      <c r="J138" s="8">
        <f t="shared" si="10"/>
        <v>-4.1666666666666664E-2</v>
      </c>
      <c r="K138" s="9">
        <f t="shared" si="11"/>
        <v>0.52925877763328999</v>
      </c>
    </row>
    <row r="139" spans="1:11" x14ac:dyDescent="0.25">
      <c r="A139" s="7" t="s">
        <v>445</v>
      </c>
      <c r="B139" s="65">
        <v>86</v>
      </c>
      <c r="C139" s="34">
        <f>IF(B155=0, "-", B139/B155)</f>
        <v>3.2699619771863121E-2</v>
      </c>
      <c r="D139" s="65">
        <v>25</v>
      </c>
      <c r="E139" s="9">
        <f>IF(D155=0, "-", D139/D155)</f>
        <v>1.2748597654258032E-2</v>
      </c>
      <c r="F139" s="81">
        <v>732</v>
      </c>
      <c r="G139" s="34">
        <f>IF(F155=0, "-", F139/F155)</f>
        <v>3.8162765236431882E-2</v>
      </c>
      <c r="H139" s="65">
        <v>642</v>
      </c>
      <c r="I139" s="9">
        <f>IF(H155=0, "-", H139/H155)</f>
        <v>3.3771699105733827E-2</v>
      </c>
      <c r="J139" s="8">
        <f t="shared" si="10"/>
        <v>2.44</v>
      </c>
      <c r="K139" s="9">
        <f t="shared" si="11"/>
        <v>0.14018691588785046</v>
      </c>
    </row>
    <row r="140" spans="1:11" x14ac:dyDescent="0.25">
      <c r="A140" s="7" t="s">
        <v>446</v>
      </c>
      <c r="B140" s="65">
        <v>86</v>
      </c>
      <c r="C140" s="34">
        <f>IF(B155=0, "-", B140/B155)</f>
        <v>3.2699619771863121E-2</v>
      </c>
      <c r="D140" s="65">
        <v>114</v>
      </c>
      <c r="E140" s="9">
        <f>IF(D155=0, "-", D140/D155)</f>
        <v>5.8133605303416623E-2</v>
      </c>
      <c r="F140" s="81">
        <v>785</v>
      </c>
      <c r="G140" s="34">
        <f>IF(F155=0, "-", F140/F155)</f>
        <v>4.0925916271310148E-2</v>
      </c>
      <c r="H140" s="65">
        <v>912</v>
      </c>
      <c r="I140" s="9">
        <f>IF(H155=0, "-", H140/H155)</f>
        <v>4.797475013150973E-2</v>
      </c>
      <c r="J140" s="8">
        <f t="shared" si="10"/>
        <v>-0.24561403508771928</v>
      </c>
      <c r="K140" s="9">
        <f t="shared" si="11"/>
        <v>-0.13925438596491227</v>
      </c>
    </row>
    <row r="141" spans="1:11" x14ac:dyDescent="0.25">
      <c r="A141" s="7" t="s">
        <v>447</v>
      </c>
      <c r="B141" s="65">
        <v>40</v>
      </c>
      <c r="C141" s="34">
        <f>IF(B155=0, "-", B141/B155)</f>
        <v>1.5209125475285171E-2</v>
      </c>
      <c r="D141" s="65">
        <v>81</v>
      </c>
      <c r="E141" s="9">
        <f>IF(D155=0, "-", D141/D155)</f>
        <v>4.130545639979602E-2</v>
      </c>
      <c r="F141" s="81">
        <v>640</v>
      </c>
      <c r="G141" s="34">
        <f>IF(F155=0, "-", F141/F155)</f>
        <v>3.3366352119284709E-2</v>
      </c>
      <c r="H141" s="65">
        <v>782</v>
      </c>
      <c r="I141" s="9">
        <f>IF(H155=0, "-", H141/H155)</f>
        <v>4.1136244082062075E-2</v>
      </c>
      <c r="J141" s="8">
        <f t="shared" si="10"/>
        <v>-0.50617283950617287</v>
      </c>
      <c r="K141" s="9">
        <f t="shared" si="11"/>
        <v>-0.1815856777493606</v>
      </c>
    </row>
    <row r="142" spans="1:11" x14ac:dyDescent="0.25">
      <c r="A142" s="7" t="s">
        <v>448</v>
      </c>
      <c r="B142" s="65">
        <v>0</v>
      </c>
      <c r="C142" s="34">
        <f>IF(B155=0, "-", B142/B155)</f>
        <v>0</v>
      </c>
      <c r="D142" s="65">
        <v>0</v>
      </c>
      <c r="E142" s="9">
        <f>IF(D155=0, "-", D142/D155)</f>
        <v>0</v>
      </c>
      <c r="F142" s="81">
        <v>0</v>
      </c>
      <c r="G142" s="34">
        <f>IF(F155=0, "-", F142/F155)</f>
        <v>0</v>
      </c>
      <c r="H142" s="65">
        <v>2</v>
      </c>
      <c r="I142" s="9">
        <f>IF(H155=0, "-", H142/H155)</f>
        <v>1.0520778537611783E-4</v>
      </c>
      <c r="J142" s="8" t="str">
        <f t="shared" si="10"/>
        <v>-</v>
      </c>
      <c r="K142" s="9">
        <f t="shared" si="11"/>
        <v>-1</v>
      </c>
    </row>
    <row r="143" spans="1:11" x14ac:dyDescent="0.25">
      <c r="A143" s="7" t="s">
        <v>449</v>
      </c>
      <c r="B143" s="65">
        <v>14</v>
      </c>
      <c r="C143" s="34">
        <f>IF(B155=0, "-", B143/B155)</f>
        <v>5.3231939163498098E-3</v>
      </c>
      <c r="D143" s="65">
        <v>141</v>
      </c>
      <c r="E143" s="9">
        <f>IF(D155=0, "-", D143/D155)</f>
        <v>7.1902090770015303E-2</v>
      </c>
      <c r="F143" s="81">
        <v>643</v>
      </c>
      <c r="G143" s="34">
        <f>IF(F155=0, "-", F143/F155)</f>
        <v>3.3522756894843853E-2</v>
      </c>
      <c r="H143" s="65">
        <v>1796</v>
      </c>
      <c r="I143" s="9">
        <f>IF(H155=0, "-", H143/H155)</f>
        <v>9.4476591267753818E-2</v>
      </c>
      <c r="J143" s="8">
        <f t="shared" si="10"/>
        <v>-0.900709219858156</v>
      </c>
      <c r="K143" s="9">
        <f t="shared" si="11"/>
        <v>-0.64198218262806239</v>
      </c>
    </row>
    <row r="144" spans="1:11" x14ac:dyDescent="0.25">
      <c r="A144" s="7" t="s">
        <v>450</v>
      </c>
      <c r="B144" s="65">
        <v>20</v>
      </c>
      <c r="C144" s="34">
        <f>IF(B155=0, "-", B144/B155)</f>
        <v>7.6045627376425855E-3</v>
      </c>
      <c r="D144" s="65">
        <v>0</v>
      </c>
      <c r="E144" s="9">
        <f>IF(D155=0, "-", D144/D155)</f>
        <v>0</v>
      </c>
      <c r="F144" s="81">
        <v>210</v>
      </c>
      <c r="G144" s="34">
        <f>IF(F155=0, "-", F144/F155)</f>
        <v>1.0948334289140296E-2</v>
      </c>
      <c r="H144" s="65">
        <v>0</v>
      </c>
      <c r="I144" s="9">
        <f>IF(H155=0, "-", H144/H155)</f>
        <v>0</v>
      </c>
      <c r="J144" s="8" t="str">
        <f t="shared" si="10"/>
        <v>-</v>
      </c>
      <c r="K144" s="9" t="str">
        <f t="shared" si="11"/>
        <v>-</v>
      </c>
    </row>
    <row r="145" spans="1:11" x14ac:dyDescent="0.25">
      <c r="A145" s="7" t="s">
        <v>451</v>
      </c>
      <c r="B145" s="65">
        <v>19</v>
      </c>
      <c r="C145" s="34">
        <f>IF(B155=0, "-", B145/B155)</f>
        <v>7.2243346007604559E-3</v>
      </c>
      <c r="D145" s="65">
        <v>19</v>
      </c>
      <c r="E145" s="9">
        <f>IF(D155=0, "-", D145/D155)</f>
        <v>9.6889342172361038E-3</v>
      </c>
      <c r="F145" s="81">
        <v>147</v>
      </c>
      <c r="G145" s="34">
        <f>IF(F155=0, "-", F145/F155)</f>
        <v>7.6638340023982062E-3</v>
      </c>
      <c r="H145" s="65">
        <v>170</v>
      </c>
      <c r="I145" s="9">
        <f>IF(H155=0, "-", H145/H155)</f>
        <v>8.9426617569700155E-3</v>
      </c>
      <c r="J145" s="8">
        <f t="shared" si="10"/>
        <v>0</v>
      </c>
      <c r="K145" s="9">
        <f t="shared" si="11"/>
        <v>-0.13529411764705881</v>
      </c>
    </row>
    <row r="146" spans="1:11" x14ac:dyDescent="0.25">
      <c r="A146" s="7" t="s">
        <v>452</v>
      </c>
      <c r="B146" s="65">
        <v>46</v>
      </c>
      <c r="C146" s="34">
        <f>IF(B155=0, "-", B146/B155)</f>
        <v>1.7490494296577948E-2</v>
      </c>
      <c r="D146" s="65">
        <v>30</v>
      </c>
      <c r="E146" s="9">
        <f>IF(D155=0, "-", D146/D155)</f>
        <v>1.5298317185109638E-2</v>
      </c>
      <c r="F146" s="81">
        <v>372</v>
      </c>
      <c r="G146" s="34">
        <f>IF(F155=0, "-", F146/F155)</f>
        <v>1.9394192169334239E-2</v>
      </c>
      <c r="H146" s="65">
        <v>275</v>
      </c>
      <c r="I146" s="9">
        <f>IF(H155=0, "-", H146/H155)</f>
        <v>1.4466070489216202E-2</v>
      </c>
      <c r="J146" s="8">
        <f t="shared" si="10"/>
        <v>0.53333333333333333</v>
      </c>
      <c r="K146" s="9">
        <f t="shared" si="11"/>
        <v>0.35272727272727272</v>
      </c>
    </row>
    <row r="147" spans="1:11" x14ac:dyDescent="0.25">
      <c r="A147" s="7" t="s">
        <v>453</v>
      </c>
      <c r="B147" s="65">
        <v>250</v>
      </c>
      <c r="C147" s="34">
        <f>IF(B155=0, "-", B147/B155)</f>
        <v>9.5057034220532313E-2</v>
      </c>
      <c r="D147" s="65">
        <v>124</v>
      </c>
      <c r="E147" s="9">
        <f>IF(D155=0, "-", D147/D155)</f>
        <v>6.3233044365119839E-2</v>
      </c>
      <c r="F147" s="81">
        <v>1683</v>
      </c>
      <c r="G147" s="34">
        <f>IF(F155=0, "-", F147/F155)</f>
        <v>8.7743079088681508E-2</v>
      </c>
      <c r="H147" s="65">
        <v>1231</v>
      </c>
      <c r="I147" s="9">
        <f>IF(H155=0, "-", H147/H155)</f>
        <v>6.4755391899000522E-2</v>
      </c>
      <c r="J147" s="8">
        <f t="shared" si="10"/>
        <v>1.0161290322580645</v>
      </c>
      <c r="K147" s="9">
        <f t="shared" si="11"/>
        <v>0.36718115353371245</v>
      </c>
    </row>
    <row r="148" spans="1:11" x14ac:dyDescent="0.25">
      <c r="A148" s="7" t="s">
        <v>454</v>
      </c>
      <c r="B148" s="65">
        <v>0</v>
      </c>
      <c r="C148" s="34">
        <f>IF(B155=0, "-", B148/B155)</f>
        <v>0</v>
      </c>
      <c r="D148" s="65">
        <v>0</v>
      </c>
      <c r="E148" s="9">
        <f>IF(D155=0, "-", D148/D155)</f>
        <v>0</v>
      </c>
      <c r="F148" s="81">
        <v>1</v>
      </c>
      <c r="G148" s="34">
        <f>IF(F155=0, "-", F148/F155)</f>
        <v>5.2134925186382359E-5</v>
      </c>
      <c r="H148" s="65">
        <v>0</v>
      </c>
      <c r="I148" s="9">
        <f>IF(H155=0, "-", H148/H155)</f>
        <v>0</v>
      </c>
      <c r="J148" s="8" t="str">
        <f t="shared" si="10"/>
        <v>-</v>
      </c>
      <c r="K148" s="9" t="str">
        <f t="shared" si="11"/>
        <v>-</v>
      </c>
    </row>
    <row r="149" spans="1:11" x14ac:dyDescent="0.25">
      <c r="A149" s="7" t="s">
        <v>455</v>
      </c>
      <c r="B149" s="65">
        <v>94</v>
      </c>
      <c r="C149" s="34">
        <f>IF(B155=0, "-", B149/B155)</f>
        <v>3.5741444866920151E-2</v>
      </c>
      <c r="D149" s="65">
        <v>78</v>
      </c>
      <c r="E149" s="9">
        <f>IF(D155=0, "-", D149/D155)</f>
        <v>3.9775624681285059E-2</v>
      </c>
      <c r="F149" s="81">
        <v>586</v>
      </c>
      <c r="G149" s="34">
        <f>IF(F155=0, "-", F149/F155)</f>
        <v>3.0551066159220062E-2</v>
      </c>
      <c r="H149" s="65">
        <v>895</v>
      </c>
      <c r="I149" s="9">
        <f>IF(H155=0, "-", H149/H155)</f>
        <v>4.7080483955812727E-2</v>
      </c>
      <c r="J149" s="8">
        <f t="shared" si="10"/>
        <v>0.20512820512820512</v>
      </c>
      <c r="K149" s="9">
        <f t="shared" si="11"/>
        <v>-0.34525139664804472</v>
      </c>
    </row>
    <row r="150" spans="1:11" x14ac:dyDescent="0.25">
      <c r="A150" s="7" t="s">
        <v>456</v>
      </c>
      <c r="B150" s="65">
        <v>186</v>
      </c>
      <c r="C150" s="34">
        <f>IF(B155=0, "-", B150/B155)</f>
        <v>7.0722433460076048E-2</v>
      </c>
      <c r="D150" s="65">
        <v>143</v>
      </c>
      <c r="E150" s="9">
        <f>IF(D155=0, "-", D150/D155)</f>
        <v>7.292197858235594E-2</v>
      </c>
      <c r="F150" s="81">
        <v>1135</v>
      </c>
      <c r="G150" s="34">
        <f>IF(F155=0, "-", F150/F155)</f>
        <v>5.9173140086543972E-2</v>
      </c>
      <c r="H150" s="65">
        <v>1464</v>
      </c>
      <c r="I150" s="9">
        <f>IF(H155=0, "-", H150/H155)</f>
        <v>7.7012098895318251E-2</v>
      </c>
      <c r="J150" s="8">
        <f t="shared" si="10"/>
        <v>0.30069930069930068</v>
      </c>
      <c r="K150" s="9">
        <f t="shared" si="11"/>
        <v>-0.22472677595628415</v>
      </c>
    </row>
    <row r="151" spans="1:11" x14ac:dyDescent="0.25">
      <c r="A151" s="7" t="s">
        <v>457</v>
      </c>
      <c r="B151" s="65">
        <v>532</v>
      </c>
      <c r="C151" s="34">
        <f>IF(B155=0, "-", B151/B155)</f>
        <v>0.20228136882129277</v>
      </c>
      <c r="D151" s="65">
        <v>388</v>
      </c>
      <c r="E151" s="9">
        <f>IF(D155=0, "-", D151/D155)</f>
        <v>0.19785823559408466</v>
      </c>
      <c r="F151" s="81">
        <v>3703</v>
      </c>
      <c r="G151" s="34">
        <f>IF(F155=0, "-", F151/F155)</f>
        <v>0.19305562796517386</v>
      </c>
      <c r="H151" s="65">
        <v>4808</v>
      </c>
      <c r="I151" s="9">
        <f>IF(H155=0, "-", H151/H155)</f>
        <v>0.25291951604418728</v>
      </c>
      <c r="J151" s="8">
        <f t="shared" si="10"/>
        <v>0.37113402061855671</v>
      </c>
      <c r="K151" s="9">
        <f t="shared" si="11"/>
        <v>-0.22982529118136438</v>
      </c>
    </row>
    <row r="152" spans="1:11" x14ac:dyDescent="0.25">
      <c r="A152" s="7" t="s">
        <v>458</v>
      </c>
      <c r="B152" s="65">
        <v>2</v>
      </c>
      <c r="C152" s="34">
        <f>IF(B155=0, "-", B152/B155)</f>
        <v>7.6045627376425851E-4</v>
      </c>
      <c r="D152" s="65">
        <v>0</v>
      </c>
      <c r="E152" s="9">
        <f>IF(D155=0, "-", D152/D155)</f>
        <v>0</v>
      </c>
      <c r="F152" s="81">
        <v>20</v>
      </c>
      <c r="G152" s="34">
        <f>IF(F155=0, "-", F152/F155)</f>
        <v>1.0426985037276472E-3</v>
      </c>
      <c r="H152" s="65">
        <v>11</v>
      </c>
      <c r="I152" s="9">
        <f>IF(H155=0, "-", H152/H155)</f>
        <v>5.7864281956864806E-4</v>
      </c>
      <c r="J152" s="8" t="str">
        <f t="shared" si="10"/>
        <v>-</v>
      </c>
      <c r="K152" s="9">
        <f t="shared" si="11"/>
        <v>0.81818181818181823</v>
      </c>
    </row>
    <row r="153" spans="1:11" x14ac:dyDescent="0.25">
      <c r="A153" s="7" t="s">
        <v>459</v>
      </c>
      <c r="B153" s="65">
        <v>74</v>
      </c>
      <c r="C153" s="34">
        <f>IF(B155=0, "-", B153/B155)</f>
        <v>2.8136882129277566E-2</v>
      </c>
      <c r="D153" s="65">
        <v>106</v>
      </c>
      <c r="E153" s="9">
        <f>IF(D155=0, "-", D153/D155)</f>
        <v>5.4054054054054057E-2</v>
      </c>
      <c r="F153" s="81">
        <v>539</v>
      </c>
      <c r="G153" s="34">
        <f>IF(F155=0, "-", F153/F155)</f>
        <v>2.8100724675460091E-2</v>
      </c>
      <c r="H153" s="65">
        <v>310</v>
      </c>
      <c r="I153" s="9">
        <f>IF(H155=0, "-", H153/H155)</f>
        <v>1.6307206733298264E-2</v>
      </c>
      <c r="J153" s="8">
        <f t="shared" si="10"/>
        <v>-0.30188679245283018</v>
      </c>
      <c r="K153" s="9">
        <f t="shared" si="11"/>
        <v>0.73870967741935489</v>
      </c>
    </row>
    <row r="154" spans="1:11" x14ac:dyDescent="0.25">
      <c r="A154" s="2"/>
      <c r="B154" s="68"/>
      <c r="C154" s="33"/>
      <c r="D154" s="68"/>
      <c r="E154" s="6"/>
      <c r="F154" s="82"/>
      <c r="G154" s="33"/>
      <c r="H154" s="68"/>
      <c r="I154" s="6"/>
      <c r="J154" s="5"/>
      <c r="K154" s="6"/>
    </row>
    <row r="155" spans="1:11" s="43" customFormat="1" ht="13" x14ac:dyDescent="0.3">
      <c r="A155" s="162" t="s">
        <v>623</v>
      </c>
      <c r="B155" s="71">
        <f>SUM(B131:B154)</f>
        <v>2630</v>
      </c>
      <c r="C155" s="40">
        <f>B155/23415</f>
        <v>0.11232116164851591</v>
      </c>
      <c r="D155" s="71">
        <f>SUM(D131:D154)</f>
        <v>1961</v>
      </c>
      <c r="E155" s="41">
        <f>D155/20634</f>
        <v>9.5037317049529904E-2</v>
      </c>
      <c r="F155" s="77">
        <f>SUM(F131:F154)</f>
        <v>19181</v>
      </c>
      <c r="G155" s="42">
        <f>F155/194143</f>
        <v>9.879830846334918E-2</v>
      </c>
      <c r="H155" s="71">
        <f>SUM(H131:H154)</f>
        <v>19010</v>
      </c>
      <c r="I155" s="41">
        <f>H155/175916</f>
        <v>0.10806293913003934</v>
      </c>
      <c r="J155" s="37">
        <f>IF(D155=0, "-", IF((B155-D155)/D155&lt;10, (B155-D155)/D155, "&gt;999%"))</f>
        <v>0.34115247322794495</v>
      </c>
      <c r="K155" s="38">
        <f>IF(H155=0, "-", IF((F155-H155)/H155&lt;10, (F155-H155)/H155, "&gt;999%"))</f>
        <v>8.9952656496580744E-3</v>
      </c>
    </row>
    <row r="156" spans="1:11" x14ac:dyDescent="0.25">
      <c r="B156" s="83"/>
      <c r="D156" s="83"/>
      <c r="F156" s="83"/>
      <c r="H156" s="83"/>
    </row>
    <row r="157" spans="1:11" ht="13" x14ac:dyDescent="0.3">
      <c r="A157" s="163" t="s">
        <v>161</v>
      </c>
      <c r="B157" s="61" t="s">
        <v>12</v>
      </c>
      <c r="C157" s="62" t="s">
        <v>13</v>
      </c>
      <c r="D157" s="61" t="s">
        <v>12</v>
      </c>
      <c r="E157" s="63" t="s">
        <v>13</v>
      </c>
      <c r="F157" s="62" t="s">
        <v>12</v>
      </c>
      <c r="G157" s="62" t="s">
        <v>13</v>
      </c>
      <c r="H157" s="61" t="s">
        <v>12</v>
      </c>
      <c r="I157" s="63" t="s">
        <v>13</v>
      </c>
      <c r="J157" s="61"/>
      <c r="K157" s="63"/>
    </row>
    <row r="158" spans="1:11" x14ac:dyDescent="0.25">
      <c r="A158" s="7" t="s">
        <v>460</v>
      </c>
      <c r="B158" s="65">
        <v>4</v>
      </c>
      <c r="C158" s="34">
        <f>IF(B183=0, "-", B158/B183)</f>
        <v>8.0645161290322578E-3</v>
      </c>
      <c r="D158" s="65">
        <v>1</v>
      </c>
      <c r="E158" s="9">
        <f>IF(D183=0, "-", D158/D183)</f>
        <v>3.7037037037037038E-3</v>
      </c>
      <c r="F158" s="81">
        <v>17</v>
      </c>
      <c r="G158" s="34">
        <f>IF(F183=0, "-", F158/F183)</f>
        <v>4.9076212471131642E-3</v>
      </c>
      <c r="H158" s="65">
        <v>14</v>
      </c>
      <c r="I158" s="9">
        <f>IF(H183=0, "-", H158/H183)</f>
        <v>5.3333333333333332E-3</v>
      </c>
      <c r="J158" s="8">
        <f t="shared" ref="J158:J181" si="12">IF(D158=0, "-", IF((B158-D158)/D158&lt;10, (B158-D158)/D158, "&gt;999%"))</f>
        <v>3</v>
      </c>
      <c r="K158" s="9">
        <f t="shared" ref="K158:K181" si="13">IF(H158=0, "-", IF((F158-H158)/H158&lt;10, (F158-H158)/H158, "&gt;999%"))</f>
        <v>0.21428571428571427</v>
      </c>
    </row>
    <row r="159" spans="1:11" x14ac:dyDescent="0.25">
      <c r="A159" s="7" t="s">
        <v>461</v>
      </c>
      <c r="B159" s="65">
        <v>23</v>
      </c>
      <c r="C159" s="34">
        <f>IF(B183=0, "-", B159/B183)</f>
        <v>4.6370967741935484E-2</v>
      </c>
      <c r="D159" s="65">
        <v>20</v>
      </c>
      <c r="E159" s="9">
        <f>IF(D183=0, "-", D159/D183)</f>
        <v>7.407407407407407E-2</v>
      </c>
      <c r="F159" s="81">
        <v>165</v>
      </c>
      <c r="G159" s="34">
        <f>IF(F183=0, "-", F159/F183)</f>
        <v>4.7632794457274828E-2</v>
      </c>
      <c r="H159" s="65">
        <v>116</v>
      </c>
      <c r="I159" s="9">
        <f>IF(H183=0, "-", H159/H183)</f>
        <v>4.419047619047619E-2</v>
      </c>
      <c r="J159" s="8">
        <f t="shared" si="12"/>
        <v>0.15</v>
      </c>
      <c r="K159" s="9">
        <f t="shared" si="13"/>
        <v>0.42241379310344829</v>
      </c>
    </row>
    <row r="160" spans="1:11" x14ac:dyDescent="0.25">
      <c r="A160" s="7" t="s">
        <v>462</v>
      </c>
      <c r="B160" s="65">
        <v>8</v>
      </c>
      <c r="C160" s="34">
        <f>IF(B183=0, "-", B160/B183)</f>
        <v>1.6129032258064516E-2</v>
      </c>
      <c r="D160" s="65">
        <v>5</v>
      </c>
      <c r="E160" s="9">
        <f>IF(D183=0, "-", D160/D183)</f>
        <v>1.8518518518518517E-2</v>
      </c>
      <c r="F160" s="81">
        <v>46</v>
      </c>
      <c r="G160" s="34">
        <f>IF(F183=0, "-", F160/F183)</f>
        <v>1.3279445727482679E-2</v>
      </c>
      <c r="H160" s="65">
        <v>56</v>
      </c>
      <c r="I160" s="9">
        <f>IF(H183=0, "-", H160/H183)</f>
        <v>2.1333333333333333E-2</v>
      </c>
      <c r="J160" s="8">
        <f t="shared" si="12"/>
        <v>0.6</v>
      </c>
      <c r="K160" s="9">
        <f t="shared" si="13"/>
        <v>-0.17857142857142858</v>
      </c>
    </row>
    <row r="161" spans="1:11" x14ac:dyDescent="0.25">
      <c r="A161" s="7" t="s">
        <v>463</v>
      </c>
      <c r="B161" s="65">
        <v>6</v>
      </c>
      <c r="C161" s="34">
        <f>IF(B183=0, "-", B161/B183)</f>
        <v>1.2096774193548387E-2</v>
      </c>
      <c r="D161" s="65">
        <v>11</v>
      </c>
      <c r="E161" s="9">
        <f>IF(D183=0, "-", D161/D183)</f>
        <v>4.0740740740740744E-2</v>
      </c>
      <c r="F161" s="81">
        <v>116</v>
      </c>
      <c r="G161" s="34">
        <f>IF(F183=0, "-", F161/F183)</f>
        <v>3.348729792147806E-2</v>
      </c>
      <c r="H161" s="65">
        <v>68</v>
      </c>
      <c r="I161" s="9">
        <f>IF(H183=0, "-", H161/H183)</f>
        <v>2.5904761904761906E-2</v>
      </c>
      <c r="J161" s="8">
        <f t="shared" si="12"/>
        <v>-0.45454545454545453</v>
      </c>
      <c r="K161" s="9">
        <f t="shared" si="13"/>
        <v>0.70588235294117652</v>
      </c>
    </row>
    <row r="162" spans="1:11" x14ac:dyDescent="0.25">
      <c r="A162" s="7" t="s">
        <v>464</v>
      </c>
      <c r="B162" s="65">
        <v>39</v>
      </c>
      <c r="C162" s="34">
        <f>IF(B183=0, "-", B162/B183)</f>
        <v>7.8629032258064516E-2</v>
      </c>
      <c r="D162" s="65">
        <v>35</v>
      </c>
      <c r="E162" s="9">
        <f>IF(D183=0, "-", D162/D183)</f>
        <v>0.12962962962962962</v>
      </c>
      <c r="F162" s="81">
        <v>391</v>
      </c>
      <c r="G162" s="34">
        <f>IF(F183=0, "-", F162/F183)</f>
        <v>0.11287528868360278</v>
      </c>
      <c r="H162" s="65">
        <v>321</v>
      </c>
      <c r="I162" s="9">
        <f>IF(H183=0, "-", H162/H183)</f>
        <v>0.12228571428571429</v>
      </c>
      <c r="J162" s="8">
        <f t="shared" si="12"/>
        <v>0.11428571428571428</v>
      </c>
      <c r="K162" s="9">
        <f t="shared" si="13"/>
        <v>0.21806853582554517</v>
      </c>
    </row>
    <row r="163" spans="1:11" x14ac:dyDescent="0.25">
      <c r="A163" s="7" t="s">
        <v>465</v>
      </c>
      <c r="B163" s="65">
        <v>23</v>
      </c>
      <c r="C163" s="34">
        <f>IF(B183=0, "-", B163/B183)</f>
        <v>4.6370967741935484E-2</v>
      </c>
      <c r="D163" s="65">
        <v>6</v>
      </c>
      <c r="E163" s="9">
        <f>IF(D183=0, "-", D163/D183)</f>
        <v>2.2222222222222223E-2</v>
      </c>
      <c r="F163" s="81">
        <v>81</v>
      </c>
      <c r="G163" s="34">
        <f>IF(F183=0, "-", F163/F183)</f>
        <v>2.3383371824480369E-2</v>
      </c>
      <c r="H163" s="65">
        <v>84</v>
      </c>
      <c r="I163" s="9">
        <f>IF(H183=0, "-", H163/H183)</f>
        <v>3.2000000000000001E-2</v>
      </c>
      <c r="J163" s="8">
        <f t="shared" si="12"/>
        <v>2.8333333333333335</v>
      </c>
      <c r="K163" s="9">
        <f t="shared" si="13"/>
        <v>-3.5714285714285712E-2</v>
      </c>
    </row>
    <row r="164" spans="1:11" x14ac:dyDescent="0.25">
      <c r="A164" s="7" t="s">
        <v>466</v>
      </c>
      <c r="B164" s="65">
        <v>5</v>
      </c>
      <c r="C164" s="34">
        <f>IF(B183=0, "-", B164/B183)</f>
        <v>1.0080645161290322E-2</v>
      </c>
      <c r="D164" s="65">
        <v>3</v>
      </c>
      <c r="E164" s="9">
        <f>IF(D183=0, "-", D164/D183)</f>
        <v>1.1111111111111112E-2</v>
      </c>
      <c r="F164" s="81">
        <v>38</v>
      </c>
      <c r="G164" s="34">
        <f>IF(F183=0, "-", F164/F183)</f>
        <v>1.0969976905311778E-2</v>
      </c>
      <c r="H164" s="65">
        <v>26</v>
      </c>
      <c r="I164" s="9">
        <f>IF(H183=0, "-", H164/H183)</f>
        <v>9.9047619047619041E-3</v>
      </c>
      <c r="J164" s="8">
        <f t="shared" si="12"/>
        <v>0.66666666666666663</v>
      </c>
      <c r="K164" s="9">
        <f t="shared" si="13"/>
        <v>0.46153846153846156</v>
      </c>
    </row>
    <row r="165" spans="1:11" x14ac:dyDescent="0.25">
      <c r="A165" s="7" t="s">
        <v>467</v>
      </c>
      <c r="B165" s="65">
        <v>2</v>
      </c>
      <c r="C165" s="34">
        <f>IF(B183=0, "-", B165/B183)</f>
        <v>4.0322580645161289E-3</v>
      </c>
      <c r="D165" s="65">
        <v>2</v>
      </c>
      <c r="E165" s="9">
        <f>IF(D183=0, "-", D165/D183)</f>
        <v>7.4074074074074077E-3</v>
      </c>
      <c r="F165" s="81">
        <v>29</v>
      </c>
      <c r="G165" s="34">
        <f>IF(F183=0, "-", F165/F183)</f>
        <v>8.3718244803695149E-3</v>
      </c>
      <c r="H165" s="65">
        <v>52</v>
      </c>
      <c r="I165" s="9">
        <f>IF(H183=0, "-", H165/H183)</f>
        <v>1.9809523809523808E-2</v>
      </c>
      <c r="J165" s="8">
        <f t="shared" si="12"/>
        <v>0</v>
      </c>
      <c r="K165" s="9">
        <f t="shared" si="13"/>
        <v>-0.44230769230769229</v>
      </c>
    </row>
    <row r="166" spans="1:11" x14ac:dyDescent="0.25">
      <c r="A166" s="7" t="s">
        <v>468</v>
      </c>
      <c r="B166" s="65">
        <v>0</v>
      </c>
      <c r="C166" s="34">
        <f>IF(B183=0, "-", B166/B183)</f>
        <v>0</v>
      </c>
      <c r="D166" s="65">
        <v>0</v>
      </c>
      <c r="E166" s="9">
        <f>IF(D183=0, "-", D166/D183)</f>
        <v>0</v>
      </c>
      <c r="F166" s="81">
        <v>8</v>
      </c>
      <c r="G166" s="34">
        <f>IF(F183=0, "-", F166/F183)</f>
        <v>2.3094688221709007E-3</v>
      </c>
      <c r="H166" s="65">
        <v>2</v>
      </c>
      <c r="I166" s="9">
        <f>IF(H183=0, "-", H166/H183)</f>
        <v>7.6190476190476193E-4</v>
      </c>
      <c r="J166" s="8" t="str">
        <f t="shared" si="12"/>
        <v>-</v>
      </c>
      <c r="K166" s="9">
        <f t="shared" si="13"/>
        <v>3</v>
      </c>
    </row>
    <row r="167" spans="1:11" x14ac:dyDescent="0.25">
      <c r="A167" s="7" t="s">
        <v>469</v>
      </c>
      <c r="B167" s="65">
        <v>21</v>
      </c>
      <c r="C167" s="34">
        <f>IF(B183=0, "-", B167/B183)</f>
        <v>4.2338709677419352E-2</v>
      </c>
      <c r="D167" s="65">
        <v>35</v>
      </c>
      <c r="E167" s="9">
        <f>IF(D183=0, "-", D167/D183)</f>
        <v>0.12962962962962962</v>
      </c>
      <c r="F167" s="81">
        <v>180</v>
      </c>
      <c r="G167" s="34">
        <f>IF(F183=0, "-", F167/F183)</f>
        <v>5.1963048498845268E-2</v>
      </c>
      <c r="H167" s="65">
        <v>307</v>
      </c>
      <c r="I167" s="9">
        <f>IF(H183=0, "-", H167/H183)</f>
        <v>0.11695238095238095</v>
      </c>
      <c r="J167" s="8">
        <f t="shared" si="12"/>
        <v>-0.4</v>
      </c>
      <c r="K167" s="9">
        <f t="shared" si="13"/>
        <v>-0.41368078175895767</v>
      </c>
    </row>
    <row r="168" spans="1:11" x14ac:dyDescent="0.25">
      <c r="A168" s="7" t="s">
        <v>470</v>
      </c>
      <c r="B168" s="65">
        <v>35</v>
      </c>
      <c r="C168" s="34">
        <f>IF(B183=0, "-", B168/B183)</f>
        <v>7.0564516129032265E-2</v>
      </c>
      <c r="D168" s="65">
        <v>12</v>
      </c>
      <c r="E168" s="9">
        <f>IF(D183=0, "-", D168/D183)</f>
        <v>4.4444444444444446E-2</v>
      </c>
      <c r="F168" s="81">
        <v>243</v>
      </c>
      <c r="G168" s="34">
        <f>IF(F183=0, "-", F168/F183)</f>
        <v>7.0150115473441105E-2</v>
      </c>
      <c r="H168" s="65">
        <v>93</v>
      </c>
      <c r="I168" s="9">
        <f>IF(H183=0, "-", H168/H183)</f>
        <v>3.5428571428571427E-2</v>
      </c>
      <c r="J168" s="8">
        <f t="shared" si="12"/>
        <v>1.9166666666666667</v>
      </c>
      <c r="K168" s="9">
        <f t="shared" si="13"/>
        <v>1.6129032258064515</v>
      </c>
    </row>
    <row r="169" spans="1:11" x14ac:dyDescent="0.25">
      <c r="A169" s="7" t="s">
        <v>471</v>
      </c>
      <c r="B169" s="65">
        <v>166</v>
      </c>
      <c r="C169" s="34">
        <f>IF(B183=0, "-", B169/B183)</f>
        <v>0.33467741935483869</v>
      </c>
      <c r="D169" s="65">
        <v>7</v>
      </c>
      <c r="E169" s="9">
        <f>IF(D183=0, "-", D169/D183)</f>
        <v>2.5925925925925925E-2</v>
      </c>
      <c r="F169" s="81">
        <v>588</v>
      </c>
      <c r="G169" s="34">
        <f>IF(F183=0, "-", F169/F183)</f>
        <v>0.16974595842956119</v>
      </c>
      <c r="H169" s="65">
        <v>211</v>
      </c>
      <c r="I169" s="9">
        <f>IF(H183=0, "-", H169/H183)</f>
        <v>8.0380952380952386E-2</v>
      </c>
      <c r="J169" s="8" t="str">
        <f t="shared" si="12"/>
        <v>&gt;999%</v>
      </c>
      <c r="K169" s="9">
        <f t="shared" si="13"/>
        <v>1.7867298578199051</v>
      </c>
    </row>
    <row r="170" spans="1:11" x14ac:dyDescent="0.25">
      <c r="A170" s="7" t="s">
        <v>472</v>
      </c>
      <c r="B170" s="65">
        <v>30</v>
      </c>
      <c r="C170" s="34">
        <f>IF(B183=0, "-", B170/B183)</f>
        <v>6.0483870967741937E-2</v>
      </c>
      <c r="D170" s="65">
        <v>1</v>
      </c>
      <c r="E170" s="9">
        <f>IF(D183=0, "-", D170/D183)</f>
        <v>3.7037037037037038E-3</v>
      </c>
      <c r="F170" s="81">
        <v>225</v>
      </c>
      <c r="G170" s="34">
        <f>IF(F183=0, "-", F170/F183)</f>
        <v>6.4953810623556582E-2</v>
      </c>
      <c r="H170" s="65">
        <v>124</v>
      </c>
      <c r="I170" s="9">
        <f>IF(H183=0, "-", H170/H183)</f>
        <v>4.7238095238095239E-2</v>
      </c>
      <c r="J170" s="8" t="str">
        <f t="shared" si="12"/>
        <v>&gt;999%</v>
      </c>
      <c r="K170" s="9">
        <f t="shared" si="13"/>
        <v>0.81451612903225812</v>
      </c>
    </row>
    <row r="171" spans="1:11" x14ac:dyDescent="0.25">
      <c r="A171" s="7" t="s">
        <v>473</v>
      </c>
      <c r="B171" s="65">
        <v>8</v>
      </c>
      <c r="C171" s="34">
        <f>IF(B183=0, "-", B171/B183)</f>
        <v>1.6129032258064516E-2</v>
      </c>
      <c r="D171" s="65">
        <v>0</v>
      </c>
      <c r="E171" s="9">
        <f>IF(D183=0, "-", D171/D183)</f>
        <v>0</v>
      </c>
      <c r="F171" s="81">
        <v>71</v>
      </c>
      <c r="G171" s="34">
        <f>IF(F183=0, "-", F171/F183)</f>
        <v>2.0496535796766743E-2</v>
      </c>
      <c r="H171" s="65">
        <v>35</v>
      </c>
      <c r="I171" s="9">
        <f>IF(H183=0, "-", H171/H183)</f>
        <v>1.3333333333333334E-2</v>
      </c>
      <c r="J171" s="8" t="str">
        <f t="shared" si="12"/>
        <v>-</v>
      </c>
      <c r="K171" s="9">
        <f t="shared" si="13"/>
        <v>1.0285714285714285</v>
      </c>
    </row>
    <row r="172" spans="1:11" x14ac:dyDescent="0.25">
      <c r="A172" s="7" t="s">
        <v>474</v>
      </c>
      <c r="B172" s="65">
        <v>26</v>
      </c>
      <c r="C172" s="34">
        <f>IF(B183=0, "-", B172/B183)</f>
        <v>5.2419354838709679E-2</v>
      </c>
      <c r="D172" s="65">
        <v>17</v>
      </c>
      <c r="E172" s="9">
        <f>IF(D183=0, "-", D172/D183)</f>
        <v>6.2962962962962957E-2</v>
      </c>
      <c r="F172" s="81">
        <v>390</v>
      </c>
      <c r="G172" s="34">
        <f>IF(F183=0, "-", F172/F183)</f>
        <v>0.1125866050808314</v>
      </c>
      <c r="H172" s="65">
        <v>205</v>
      </c>
      <c r="I172" s="9">
        <f>IF(H183=0, "-", H172/H183)</f>
        <v>7.8095238095238093E-2</v>
      </c>
      <c r="J172" s="8">
        <f t="shared" si="12"/>
        <v>0.52941176470588236</v>
      </c>
      <c r="K172" s="9">
        <f t="shared" si="13"/>
        <v>0.90243902439024393</v>
      </c>
    </row>
    <row r="173" spans="1:11" x14ac:dyDescent="0.25">
      <c r="A173" s="7" t="s">
        <v>475</v>
      </c>
      <c r="B173" s="65">
        <v>1</v>
      </c>
      <c r="C173" s="34">
        <f>IF(B183=0, "-", B173/B183)</f>
        <v>2.0161290322580645E-3</v>
      </c>
      <c r="D173" s="65">
        <v>8</v>
      </c>
      <c r="E173" s="9">
        <f>IF(D183=0, "-", D173/D183)</f>
        <v>2.9629629629629631E-2</v>
      </c>
      <c r="F173" s="81">
        <v>10</v>
      </c>
      <c r="G173" s="34">
        <f>IF(F183=0, "-", F173/F183)</f>
        <v>2.8868360277136259E-3</v>
      </c>
      <c r="H173" s="65">
        <v>68</v>
      </c>
      <c r="I173" s="9">
        <f>IF(H183=0, "-", H173/H183)</f>
        <v>2.5904761904761906E-2</v>
      </c>
      <c r="J173" s="8">
        <f t="shared" si="12"/>
        <v>-0.875</v>
      </c>
      <c r="K173" s="9">
        <f t="shared" si="13"/>
        <v>-0.8529411764705882</v>
      </c>
    </row>
    <row r="174" spans="1:11" x14ac:dyDescent="0.25">
      <c r="A174" s="7" t="s">
        <v>476</v>
      </c>
      <c r="B174" s="65">
        <v>14</v>
      </c>
      <c r="C174" s="34">
        <f>IF(B183=0, "-", B174/B183)</f>
        <v>2.8225806451612902E-2</v>
      </c>
      <c r="D174" s="65">
        <v>0</v>
      </c>
      <c r="E174" s="9">
        <f>IF(D183=0, "-", D174/D183)</f>
        <v>0</v>
      </c>
      <c r="F174" s="81">
        <v>51</v>
      </c>
      <c r="G174" s="34">
        <f>IF(F183=0, "-", F174/F183)</f>
        <v>1.4722863741339492E-2</v>
      </c>
      <c r="H174" s="65">
        <v>0</v>
      </c>
      <c r="I174" s="9">
        <f>IF(H183=0, "-", H174/H183)</f>
        <v>0</v>
      </c>
      <c r="J174" s="8" t="str">
        <f t="shared" si="12"/>
        <v>-</v>
      </c>
      <c r="K174" s="9" t="str">
        <f t="shared" si="13"/>
        <v>-</v>
      </c>
    </row>
    <row r="175" spans="1:11" x14ac:dyDescent="0.25">
      <c r="A175" s="7" t="s">
        <v>477</v>
      </c>
      <c r="B175" s="65">
        <v>11</v>
      </c>
      <c r="C175" s="34">
        <f>IF(B183=0, "-", B175/B183)</f>
        <v>2.2177419354838711E-2</v>
      </c>
      <c r="D175" s="65">
        <v>0</v>
      </c>
      <c r="E175" s="9">
        <f>IF(D183=0, "-", D175/D183)</f>
        <v>0</v>
      </c>
      <c r="F175" s="81">
        <v>11</v>
      </c>
      <c r="G175" s="34">
        <f>IF(F183=0, "-", F175/F183)</f>
        <v>3.1755196304849883E-3</v>
      </c>
      <c r="H175" s="65">
        <v>0</v>
      </c>
      <c r="I175" s="9">
        <f>IF(H183=0, "-", H175/H183)</f>
        <v>0</v>
      </c>
      <c r="J175" s="8" t="str">
        <f t="shared" si="12"/>
        <v>-</v>
      </c>
      <c r="K175" s="9" t="str">
        <f t="shared" si="13"/>
        <v>-</v>
      </c>
    </row>
    <row r="176" spans="1:11" x14ac:dyDescent="0.25">
      <c r="A176" s="7" t="s">
        <v>478</v>
      </c>
      <c r="B176" s="65">
        <v>5</v>
      </c>
      <c r="C176" s="34">
        <f>IF(B183=0, "-", B176/B183)</f>
        <v>1.0080645161290322E-2</v>
      </c>
      <c r="D176" s="65">
        <v>13</v>
      </c>
      <c r="E176" s="9">
        <f>IF(D183=0, "-", D176/D183)</f>
        <v>4.8148148148148148E-2</v>
      </c>
      <c r="F176" s="81">
        <v>93</v>
      </c>
      <c r="G176" s="34">
        <f>IF(F183=0, "-", F176/F183)</f>
        <v>2.684757505773672E-2</v>
      </c>
      <c r="H176" s="65">
        <v>77</v>
      </c>
      <c r="I176" s="9">
        <f>IF(H183=0, "-", H176/H183)</f>
        <v>2.9333333333333333E-2</v>
      </c>
      <c r="J176" s="8">
        <f t="shared" si="12"/>
        <v>-0.61538461538461542</v>
      </c>
      <c r="K176" s="9">
        <f t="shared" si="13"/>
        <v>0.20779220779220781</v>
      </c>
    </row>
    <row r="177" spans="1:11" x14ac:dyDescent="0.25">
      <c r="A177" s="7" t="s">
        <v>479</v>
      </c>
      <c r="B177" s="65">
        <v>13</v>
      </c>
      <c r="C177" s="34">
        <f>IF(B183=0, "-", B177/B183)</f>
        <v>2.620967741935484E-2</v>
      </c>
      <c r="D177" s="65">
        <v>31</v>
      </c>
      <c r="E177" s="9">
        <f>IF(D183=0, "-", D177/D183)</f>
        <v>0.11481481481481481</v>
      </c>
      <c r="F177" s="81">
        <v>285</v>
      </c>
      <c r="G177" s="34">
        <f>IF(F183=0, "-", F177/F183)</f>
        <v>8.2274826789838343E-2</v>
      </c>
      <c r="H177" s="65">
        <v>353</v>
      </c>
      <c r="I177" s="9">
        <f>IF(H183=0, "-", H177/H183)</f>
        <v>0.13447619047619047</v>
      </c>
      <c r="J177" s="8">
        <f t="shared" si="12"/>
        <v>-0.58064516129032262</v>
      </c>
      <c r="K177" s="9">
        <f t="shared" si="13"/>
        <v>-0.19263456090651557</v>
      </c>
    </row>
    <row r="178" spans="1:11" x14ac:dyDescent="0.25">
      <c r="A178" s="7" t="s">
        <v>480</v>
      </c>
      <c r="B178" s="65">
        <v>15</v>
      </c>
      <c r="C178" s="34">
        <f>IF(B183=0, "-", B178/B183)</f>
        <v>3.0241935483870969E-2</v>
      </c>
      <c r="D178" s="65">
        <v>10</v>
      </c>
      <c r="E178" s="9">
        <f>IF(D183=0, "-", D178/D183)</f>
        <v>3.7037037037037035E-2</v>
      </c>
      <c r="F178" s="81">
        <v>99</v>
      </c>
      <c r="G178" s="34">
        <f>IF(F183=0, "-", F178/F183)</f>
        <v>2.8579676674364896E-2</v>
      </c>
      <c r="H178" s="65">
        <v>82</v>
      </c>
      <c r="I178" s="9">
        <f>IF(H183=0, "-", H178/H183)</f>
        <v>3.1238095238095238E-2</v>
      </c>
      <c r="J178" s="8">
        <f t="shared" si="12"/>
        <v>0.5</v>
      </c>
      <c r="K178" s="9">
        <f t="shared" si="13"/>
        <v>0.2073170731707317</v>
      </c>
    </row>
    <row r="179" spans="1:11" x14ac:dyDescent="0.25">
      <c r="A179" s="7" t="s">
        <v>481</v>
      </c>
      <c r="B179" s="65">
        <v>17</v>
      </c>
      <c r="C179" s="34">
        <f>IF(B183=0, "-", B179/B183)</f>
        <v>3.4274193548387094E-2</v>
      </c>
      <c r="D179" s="65">
        <v>5</v>
      </c>
      <c r="E179" s="9">
        <f>IF(D183=0, "-", D179/D183)</f>
        <v>1.8518518518518517E-2</v>
      </c>
      <c r="F179" s="81">
        <v>86</v>
      </c>
      <c r="G179" s="34">
        <f>IF(F183=0, "-", F179/F183)</f>
        <v>2.4826789838337183E-2</v>
      </c>
      <c r="H179" s="65">
        <v>84</v>
      </c>
      <c r="I179" s="9">
        <f>IF(H183=0, "-", H179/H183)</f>
        <v>3.2000000000000001E-2</v>
      </c>
      <c r="J179" s="8">
        <f t="shared" si="12"/>
        <v>2.4</v>
      </c>
      <c r="K179" s="9">
        <f t="shared" si="13"/>
        <v>2.3809523809523808E-2</v>
      </c>
    </row>
    <row r="180" spans="1:11" x14ac:dyDescent="0.25">
      <c r="A180" s="7" t="s">
        <v>482</v>
      </c>
      <c r="B180" s="65">
        <v>8</v>
      </c>
      <c r="C180" s="34">
        <f>IF(B183=0, "-", B180/B183)</f>
        <v>1.6129032258064516E-2</v>
      </c>
      <c r="D180" s="65">
        <v>24</v>
      </c>
      <c r="E180" s="9">
        <f>IF(D183=0, "-", D180/D183)</f>
        <v>8.8888888888888892E-2</v>
      </c>
      <c r="F180" s="81">
        <v>113</v>
      </c>
      <c r="G180" s="34">
        <f>IF(F183=0, "-", F180/F183)</f>
        <v>3.262124711316397E-2</v>
      </c>
      <c r="H180" s="65">
        <v>103</v>
      </c>
      <c r="I180" s="9">
        <f>IF(H183=0, "-", H180/H183)</f>
        <v>3.9238095238095239E-2</v>
      </c>
      <c r="J180" s="8">
        <f t="shared" si="12"/>
        <v>-0.66666666666666663</v>
      </c>
      <c r="K180" s="9">
        <f t="shared" si="13"/>
        <v>9.7087378640776698E-2</v>
      </c>
    </row>
    <row r="181" spans="1:11" x14ac:dyDescent="0.25">
      <c r="A181" s="7" t="s">
        <v>483</v>
      </c>
      <c r="B181" s="65">
        <v>16</v>
      </c>
      <c r="C181" s="34">
        <f>IF(B183=0, "-", B181/B183)</f>
        <v>3.2258064516129031E-2</v>
      </c>
      <c r="D181" s="65">
        <v>24</v>
      </c>
      <c r="E181" s="9">
        <f>IF(D183=0, "-", D181/D183)</f>
        <v>8.8888888888888892E-2</v>
      </c>
      <c r="F181" s="81">
        <v>128</v>
      </c>
      <c r="G181" s="34">
        <f>IF(F183=0, "-", F181/F183)</f>
        <v>3.695150115473441E-2</v>
      </c>
      <c r="H181" s="65">
        <v>144</v>
      </c>
      <c r="I181" s="9">
        <f>IF(H183=0, "-", H181/H183)</f>
        <v>5.4857142857142854E-2</v>
      </c>
      <c r="J181" s="8">
        <f t="shared" si="12"/>
        <v>-0.33333333333333331</v>
      </c>
      <c r="K181" s="9">
        <f t="shared" si="13"/>
        <v>-0.1111111111111111</v>
      </c>
    </row>
    <row r="182" spans="1:11" x14ac:dyDescent="0.25">
      <c r="A182" s="2"/>
      <c r="B182" s="68"/>
      <c r="C182" s="33"/>
      <c r="D182" s="68"/>
      <c r="E182" s="6"/>
      <c r="F182" s="82"/>
      <c r="G182" s="33"/>
      <c r="H182" s="68"/>
      <c r="I182" s="6"/>
      <c r="J182" s="5"/>
      <c r="K182" s="6"/>
    </row>
    <row r="183" spans="1:11" s="43" customFormat="1" ht="13" x14ac:dyDescent="0.3">
      <c r="A183" s="162" t="s">
        <v>622</v>
      </c>
      <c r="B183" s="71">
        <f>SUM(B158:B182)</f>
        <v>496</v>
      </c>
      <c r="C183" s="40">
        <f>B183/23415</f>
        <v>2.1183002348921631E-2</v>
      </c>
      <c r="D183" s="71">
        <f>SUM(D158:D182)</f>
        <v>270</v>
      </c>
      <c r="E183" s="41">
        <f>D183/20634</f>
        <v>1.3085199185809828E-2</v>
      </c>
      <c r="F183" s="77">
        <f>SUM(F158:F182)</f>
        <v>3464</v>
      </c>
      <c r="G183" s="42">
        <f>F183/194143</f>
        <v>1.7842518143842426E-2</v>
      </c>
      <c r="H183" s="71">
        <f>SUM(H158:H182)</f>
        <v>2625</v>
      </c>
      <c r="I183" s="41">
        <f>H183/175916</f>
        <v>1.4921894540576184E-2</v>
      </c>
      <c r="J183" s="37">
        <f>IF(D183=0, "-", IF((B183-D183)/D183&lt;10, (B183-D183)/D183, "&gt;999%"))</f>
        <v>0.83703703703703702</v>
      </c>
      <c r="K183" s="38">
        <f>IF(H183=0, "-", IF((F183-H183)/H183&lt;10, (F183-H183)/H183, "&gt;999%"))</f>
        <v>0.31961904761904764</v>
      </c>
    </row>
    <row r="184" spans="1:11" x14ac:dyDescent="0.25">
      <c r="B184" s="83"/>
      <c r="D184" s="83"/>
      <c r="F184" s="83"/>
      <c r="H184" s="83"/>
    </row>
    <row r="185" spans="1:11" s="43" customFormat="1" ht="13" x14ac:dyDescent="0.3">
      <c r="A185" s="162" t="s">
        <v>621</v>
      </c>
      <c r="B185" s="71">
        <v>3126</v>
      </c>
      <c r="C185" s="40">
        <f>B185/23415</f>
        <v>0.13350416399743753</v>
      </c>
      <c r="D185" s="71">
        <v>2231</v>
      </c>
      <c r="E185" s="41">
        <f>D185/20634</f>
        <v>0.10812251623533974</v>
      </c>
      <c r="F185" s="77">
        <v>22645</v>
      </c>
      <c r="G185" s="42">
        <f>F185/194143</f>
        <v>0.11664082660719161</v>
      </c>
      <c r="H185" s="71">
        <v>21635</v>
      </c>
      <c r="I185" s="41">
        <f>H185/175916</f>
        <v>0.12298483367061552</v>
      </c>
      <c r="J185" s="37">
        <f>IF(D185=0, "-", IF((B185-D185)/D185&lt;10, (B185-D185)/D185, "&gt;999%"))</f>
        <v>0.40116539668310175</v>
      </c>
      <c r="K185" s="38">
        <f>IF(H185=0, "-", IF((F185-H185)/H185&lt;10, (F185-H185)/H185, "&gt;999%"))</f>
        <v>4.668361451351976E-2</v>
      </c>
    </row>
    <row r="186" spans="1:11" x14ac:dyDescent="0.25">
      <c r="B186" s="83"/>
      <c r="D186" s="83"/>
      <c r="F186" s="83"/>
      <c r="H186" s="83"/>
    </row>
    <row r="187" spans="1:11" ht="15.5" x14ac:dyDescent="0.35">
      <c r="A187" s="164" t="s">
        <v>128</v>
      </c>
      <c r="B187" s="196" t="s">
        <v>1</v>
      </c>
      <c r="C187" s="200"/>
      <c r="D187" s="200"/>
      <c r="E187" s="197"/>
      <c r="F187" s="196" t="s">
        <v>14</v>
      </c>
      <c r="G187" s="200"/>
      <c r="H187" s="200"/>
      <c r="I187" s="197"/>
      <c r="J187" s="196" t="s">
        <v>15</v>
      </c>
      <c r="K187" s="197"/>
    </row>
    <row r="188" spans="1:11" ht="13" x14ac:dyDescent="0.3">
      <c r="A188" s="22"/>
      <c r="B188" s="196">
        <f>VALUE(RIGHT($B$2, 4))</f>
        <v>2023</v>
      </c>
      <c r="C188" s="197"/>
      <c r="D188" s="196">
        <f>B188-1</f>
        <v>2022</v>
      </c>
      <c r="E188" s="204"/>
      <c r="F188" s="196">
        <f>B188</f>
        <v>2023</v>
      </c>
      <c r="G188" s="204"/>
      <c r="H188" s="196">
        <f>D188</f>
        <v>2022</v>
      </c>
      <c r="I188" s="204"/>
      <c r="J188" s="140" t="s">
        <v>4</v>
      </c>
      <c r="K188" s="141" t="s">
        <v>2</v>
      </c>
    </row>
    <row r="189" spans="1:11" ht="13" x14ac:dyDescent="0.3">
      <c r="A189" s="163" t="s">
        <v>162</v>
      </c>
      <c r="B189" s="61" t="s">
        <v>12</v>
      </c>
      <c r="C189" s="62" t="s">
        <v>13</v>
      </c>
      <c r="D189" s="61" t="s">
        <v>12</v>
      </c>
      <c r="E189" s="63" t="s">
        <v>13</v>
      </c>
      <c r="F189" s="62" t="s">
        <v>12</v>
      </c>
      <c r="G189" s="62" t="s">
        <v>13</v>
      </c>
      <c r="H189" s="61" t="s">
        <v>12</v>
      </c>
      <c r="I189" s="63" t="s">
        <v>13</v>
      </c>
      <c r="J189" s="61"/>
      <c r="K189" s="63"/>
    </row>
    <row r="190" spans="1:11" x14ac:dyDescent="0.25">
      <c r="A190" s="7" t="s">
        <v>484</v>
      </c>
      <c r="B190" s="65">
        <v>18</v>
      </c>
      <c r="C190" s="34">
        <f>IF(B194=0, "-", B190/B194)</f>
        <v>2.8571428571428571E-2</v>
      </c>
      <c r="D190" s="65">
        <v>2</v>
      </c>
      <c r="E190" s="9">
        <f>IF(D194=0, "-", D190/D194)</f>
        <v>8.1967213114754103E-3</v>
      </c>
      <c r="F190" s="81">
        <v>63</v>
      </c>
      <c r="G190" s="34">
        <f>IF(F194=0, "-", F190/F194)</f>
        <v>1.4692164179104478E-2</v>
      </c>
      <c r="H190" s="65">
        <v>13</v>
      </c>
      <c r="I190" s="9">
        <f>IF(H194=0, "-", H190/H194)</f>
        <v>4.0944881889763782E-3</v>
      </c>
      <c r="J190" s="8">
        <f>IF(D190=0, "-", IF((B190-D190)/D190&lt;10, (B190-D190)/D190, "&gt;999%"))</f>
        <v>8</v>
      </c>
      <c r="K190" s="9">
        <f>IF(H190=0, "-", IF((F190-H190)/H190&lt;10, (F190-H190)/H190, "&gt;999%"))</f>
        <v>3.8461538461538463</v>
      </c>
    </row>
    <row r="191" spans="1:11" x14ac:dyDescent="0.25">
      <c r="A191" s="7" t="s">
        <v>485</v>
      </c>
      <c r="B191" s="65">
        <v>324</v>
      </c>
      <c r="C191" s="34">
        <f>IF(B194=0, "-", B191/B194)</f>
        <v>0.51428571428571423</v>
      </c>
      <c r="D191" s="65">
        <v>101</v>
      </c>
      <c r="E191" s="9">
        <f>IF(D194=0, "-", D191/D194)</f>
        <v>0.41393442622950821</v>
      </c>
      <c r="F191" s="81">
        <v>1632</v>
      </c>
      <c r="G191" s="34">
        <f>IF(F194=0, "-", F191/F194)</f>
        <v>0.38059701492537312</v>
      </c>
      <c r="H191" s="65">
        <v>1160</v>
      </c>
      <c r="I191" s="9">
        <f>IF(H194=0, "-", H191/H194)</f>
        <v>0.36535433070866141</v>
      </c>
      <c r="J191" s="8">
        <f>IF(D191=0, "-", IF((B191-D191)/D191&lt;10, (B191-D191)/D191, "&gt;999%"))</f>
        <v>2.2079207920792081</v>
      </c>
      <c r="K191" s="9">
        <f>IF(H191=0, "-", IF((F191-H191)/H191&lt;10, (F191-H191)/H191, "&gt;999%"))</f>
        <v>0.40689655172413791</v>
      </c>
    </row>
    <row r="192" spans="1:11" x14ac:dyDescent="0.25">
      <c r="A192" s="7" t="s">
        <v>486</v>
      </c>
      <c r="B192" s="65">
        <v>288</v>
      </c>
      <c r="C192" s="34">
        <f>IF(B194=0, "-", B192/B194)</f>
        <v>0.45714285714285713</v>
      </c>
      <c r="D192" s="65">
        <v>141</v>
      </c>
      <c r="E192" s="9">
        <f>IF(D194=0, "-", D192/D194)</f>
        <v>0.57786885245901642</v>
      </c>
      <c r="F192" s="81">
        <v>2593</v>
      </c>
      <c r="G192" s="34">
        <f>IF(F194=0, "-", F192/F194)</f>
        <v>0.60471082089552242</v>
      </c>
      <c r="H192" s="65">
        <v>2002</v>
      </c>
      <c r="I192" s="9">
        <f>IF(H194=0, "-", H192/H194)</f>
        <v>0.63055118110236219</v>
      </c>
      <c r="J192" s="8">
        <f>IF(D192=0, "-", IF((B192-D192)/D192&lt;10, (B192-D192)/D192, "&gt;999%"))</f>
        <v>1.0425531914893618</v>
      </c>
      <c r="K192" s="9">
        <f>IF(H192=0, "-", IF((F192-H192)/H192&lt;10, (F192-H192)/H192, "&gt;999%"))</f>
        <v>0.2952047952047952</v>
      </c>
    </row>
    <row r="193" spans="1:11" x14ac:dyDescent="0.25">
      <c r="A193" s="2"/>
      <c r="B193" s="68"/>
      <c r="C193" s="33"/>
      <c r="D193" s="68"/>
      <c r="E193" s="6"/>
      <c r="F193" s="82"/>
      <c r="G193" s="33"/>
      <c r="H193" s="68"/>
      <c r="I193" s="6"/>
      <c r="J193" s="5"/>
      <c r="K193" s="6"/>
    </row>
    <row r="194" spans="1:11" s="43" customFormat="1" ht="13" x14ac:dyDescent="0.3">
      <c r="A194" s="162" t="s">
        <v>620</v>
      </c>
      <c r="B194" s="71">
        <f>SUM(B190:B193)</f>
        <v>630</v>
      </c>
      <c r="C194" s="40">
        <f>B194/23415</f>
        <v>2.6905829596412557E-2</v>
      </c>
      <c r="D194" s="71">
        <f>SUM(D190:D193)</f>
        <v>244</v>
      </c>
      <c r="E194" s="41">
        <f>D194/20634</f>
        <v>1.182514296791703E-2</v>
      </c>
      <c r="F194" s="77">
        <f>SUM(F190:F193)</f>
        <v>4288</v>
      </c>
      <c r="G194" s="42">
        <f>F194/194143</f>
        <v>2.2086812298151362E-2</v>
      </c>
      <c r="H194" s="71">
        <f>SUM(H190:H193)</f>
        <v>3175</v>
      </c>
      <c r="I194" s="41">
        <f>H194/175916</f>
        <v>1.8048386730030241E-2</v>
      </c>
      <c r="J194" s="37">
        <f>IF(D194=0, "-", IF((B194-D194)/D194&lt;10, (B194-D194)/D194, "&gt;999%"))</f>
        <v>1.5819672131147542</v>
      </c>
      <c r="K194" s="38">
        <f>IF(H194=0, "-", IF((F194-H194)/H194&lt;10, (F194-H194)/H194, "&gt;999%"))</f>
        <v>0.35055118110236222</v>
      </c>
    </row>
    <row r="195" spans="1:11" x14ac:dyDescent="0.25">
      <c r="B195" s="83"/>
      <c r="D195" s="83"/>
      <c r="F195" s="83"/>
      <c r="H195" s="83"/>
    </row>
    <row r="196" spans="1:11" ht="13" x14ac:dyDescent="0.3">
      <c r="A196" s="163" t="s">
        <v>163</v>
      </c>
      <c r="B196" s="61" t="s">
        <v>12</v>
      </c>
      <c r="C196" s="62" t="s">
        <v>13</v>
      </c>
      <c r="D196" s="61" t="s">
        <v>12</v>
      </c>
      <c r="E196" s="63" t="s">
        <v>13</v>
      </c>
      <c r="F196" s="62" t="s">
        <v>12</v>
      </c>
      <c r="G196" s="62" t="s">
        <v>13</v>
      </c>
      <c r="H196" s="61" t="s">
        <v>12</v>
      </c>
      <c r="I196" s="63" t="s">
        <v>13</v>
      </c>
      <c r="J196" s="61"/>
      <c r="K196" s="63"/>
    </row>
    <row r="197" spans="1:11" x14ac:dyDescent="0.25">
      <c r="A197" s="7" t="s">
        <v>487</v>
      </c>
      <c r="B197" s="65">
        <v>2</v>
      </c>
      <c r="C197" s="34">
        <f>IF(B209=0, "-", B197/B209)</f>
        <v>2.8169014084507043E-2</v>
      </c>
      <c r="D197" s="65">
        <v>1</v>
      </c>
      <c r="E197" s="9">
        <f>IF(D209=0, "-", D197/D209)</f>
        <v>2.9411764705882353E-2</v>
      </c>
      <c r="F197" s="81">
        <v>17</v>
      </c>
      <c r="G197" s="34">
        <f>IF(F209=0, "-", F197/F209)</f>
        <v>2.9982363315696647E-2</v>
      </c>
      <c r="H197" s="65">
        <v>7</v>
      </c>
      <c r="I197" s="9">
        <f>IF(H209=0, "-", H197/H209)</f>
        <v>1.7721518987341773E-2</v>
      </c>
      <c r="J197" s="8">
        <f t="shared" ref="J197:J207" si="14">IF(D197=0, "-", IF((B197-D197)/D197&lt;10, (B197-D197)/D197, "&gt;999%"))</f>
        <v>1</v>
      </c>
      <c r="K197" s="9">
        <f t="shared" ref="K197:K207" si="15">IF(H197=0, "-", IF((F197-H197)/H197&lt;10, (F197-H197)/H197, "&gt;999%"))</f>
        <v>1.4285714285714286</v>
      </c>
    </row>
    <row r="198" spans="1:11" x14ac:dyDescent="0.25">
      <c r="A198" s="7" t="s">
        <v>488</v>
      </c>
      <c r="B198" s="65">
        <v>3</v>
      </c>
      <c r="C198" s="34">
        <f>IF(B209=0, "-", B198/B209)</f>
        <v>4.2253521126760563E-2</v>
      </c>
      <c r="D198" s="65">
        <v>2</v>
      </c>
      <c r="E198" s="9">
        <f>IF(D209=0, "-", D198/D209)</f>
        <v>5.8823529411764705E-2</v>
      </c>
      <c r="F198" s="81">
        <v>17</v>
      </c>
      <c r="G198" s="34">
        <f>IF(F209=0, "-", F198/F209)</f>
        <v>2.9982363315696647E-2</v>
      </c>
      <c r="H198" s="65">
        <v>16</v>
      </c>
      <c r="I198" s="9">
        <f>IF(H209=0, "-", H198/H209)</f>
        <v>4.0506329113924051E-2</v>
      </c>
      <c r="J198" s="8">
        <f t="shared" si="14"/>
        <v>0.5</v>
      </c>
      <c r="K198" s="9">
        <f t="shared" si="15"/>
        <v>6.25E-2</v>
      </c>
    </row>
    <row r="199" spans="1:11" x14ac:dyDescent="0.25">
      <c r="A199" s="7" t="s">
        <v>489</v>
      </c>
      <c r="B199" s="65">
        <v>10</v>
      </c>
      <c r="C199" s="34">
        <f>IF(B209=0, "-", B199/B209)</f>
        <v>0.14084507042253522</v>
      </c>
      <c r="D199" s="65">
        <v>7</v>
      </c>
      <c r="E199" s="9">
        <f>IF(D209=0, "-", D199/D209)</f>
        <v>0.20588235294117646</v>
      </c>
      <c r="F199" s="81">
        <v>118</v>
      </c>
      <c r="G199" s="34">
        <f>IF(F209=0, "-", F199/F209)</f>
        <v>0.20811287477954143</v>
      </c>
      <c r="H199" s="65">
        <v>118</v>
      </c>
      <c r="I199" s="9">
        <f>IF(H209=0, "-", H199/H209)</f>
        <v>0.29873417721518986</v>
      </c>
      <c r="J199" s="8">
        <f t="shared" si="14"/>
        <v>0.42857142857142855</v>
      </c>
      <c r="K199" s="9">
        <f t="shared" si="15"/>
        <v>0</v>
      </c>
    </row>
    <row r="200" spans="1:11" x14ac:dyDescent="0.25">
      <c r="A200" s="7" t="s">
        <v>490</v>
      </c>
      <c r="B200" s="65">
        <v>3</v>
      </c>
      <c r="C200" s="34">
        <f>IF(B209=0, "-", B200/B209)</f>
        <v>4.2253521126760563E-2</v>
      </c>
      <c r="D200" s="65">
        <v>0</v>
      </c>
      <c r="E200" s="9">
        <f>IF(D209=0, "-", D200/D209)</f>
        <v>0</v>
      </c>
      <c r="F200" s="81">
        <v>12</v>
      </c>
      <c r="G200" s="34">
        <f>IF(F209=0, "-", F200/F209)</f>
        <v>2.1164021164021163E-2</v>
      </c>
      <c r="H200" s="65">
        <v>0</v>
      </c>
      <c r="I200" s="9">
        <f>IF(H209=0, "-", H200/H209)</f>
        <v>0</v>
      </c>
      <c r="J200" s="8" t="str">
        <f t="shared" si="14"/>
        <v>-</v>
      </c>
      <c r="K200" s="9" t="str">
        <f t="shared" si="15"/>
        <v>-</v>
      </c>
    </row>
    <row r="201" spans="1:11" x14ac:dyDescent="0.25">
      <c r="A201" s="7" t="s">
        <v>491</v>
      </c>
      <c r="B201" s="65">
        <v>5</v>
      </c>
      <c r="C201" s="34">
        <f>IF(B209=0, "-", B201/B209)</f>
        <v>7.0422535211267609E-2</v>
      </c>
      <c r="D201" s="65">
        <v>0</v>
      </c>
      <c r="E201" s="9">
        <f>IF(D209=0, "-", D201/D209)</f>
        <v>0</v>
      </c>
      <c r="F201" s="81">
        <v>14</v>
      </c>
      <c r="G201" s="34">
        <f>IF(F209=0, "-", F201/F209)</f>
        <v>2.4691358024691357E-2</v>
      </c>
      <c r="H201" s="65">
        <v>15</v>
      </c>
      <c r="I201" s="9">
        <f>IF(H209=0, "-", H201/H209)</f>
        <v>3.7974683544303799E-2</v>
      </c>
      <c r="J201" s="8" t="str">
        <f t="shared" si="14"/>
        <v>-</v>
      </c>
      <c r="K201" s="9">
        <f t="shared" si="15"/>
        <v>-6.6666666666666666E-2</v>
      </c>
    </row>
    <row r="202" spans="1:11" x14ac:dyDescent="0.25">
      <c r="A202" s="7" t="s">
        <v>492</v>
      </c>
      <c r="B202" s="65">
        <v>16</v>
      </c>
      <c r="C202" s="34">
        <f>IF(B209=0, "-", B202/B209)</f>
        <v>0.22535211267605634</v>
      </c>
      <c r="D202" s="65">
        <v>2</v>
      </c>
      <c r="E202" s="9">
        <f>IF(D209=0, "-", D202/D209)</f>
        <v>5.8823529411764705E-2</v>
      </c>
      <c r="F202" s="81">
        <v>108</v>
      </c>
      <c r="G202" s="34">
        <f>IF(F209=0, "-", F202/F209)</f>
        <v>0.19047619047619047</v>
      </c>
      <c r="H202" s="65">
        <v>9</v>
      </c>
      <c r="I202" s="9">
        <f>IF(H209=0, "-", H202/H209)</f>
        <v>2.2784810126582278E-2</v>
      </c>
      <c r="J202" s="8">
        <f t="shared" si="14"/>
        <v>7</v>
      </c>
      <c r="K202" s="9" t="str">
        <f t="shared" si="15"/>
        <v>&gt;999%</v>
      </c>
    </row>
    <row r="203" spans="1:11" x14ac:dyDescent="0.25">
      <c r="A203" s="7" t="s">
        <v>493</v>
      </c>
      <c r="B203" s="65">
        <v>10</v>
      </c>
      <c r="C203" s="34">
        <f>IF(B209=0, "-", B203/B209)</f>
        <v>0.14084507042253522</v>
      </c>
      <c r="D203" s="65">
        <v>1</v>
      </c>
      <c r="E203" s="9">
        <f>IF(D209=0, "-", D203/D209)</f>
        <v>2.9411764705882353E-2</v>
      </c>
      <c r="F203" s="81">
        <v>160</v>
      </c>
      <c r="G203" s="34">
        <f>IF(F209=0, "-", F203/F209)</f>
        <v>0.2821869488536155</v>
      </c>
      <c r="H203" s="65">
        <v>48</v>
      </c>
      <c r="I203" s="9">
        <f>IF(H209=0, "-", H203/H209)</f>
        <v>0.12151898734177215</v>
      </c>
      <c r="J203" s="8">
        <f t="shared" si="14"/>
        <v>9</v>
      </c>
      <c r="K203" s="9">
        <f t="shared" si="15"/>
        <v>2.3333333333333335</v>
      </c>
    </row>
    <row r="204" spans="1:11" x14ac:dyDescent="0.25">
      <c r="A204" s="7" t="s">
        <v>494</v>
      </c>
      <c r="B204" s="65">
        <v>3</v>
      </c>
      <c r="C204" s="34">
        <f>IF(B209=0, "-", B204/B209)</f>
        <v>4.2253521126760563E-2</v>
      </c>
      <c r="D204" s="65">
        <v>0</v>
      </c>
      <c r="E204" s="9">
        <f>IF(D209=0, "-", D204/D209)</f>
        <v>0</v>
      </c>
      <c r="F204" s="81">
        <v>3</v>
      </c>
      <c r="G204" s="34">
        <f>IF(F209=0, "-", F204/F209)</f>
        <v>5.2910052910052907E-3</v>
      </c>
      <c r="H204" s="65">
        <v>0</v>
      </c>
      <c r="I204" s="9">
        <f>IF(H209=0, "-", H204/H209)</f>
        <v>0</v>
      </c>
      <c r="J204" s="8" t="str">
        <f t="shared" si="14"/>
        <v>-</v>
      </c>
      <c r="K204" s="9" t="str">
        <f t="shared" si="15"/>
        <v>-</v>
      </c>
    </row>
    <row r="205" spans="1:11" x14ac:dyDescent="0.25">
      <c r="A205" s="7" t="s">
        <v>495</v>
      </c>
      <c r="B205" s="65">
        <v>10</v>
      </c>
      <c r="C205" s="34">
        <f>IF(B209=0, "-", B205/B209)</f>
        <v>0.14084507042253522</v>
      </c>
      <c r="D205" s="65">
        <v>2</v>
      </c>
      <c r="E205" s="9">
        <f>IF(D209=0, "-", D205/D209)</f>
        <v>5.8823529411764705E-2</v>
      </c>
      <c r="F205" s="81">
        <v>32</v>
      </c>
      <c r="G205" s="34">
        <f>IF(F209=0, "-", F205/F209)</f>
        <v>5.6437389770723101E-2</v>
      </c>
      <c r="H205" s="65">
        <v>60</v>
      </c>
      <c r="I205" s="9">
        <f>IF(H209=0, "-", H205/H209)</f>
        <v>0.15189873417721519</v>
      </c>
      <c r="J205" s="8">
        <f t="shared" si="14"/>
        <v>4</v>
      </c>
      <c r="K205" s="9">
        <f t="shared" si="15"/>
        <v>-0.46666666666666667</v>
      </c>
    </row>
    <row r="206" spans="1:11" x14ac:dyDescent="0.25">
      <c r="A206" s="7" t="s">
        <v>496</v>
      </c>
      <c r="B206" s="65">
        <v>9</v>
      </c>
      <c r="C206" s="34">
        <f>IF(B209=0, "-", B206/B209)</f>
        <v>0.12676056338028169</v>
      </c>
      <c r="D206" s="65">
        <v>18</v>
      </c>
      <c r="E206" s="9">
        <f>IF(D209=0, "-", D206/D209)</f>
        <v>0.52941176470588236</v>
      </c>
      <c r="F206" s="81">
        <v>80</v>
      </c>
      <c r="G206" s="34">
        <f>IF(F209=0, "-", F206/F209)</f>
        <v>0.14109347442680775</v>
      </c>
      <c r="H206" s="65">
        <v>115</v>
      </c>
      <c r="I206" s="9">
        <f>IF(H209=0, "-", H206/H209)</f>
        <v>0.29113924050632911</v>
      </c>
      <c r="J206" s="8">
        <f t="shared" si="14"/>
        <v>-0.5</v>
      </c>
      <c r="K206" s="9">
        <f t="shared" si="15"/>
        <v>-0.30434782608695654</v>
      </c>
    </row>
    <row r="207" spans="1:11" x14ac:dyDescent="0.25">
      <c r="A207" s="7" t="s">
        <v>497</v>
      </c>
      <c r="B207" s="65">
        <v>0</v>
      </c>
      <c r="C207" s="34">
        <f>IF(B209=0, "-", B207/B209)</f>
        <v>0</v>
      </c>
      <c r="D207" s="65">
        <v>1</v>
      </c>
      <c r="E207" s="9">
        <f>IF(D209=0, "-", D207/D209)</f>
        <v>2.9411764705882353E-2</v>
      </c>
      <c r="F207" s="81">
        <v>6</v>
      </c>
      <c r="G207" s="34">
        <f>IF(F209=0, "-", F207/F209)</f>
        <v>1.0582010582010581E-2</v>
      </c>
      <c r="H207" s="65">
        <v>7</v>
      </c>
      <c r="I207" s="9">
        <f>IF(H209=0, "-", H207/H209)</f>
        <v>1.7721518987341773E-2</v>
      </c>
      <c r="J207" s="8">
        <f t="shared" si="14"/>
        <v>-1</v>
      </c>
      <c r="K207" s="9">
        <f t="shared" si="15"/>
        <v>-0.14285714285714285</v>
      </c>
    </row>
    <row r="208" spans="1:11" x14ac:dyDescent="0.25">
      <c r="A208" s="2"/>
      <c r="B208" s="68"/>
      <c r="C208" s="33"/>
      <c r="D208" s="68"/>
      <c r="E208" s="6"/>
      <c r="F208" s="82"/>
      <c r="G208" s="33"/>
      <c r="H208" s="68"/>
      <c r="I208" s="6"/>
      <c r="J208" s="5"/>
      <c r="K208" s="6"/>
    </row>
    <row r="209" spans="1:11" s="43" customFormat="1" ht="13" x14ac:dyDescent="0.3">
      <c r="A209" s="162" t="s">
        <v>619</v>
      </c>
      <c r="B209" s="71">
        <f>SUM(B197:B208)</f>
        <v>71</v>
      </c>
      <c r="C209" s="40">
        <f>B209/23415</f>
        <v>3.0322442878496689E-3</v>
      </c>
      <c r="D209" s="71">
        <f>SUM(D197:D208)</f>
        <v>34</v>
      </c>
      <c r="E209" s="41">
        <f>D209/20634</f>
        <v>1.6477658233982747E-3</v>
      </c>
      <c r="F209" s="77">
        <f>SUM(F197:F208)</f>
        <v>567</v>
      </c>
      <c r="G209" s="42">
        <f>F209/194143</f>
        <v>2.9205276522975333E-3</v>
      </c>
      <c r="H209" s="71">
        <f>SUM(H197:H208)</f>
        <v>395</v>
      </c>
      <c r="I209" s="41">
        <f>H209/175916</f>
        <v>2.2453898451533687E-3</v>
      </c>
      <c r="J209" s="37">
        <f>IF(D209=0, "-", IF((B209-D209)/D209&lt;10, (B209-D209)/D209, "&gt;999%"))</f>
        <v>1.088235294117647</v>
      </c>
      <c r="K209" s="38">
        <f>IF(H209=0, "-", IF((F209-H209)/H209&lt;10, (F209-H209)/H209, "&gt;999%"))</f>
        <v>0.43544303797468353</v>
      </c>
    </row>
    <row r="210" spans="1:11" x14ac:dyDescent="0.25">
      <c r="B210" s="83"/>
      <c r="D210" s="83"/>
      <c r="F210" s="83"/>
      <c r="H210" s="83"/>
    </row>
    <row r="211" spans="1:11" s="43" customFormat="1" ht="13" x14ac:dyDescent="0.3">
      <c r="A211" s="162" t="s">
        <v>618</v>
      </c>
      <c r="B211" s="71">
        <v>701</v>
      </c>
      <c r="C211" s="40">
        <f>B211/23415</f>
        <v>2.9938073884262225E-2</v>
      </c>
      <c r="D211" s="71">
        <v>278</v>
      </c>
      <c r="E211" s="41">
        <f>D211/20634</f>
        <v>1.3472908791315305E-2</v>
      </c>
      <c r="F211" s="77">
        <v>4855</v>
      </c>
      <c r="G211" s="42">
        <f>F211/194143</f>
        <v>2.5007339950448897E-2</v>
      </c>
      <c r="H211" s="71">
        <v>3570</v>
      </c>
      <c r="I211" s="41">
        <f>H211/175916</f>
        <v>2.0293776575183612E-2</v>
      </c>
      <c r="J211" s="37">
        <f>IF(D211=0, "-", IF((B211-D211)/D211&lt;10, (B211-D211)/D211, "&gt;999%"))</f>
        <v>1.5215827338129497</v>
      </c>
      <c r="K211" s="38">
        <f>IF(H211=0, "-", IF((F211-H211)/H211&lt;10, (F211-H211)/H211, "&gt;999%"))</f>
        <v>0.35994397759103641</v>
      </c>
    </row>
    <row r="212" spans="1:11" x14ac:dyDescent="0.25">
      <c r="B212" s="83"/>
      <c r="D212" s="83"/>
      <c r="F212" s="83"/>
      <c r="H212" s="83"/>
    </row>
    <row r="213" spans="1:11" ht="13" x14ac:dyDescent="0.3">
      <c r="A213" s="27" t="s">
        <v>616</v>
      </c>
      <c r="B213" s="71">
        <f>B217-B215</f>
        <v>10644</v>
      </c>
      <c r="C213" s="40">
        <f>B213/23415</f>
        <v>0.45458039718129406</v>
      </c>
      <c r="D213" s="71">
        <f>D217-D215</f>
        <v>8610</v>
      </c>
      <c r="E213" s="41">
        <f>D213/20634</f>
        <v>0.41727246292526898</v>
      </c>
      <c r="F213" s="77">
        <f>F217-F215</f>
        <v>86989</v>
      </c>
      <c r="G213" s="42">
        <f>F213/194143</f>
        <v>0.4480666312975487</v>
      </c>
      <c r="H213" s="71">
        <f>H217-H215</f>
        <v>77280</v>
      </c>
      <c r="I213" s="41">
        <f>H213/175916</f>
        <v>0.43930057527456284</v>
      </c>
      <c r="J213" s="37">
        <f>IF(D213=0, "-", IF((B213-D213)/D213&lt;10, (B213-D213)/D213, "&gt;999%"))</f>
        <v>0.23623693379790942</v>
      </c>
      <c r="K213" s="38">
        <f>IF(H213=0, "-", IF((F213-H213)/H213&lt;10, (F213-H213)/H213, "&gt;999%"))</f>
        <v>0.12563405797101448</v>
      </c>
    </row>
    <row r="214" spans="1:11" ht="13" x14ac:dyDescent="0.3">
      <c r="A214" s="27"/>
      <c r="B214" s="71"/>
      <c r="C214" s="40"/>
      <c r="D214" s="71"/>
      <c r="E214" s="41"/>
      <c r="F214" s="77"/>
      <c r="G214" s="42"/>
      <c r="H214" s="71"/>
      <c r="I214" s="41"/>
      <c r="J214" s="37"/>
      <c r="K214" s="38"/>
    </row>
    <row r="215" spans="1:11" ht="13" x14ac:dyDescent="0.3">
      <c r="A215" s="27" t="s">
        <v>617</v>
      </c>
      <c r="B215" s="71">
        <v>2221</v>
      </c>
      <c r="C215" s="40">
        <f>B215/23415</f>
        <v>9.4853726243860778E-2</v>
      </c>
      <c r="D215" s="71">
        <v>2016</v>
      </c>
      <c r="E215" s="41">
        <f>D215/20634</f>
        <v>9.7702820587380057E-2</v>
      </c>
      <c r="F215" s="77">
        <v>16996</v>
      </c>
      <c r="G215" s="42">
        <f>F215/194143</f>
        <v>8.7543717775042107E-2</v>
      </c>
      <c r="H215" s="71">
        <v>10556</v>
      </c>
      <c r="I215" s="41">
        <f>H215/175916</f>
        <v>6.0005911912503693E-2</v>
      </c>
      <c r="J215" s="37">
        <f>IF(D215=0, "-", IF((B215-D215)/D215&lt;10, (B215-D215)/D215, "&gt;999%"))</f>
        <v>0.10168650793650794</v>
      </c>
      <c r="K215" s="38">
        <f>IF(H215=0, "-", IF((F215-H215)/H215&lt;10, (F215-H215)/H215, "&gt;999%"))</f>
        <v>0.61007957559681703</v>
      </c>
    </row>
    <row r="216" spans="1:11" ht="13" x14ac:dyDescent="0.3">
      <c r="A216" s="27"/>
      <c r="B216" s="71"/>
      <c r="C216" s="40"/>
      <c r="D216" s="71"/>
      <c r="E216" s="41"/>
      <c r="F216" s="77"/>
      <c r="G216" s="42"/>
      <c r="H216" s="71"/>
      <c r="I216" s="41"/>
      <c r="J216" s="37"/>
      <c r="K216" s="38"/>
    </row>
    <row r="217" spans="1:11" ht="13" x14ac:dyDescent="0.3">
      <c r="A217" s="27" t="s">
        <v>615</v>
      </c>
      <c r="B217" s="71">
        <v>12865</v>
      </c>
      <c r="C217" s="40">
        <f>B217/23415</f>
        <v>0.54943412342515485</v>
      </c>
      <c r="D217" s="71">
        <v>10626</v>
      </c>
      <c r="E217" s="41">
        <f>D217/20634</f>
        <v>0.51497528351264898</v>
      </c>
      <c r="F217" s="77">
        <v>103985</v>
      </c>
      <c r="G217" s="42">
        <f>F217/194143</f>
        <v>0.53561034907259086</v>
      </c>
      <c r="H217" s="71">
        <v>87836</v>
      </c>
      <c r="I217" s="41">
        <f>H217/175916</f>
        <v>0.49930648718706655</v>
      </c>
      <c r="J217" s="37">
        <f>IF(D217=0, "-", IF((B217-D217)/D217&lt;10, (B217-D217)/D217, "&gt;999%"))</f>
        <v>0.21070958027479766</v>
      </c>
      <c r="K217" s="38">
        <f>IF(H217=0, "-", IF((F217-H217)/H217&lt;10, (F217-H217)/H217, "&gt;999%"))</f>
        <v>0.18385400063755181</v>
      </c>
    </row>
  </sheetData>
  <mergeCells count="37">
    <mergeCell ref="B1:K1"/>
    <mergeCell ref="B2:K2"/>
    <mergeCell ref="B187:E187"/>
    <mergeCell ref="F187:I187"/>
    <mergeCell ref="J187:K187"/>
    <mergeCell ref="B188:C188"/>
    <mergeCell ref="D188:E188"/>
    <mergeCell ref="F188:G188"/>
    <mergeCell ref="H188:I188"/>
    <mergeCell ref="B128:E128"/>
    <mergeCell ref="F128:I128"/>
    <mergeCell ref="J128:K128"/>
    <mergeCell ref="B129:C129"/>
    <mergeCell ref="D129:E129"/>
    <mergeCell ref="F129:G129"/>
    <mergeCell ref="H129:I129"/>
    <mergeCell ref="B72:E72"/>
    <mergeCell ref="F72:I72"/>
    <mergeCell ref="J72:K72"/>
    <mergeCell ref="B73:C73"/>
    <mergeCell ref="D73:E73"/>
    <mergeCell ref="F73:G73"/>
    <mergeCell ref="H73:I73"/>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0" max="16383" man="1"/>
    <brk id="99" max="16383" man="1"/>
    <brk id="155" max="16383" man="1"/>
    <brk id="217"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9"/>
  <sheetViews>
    <sheetView tabSelected="1" zoomScaleNormal="100" workbookViewId="0">
      <selection activeCell="M1" sqref="M1"/>
    </sheetView>
  </sheetViews>
  <sheetFormatPr defaultRowHeight="12.5" x14ac:dyDescent="0.25"/>
  <cols>
    <col min="1" max="1" width="17.90625" bestFit="1" customWidth="1"/>
    <col min="2" max="11" width="8.453125" customWidth="1"/>
  </cols>
  <sheetData>
    <row r="1" spans="1:11" s="52" customFormat="1" ht="20" x14ac:dyDescent="0.4">
      <c r="A1" s="4" t="s">
        <v>10</v>
      </c>
      <c r="B1" s="198" t="s">
        <v>644</v>
      </c>
      <c r="C1" s="198"/>
      <c r="D1" s="198"/>
      <c r="E1" s="199"/>
      <c r="F1" s="199"/>
      <c r="G1" s="199"/>
      <c r="H1" s="199"/>
      <c r="I1" s="199"/>
      <c r="J1" s="199"/>
      <c r="K1" s="199"/>
    </row>
    <row r="2" spans="1:11" s="52" customFormat="1" ht="20" x14ac:dyDescent="0.4">
      <c r="A2" s="4" t="s">
        <v>113</v>
      </c>
      <c r="B2" s="202" t="s">
        <v>104</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3</v>
      </c>
      <c r="C7" s="39">
        <f>IF(B49=0, "-", B7/B49)</f>
        <v>2.331908278274388E-4</v>
      </c>
      <c r="D7" s="65">
        <v>3</v>
      </c>
      <c r="E7" s="21">
        <f>IF(D49=0, "-", D7/D49)</f>
        <v>2.82326369282891E-4</v>
      </c>
      <c r="F7" s="81">
        <v>36</v>
      </c>
      <c r="G7" s="39">
        <f>IF(F49=0, "-", F7/F49)</f>
        <v>3.4620377939125835E-4</v>
      </c>
      <c r="H7" s="65">
        <v>22</v>
      </c>
      <c r="I7" s="21">
        <f>IF(H49=0, "-", H7/H49)</f>
        <v>2.5046677899722211E-4</v>
      </c>
      <c r="J7" s="20">
        <f t="shared" ref="J7:J47" si="0">IF(D7=0, "-", IF((B7-D7)/D7&lt;10, (B7-D7)/D7, "&gt;999%"))</f>
        <v>0</v>
      </c>
      <c r="K7" s="21">
        <f t="shared" ref="K7:K47" si="1">IF(H7=0, "-", IF((F7-H7)/H7&lt;10, (F7-H7)/H7, "&gt;999%"))</f>
        <v>0.63636363636363635</v>
      </c>
    </row>
    <row r="8" spans="1:11" x14ac:dyDescent="0.25">
      <c r="A8" s="7" t="s">
        <v>33</v>
      </c>
      <c r="B8" s="65">
        <v>2</v>
      </c>
      <c r="C8" s="39">
        <f>IF(B49=0, "-", B8/B49)</f>
        <v>1.5546055188495918E-4</v>
      </c>
      <c r="D8" s="65">
        <v>1</v>
      </c>
      <c r="E8" s="21">
        <f>IF(D49=0, "-", D8/D49)</f>
        <v>9.4108789760963672E-5</v>
      </c>
      <c r="F8" s="81">
        <v>17</v>
      </c>
      <c r="G8" s="39">
        <f>IF(F49=0, "-", F8/F49)</f>
        <v>1.6348511804587201E-4</v>
      </c>
      <c r="H8" s="65">
        <v>7</v>
      </c>
      <c r="I8" s="21">
        <f>IF(H49=0, "-", H8/H49)</f>
        <v>7.9693975135479753E-5</v>
      </c>
      <c r="J8" s="20">
        <f t="shared" si="0"/>
        <v>1</v>
      </c>
      <c r="K8" s="21">
        <f t="shared" si="1"/>
        <v>1.4285714285714286</v>
      </c>
    </row>
    <row r="9" spans="1:11" x14ac:dyDescent="0.25">
      <c r="A9" s="7" t="s">
        <v>34</v>
      </c>
      <c r="B9" s="65">
        <v>167</v>
      </c>
      <c r="C9" s="39">
        <f>IF(B49=0, "-", B9/B49)</f>
        <v>1.2980956082394092E-2</v>
      </c>
      <c r="D9" s="65">
        <v>203</v>
      </c>
      <c r="E9" s="21">
        <f>IF(D49=0, "-", D9/D49)</f>
        <v>1.9104084321475624E-2</v>
      </c>
      <c r="F9" s="81">
        <v>1481</v>
      </c>
      <c r="G9" s="39">
        <f>IF(F49=0, "-", F9/F49)</f>
        <v>1.4242438813290379E-2</v>
      </c>
      <c r="H9" s="65">
        <v>1265</v>
      </c>
      <c r="I9" s="21">
        <f>IF(H49=0, "-", H9/H49)</f>
        <v>1.4401839792340271E-2</v>
      </c>
      <c r="J9" s="20">
        <f t="shared" si="0"/>
        <v>-0.17733990147783252</v>
      </c>
      <c r="K9" s="21">
        <f t="shared" si="1"/>
        <v>0.1707509881422925</v>
      </c>
    </row>
    <row r="10" spans="1:11" x14ac:dyDescent="0.25">
      <c r="A10" s="7" t="s">
        <v>35</v>
      </c>
      <c r="B10" s="65">
        <v>3</v>
      </c>
      <c r="C10" s="39">
        <f>IF(B49=0, "-", B10/B49)</f>
        <v>2.331908278274388E-4</v>
      </c>
      <c r="D10" s="65">
        <v>2</v>
      </c>
      <c r="E10" s="21">
        <f>IF(D49=0, "-", D10/D49)</f>
        <v>1.8821757952192734E-4</v>
      </c>
      <c r="F10" s="81">
        <v>17</v>
      </c>
      <c r="G10" s="39">
        <f>IF(F49=0, "-", F10/F49)</f>
        <v>1.6348511804587201E-4</v>
      </c>
      <c r="H10" s="65">
        <v>16</v>
      </c>
      <c r="I10" s="21">
        <f>IF(H49=0, "-", H10/H49)</f>
        <v>1.8215765745252516E-4</v>
      </c>
      <c r="J10" s="20">
        <f t="shared" si="0"/>
        <v>0.5</v>
      </c>
      <c r="K10" s="21">
        <f t="shared" si="1"/>
        <v>6.25E-2</v>
      </c>
    </row>
    <row r="11" spans="1:11" x14ac:dyDescent="0.25">
      <c r="A11" s="7" t="s">
        <v>36</v>
      </c>
      <c r="B11" s="65">
        <v>205</v>
      </c>
      <c r="C11" s="39">
        <f>IF(B49=0, "-", B11/B49)</f>
        <v>1.5934706568208317E-2</v>
      </c>
      <c r="D11" s="65">
        <v>142</v>
      </c>
      <c r="E11" s="21">
        <f>IF(D49=0, "-", D11/D49)</f>
        <v>1.3363448146056842E-2</v>
      </c>
      <c r="F11" s="81">
        <v>1770</v>
      </c>
      <c r="G11" s="39">
        <f>IF(F49=0, "-", F11/F49)</f>
        <v>1.7021685820070201E-2</v>
      </c>
      <c r="H11" s="65">
        <v>1615</v>
      </c>
      <c r="I11" s="21">
        <f>IF(H49=0, "-", H11/H49)</f>
        <v>1.8386538549114258E-2</v>
      </c>
      <c r="J11" s="20">
        <f t="shared" si="0"/>
        <v>0.44366197183098594</v>
      </c>
      <c r="K11" s="21">
        <f t="shared" si="1"/>
        <v>9.5975232198142413E-2</v>
      </c>
    </row>
    <row r="12" spans="1:11" x14ac:dyDescent="0.25">
      <c r="A12" s="7" t="s">
        <v>37</v>
      </c>
      <c r="B12" s="65">
        <v>208</v>
      </c>
      <c r="C12" s="39">
        <f>IF(B49=0, "-", B12/B49)</f>
        <v>1.6167897396035757E-2</v>
      </c>
      <c r="D12" s="65">
        <v>0</v>
      </c>
      <c r="E12" s="21">
        <f>IF(D49=0, "-", D12/D49)</f>
        <v>0</v>
      </c>
      <c r="F12" s="81">
        <v>2079</v>
      </c>
      <c r="G12" s="39">
        <f>IF(F49=0, "-", F12/F49)</f>
        <v>1.9993268259845171E-2</v>
      </c>
      <c r="H12" s="65">
        <v>0</v>
      </c>
      <c r="I12" s="21">
        <f>IF(H49=0, "-", H12/H49)</f>
        <v>0</v>
      </c>
      <c r="J12" s="20" t="str">
        <f t="shared" si="0"/>
        <v>-</v>
      </c>
      <c r="K12" s="21" t="str">
        <f t="shared" si="1"/>
        <v>-</v>
      </c>
    </row>
    <row r="13" spans="1:11" x14ac:dyDescent="0.25">
      <c r="A13" s="7" t="s">
        <v>39</v>
      </c>
      <c r="B13" s="65">
        <v>70</v>
      </c>
      <c r="C13" s="39">
        <f>IF(B49=0, "-", B13/B49)</f>
        <v>5.4411193159735714E-3</v>
      </c>
      <c r="D13" s="65">
        <v>0</v>
      </c>
      <c r="E13" s="21">
        <f>IF(D49=0, "-", D13/D49)</f>
        <v>0</v>
      </c>
      <c r="F13" s="81">
        <v>522</v>
      </c>
      <c r="G13" s="39">
        <f>IF(F49=0, "-", F13/F49)</f>
        <v>5.0199548011732459E-3</v>
      </c>
      <c r="H13" s="65">
        <v>0</v>
      </c>
      <c r="I13" s="21">
        <f>IF(H49=0, "-", H13/H49)</f>
        <v>0</v>
      </c>
      <c r="J13" s="20" t="str">
        <f t="shared" si="0"/>
        <v>-</v>
      </c>
      <c r="K13" s="21" t="str">
        <f t="shared" si="1"/>
        <v>-</v>
      </c>
    </row>
    <row r="14" spans="1:11" x14ac:dyDescent="0.25">
      <c r="A14" s="7" t="s">
        <v>42</v>
      </c>
      <c r="B14" s="65">
        <v>0</v>
      </c>
      <c r="C14" s="39">
        <f>IF(B49=0, "-", B14/B49)</f>
        <v>0</v>
      </c>
      <c r="D14" s="65">
        <v>2</v>
      </c>
      <c r="E14" s="21">
        <f>IF(D49=0, "-", D14/D49)</f>
        <v>1.8821757952192734E-4</v>
      </c>
      <c r="F14" s="81">
        <v>9</v>
      </c>
      <c r="G14" s="39">
        <f>IF(F49=0, "-", F14/F49)</f>
        <v>8.6550944847814588E-5</v>
      </c>
      <c r="H14" s="65">
        <v>16</v>
      </c>
      <c r="I14" s="21">
        <f>IF(H49=0, "-", H14/H49)</f>
        <v>1.8215765745252516E-4</v>
      </c>
      <c r="J14" s="20">
        <f t="shared" si="0"/>
        <v>-1</v>
      </c>
      <c r="K14" s="21">
        <f t="shared" si="1"/>
        <v>-0.4375</v>
      </c>
    </row>
    <row r="15" spans="1:11" x14ac:dyDescent="0.25">
      <c r="A15" s="7" t="s">
        <v>43</v>
      </c>
      <c r="B15" s="65">
        <v>31</v>
      </c>
      <c r="C15" s="39">
        <f>IF(B49=0, "-", B15/B49)</f>
        <v>2.4096385542168677E-3</v>
      </c>
      <c r="D15" s="65">
        <v>37</v>
      </c>
      <c r="E15" s="21">
        <f>IF(D49=0, "-", D15/D49)</f>
        <v>3.482025221155656E-3</v>
      </c>
      <c r="F15" s="81">
        <v>176</v>
      </c>
      <c r="G15" s="39">
        <f>IF(F49=0, "-", F15/F49)</f>
        <v>1.6925518103572631E-3</v>
      </c>
      <c r="H15" s="65">
        <v>49</v>
      </c>
      <c r="I15" s="21">
        <f>IF(H49=0, "-", H15/H49)</f>
        <v>5.5785782594835835E-4</v>
      </c>
      <c r="J15" s="20">
        <f t="shared" si="0"/>
        <v>-0.16216216216216217</v>
      </c>
      <c r="K15" s="21">
        <f t="shared" si="1"/>
        <v>2.5918367346938775</v>
      </c>
    </row>
    <row r="16" spans="1:11" x14ac:dyDescent="0.25">
      <c r="A16" s="7" t="s">
        <v>49</v>
      </c>
      <c r="B16" s="65">
        <v>659</v>
      </c>
      <c r="C16" s="39">
        <f>IF(B49=0, "-", B16/B49)</f>
        <v>5.1224251846094054E-2</v>
      </c>
      <c r="D16" s="65">
        <v>252</v>
      </c>
      <c r="E16" s="21">
        <f>IF(D49=0, "-", D16/D49)</f>
        <v>2.3715415019762844E-2</v>
      </c>
      <c r="F16" s="81">
        <v>2551</v>
      </c>
      <c r="G16" s="39">
        <f>IF(F49=0, "-", F16/F49)</f>
        <v>2.4532384478530556E-2</v>
      </c>
      <c r="H16" s="65">
        <v>1801</v>
      </c>
      <c r="I16" s="21">
        <f>IF(H49=0, "-", H16/H49)</f>
        <v>2.0504121316999864E-2</v>
      </c>
      <c r="J16" s="20">
        <f t="shared" si="0"/>
        <v>1.6150793650793651</v>
      </c>
      <c r="K16" s="21">
        <f t="shared" si="1"/>
        <v>0.41643531371460302</v>
      </c>
    </row>
    <row r="17" spans="1:11" x14ac:dyDescent="0.25">
      <c r="A17" s="7" t="s">
        <v>53</v>
      </c>
      <c r="B17" s="65">
        <v>36</v>
      </c>
      <c r="C17" s="39">
        <f>IF(B49=0, "-", B17/B49)</f>
        <v>2.7982899339292653E-3</v>
      </c>
      <c r="D17" s="65">
        <v>25</v>
      </c>
      <c r="E17" s="21">
        <f>IF(D49=0, "-", D17/D49)</f>
        <v>2.352719744024092E-3</v>
      </c>
      <c r="F17" s="81">
        <v>216</v>
      </c>
      <c r="G17" s="39">
        <f>IF(F49=0, "-", F17/F49)</f>
        <v>2.0772226763475501E-3</v>
      </c>
      <c r="H17" s="65">
        <v>129</v>
      </c>
      <c r="I17" s="21">
        <f>IF(H49=0, "-", H17/H49)</f>
        <v>1.4686461132109841E-3</v>
      </c>
      <c r="J17" s="20">
        <f t="shared" si="0"/>
        <v>0.44</v>
      </c>
      <c r="K17" s="21">
        <f t="shared" si="1"/>
        <v>0.67441860465116277</v>
      </c>
    </row>
    <row r="18" spans="1:11" x14ac:dyDescent="0.25">
      <c r="A18" s="7" t="s">
        <v>54</v>
      </c>
      <c r="B18" s="65">
        <v>654</v>
      </c>
      <c r="C18" s="39">
        <f>IF(B49=0, "-", B18/B49)</f>
        <v>5.0835600466381657E-2</v>
      </c>
      <c r="D18" s="65">
        <v>630</v>
      </c>
      <c r="E18" s="21">
        <f>IF(D49=0, "-", D18/D49)</f>
        <v>5.9288537549407112E-2</v>
      </c>
      <c r="F18" s="81">
        <v>5372</v>
      </c>
      <c r="G18" s="39">
        <f>IF(F49=0, "-", F18/F49)</f>
        <v>5.1661297302495551E-2</v>
      </c>
      <c r="H18" s="65">
        <v>3374</v>
      </c>
      <c r="I18" s="21">
        <f>IF(H49=0, "-", H18/H49)</f>
        <v>3.8412496015301244E-2</v>
      </c>
      <c r="J18" s="20">
        <f t="shared" si="0"/>
        <v>3.8095238095238099E-2</v>
      </c>
      <c r="K18" s="21">
        <f t="shared" si="1"/>
        <v>0.59217545939537641</v>
      </c>
    </row>
    <row r="19" spans="1:11" x14ac:dyDescent="0.25">
      <c r="A19" s="7" t="s">
        <v>56</v>
      </c>
      <c r="B19" s="65">
        <v>87</v>
      </c>
      <c r="C19" s="39">
        <f>IF(B49=0, "-", B19/B49)</f>
        <v>6.7625340069957249E-3</v>
      </c>
      <c r="D19" s="65">
        <v>217</v>
      </c>
      <c r="E19" s="21">
        <f>IF(D49=0, "-", D19/D49)</f>
        <v>2.0421607378129116E-2</v>
      </c>
      <c r="F19" s="81">
        <v>1429</v>
      </c>
      <c r="G19" s="39">
        <f>IF(F49=0, "-", F19/F49)</f>
        <v>1.3742366687503005E-2</v>
      </c>
      <c r="H19" s="65">
        <v>1603</v>
      </c>
      <c r="I19" s="21">
        <f>IF(H49=0, "-", H19/H49)</f>
        <v>1.8249920306024865E-2</v>
      </c>
      <c r="J19" s="20">
        <f t="shared" si="0"/>
        <v>-0.59907834101382484</v>
      </c>
      <c r="K19" s="21">
        <f t="shared" si="1"/>
        <v>-0.10854647535870243</v>
      </c>
    </row>
    <row r="20" spans="1:11" x14ac:dyDescent="0.25">
      <c r="A20" s="7" t="s">
        <v>57</v>
      </c>
      <c r="B20" s="65">
        <v>1088</v>
      </c>
      <c r="C20" s="39">
        <f>IF(B49=0, "-", B20/B49)</f>
        <v>8.4570540225417795E-2</v>
      </c>
      <c r="D20" s="65">
        <v>1003</v>
      </c>
      <c r="E20" s="21">
        <f>IF(D49=0, "-", D20/D49)</f>
        <v>9.4391116130246561E-2</v>
      </c>
      <c r="F20" s="81">
        <v>8079</v>
      </c>
      <c r="G20" s="39">
        <f>IF(F49=0, "-", F20/F49)</f>
        <v>7.769389815838823E-2</v>
      </c>
      <c r="H20" s="65">
        <v>7749</v>
      </c>
      <c r="I20" s="21">
        <f>IF(H49=0, "-", H20/H49)</f>
        <v>8.8221230474976098E-2</v>
      </c>
      <c r="J20" s="20">
        <f t="shared" si="0"/>
        <v>8.4745762711864403E-2</v>
      </c>
      <c r="K20" s="21">
        <f t="shared" si="1"/>
        <v>4.2586140147115759E-2</v>
      </c>
    </row>
    <row r="21" spans="1:11" x14ac:dyDescent="0.25">
      <c r="A21" s="7" t="s">
        <v>60</v>
      </c>
      <c r="B21" s="65">
        <v>272</v>
      </c>
      <c r="C21" s="39">
        <f>IF(B49=0, "-", B21/B49)</f>
        <v>2.1142635056354449E-2</v>
      </c>
      <c r="D21" s="65">
        <v>233</v>
      </c>
      <c r="E21" s="21">
        <f>IF(D49=0, "-", D21/D49)</f>
        <v>2.1927348014304536E-2</v>
      </c>
      <c r="F21" s="81">
        <v>3087</v>
      </c>
      <c r="G21" s="39">
        <f>IF(F49=0, "-", F21/F49)</f>
        <v>2.9686974082800403E-2</v>
      </c>
      <c r="H21" s="65">
        <v>2184</v>
      </c>
      <c r="I21" s="21">
        <f>IF(H49=0, "-", H21/H49)</f>
        <v>2.4864520242269685E-2</v>
      </c>
      <c r="J21" s="20">
        <f t="shared" si="0"/>
        <v>0.16738197424892703</v>
      </c>
      <c r="K21" s="21">
        <f t="shared" si="1"/>
        <v>0.41346153846153844</v>
      </c>
    </row>
    <row r="22" spans="1:11" x14ac:dyDescent="0.25">
      <c r="A22" s="7" t="s">
        <v>63</v>
      </c>
      <c r="B22" s="65">
        <v>3</v>
      </c>
      <c r="C22" s="39">
        <f>IF(B49=0, "-", B22/B49)</f>
        <v>2.331908278274388E-4</v>
      </c>
      <c r="D22" s="65">
        <v>5</v>
      </c>
      <c r="E22" s="21">
        <f>IF(D49=0, "-", D22/D49)</f>
        <v>4.7054394880481837E-4</v>
      </c>
      <c r="F22" s="81">
        <v>44</v>
      </c>
      <c r="G22" s="39">
        <f>IF(F49=0, "-", F22/F49)</f>
        <v>4.2313795258931578E-4</v>
      </c>
      <c r="H22" s="65">
        <v>92</v>
      </c>
      <c r="I22" s="21">
        <f>IF(H49=0, "-", H22/H49)</f>
        <v>1.0474065303520198E-3</v>
      </c>
      <c r="J22" s="20">
        <f t="shared" si="0"/>
        <v>-0.4</v>
      </c>
      <c r="K22" s="21">
        <f t="shared" si="1"/>
        <v>-0.52173913043478259</v>
      </c>
    </row>
    <row r="23" spans="1:11" x14ac:dyDescent="0.25">
      <c r="A23" s="7" t="s">
        <v>64</v>
      </c>
      <c r="B23" s="65">
        <v>62</v>
      </c>
      <c r="C23" s="39">
        <f>IF(B49=0, "-", B23/B49)</f>
        <v>4.8192771084337354E-3</v>
      </c>
      <c r="D23" s="65">
        <v>100</v>
      </c>
      <c r="E23" s="21">
        <f>IF(D49=0, "-", D23/D49)</f>
        <v>9.4108789760963679E-3</v>
      </c>
      <c r="F23" s="81">
        <v>604</v>
      </c>
      <c r="G23" s="39">
        <f>IF(F49=0, "-", F23/F49)</f>
        <v>5.8085300764533342E-3</v>
      </c>
      <c r="H23" s="65">
        <v>930</v>
      </c>
      <c r="I23" s="21">
        <f>IF(H49=0, "-", H23/H49)</f>
        <v>1.0587913839428024E-2</v>
      </c>
      <c r="J23" s="20">
        <f t="shared" si="0"/>
        <v>-0.38</v>
      </c>
      <c r="K23" s="21">
        <f t="shared" si="1"/>
        <v>-0.35053763440860214</v>
      </c>
    </row>
    <row r="24" spans="1:11" x14ac:dyDescent="0.25">
      <c r="A24" s="7" t="s">
        <v>66</v>
      </c>
      <c r="B24" s="65">
        <v>882</v>
      </c>
      <c r="C24" s="39">
        <f>IF(B49=0, "-", B24/B49)</f>
        <v>6.8558103381266999E-2</v>
      </c>
      <c r="D24" s="65">
        <v>885</v>
      </c>
      <c r="E24" s="21">
        <f>IF(D49=0, "-", D24/D49)</f>
        <v>8.3286278938452848E-2</v>
      </c>
      <c r="F24" s="81">
        <v>6962</v>
      </c>
      <c r="G24" s="39">
        <f>IF(F49=0, "-", F24/F49)</f>
        <v>6.6951964225609464E-2</v>
      </c>
      <c r="H24" s="65">
        <v>6378</v>
      </c>
      <c r="I24" s="21">
        <f>IF(H49=0, "-", H24/H49)</f>
        <v>7.2612596202012838E-2</v>
      </c>
      <c r="J24" s="20">
        <f t="shared" si="0"/>
        <v>-3.3898305084745762E-3</v>
      </c>
      <c r="K24" s="21">
        <f t="shared" si="1"/>
        <v>9.1564753841329574E-2</v>
      </c>
    </row>
    <row r="25" spans="1:11" x14ac:dyDescent="0.25">
      <c r="A25" s="7" t="s">
        <v>67</v>
      </c>
      <c r="B25" s="65">
        <v>5</v>
      </c>
      <c r="C25" s="39">
        <f>IF(B49=0, "-", B25/B49)</f>
        <v>3.8865137971239797E-4</v>
      </c>
      <c r="D25" s="65">
        <v>0</v>
      </c>
      <c r="E25" s="21">
        <f>IF(D49=0, "-", D25/D49)</f>
        <v>0</v>
      </c>
      <c r="F25" s="81">
        <v>14</v>
      </c>
      <c r="G25" s="39">
        <f>IF(F49=0, "-", F25/F49)</f>
        <v>1.3463480309660046E-4</v>
      </c>
      <c r="H25" s="65">
        <v>15</v>
      </c>
      <c r="I25" s="21">
        <f>IF(H49=0, "-", H25/H49)</f>
        <v>1.7077280386174233E-4</v>
      </c>
      <c r="J25" s="20" t="str">
        <f t="shared" si="0"/>
        <v>-</v>
      </c>
      <c r="K25" s="21">
        <f t="shared" si="1"/>
        <v>-6.6666666666666666E-2</v>
      </c>
    </row>
    <row r="26" spans="1:11" x14ac:dyDescent="0.25">
      <c r="A26" s="7" t="s">
        <v>68</v>
      </c>
      <c r="B26" s="65">
        <v>238</v>
      </c>
      <c r="C26" s="39">
        <f>IF(B49=0, "-", B26/B49)</f>
        <v>1.8499805674310144E-2</v>
      </c>
      <c r="D26" s="65">
        <v>23</v>
      </c>
      <c r="E26" s="21">
        <f>IF(D49=0, "-", D26/D49)</f>
        <v>2.1645021645021645E-3</v>
      </c>
      <c r="F26" s="81">
        <v>1131</v>
      </c>
      <c r="G26" s="39">
        <f>IF(F49=0, "-", F26/F49)</f>
        <v>1.0876568735875367E-2</v>
      </c>
      <c r="H26" s="65">
        <v>568</v>
      </c>
      <c r="I26" s="21">
        <f>IF(H49=0, "-", H26/H49)</f>
        <v>6.4665968395646433E-3</v>
      </c>
      <c r="J26" s="20">
        <f t="shared" si="0"/>
        <v>9.3478260869565215</v>
      </c>
      <c r="K26" s="21">
        <f t="shared" si="1"/>
        <v>0.99119718309859151</v>
      </c>
    </row>
    <row r="27" spans="1:11" x14ac:dyDescent="0.25">
      <c r="A27" s="7" t="s">
        <v>69</v>
      </c>
      <c r="B27" s="65">
        <v>86</v>
      </c>
      <c r="C27" s="39">
        <f>IF(B49=0, "-", B27/B49)</f>
        <v>6.6848037310532453E-3</v>
      </c>
      <c r="D27" s="65">
        <v>25</v>
      </c>
      <c r="E27" s="21">
        <f>IF(D49=0, "-", D27/D49)</f>
        <v>2.352719744024092E-3</v>
      </c>
      <c r="F27" s="81">
        <v>732</v>
      </c>
      <c r="G27" s="39">
        <f>IF(F49=0, "-", F27/F49)</f>
        <v>7.039476847622253E-3</v>
      </c>
      <c r="H27" s="65">
        <v>642</v>
      </c>
      <c r="I27" s="21">
        <f>IF(H49=0, "-", H27/H49)</f>
        <v>7.3090760052825724E-3</v>
      </c>
      <c r="J27" s="20">
        <f t="shared" si="0"/>
        <v>2.44</v>
      </c>
      <c r="K27" s="21">
        <f t="shared" si="1"/>
        <v>0.14018691588785046</v>
      </c>
    </row>
    <row r="28" spans="1:11" x14ac:dyDescent="0.25">
      <c r="A28" s="7" t="s">
        <v>70</v>
      </c>
      <c r="B28" s="65">
        <v>187</v>
      </c>
      <c r="C28" s="39">
        <f>IF(B49=0, "-", B28/B49)</f>
        <v>1.4535561601243684E-2</v>
      </c>
      <c r="D28" s="65">
        <v>68</v>
      </c>
      <c r="E28" s="21">
        <f>IF(D49=0, "-", D28/D49)</f>
        <v>6.39939770374553E-3</v>
      </c>
      <c r="F28" s="81">
        <v>1891</v>
      </c>
      <c r="G28" s="39">
        <f>IF(F49=0, "-", F28/F49)</f>
        <v>1.8185315189690819E-2</v>
      </c>
      <c r="H28" s="65">
        <v>842</v>
      </c>
      <c r="I28" s="21">
        <f>IF(H49=0, "-", H28/H49)</f>
        <v>9.5860467234391358E-3</v>
      </c>
      <c r="J28" s="20">
        <f t="shared" si="0"/>
        <v>1.75</v>
      </c>
      <c r="K28" s="21">
        <f t="shared" si="1"/>
        <v>1.2458432304038005</v>
      </c>
    </row>
    <row r="29" spans="1:11" x14ac:dyDescent="0.25">
      <c r="A29" s="7" t="s">
        <v>74</v>
      </c>
      <c r="B29" s="65">
        <v>5</v>
      </c>
      <c r="C29" s="39">
        <f>IF(B49=0, "-", B29/B49)</f>
        <v>3.8865137971239797E-4</v>
      </c>
      <c r="D29" s="65">
        <v>8</v>
      </c>
      <c r="E29" s="21">
        <f>IF(D49=0, "-", D29/D49)</f>
        <v>7.5287031808770938E-4</v>
      </c>
      <c r="F29" s="81">
        <v>81</v>
      </c>
      <c r="G29" s="39">
        <f>IF(F49=0, "-", F29/F49)</f>
        <v>7.7895850363033129E-4</v>
      </c>
      <c r="H29" s="65">
        <v>68</v>
      </c>
      <c r="I29" s="21">
        <f>IF(H49=0, "-", H29/H49)</f>
        <v>7.7417004417323194E-4</v>
      </c>
      <c r="J29" s="20">
        <f t="shared" si="0"/>
        <v>-0.375</v>
      </c>
      <c r="K29" s="21">
        <f t="shared" si="1"/>
        <v>0.19117647058823528</v>
      </c>
    </row>
    <row r="30" spans="1:11" x14ac:dyDescent="0.25">
      <c r="A30" s="7" t="s">
        <v>75</v>
      </c>
      <c r="B30" s="65">
        <v>1136</v>
      </c>
      <c r="C30" s="39">
        <f>IF(B49=0, "-", B30/B49)</f>
        <v>8.8301593470656817E-2</v>
      </c>
      <c r="D30" s="65">
        <v>1215</v>
      </c>
      <c r="E30" s="21">
        <f>IF(D49=0, "-", D30/D49)</f>
        <v>0.11434217955957086</v>
      </c>
      <c r="F30" s="81">
        <v>10045</v>
      </c>
      <c r="G30" s="39">
        <f>IF(F49=0, "-", F30/F49)</f>
        <v>9.6600471221810841E-2</v>
      </c>
      <c r="H30" s="65">
        <v>10613</v>
      </c>
      <c r="I30" s="21">
        <f>IF(H49=0, "-", H30/H49)</f>
        <v>0.1208274511589781</v>
      </c>
      <c r="J30" s="20">
        <f t="shared" si="0"/>
        <v>-6.5020576131687241E-2</v>
      </c>
      <c r="K30" s="21">
        <f t="shared" si="1"/>
        <v>-5.3519268821256946E-2</v>
      </c>
    </row>
    <row r="31" spans="1:11" x14ac:dyDescent="0.25">
      <c r="A31" s="7" t="s">
        <v>77</v>
      </c>
      <c r="B31" s="65">
        <v>200</v>
      </c>
      <c r="C31" s="39">
        <f>IF(B49=0, "-", B31/B49)</f>
        <v>1.554605518849592E-2</v>
      </c>
      <c r="D31" s="65">
        <v>231</v>
      </c>
      <c r="E31" s="21">
        <f>IF(D49=0, "-", D31/D49)</f>
        <v>2.1739130434782608E-2</v>
      </c>
      <c r="F31" s="81">
        <v>1881</v>
      </c>
      <c r="G31" s="39">
        <f>IF(F49=0, "-", F31/F49)</f>
        <v>1.8089147473193248E-2</v>
      </c>
      <c r="H31" s="65">
        <v>2215</v>
      </c>
      <c r="I31" s="21">
        <f>IF(H49=0, "-", H31/H49)</f>
        <v>2.521745070358395E-2</v>
      </c>
      <c r="J31" s="20">
        <f t="shared" si="0"/>
        <v>-0.13419913419913421</v>
      </c>
      <c r="K31" s="21">
        <f t="shared" si="1"/>
        <v>-0.15079006772009029</v>
      </c>
    </row>
    <row r="32" spans="1:11" x14ac:dyDescent="0.25">
      <c r="A32" s="7" t="s">
        <v>80</v>
      </c>
      <c r="B32" s="65">
        <v>552</v>
      </c>
      <c r="C32" s="39">
        <f>IF(B49=0, "-", B32/B49)</f>
        <v>4.2907112320248735E-2</v>
      </c>
      <c r="D32" s="65">
        <v>471</v>
      </c>
      <c r="E32" s="21">
        <f>IF(D49=0, "-", D32/D49)</f>
        <v>4.4325239977413888E-2</v>
      </c>
      <c r="F32" s="81">
        <v>6085</v>
      </c>
      <c r="G32" s="39">
        <f>IF(F49=0, "-", F32/F49)</f>
        <v>5.8518055488772418E-2</v>
      </c>
      <c r="H32" s="65">
        <v>5396</v>
      </c>
      <c r="I32" s="21">
        <f>IF(H49=0, "-", H32/H49)</f>
        <v>6.1432669975864107E-2</v>
      </c>
      <c r="J32" s="20">
        <f t="shared" si="0"/>
        <v>0.17197452229299362</v>
      </c>
      <c r="K32" s="21">
        <f t="shared" si="1"/>
        <v>0.1276871756856931</v>
      </c>
    </row>
    <row r="33" spans="1:11" x14ac:dyDescent="0.25">
      <c r="A33" s="7" t="s">
        <v>81</v>
      </c>
      <c r="B33" s="65">
        <v>37</v>
      </c>
      <c r="C33" s="39">
        <f>IF(B49=0, "-", B33/B49)</f>
        <v>2.8760202098717449E-3</v>
      </c>
      <c r="D33" s="65">
        <v>37</v>
      </c>
      <c r="E33" s="21">
        <f>IF(D49=0, "-", D33/D49)</f>
        <v>3.482025221155656E-3</v>
      </c>
      <c r="F33" s="81">
        <v>312</v>
      </c>
      <c r="G33" s="39">
        <f>IF(F49=0, "-", F33/F49)</f>
        <v>3.0004327547242392E-3</v>
      </c>
      <c r="H33" s="65">
        <v>201</v>
      </c>
      <c r="I33" s="21">
        <f>IF(H49=0, "-", H33/H49)</f>
        <v>2.2883555717473471E-3</v>
      </c>
      <c r="J33" s="20">
        <f t="shared" si="0"/>
        <v>0</v>
      </c>
      <c r="K33" s="21">
        <f t="shared" si="1"/>
        <v>0.55223880597014929</v>
      </c>
    </row>
    <row r="34" spans="1:11" x14ac:dyDescent="0.25">
      <c r="A34" s="7" t="s">
        <v>82</v>
      </c>
      <c r="B34" s="65">
        <v>1040</v>
      </c>
      <c r="C34" s="39">
        <f>IF(B49=0, "-", B34/B49)</f>
        <v>8.0839486980178774E-2</v>
      </c>
      <c r="D34" s="65">
        <v>955</v>
      </c>
      <c r="E34" s="21">
        <f>IF(D49=0, "-", D34/D49)</f>
        <v>8.9873894221720305E-2</v>
      </c>
      <c r="F34" s="81">
        <v>7515</v>
      </c>
      <c r="G34" s="39">
        <f>IF(F49=0, "-", F34/F49)</f>
        <v>7.2270038947925178E-2</v>
      </c>
      <c r="H34" s="65">
        <v>8479</v>
      </c>
      <c r="I34" s="21">
        <f>IF(H49=0, "-", H34/H49)</f>
        <v>9.653217359624755E-2</v>
      </c>
      <c r="J34" s="20">
        <f t="shared" si="0"/>
        <v>8.9005235602094238E-2</v>
      </c>
      <c r="K34" s="21">
        <f t="shared" si="1"/>
        <v>-0.11369265243542871</v>
      </c>
    </row>
    <row r="35" spans="1:11" x14ac:dyDescent="0.25">
      <c r="A35" s="7" t="s">
        <v>83</v>
      </c>
      <c r="B35" s="65">
        <v>804</v>
      </c>
      <c r="C35" s="39">
        <f>IF(B49=0, "-", B35/B49)</f>
        <v>6.2495141857753594E-2</v>
      </c>
      <c r="D35" s="65">
        <v>199</v>
      </c>
      <c r="E35" s="21">
        <f>IF(D49=0, "-", D35/D49)</f>
        <v>1.8727649162431772E-2</v>
      </c>
      <c r="F35" s="81">
        <v>4767</v>
      </c>
      <c r="G35" s="39">
        <f>IF(F49=0, "-", F35/F49)</f>
        <v>4.584315045439246E-2</v>
      </c>
      <c r="H35" s="65">
        <v>2531</v>
      </c>
      <c r="I35" s="21">
        <f>IF(H49=0, "-", H35/H49)</f>
        <v>2.8815064438271323E-2</v>
      </c>
      <c r="J35" s="20">
        <f t="shared" si="0"/>
        <v>3.0402010050251258</v>
      </c>
      <c r="K35" s="21">
        <f t="shared" si="1"/>
        <v>0.88344527854602928</v>
      </c>
    </row>
    <row r="36" spans="1:11" x14ac:dyDescent="0.25">
      <c r="A36" s="7" t="s">
        <v>84</v>
      </c>
      <c r="B36" s="65">
        <v>13</v>
      </c>
      <c r="C36" s="39">
        <f>IF(B49=0, "-", B36/B49)</f>
        <v>1.0104935872522348E-3</v>
      </c>
      <c r="D36" s="65">
        <v>19</v>
      </c>
      <c r="E36" s="21">
        <f>IF(D49=0, "-", D36/D49)</f>
        <v>1.7880670054583098E-3</v>
      </c>
      <c r="F36" s="81">
        <v>104</v>
      </c>
      <c r="G36" s="39">
        <f>IF(F49=0, "-", F36/F49)</f>
        <v>1.0001442515747464E-3</v>
      </c>
      <c r="H36" s="65">
        <v>159</v>
      </c>
      <c r="I36" s="21">
        <f>IF(H49=0, "-", H36/H49)</f>
        <v>1.8101917209344689E-3</v>
      </c>
      <c r="J36" s="20">
        <f t="shared" si="0"/>
        <v>-0.31578947368421051</v>
      </c>
      <c r="K36" s="21">
        <f t="shared" si="1"/>
        <v>-0.34591194968553457</v>
      </c>
    </row>
    <row r="37" spans="1:11" x14ac:dyDescent="0.25">
      <c r="A37" s="7" t="s">
        <v>86</v>
      </c>
      <c r="B37" s="65">
        <v>94</v>
      </c>
      <c r="C37" s="39">
        <f>IF(B49=0, "-", B37/B49)</f>
        <v>7.3066459385930822E-3</v>
      </c>
      <c r="D37" s="65">
        <v>41</v>
      </c>
      <c r="E37" s="21">
        <f>IF(D49=0, "-", D37/D49)</f>
        <v>3.8584603801995105E-3</v>
      </c>
      <c r="F37" s="81">
        <v>554</v>
      </c>
      <c r="G37" s="39">
        <f>IF(F49=0, "-", F37/F49)</f>
        <v>5.327691493965476E-3</v>
      </c>
      <c r="H37" s="65">
        <v>480</v>
      </c>
      <c r="I37" s="21">
        <f>IF(H49=0, "-", H37/H49)</f>
        <v>5.4647297235757546E-3</v>
      </c>
      <c r="J37" s="20">
        <f t="shared" si="0"/>
        <v>1.2926829268292683</v>
      </c>
      <c r="K37" s="21">
        <f t="shared" si="1"/>
        <v>0.15416666666666667</v>
      </c>
    </row>
    <row r="38" spans="1:11" x14ac:dyDescent="0.25">
      <c r="A38" s="7" t="s">
        <v>88</v>
      </c>
      <c r="B38" s="65">
        <v>75</v>
      </c>
      <c r="C38" s="39">
        <f>IF(B49=0, "-", B38/B49)</f>
        <v>5.8297706956859695E-3</v>
      </c>
      <c r="D38" s="65">
        <v>70</v>
      </c>
      <c r="E38" s="21">
        <f>IF(D49=0, "-", D38/D49)</f>
        <v>6.587615283267457E-3</v>
      </c>
      <c r="F38" s="81">
        <v>1212</v>
      </c>
      <c r="G38" s="39">
        <f>IF(F49=0, "-", F38/F49)</f>
        <v>1.1655527239505697E-2</v>
      </c>
      <c r="H38" s="65">
        <v>965</v>
      </c>
      <c r="I38" s="21">
        <f>IF(H49=0, "-", H38/H49)</f>
        <v>1.0986383715105423E-2</v>
      </c>
      <c r="J38" s="20">
        <f t="shared" si="0"/>
        <v>7.1428571428571425E-2</v>
      </c>
      <c r="K38" s="21">
        <f t="shared" si="1"/>
        <v>0.25595854922279793</v>
      </c>
    </row>
    <row r="39" spans="1:11" x14ac:dyDescent="0.25">
      <c r="A39" s="7" t="s">
        <v>89</v>
      </c>
      <c r="B39" s="65">
        <v>0</v>
      </c>
      <c r="C39" s="39">
        <f>IF(B49=0, "-", B39/B49)</f>
        <v>0</v>
      </c>
      <c r="D39" s="65">
        <v>1</v>
      </c>
      <c r="E39" s="21">
        <f>IF(D49=0, "-", D39/D49)</f>
        <v>9.4108789760963672E-5</v>
      </c>
      <c r="F39" s="81">
        <v>6</v>
      </c>
      <c r="G39" s="39">
        <f>IF(F49=0, "-", F39/F49)</f>
        <v>5.7700629898543061E-5</v>
      </c>
      <c r="H39" s="65">
        <v>7</v>
      </c>
      <c r="I39" s="21">
        <f>IF(H49=0, "-", H39/H49)</f>
        <v>7.9693975135479753E-5</v>
      </c>
      <c r="J39" s="20">
        <f t="shared" si="0"/>
        <v>-1</v>
      </c>
      <c r="K39" s="21">
        <f t="shared" si="1"/>
        <v>-0.14285714285714285</v>
      </c>
    </row>
    <row r="40" spans="1:11" x14ac:dyDescent="0.25">
      <c r="A40" s="7" t="s">
        <v>92</v>
      </c>
      <c r="B40" s="65">
        <v>52</v>
      </c>
      <c r="C40" s="39">
        <f>IF(B49=0, "-", B40/B49)</f>
        <v>4.0419743490089392E-3</v>
      </c>
      <c r="D40" s="65">
        <v>57</v>
      </c>
      <c r="E40" s="21">
        <f>IF(D49=0, "-", D40/D49)</f>
        <v>5.3642010163749291E-3</v>
      </c>
      <c r="F40" s="81">
        <v>525</v>
      </c>
      <c r="G40" s="39">
        <f>IF(F49=0, "-", F40/F49)</f>
        <v>5.0488051161225178E-3</v>
      </c>
      <c r="H40" s="65">
        <v>448</v>
      </c>
      <c r="I40" s="21">
        <f>IF(H49=0, "-", H40/H49)</f>
        <v>5.1004144086707042E-3</v>
      </c>
      <c r="J40" s="20">
        <f t="shared" si="0"/>
        <v>-8.771929824561403E-2</v>
      </c>
      <c r="K40" s="21">
        <f t="shared" si="1"/>
        <v>0.171875</v>
      </c>
    </row>
    <row r="41" spans="1:11" x14ac:dyDescent="0.25">
      <c r="A41" s="7" t="s">
        <v>93</v>
      </c>
      <c r="B41" s="65">
        <v>60</v>
      </c>
      <c r="C41" s="39">
        <f>IF(B49=0, "-", B41/B49)</f>
        <v>4.6638165565487761E-3</v>
      </c>
      <c r="D41" s="65">
        <v>46</v>
      </c>
      <c r="E41" s="21">
        <f>IF(D49=0, "-", D41/D49)</f>
        <v>4.329004329004329E-3</v>
      </c>
      <c r="F41" s="81">
        <v>527</v>
      </c>
      <c r="G41" s="39">
        <f>IF(F49=0, "-", F41/F49)</f>
        <v>5.0680386594220321E-3</v>
      </c>
      <c r="H41" s="65">
        <v>437</v>
      </c>
      <c r="I41" s="21">
        <f>IF(H49=0, "-", H41/H49)</f>
        <v>4.9751810191720931E-3</v>
      </c>
      <c r="J41" s="20">
        <f t="shared" si="0"/>
        <v>0.30434782608695654</v>
      </c>
      <c r="K41" s="21">
        <f t="shared" si="1"/>
        <v>0.20594965675057209</v>
      </c>
    </row>
    <row r="42" spans="1:11" x14ac:dyDescent="0.25">
      <c r="A42" s="7" t="s">
        <v>94</v>
      </c>
      <c r="B42" s="65">
        <v>734</v>
      </c>
      <c r="C42" s="39">
        <f>IF(B49=0, "-", B42/B49)</f>
        <v>5.7054022541780026E-2</v>
      </c>
      <c r="D42" s="65">
        <v>396</v>
      </c>
      <c r="E42" s="21">
        <f>IF(D49=0, "-", D42/D49)</f>
        <v>3.7267080745341616E-2</v>
      </c>
      <c r="F42" s="81">
        <v>5116</v>
      </c>
      <c r="G42" s="39">
        <f>IF(F49=0, "-", F42/F49)</f>
        <v>4.9199403760157717E-2</v>
      </c>
      <c r="H42" s="65">
        <v>3743</v>
      </c>
      <c r="I42" s="21">
        <f>IF(H49=0, "-", H42/H49)</f>
        <v>4.2613506990300108E-2</v>
      </c>
      <c r="J42" s="20">
        <f t="shared" si="0"/>
        <v>0.85353535353535348</v>
      </c>
      <c r="K42" s="21">
        <f t="shared" si="1"/>
        <v>0.36681806037937481</v>
      </c>
    </row>
    <row r="43" spans="1:11" x14ac:dyDescent="0.25">
      <c r="A43" s="7" t="s">
        <v>95</v>
      </c>
      <c r="B43" s="65">
        <v>186</v>
      </c>
      <c r="C43" s="39">
        <f>IF(B49=0, "-", B43/B49)</f>
        <v>1.4457831325301205E-2</v>
      </c>
      <c r="D43" s="65">
        <v>230</v>
      </c>
      <c r="E43" s="21">
        <f>IF(D49=0, "-", D43/D49)</f>
        <v>2.1645021645021644E-2</v>
      </c>
      <c r="F43" s="81">
        <v>1982</v>
      </c>
      <c r="G43" s="39">
        <f>IF(F49=0, "-", F43/F49)</f>
        <v>1.9060441409818725E-2</v>
      </c>
      <c r="H43" s="65">
        <v>1412</v>
      </c>
      <c r="I43" s="21">
        <f>IF(H49=0, "-", H43/H49)</f>
        <v>1.6075413270185347E-2</v>
      </c>
      <c r="J43" s="20">
        <f t="shared" si="0"/>
        <v>-0.19130434782608696</v>
      </c>
      <c r="K43" s="21">
        <f t="shared" si="1"/>
        <v>0.40368271954674223</v>
      </c>
    </row>
    <row r="44" spans="1:11" x14ac:dyDescent="0.25">
      <c r="A44" s="7" t="s">
        <v>96</v>
      </c>
      <c r="B44" s="65">
        <v>697</v>
      </c>
      <c r="C44" s="39">
        <f>IF(B49=0, "-", B44/B49)</f>
        <v>5.4178002331908282E-2</v>
      </c>
      <c r="D44" s="65">
        <v>934</v>
      </c>
      <c r="E44" s="21">
        <f>IF(D49=0, "-", D44/D49)</f>
        <v>8.7897609636740065E-2</v>
      </c>
      <c r="F44" s="81">
        <v>4909</v>
      </c>
      <c r="G44" s="39">
        <f>IF(F49=0, "-", F44/F49)</f>
        <v>4.7208732028657982E-2</v>
      </c>
      <c r="H44" s="65">
        <v>1123</v>
      </c>
      <c r="I44" s="21">
        <f>IF(H49=0, "-", H44/H49)</f>
        <v>1.278519058244911E-2</v>
      </c>
      <c r="J44" s="20">
        <f t="shared" si="0"/>
        <v>-0.25374732334047106</v>
      </c>
      <c r="K44" s="21">
        <f t="shared" si="1"/>
        <v>3.3713268032056991</v>
      </c>
    </row>
    <row r="45" spans="1:11" x14ac:dyDescent="0.25">
      <c r="A45" s="7" t="s">
        <v>97</v>
      </c>
      <c r="B45" s="65">
        <v>1738</v>
      </c>
      <c r="C45" s="39">
        <f>IF(B49=0, "-", B45/B49)</f>
        <v>0.13509521958802953</v>
      </c>
      <c r="D45" s="65">
        <v>1300</v>
      </c>
      <c r="E45" s="21">
        <f>IF(D49=0, "-", D45/D49)</f>
        <v>0.12234142668925278</v>
      </c>
      <c r="F45" s="81">
        <v>15626</v>
      </c>
      <c r="G45" s="39">
        <f>IF(F49=0, "-", F45/F49)</f>
        <v>0.15027167379910564</v>
      </c>
      <c r="H45" s="65">
        <v>17238</v>
      </c>
      <c r="I45" s="21">
        <f>IF(H49=0, "-", H45/H49)</f>
        <v>0.19625210619791431</v>
      </c>
      <c r="J45" s="20">
        <f t="shared" si="0"/>
        <v>0.33692307692307694</v>
      </c>
      <c r="K45" s="21">
        <f t="shared" si="1"/>
        <v>-9.3514328808446456E-2</v>
      </c>
    </row>
    <row r="46" spans="1:11" x14ac:dyDescent="0.25">
      <c r="A46" s="7" t="s">
        <v>99</v>
      </c>
      <c r="B46" s="65">
        <v>347</v>
      </c>
      <c r="C46" s="39">
        <f>IF(B49=0, "-", B46/B49)</f>
        <v>2.6972405752040421E-2</v>
      </c>
      <c r="D46" s="65">
        <v>401</v>
      </c>
      <c r="E46" s="21">
        <f>IF(D49=0, "-", D46/D49)</f>
        <v>3.7737624694146432E-2</v>
      </c>
      <c r="F46" s="81">
        <v>3092</v>
      </c>
      <c r="G46" s="39">
        <f>IF(F49=0, "-", F46/F49)</f>
        <v>2.9735057941049189E-2</v>
      </c>
      <c r="H46" s="65">
        <v>1860</v>
      </c>
      <c r="I46" s="21">
        <f>IF(H49=0, "-", H46/H49)</f>
        <v>2.1175827678856049E-2</v>
      </c>
      <c r="J46" s="20">
        <f t="shared" si="0"/>
        <v>-0.13466334164588528</v>
      </c>
      <c r="K46" s="21">
        <f t="shared" si="1"/>
        <v>0.66236559139784945</v>
      </c>
    </row>
    <row r="47" spans="1:11" x14ac:dyDescent="0.25">
      <c r="A47" s="7" t="s">
        <v>100</v>
      </c>
      <c r="B47" s="65">
        <v>147</v>
      </c>
      <c r="C47" s="39">
        <f>IF(B49=0, "-", B47/B49)</f>
        <v>1.1426350563544501E-2</v>
      </c>
      <c r="D47" s="65">
        <v>159</v>
      </c>
      <c r="E47" s="21">
        <f>IF(D49=0, "-", D47/D49)</f>
        <v>1.4963297571993224E-2</v>
      </c>
      <c r="F47" s="81">
        <v>1427</v>
      </c>
      <c r="G47" s="39">
        <f>IF(F49=0, "-", F47/F49)</f>
        <v>1.3723133144203491E-2</v>
      </c>
      <c r="H47" s="65">
        <v>1164</v>
      </c>
      <c r="I47" s="21">
        <f>IF(H49=0, "-", H47/H49)</f>
        <v>1.3251969579671206E-2</v>
      </c>
      <c r="J47" s="20">
        <f t="shared" si="0"/>
        <v>-7.5471698113207544E-2</v>
      </c>
      <c r="K47" s="21">
        <f t="shared" si="1"/>
        <v>0.22594501718213059</v>
      </c>
    </row>
    <row r="48" spans="1:11" x14ac:dyDescent="0.25">
      <c r="A48" s="2"/>
      <c r="B48" s="68"/>
      <c r="C48" s="33"/>
      <c r="D48" s="68"/>
      <c r="E48" s="6"/>
      <c r="F48" s="82"/>
      <c r="G48" s="33"/>
      <c r="H48" s="68"/>
      <c r="I48" s="6"/>
      <c r="J48" s="5"/>
      <c r="K48" s="6"/>
    </row>
    <row r="49" spans="1:11" s="43" customFormat="1" ht="13" x14ac:dyDescent="0.3">
      <c r="A49" s="162" t="s">
        <v>615</v>
      </c>
      <c r="B49" s="71">
        <f>SUM(B7:B48)</f>
        <v>12865</v>
      </c>
      <c r="C49" s="40">
        <v>1</v>
      </c>
      <c r="D49" s="71">
        <f>SUM(D7:D48)</f>
        <v>10626</v>
      </c>
      <c r="E49" s="41">
        <v>1</v>
      </c>
      <c r="F49" s="77">
        <f>SUM(F7:F48)</f>
        <v>103985</v>
      </c>
      <c r="G49" s="42">
        <v>1</v>
      </c>
      <c r="H49" s="71">
        <f>SUM(H7:H48)</f>
        <v>87836</v>
      </c>
      <c r="I49" s="41">
        <v>1</v>
      </c>
      <c r="J49" s="37">
        <f>IF(D49=0, "-", (B49-D49)/D49)</f>
        <v>0.21070958027479766</v>
      </c>
      <c r="K49" s="38">
        <f>IF(H49=0, "-", (F49-H49)/H49)</f>
        <v>0.18385400063755181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1"/>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113</v>
      </c>
      <c r="B2" s="202" t="s">
        <v>104</v>
      </c>
      <c r="C2" s="198"/>
      <c r="D2" s="198"/>
      <c r="E2" s="203"/>
      <c r="F2" s="203"/>
      <c r="G2" s="203"/>
      <c r="H2" s="203"/>
      <c r="I2" s="203"/>
      <c r="J2" s="203"/>
      <c r="K2" s="203"/>
    </row>
    <row r="4" spans="1:11" ht="15.5" x14ac:dyDescent="0.35">
      <c r="A4" s="164" t="s">
        <v>129</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131</v>
      </c>
      <c r="B6" s="61" t="s">
        <v>12</v>
      </c>
      <c r="C6" s="62" t="s">
        <v>13</v>
      </c>
      <c r="D6" s="61" t="s">
        <v>12</v>
      </c>
      <c r="E6" s="63" t="s">
        <v>13</v>
      </c>
      <c r="F6" s="62" t="s">
        <v>12</v>
      </c>
      <c r="G6" s="62" t="s">
        <v>13</v>
      </c>
      <c r="H6" s="61" t="s">
        <v>12</v>
      </c>
      <c r="I6" s="63" t="s">
        <v>13</v>
      </c>
      <c r="J6" s="61"/>
      <c r="K6" s="63"/>
    </row>
    <row r="7" spans="1:11" x14ac:dyDescent="0.25">
      <c r="A7" s="7" t="s">
        <v>498</v>
      </c>
      <c r="B7" s="65">
        <v>0</v>
      </c>
      <c r="C7" s="34">
        <f>IF(B15=0, "-", B7/B15)</f>
        <v>0</v>
      </c>
      <c r="D7" s="65">
        <v>0</v>
      </c>
      <c r="E7" s="9">
        <f>IF(D15=0, "-", D7/D15)</f>
        <v>0</v>
      </c>
      <c r="F7" s="81">
        <v>0</v>
      </c>
      <c r="G7" s="34">
        <f>IF(F15=0, "-", F7/F15)</f>
        <v>0</v>
      </c>
      <c r="H7" s="65">
        <v>2</v>
      </c>
      <c r="I7" s="9">
        <f>IF(H15=0, "-", H7/H15)</f>
        <v>3.2362459546925568E-3</v>
      </c>
      <c r="J7" s="8" t="str">
        <f t="shared" ref="J7:J13" si="0">IF(D7=0, "-", IF((B7-D7)/D7&lt;10, (B7-D7)/D7, "&gt;999%"))</f>
        <v>-</v>
      </c>
      <c r="K7" s="9">
        <f t="shared" ref="K7:K13" si="1">IF(H7=0, "-", IF((F7-H7)/H7&lt;10, (F7-H7)/H7, "&gt;999%"))</f>
        <v>-1</v>
      </c>
    </row>
    <row r="8" spans="1:11" x14ac:dyDescent="0.25">
      <c r="A8" s="7" t="s">
        <v>499</v>
      </c>
      <c r="B8" s="65">
        <v>0</v>
      </c>
      <c r="C8" s="34">
        <f>IF(B15=0, "-", B8/B15)</f>
        <v>0</v>
      </c>
      <c r="D8" s="65">
        <v>0</v>
      </c>
      <c r="E8" s="9">
        <f>IF(D15=0, "-", D8/D15)</f>
        <v>0</v>
      </c>
      <c r="F8" s="81">
        <v>1</v>
      </c>
      <c r="G8" s="34">
        <f>IF(F15=0, "-", F8/F15)</f>
        <v>1.7035775127768314E-3</v>
      </c>
      <c r="H8" s="65">
        <v>4</v>
      </c>
      <c r="I8" s="9">
        <f>IF(H15=0, "-", H8/H15)</f>
        <v>6.4724919093851136E-3</v>
      </c>
      <c r="J8" s="8" t="str">
        <f t="shared" si="0"/>
        <v>-</v>
      </c>
      <c r="K8" s="9">
        <f t="shared" si="1"/>
        <v>-0.75</v>
      </c>
    </row>
    <row r="9" spans="1:11" x14ac:dyDescent="0.25">
      <c r="A9" s="7" t="s">
        <v>500</v>
      </c>
      <c r="B9" s="65">
        <v>8</v>
      </c>
      <c r="C9" s="34">
        <f>IF(B15=0, "-", B9/B15)</f>
        <v>9.8765432098765427E-2</v>
      </c>
      <c r="D9" s="65">
        <v>3</v>
      </c>
      <c r="E9" s="9">
        <f>IF(D15=0, "-", D9/D15)</f>
        <v>4.8387096774193547E-2</v>
      </c>
      <c r="F9" s="81">
        <v>56</v>
      </c>
      <c r="G9" s="34">
        <f>IF(F15=0, "-", F9/F15)</f>
        <v>9.540034071550256E-2</v>
      </c>
      <c r="H9" s="65">
        <v>39</v>
      </c>
      <c r="I9" s="9">
        <f>IF(H15=0, "-", H9/H15)</f>
        <v>6.3106796116504854E-2</v>
      </c>
      <c r="J9" s="8">
        <f t="shared" si="0"/>
        <v>1.6666666666666667</v>
      </c>
      <c r="K9" s="9">
        <f t="shared" si="1"/>
        <v>0.4358974358974359</v>
      </c>
    </row>
    <row r="10" spans="1:11" x14ac:dyDescent="0.25">
      <c r="A10" s="7" t="s">
        <v>501</v>
      </c>
      <c r="B10" s="65">
        <v>0</v>
      </c>
      <c r="C10" s="34">
        <f>IF(B15=0, "-", B10/B15)</f>
        <v>0</v>
      </c>
      <c r="D10" s="65">
        <v>2</v>
      </c>
      <c r="E10" s="9">
        <f>IF(D15=0, "-", D10/D15)</f>
        <v>3.2258064516129031E-2</v>
      </c>
      <c r="F10" s="81">
        <v>1</v>
      </c>
      <c r="G10" s="34">
        <f>IF(F15=0, "-", F10/F15)</f>
        <v>1.7035775127768314E-3</v>
      </c>
      <c r="H10" s="65">
        <v>9</v>
      </c>
      <c r="I10" s="9">
        <f>IF(H15=0, "-", H10/H15)</f>
        <v>1.4563106796116505E-2</v>
      </c>
      <c r="J10" s="8">
        <f t="shared" si="0"/>
        <v>-1</v>
      </c>
      <c r="K10" s="9">
        <f t="shared" si="1"/>
        <v>-0.88888888888888884</v>
      </c>
    </row>
    <row r="11" spans="1:11" x14ac:dyDescent="0.25">
      <c r="A11" s="7" t="s">
        <v>502</v>
      </c>
      <c r="B11" s="65">
        <v>0</v>
      </c>
      <c r="C11" s="34">
        <f>IF(B15=0, "-", B11/B15)</f>
        <v>0</v>
      </c>
      <c r="D11" s="65">
        <v>0</v>
      </c>
      <c r="E11" s="9">
        <f>IF(D15=0, "-", D11/D15)</f>
        <v>0</v>
      </c>
      <c r="F11" s="81">
        <v>0</v>
      </c>
      <c r="G11" s="34">
        <f>IF(F15=0, "-", F11/F15)</f>
        <v>0</v>
      </c>
      <c r="H11" s="65">
        <v>2</v>
      </c>
      <c r="I11" s="9">
        <f>IF(H15=0, "-", H11/H15)</f>
        <v>3.2362459546925568E-3</v>
      </c>
      <c r="J11" s="8" t="str">
        <f t="shared" si="0"/>
        <v>-</v>
      </c>
      <c r="K11" s="9">
        <f t="shared" si="1"/>
        <v>-1</v>
      </c>
    </row>
    <row r="12" spans="1:11" x14ac:dyDescent="0.25">
      <c r="A12" s="7" t="s">
        <v>503</v>
      </c>
      <c r="B12" s="65">
        <v>73</v>
      </c>
      <c r="C12" s="34">
        <f>IF(B15=0, "-", B12/B15)</f>
        <v>0.90123456790123457</v>
      </c>
      <c r="D12" s="65">
        <v>56</v>
      </c>
      <c r="E12" s="9">
        <f>IF(D15=0, "-", D12/D15)</f>
        <v>0.90322580645161288</v>
      </c>
      <c r="F12" s="81">
        <v>529</v>
      </c>
      <c r="G12" s="34">
        <f>IF(F15=0, "-", F12/F15)</f>
        <v>0.90119250425894382</v>
      </c>
      <c r="H12" s="65">
        <v>547</v>
      </c>
      <c r="I12" s="9">
        <f>IF(H15=0, "-", H12/H15)</f>
        <v>0.88511326860841422</v>
      </c>
      <c r="J12" s="8">
        <f t="shared" si="0"/>
        <v>0.30357142857142855</v>
      </c>
      <c r="K12" s="9">
        <f t="shared" si="1"/>
        <v>-3.2906764168190127E-2</v>
      </c>
    </row>
    <row r="13" spans="1:11" x14ac:dyDescent="0.25">
      <c r="A13" s="7" t="s">
        <v>504</v>
      </c>
      <c r="B13" s="65">
        <v>0</v>
      </c>
      <c r="C13" s="34">
        <f>IF(B15=0, "-", B13/B15)</f>
        <v>0</v>
      </c>
      <c r="D13" s="65">
        <v>1</v>
      </c>
      <c r="E13" s="9">
        <f>IF(D15=0, "-", D13/D15)</f>
        <v>1.6129032258064516E-2</v>
      </c>
      <c r="F13" s="81">
        <v>0</v>
      </c>
      <c r="G13" s="34">
        <f>IF(F15=0, "-", F13/F15)</f>
        <v>0</v>
      </c>
      <c r="H13" s="65">
        <v>15</v>
      </c>
      <c r="I13" s="9">
        <f>IF(H15=0, "-", H13/H15)</f>
        <v>2.4271844660194174E-2</v>
      </c>
      <c r="J13" s="8">
        <f t="shared" si="0"/>
        <v>-1</v>
      </c>
      <c r="K13" s="9">
        <f t="shared" si="1"/>
        <v>-1</v>
      </c>
    </row>
    <row r="14" spans="1:11" x14ac:dyDescent="0.25">
      <c r="A14" s="2"/>
      <c r="B14" s="68"/>
      <c r="C14" s="33"/>
      <c r="D14" s="68"/>
      <c r="E14" s="6"/>
      <c r="F14" s="82"/>
      <c r="G14" s="33"/>
      <c r="H14" s="68"/>
      <c r="I14" s="6"/>
      <c r="J14" s="5"/>
      <c r="K14" s="6"/>
    </row>
    <row r="15" spans="1:11" s="43" customFormat="1" ht="13" x14ac:dyDescent="0.3">
      <c r="A15" s="162" t="s">
        <v>638</v>
      </c>
      <c r="B15" s="71">
        <f>SUM(B7:B14)</f>
        <v>81</v>
      </c>
      <c r="C15" s="40">
        <f>B15/23415</f>
        <v>3.459320948110186E-3</v>
      </c>
      <c r="D15" s="71">
        <f>SUM(D7:D14)</f>
        <v>62</v>
      </c>
      <c r="E15" s="41">
        <f>D15/20634</f>
        <v>3.0047494426674419E-3</v>
      </c>
      <c r="F15" s="77">
        <f>SUM(F7:F14)</f>
        <v>587</v>
      </c>
      <c r="G15" s="42">
        <f>F15/194143</f>
        <v>3.0235445007030901E-3</v>
      </c>
      <c r="H15" s="71">
        <f>SUM(H7:H14)</f>
        <v>618</v>
      </c>
      <c r="I15" s="41">
        <f>H15/175916</f>
        <v>3.51304031469565E-3</v>
      </c>
      <c r="J15" s="37">
        <f>IF(D15=0, "-", IF((B15-D15)/D15&lt;10, (B15-D15)/D15, "&gt;999%"))</f>
        <v>0.30645161290322581</v>
      </c>
      <c r="K15" s="38">
        <f>IF(H15=0, "-", IF((F15-H15)/H15&lt;10, (F15-H15)/H15, "&gt;999%"))</f>
        <v>-5.0161812297734629E-2</v>
      </c>
    </row>
    <row r="16" spans="1:11" x14ac:dyDescent="0.25">
      <c r="B16" s="83"/>
      <c r="D16" s="83"/>
      <c r="F16" s="83"/>
      <c r="H16" s="83"/>
    </row>
    <row r="17" spans="1:11" ht="13" x14ac:dyDescent="0.3">
      <c r="A17" s="163" t="s">
        <v>132</v>
      </c>
      <c r="B17" s="61" t="s">
        <v>12</v>
      </c>
      <c r="C17" s="62" t="s">
        <v>13</v>
      </c>
      <c r="D17" s="61" t="s">
        <v>12</v>
      </c>
      <c r="E17" s="63" t="s">
        <v>13</v>
      </c>
      <c r="F17" s="62" t="s">
        <v>12</v>
      </c>
      <c r="G17" s="62" t="s">
        <v>13</v>
      </c>
      <c r="H17" s="61" t="s">
        <v>12</v>
      </c>
      <c r="I17" s="63" t="s">
        <v>13</v>
      </c>
      <c r="J17" s="61"/>
      <c r="K17" s="63"/>
    </row>
    <row r="18" spans="1:11" x14ac:dyDescent="0.25">
      <c r="A18" s="7" t="s">
        <v>505</v>
      </c>
      <c r="B18" s="65">
        <v>10</v>
      </c>
      <c r="C18" s="34">
        <f>IF(B20=0, "-", B18/B20)</f>
        <v>1</v>
      </c>
      <c r="D18" s="65">
        <v>7</v>
      </c>
      <c r="E18" s="9">
        <f>IF(D20=0, "-", D18/D20)</f>
        <v>1</v>
      </c>
      <c r="F18" s="81">
        <v>76</v>
      </c>
      <c r="G18" s="34">
        <f>IF(F20=0, "-", F18/F20)</f>
        <v>1</v>
      </c>
      <c r="H18" s="65">
        <v>57</v>
      </c>
      <c r="I18" s="9">
        <f>IF(H20=0, "-", H18/H20)</f>
        <v>1</v>
      </c>
      <c r="J18" s="8">
        <f>IF(D18=0, "-", IF((B18-D18)/D18&lt;10, (B18-D18)/D18, "&gt;999%"))</f>
        <v>0.42857142857142855</v>
      </c>
      <c r="K18" s="9">
        <f>IF(H18=0, "-", IF((F18-H18)/H18&lt;10, (F18-H18)/H18, "&gt;999%"))</f>
        <v>0.33333333333333331</v>
      </c>
    </row>
    <row r="19" spans="1:11" x14ac:dyDescent="0.25">
      <c r="A19" s="2"/>
      <c r="B19" s="68"/>
      <c r="C19" s="33"/>
      <c r="D19" s="68"/>
      <c r="E19" s="6"/>
      <c r="F19" s="82"/>
      <c r="G19" s="33"/>
      <c r="H19" s="68"/>
      <c r="I19" s="6"/>
      <c r="J19" s="5"/>
      <c r="K19" s="6"/>
    </row>
    <row r="20" spans="1:11" s="43" customFormat="1" ht="13" x14ac:dyDescent="0.3">
      <c r="A20" s="162" t="s">
        <v>637</v>
      </c>
      <c r="B20" s="71">
        <f>SUM(B18:B19)</f>
        <v>10</v>
      </c>
      <c r="C20" s="40">
        <f>B20/23415</f>
        <v>4.2707666026051675E-4</v>
      </c>
      <c r="D20" s="71">
        <f>SUM(D18:D19)</f>
        <v>7</v>
      </c>
      <c r="E20" s="41">
        <f>D20/20634</f>
        <v>3.3924590481729185E-4</v>
      </c>
      <c r="F20" s="77">
        <f>SUM(F18:F19)</f>
        <v>76</v>
      </c>
      <c r="G20" s="42">
        <f>F20/194143</f>
        <v>3.9146402394111559E-4</v>
      </c>
      <c r="H20" s="71">
        <f>SUM(H18:H19)</f>
        <v>57</v>
      </c>
      <c r="I20" s="41">
        <f>H20/175916</f>
        <v>3.2401828145251144E-4</v>
      </c>
      <c r="J20" s="37">
        <f>IF(D20=0, "-", IF((B20-D20)/D20&lt;10, (B20-D20)/D20, "&gt;999%"))</f>
        <v>0.42857142857142855</v>
      </c>
      <c r="K20" s="38">
        <f>IF(H20=0, "-", IF((F20-H20)/H20&lt;10, (F20-H20)/H20, "&gt;999%"))</f>
        <v>0.33333333333333331</v>
      </c>
    </row>
    <row r="21" spans="1:11" x14ac:dyDescent="0.25">
      <c r="B21" s="83"/>
      <c r="D21" s="83"/>
      <c r="F21" s="83"/>
      <c r="H21" s="83"/>
    </row>
    <row r="22" spans="1:11" ht="13" x14ac:dyDescent="0.3">
      <c r="A22" s="163" t="s">
        <v>133</v>
      </c>
      <c r="B22" s="61" t="s">
        <v>12</v>
      </c>
      <c r="C22" s="62" t="s">
        <v>13</v>
      </c>
      <c r="D22" s="61" t="s">
        <v>12</v>
      </c>
      <c r="E22" s="63" t="s">
        <v>13</v>
      </c>
      <c r="F22" s="62" t="s">
        <v>12</v>
      </c>
      <c r="G22" s="62" t="s">
        <v>13</v>
      </c>
      <c r="H22" s="61" t="s">
        <v>12</v>
      </c>
      <c r="I22" s="63" t="s">
        <v>13</v>
      </c>
      <c r="J22" s="61"/>
      <c r="K22" s="63"/>
    </row>
    <row r="23" spans="1:11" x14ac:dyDescent="0.25">
      <c r="A23" s="7" t="s">
        <v>506</v>
      </c>
      <c r="B23" s="65">
        <v>4</v>
      </c>
      <c r="C23" s="34">
        <f>IF(B27=0, "-", B23/B27)</f>
        <v>0.30769230769230771</v>
      </c>
      <c r="D23" s="65">
        <v>4</v>
      </c>
      <c r="E23" s="9">
        <f>IF(D27=0, "-", D23/D27)</f>
        <v>0.17391304347826086</v>
      </c>
      <c r="F23" s="81">
        <v>59</v>
      </c>
      <c r="G23" s="34">
        <f>IF(F27=0, "-", F23/F27)</f>
        <v>0.49579831932773111</v>
      </c>
      <c r="H23" s="65">
        <v>29</v>
      </c>
      <c r="I23" s="9">
        <f>IF(H27=0, "-", H23/H27)</f>
        <v>0.15508021390374332</v>
      </c>
      <c r="J23" s="8">
        <f>IF(D23=0, "-", IF((B23-D23)/D23&lt;10, (B23-D23)/D23, "&gt;999%"))</f>
        <v>0</v>
      </c>
      <c r="K23" s="9">
        <f>IF(H23=0, "-", IF((F23-H23)/H23&lt;10, (F23-H23)/H23, "&gt;999%"))</f>
        <v>1.0344827586206897</v>
      </c>
    </row>
    <row r="24" spans="1:11" x14ac:dyDescent="0.25">
      <c r="A24" s="7" t="s">
        <v>507</v>
      </c>
      <c r="B24" s="65">
        <v>0</v>
      </c>
      <c r="C24" s="34">
        <f>IF(B27=0, "-", B24/B27)</f>
        <v>0</v>
      </c>
      <c r="D24" s="65">
        <v>0</v>
      </c>
      <c r="E24" s="9">
        <f>IF(D27=0, "-", D24/D27)</f>
        <v>0</v>
      </c>
      <c r="F24" s="81">
        <v>2</v>
      </c>
      <c r="G24" s="34">
        <f>IF(F27=0, "-", F24/F27)</f>
        <v>1.680672268907563E-2</v>
      </c>
      <c r="H24" s="65">
        <v>68</v>
      </c>
      <c r="I24" s="9">
        <f>IF(H27=0, "-", H24/H27)</f>
        <v>0.36363636363636365</v>
      </c>
      <c r="J24" s="8" t="str">
        <f>IF(D24=0, "-", IF((B24-D24)/D24&lt;10, (B24-D24)/D24, "&gt;999%"))</f>
        <v>-</v>
      </c>
      <c r="K24" s="9">
        <f>IF(H24=0, "-", IF((F24-H24)/H24&lt;10, (F24-H24)/H24, "&gt;999%"))</f>
        <v>-0.97058823529411764</v>
      </c>
    </row>
    <row r="25" spans="1:11" x14ac:dyDescent="0.25">
      <c r="A25" s="7" t="s">
        <v>508</v>
      </c>
      <c r="B25" s="65">
        <v>9</v>
      </c>
      <c r="C25" s="34">
        <f>IF(B27=0, "-", B25/B27)</f>
        <v>0.69230769230769229</v>
      </c>
      <c r="D25" s="65">
        <v>19</v>
      </c>
      <c r="E25" s="9">
        <f>IF(D27=0, "-", D25/D27)</f>
        <v>0.82608695652173914</v>
      </c>
      <c r="F25" s="81">
        <v>58</v>
      </c>
      <c r="G25" s="34">
        <f>IF(F27=0, "-", F25/F27)</f>
        <v>0.48739495798319327</v>
      </c>
      <c r="H25" s="65">
        <v>90</v>
      </c>
      <c r="I25" s="9">
        <f>IF(H27=0, "-", H25/H27)</f>
        <v>0.48128342245989303</v>
      </c>
      <c r="J25" s="8">
        <f>IF(D25=0, "-", IF((B25-D25)/D25&lt;10, (B25-D25)/D25, "&gt;999%"))</f>
        <v>-0.52631578947368418</v>
      </c>
      <c r="K25" s="9">
        <f>IF(H25=0, "-", IF((F25-H25)/H25&lt;10, (F25-H25)/H25, "&gt;999%"))</f>
        <v>-0.35555555555555557</v>
      </c>
    </row>
    <row r="26" spans="1:11" x14ac:dyDescent="0.25">
      <c r="A26" s="2"/>
      <c r="B26" s="68"/>
      <c r="C26" s="33"/>
      <c r="D26" s="68"/>
      <c r="E26" s="6"/>
      <c r="F26" s="82"/>
      <c r="G26" s="33"/>
      <c r="H26" s="68"/>
      <c r="I26" s="6"/>
      <c r="J26" s="5"/>
      <c r="K26" s="6"/>
    </row>
    <row r="27" spans="1:11" s="43" customFormat="1" ht="13" x14ac:dyDescent="0.3">
      <c r="A27" s="162" t="s">
        <v>636</v>
      </c>
      <c r="B27" s="71">
        <f>SUM(B23:B26)</f>
        <v>13</v>
      </c>
      <c r="C27" s="40">
        <f>B27/23415</f>
        <v>5.5519965833867181E-4</v>
      </c>
      <c r="D27" s="71">
        <f>SUM(D23:D26)</f>
        <v>23</v>
      </c>
      <c r="E27" s="41">
        <f>D27/20634</f>
        <v>1.1146651158282447E-3</v>
      </c>
      <c r="F27" s="77">
        <f>SUM(F23:F26)</f>
        <v>119</v>
      </c>
      <c r="G27" s="42">
        <f>F27/194143</f>
        <v>6.1295024801306258E-4</v>
      </c>
      <c r="H27" s="71">
        <f>SUM(H23:H26)</f>
        <v>187</v>
      </c>
      <c r="I27" s="41">
        <f>H27/175916</f>
        <v>1.0630073444143795E-3</v>
      </c>
      <c r="J27" s="37">
        <f>IF(D27=0, "-", IF((B27-D27)/D27&lt;10, (B27-D27)/D27, "&gt;999%"))</f>
        <v>-0.43478260869565216</v>
      </c>
      <c r="K27" s="38">
        <f>IF(H27=0, "-", IF((F27-H27)/H27&lt;10, (F27-H27)/H27, "&gt;999%"))</f>
        <v>-0.36363636363636365</v>
      </c>
    </row>
    <row r="28" spans="1:11" x14ac:dyDescent="0.25">
      <c r="B28" s="83"/>
      <c r="D28" s="83"/>
      <c r="F28" s="83"/>
      <c r="H28" s="83"/>
    </row>
    <row r="29" spans="1:11" ht="13" x14ac:dyDescent="0.3">
      <c r="A29" s="163" t="s">
        <v>134</v>
      </c>
      <c r="B29" s="61" t="s">
        <v>12</v>
      </c>
      <c r="C29" s="62" t="s">
        <v>13</v>
      </c>
      <c r="D29" s="61" t="s">
        <v>12</v>
      </c>
      <c r="E29" s="63" t="s">
        <v>13</v>
      </c>
      <c r="F29" s="62" t="s">
        <v>12</v>
      </c>
      <c r="G29" s="62" t="s">
        <v>13</v>
      </c>
      <c r="H29" s="61" t="s">
        <v>12</v>
      </c>
      <c r="I29" s="63" t="s">
        <v>13</v>
      </c>
      <c r="J29" s="61"/>
      <c r="K29" s="63"/>
    </row>
    <row r="30" spans="1:11" x14ac:dyDescent="0.25">
      <c r="A30" s="7" t="s">
        <v>509</v>
      </c>
      <c r="B30" s="65">
        <v>23</v>
      </c>
      <c r="C30" s="34">
        <f>IF(B41=0, "-", B30/B41)</f>
        <v>9.3117408906882596E-2</v>
      </c>
      <c r="D30" s="65">
        <v>44</v>
      </c>
      <c r="E30" s="9">
        <f>IF(D41=0, "-", D30/D41)</f>
        <v>0.12941176470588237</v>
      </c>
      <c r="F30" s="81">
        <v>319</v>
      </c>
      <c r="G30" s="34">
        <f>IF(F41=0, "-", F30/F41)</f>
        <v>0.12138508371385083</v>
      </c>
      <c r="H30" s="65">
        <v>133</v>
      </c>
      <c r="I30" s="9">
        <f>IF(H41=0, "-", H30/H41)</f>
        <v>4.05982905982906E-2</v>
      </c>
      <c r="J30" s="8">
        <f t="shared" ref="J30:J39" si="2">IF(D30=0, "-", IF((B30-D30)/D30&lt;10, (B30-D30)/D30, "&gt;999%"))</f>
        <v>-0.47727272727272729</v>
      </c>
      <c r="K30" s="9">
        <f t="shared" ref="K30:K39" si="3">IF(H30=0, "-", IF((F30-H30)/H30&lt;10, (F30-H30)/H30, "&gt;999%"))</f>
        <v>1.3984962406015038</v>
      </c>
    </row>
    <row r="31" spans="1:11" x14ac:dyDescent="0.25">
      <c r="A31" s="7" t="s">
        <v>510</v>
      </c>
      <c r="B31" s="65">
        <v>32</v>
      </c>
      <c r="C31" s="34">
        <f>IF(B41=0, "-", B31/B41)</f>
        <v>0.12955465587044535</v>
      </c>
      <c r="D31" s="65">
        <v>64</v>
      </c>
      <c r="E31" s="9">
        <f>IF(D41=0, "-", D31/D41)</f>
        <v>0.18823529411764706</v>
      </c>
      <c r="F31" s="81">
        <v>379</v>
      </c>
      <c r="G31" s="34">
        <f>IF(F41=0, "-", F31/F41)</f>
        <v>0.14421613394216135</v>
      </c>
      <c r="H31" s="65">
        <v>608</v>
      </c>
      <c r="I31" s="9">
        <f>IF(H41=0, "-", H31/H41)</f>
        <v>0.1855921855921856</v>
      </c>
      <c r="J31" s="8">
        <f t="shared" si="2"/>
        <v>-0.5</v>
      </c>
      <c r="K31" s="9">
        <f t="shared" si="3"/>
        <v>-0.37664473684210525</v>
      </c>
    </row>
    <row r="32" spans="1:11" x14ac:dyDescent="0.25">
      <c r="A32" s="7" t="s">
        <v>511</v>
      </c>
      <c r="B32" s="65">
        <v>66</v>
      </c>
      <c r="C32" s="34">
        <f>IF(B41=0, "-", B32/B41)</f>
        <v>0.26720647773279355</v>
      </c>
      <c r="D32" s="65">
        <v>48</v>
      </c>
      <c r="E32" s="9">
        <f>IF(D41=0, "-", D32/D41)</f>
        <v>0.14117647058823529</v>
      </c>
      <c r="F32" s="81">
        <v>593</v>
      </c>
      <c r="G32" s="34">
        <f>IF(F41=0, "-", F32/F41)</f>
        <v>0.2256468797564688</v>
      </c>
      <c r="H32" s="65">
        <v>451</v>
      </c>
      <c r="I32" s="9">
        <f>IF(H41=0, "-", H32/H41)</f>
        <v>0.13766788766788768</v>
      </c>
      <c r="J32" s="8">
        <f t="shared" si="2"/>
        <v>0.375</v>
      </c>
      <c r="K32" s="9">
        <f t="shared" si="3"/>
        <v>0.31485587583148561</v>
      </c>
    </row>
    <row r="33" spans="1:11" x14ac:dyDescent="0.25">
      <c r="A33" s="7" t="s">
        <v>512</v>
      </c>
      <c r="B33" s="65">
        <v>9</v>
      </c>
      <c r="C33" s="34">
        <f>IF(B41=0, "-", B33/B41)</f>
        <v>3.643724696356275E-2</v>
      </c>
      <c r="D33" s="65">
        <v>20</v>
      </c>
      <c r="E33" s="9">
        <f>IF(D41=0, "-", D33/D41)</f>
        <v>5.8823529411764705E-2</v>
      </c>
      <c r="F33" s="81">
        <v>148</v>
      </c>
      <c r="G33" s="34">
        <f>IF(F41=0, "-", F33/F41)</f>
        <v>5.6316590563165903E-2</v>
      </c>
      <c r="H33" s="65">
        <v>109</v>
      </c>
      <c r="I33" s="9">
        <f>IF(H41=0, "-", H33/H41)</f>
        <v>3.3272283272283272E-2</v>
      </c>
      <c r="J33" s="8">
        <f t="shared" si="2"/>
        <v>-0.55000000000000004</v>
      </c>
      <c r="K33" s="9">
        <f t="shared" si="3"/>
        <v>0.3577981651376147</v>
      </c>
    </row>
    <row r="34" spans="1:11" x14ac:dyDescent="0.25">
      <c r="A34" s="7" t="s">
        <v>513</v>
      </c>
      <c r="B34" s="65">
        <v>2</v>
      </c>
      <c r="C34" s="34">
        <f>IF(B41=0, "-", B34/B41)</f>
        <v>8.0971659919028341E-3</v>
      </c>
      <c r="D34" s="65">
        <v>19</v>
      </c>
      <c r="E34" s="9">
        <f>IF(D41=0, "-", D34/D41)</f>
        <v>5.5882352941176473E-2</v>
      </c>
      <c r="F34" s="81">
        <v>75</v>
      </c>
      <c r="G34" s="34">
        <f>IF(F41=0, "-", F34/F41)</f>
        <v>2.8538812785388126E-2</v>
      </c>
      <c r="H34" s="65">
        <v>105</v>
      </c>
      <c r="I34" s="9">
        <f>IF(H41=0, "-", H34/H41)</f>
        <v>3.2051282051282048E-2</v>
      </c>
      <c r="J34" s="8">
        <f t="shared" si="2"/>
        <v>-0.89473684210526316</v>
      </c>
      <c r="K34" s="9">
        <f t="shared" si="3"/>
        <v>-0.2857142857142857</v>
      </c>
    </row>
    <row r="35" spans="1:11" x14ac:dyDescent="0.25">
      <c r="A35" s="7" t="s">
        <v>514</v>
      </c>
      <c r="B35" s="65">
        <v>0</v>
      </c>
      <c r="C35" s="34">
        <f>IF(B41=0, "-", B35/B41)</f>
        <v>0</v>
      </c>
      <c r="D35" s="65">
        <v>34</v>
      </c>
      <c r="E35" s="9">
        <f>IF(D41=0, "-", D35/D41)</f>
        <v>0.1</v>
      </c>
      <c r="F35" s="81">
        <v>3</v>
      </c>
      <c r="G35" s="34">
        <f>IF(F41=0, "-", F35/F41)</f>
        <v>1.1415525114155251E-3</v>
      </c>
      <c r="H35" s="65">
        <v>370</v>
      </c>
      <c r="I35" s="9">
        <f>IF(H41=0, "-", H35/H41)</f>
        <v>0.11294261294261294</v>
      </c>
      <c r="J35" s="8">
        <f t="shared" si="2"/>
        <v>-1</v>
      </c>
      <c r="K35" s="9">
        <f t="shared" si="3"/>
        <v>-0.99189189189189186</v>
      </c>
    </row>
    <row r="36" spans="1:11" x14ac:dyDescent="0.25">
      <c r="A36" s="7" t="s">
        <v>515</v>
      </c>
      <c r="B36" s="65">
        <v>4</v>
      </c>
      <c r="C36" s="34">
        <f>IF(B41=0, "-", B36/B41)</f>
        <v>1.6194331983805668E-2</v>
      </c>
      <c r="D36" s="65">
        <v>7</v>
      </c>
      <c r="E36" s="9">
        <f>IF(D41=0, "-", D36/D41)</f>
        <v>2.0588235294117647E-2</v>
      </c>
      <c r="F36" s="81">
        <v>30</v>
      </c>
      <c r="G36" s="34">
        <f>IF(F41=0, "-", F36/F41)</f>
        <v>1.1415525114155251E-2</v>
      </c>
      <c r="H36" s="65">
        <v>36</v>
      </c>
      <c r="I36" s="9">
        <f>IF(H41=0, "-", H36/H41)</f>
        <v>1.098901098901099E-2</v>
      </c>
      <c r="J36" s="8">
        <f t="shared" si="2"/>
        <v>-0.42857142857142855</v>
      </c>
      <c r="K36" s="9">
        <f t="shared" si="3"/>
        <v>-0.16666666666666666</v>
      </c>
    </row>
    <row r="37" spans="1:11" x14ac:dyDescent="0.25">
      <c r="A37" s="7" t="s">
        <v>516</v>
      </c>
      <c r="B37" s="65">
        <v>7</v>
      </c>
      <c r="C37" s="34">
        <f>IF(B41=0, "-", B37/B41)</f>
        <v>2.8340080971659919E-2</v>
      </c>
      <c r="D37" s="65">
        <v>36</v>
      </c>
      <c r="E37" s="9">
        <f>IF(D41=0, "-", D37/D41)</f>
        <v>0.10588235294117647</v>
      </c>
      <c r="F37" s="81">
        <v>148</v>
      </c>
      <c r="G37" s="34">
        <f>IF(F41=0, "-", F37/F41)</f>
        <v>5.6316590563165903E-2</v>
      </c>
      <c r="H37" s="65">
        <v>282</v>
      </c>
      <c r="I37" s="9">
        <f>IF(H41=0, "-", H37/H41)</f>
        <v>8.608058608058608E-2</v>
      </c>
      <c r="J37" s="8">
        <f t="shared" si="2"/>
        <v>-0.80555555555555558</v>
      </c>
      <c r="K37" s="9">
        <f t="shared" si="3"/>
        <v>-0.47517730496453903</v>
      </c>
    </row>
    <row r="38" spans="1:11" x14ac:dyDescent="0.25">
      <c r="A38" s="7" t="s">
        <v>517</v>
      </c>
      <c r="B38" s="65">
        <v>94</v>
      </c>
      <c r="C38" s="34">
        <f>IF(B41=0, "-", B38/B41)</f>
        <v>0.38056680161943318</v>
      </c>
      <c r="D38" s="65">
        <v>47</v>
      </c>
      <c r="E38" s="9">
        <f>IF(D41=0, "-", D38/D41)</f>
        <v>0.13823529411764707</v>
      </c>
      <c r="F38" s="81">
        <v>834</v>
      </c>
      <c r="G38" s="34">
        <f>IF(F41=0, "-", F38/F41)</f>
        <v>0.31735159817351599</v>
      </c>
      <c r="H38" s="65">
        <v>1047</v>
      </c>
      <c r="I38" s="9">
        <f>IF(H41=0, "-", H38/H41)</f>
        <v>0.31959706959706957</v>
      </c>
      <c r="J38" s="8">
        <f t="shared" si="2"/>
        <v>1</v>
      </c>
      <c r="K38" s="9">
        <f t="shared" si="3"/>
        <v>-0.20343839541547279</v>
      </c>
    </row>
    <row r="39" spans="1:11" x14ac:dyDescent="0.25">
      <c r="A39" s="7" t="s">
        <v>518</v>
      </c>
      <c r="B39" s="65">
        <v>10</v>
      </c>
      <c r="C39" s="34">
        <f>IF(B41=0, "-", B39/B41)</f>
        <v>4.048582995951417E-2</v>
      </c>
      <c r="D39" s="65">
        <v>21</v>
      </c>
      <c r="E39" s="9">
        <f>IF(D41=0, "-", D39/D41)</f>
        <v>6.1764705882352944E-2</v>
      </c>
      <c r="F39" s="81">
        <v>99</v>
      </c>
      <c r="G39" s="34">
        <f>IF(F41=0, "-", F39/F41)</f>
        <v>3.7671232876712327E-2</v>
      </c>
      <c r="H39" s="65">
        <v>135</v>
      </c>
      <c r="I39" s="9">
        <f>IF(H41=0, "-", H39/H41)</f>
        <v>4.1208791208791208E-2</v>
      </c>
      <c r="J39" s="8">
        <f t="shared" si="2"/>
        <v>-0.52380952380952384</v>
      </c>
      <c r="K39" s="9">
        <f t="shared" si="3"/>
        <v>-0.26666666666666666</v>
      </c>
    </row>
    <row r="40" spans="1:11" x14ac:dyDescent="0.25">
      <c r="A40" s="2"/>
      <c r="B40" s="68"/>
      <c r="C40" s="33"/>
      <c r="D40" s="68"/>
      <c r="E40" s="6"/>
      <c r="F40" s="82"/>
      <c r="G40" s="33"/>
      <c r="H40" s="68"/>
      <c r="I40" s="6"/>
      <c r="J40" s="5"/>
      <c r="K40" s="6"/>
    </row>
    <row r="41" spans="1:11" s="43" customFormat="1" ht="13" x14ac:dyDescent="0.3">
      <c r="A41" s="162" t="s">
        <v>635</v>
      </c>
      <c r="B41" s="71">
        <f>SUM(B30:B40)</f>
        <v>247</v>
      </c>
      <c r="C41" s="40">
        <f>B41/23415</f>
        <v>1.0548793508434764E-2</v>
      </c>
      <c r="D41" s="71">
        <f>SUM(D30:D40)</f>
        <v>340</v>
      </c>
      <c r="E41" s="41">
        <f>D41/20634</f>
        <v>1.6477658233982746E-2</v>
      </c>
      <c r="F41" s="77">
        <f>SUM(F30:F40)</f>
        <v>2628</v>
      </c>
      <c r="G41" s="42">
        <f>F41/194143</f>
        <v>1.3536413880490154E-2</v>
      </c>
      <c r="H41" s="71">
        <f>SUM(H30:H40)</f>
        <v>3276</v>
      </c>
      <c r="I41" s="41">
        <f>H41/175916</f>
        <v>1.8622524386639076E-2</v>
      </c>
      <c r="J41" s="37">
        <f>IF(D41=0, "-", IF((B41-D41)/D41&lt;10, (B41-D41)/D41, "&gt;999%"))</f>
        <v>-0.27352941176470591</v>
      </c>
      <c r="K41" s="38">
        <f>IF(H41=0, "-", IF((F41-H41)/H41&lt;10, (F41-H41)/H41, "&gt;999%"))</f>
        <v>-0.19780219780219779</v>
      </c>
    </row>
    <row r="42" spans="1:11" x14ac:dyDescent="0.25">
      <c r="B42" s="83"/>
      <c r="D42" s="83"/>
      <c r="F42" s="83"/>
      <c r="H42" s="83"/>
    </row>
    <row r="43" spans="1:11" ht="13" x14ac:dyDescent="0.3">
      <c r="A43" s="163" t="s">
        <v>135</v>
      </c>
      <c r="B43" s="61" t="s">
        <v>12</v>
      </c>
      <c r="C43" s="62" t="s">
        <v>13</v>
      </c>
      <c r="D43" s="61" t="s">
        <v>12</v>
      </c>
      <c r="E43" s="63" t="s">
        <v>13</v>
      </c>
      <c r="F43" s="62" t="s">
        <v>12</v>
      </c>
      <c r="G43" s="62" t="s">
        <v>13</v>
      </c>
      <c r="H43" s="61" t="s">
        <v>12</v>
      </c>
      <c r="I43" s="63" t="s">
        <v>13</v>
      </c>
      <c r="J43" s="61"/>
      <c r="K43" s="63"/>
    </row>
    <row r="44" spans="1:11" x14ac:dyDescent="0.25">
      <c r="A44" s="7" t="s">
        <v>519</v>
      </c>
      <c r="B44" s="65">
        <v>45</v>
      </c>
      <c r="C44" s="34">
        <f>IF(B54=0, "-", B44/B54)</f>
        <v>7.2933549432739053E-2</v>
      </c>
      <c r="D44" s="65">
        <v>79</v>
      </c>
      <c r="E44" s="9">
        <f>IF(D54=0, "-", D44/D54)</f>
        <v>0.13057851239669421</v>
      </c>
      <c r="F44" s="81">
        <v>812</v>
      </c>
      <c r="G44" s="34">
        <f>IF(F54=0, "-", F44/F54)</f>
        <v>0.14578096947935368</v>
      </c>
      <c r="H44" s="65">
        <v>574</v>
      </c>
      <c r="I44" s="9">
        <f>IF(H54=0, "-", H44/H54)</f>
        <v>8.6199128998348098E-2</v>
      </c>
      <c r="J44" s="8">
        <f t="shared" ref="J44:J52" si="4">IF(D44=0, "-", IF((B44-D44)/D44&lt;10, (B44-D44)/D44, "&gt;999%"))</f>
        <v>-0.43037974683544306</v>
      </c>
      <c r="K44" s="9">
        <f t="shared" ref="K44:K52" si="5">IF(H44=0, "-", IF((F44-H44)/H44&lt;10, (F44-H44)/H44, "&gt;999%"))</f>
        <v>0.41463414634146339</v>
      </c>
    </row>
    <row r="45" spans="1:11" x14ac:dyDescent="0.25">
      <c r="A45" s="7" t="s">
        <v>520</v>
      </c>
      <c r="B45" s="65">
        <v>0</v>
      </c>
      <c r="C45" s="34">
        <f>IF(B54=0, "-", B45/B54)</f>
        <v>0</v>
      </c>
      <c r="D45" s="65">
        <v>0</v>
      </c>
      <c r="E45" s="9">
        <f>IF(D54=0, "-", D45/D54)</f>
        <v>0</v>
      </c>
      <c r="F45" s="81">
        <v>0</v>
      </c>
      <c r="G45" s="34">
        <f>IF(F54=0, "-", F45/F54)</f>
        <v>0</v>
      </c>
      <c r="H45" s="65">
        <v>1</v>
      </c>
      <c r="I45" s="9">
        <f>IF(H54=0, "-", H45/H54)</f>
        <v>1.501726986033939E-4</v>
      </c>
      <c r="J45" s="8" t="str">
        <f t="shared" si="4"/>
        <v>-</v>
      </c>
      <c r="K45" s="9">
        <f t="shared" si="5"/>
        <v>-1</v>
      </c>
    </row>
    <row r="46" spans="1:11" x14ac:dyDescent="0.25">
      <c r="A46" s="7" t="s">
        <v>521</v>
      </c>
      <c r="B46" s="65">
        <v>1</v>
      </c>
      <c r="C46" s="34">
        <f>IF(B54=0, "-", B46/B54)</f>
        <v>1.6207455429497568E-3</v>
      </c>
      <c r="D46" s="65">
        <v>0</v>
      </c>
      <c r="E46" s="9">
        <f>IF(D54=0, "-", D46/D54)</f>
        <v>0</v>
      </c>
      <c r="F46" s="81">
        <v>5</v>
      </c>
      <c r="G46" s="34">
        <f>IF(F54=0, "-", F46/F54)</f>
        <v>8.9766606822262122E-4</v>
      </c>
      <c r="H46" s="65">
        <v>56</v>
      </c>
      <c r="I46" s="9">
        <f>IF(H54=0, "-", H46/H54)</f>
        <v>8.4096711217900577E-3</v>
      </c>
      <c r="J46" s="8" t="str">
        <f t="shared" si="4"/>
        <v>-</v>
      </c>
      <c r="K46" s="9">
        <f t="shared" si="5"/>
        <v>-0.9107142857142857</v>
      </c>
    </row>
    <row r="47" spans="1:11" x14ac:dyDescent="0.25">
      <c r="A47" s="7" t="s">
        <v>522</v>
      </c>
      <c r="B47" s="65">
        <v>140</v>
      </c>
      <c r="C47" s="34">
        <f>IF(B54=0, "-", B47/B54)</f>
        <v>0.22690437601296595</v>
      </c>
      <c r="D47" s="65">
        <v>33</v>
      </c>
      <c r="E47" s="9">
        <f>IF(D54=0, "-", D47/D54)</f>
        <v>5.4545454545454543E-2</v>
      </c>
      <c r="F47" s="81">
        <v>1116</v>
      </c>
      <c r="G47" s="34">
        <f>IF(F54=0, "-", F47/F54)</f>
        <v>0.20035906642728904</v>
      </c>
      <c r="H47" s="65">
        <v>948</v>
      </c>
      <c r="I47" s="9">
        <f>IF(H54=0, "-", H47/H54)</f>
        <v>0.14236371827601743</v>
      </c>
      <c r="J47" s="8">
        <f t="shared" si="4"/>
        <v>3.2424242424242422</v>
      </c>
      <c r="K47" s="9">
        <f t="shared" si="5"/>
        <v>0.17721518987341772</v>
      </c>
    </row>
    <row r="48" spans="1:11" x14ac:dyDescent="0.25">
      <c r="A48" s="7" t="s">
        <v>523</v>
      </c>
      <c r="B48" s="65">
        <v>0</v>
      </c>
      <c r="C48" s="34">
        <f>IF(B54=0, "-", B48/B54)</f>
        <v>0</v>
      </c>
      <c r="D48" s="65">
        <v>0</v>
      </c>
      <c r="E48" s="9">
        <f>IF(D54=0, "-", D48/D54)</f>
        <v>0</v>
      </c>
      <c r="F48" s="81">
        <v>6</v>
      </c>
      <c r="G48" s="34">
        <f>IF(F54=0, "-", F48/F54)</f>
        <v>1.0771992818671453E-3</v>
      </c>
      <c r="H48" s="65">
        <v>0</v>
      </c>
      <c r="I48" s="9">
        <f>IF(H54=0, "-", H48/H54)</f>
        <v>0</v>
      </c>
      <c r="J48" s="8" t="str">
        <f t="shared" si="4"/>
        <v>-</v>
      </c>
      <c r="K48" s="9" t="str">
        <f t="shared" si="5"/>
        <v>-</v>
      </c>
    </row>
    <row r="49" spans="1:11" x14ac:dyDescent="0.25">
      <c r="A49" s="7" t="s">
        <v>524</v>
      </c>
      <c r="B49" s="65">
        <v>60</v>
      </c>
      <c r="C49" s="34">
        <f>IF(B54=0, "-", B49/B54)</f>
        <v>9.7244732576985418E-2</v>
      </c>
      <c r="D49" s="65">
        <v>25</v>
      </c>
      <c r="E49" s="9">
        <f>IF(D54=0, "-", D49/D54)</f>
        <v>4.1322314049586778E-2</v>
      </c>
      <c r="F49" s="81">
        <v>632</v>
      </c>
      <c r="G49" s="34">
        <f>IF(F54=0, "-", F49/F54)</f>
        <v>0.11346499102333932</v>
      </c>
      <c r="H49" s="65">
        <v>605</v>
      </c>
      <c r="I49" s="9">
        <f>IF(H54=0, "-", H49/H54)</f>
        <v>9.0854482655053317E-2</v>
      </c>
      <c r="J49" s="8">
        <f t="shared" si="4"/>
        <v>1.4</v>
      </c>
      <c r="K49" s="9">
        <f t="shared" si="5"/>
        <v>4.4628099173553717E-2</v>
      </c>
    </row>
    <row r="50" spans="1:11" x14ac:dyDescent="0.25">
      <c r="A50" s="7" t="s">
        <v>525</v>
      </c>
      <c r="B50" s="65">
        <v>50</v>
      </c>
      <c r="C50" s="34">
        <f>IF(B54=0, "-", B50/B54)</f>
        <v>8.1037277147487846E-2</v>
      </c>
      <c r="D50" s="65">
        <v>77</v>
      </c>
      <c r="E50" s="9">
        <f>IF(D54=0, "-", D50/D54)</f>
        <v>0.12727272727272726</v>
      </c>
      <c r="F50" s="81">
        <v>471</v>
      </c>
      <c r="G50" s="34">
        <f>IF(F54=0, "-", F50/F54)</f>
        <v>8.4560143626570911E-2</v>
      </c>
      <c r="H50" s="65">
        <v>666</v>
      </c>
      <c r="I50" s="9">
        <f>IF(H54=0, "-", H50/H54)</f>
        <v>0.10001501726986034</v>
      </c>
      <c r="J50" s="8">
        <f t="shared" si="4"/>
        <v>-0.35064935064935066</v>
      </c>
      <c r="K50" s="9">
        <f t="shared" si="5"/>
        <v>-0.2927927927927928</v>
      </c>
    </row>
    <row r="51" spans="1:11" x14ac:dyDescent="0.25">
      <c r="A51" s="7" t="s">
        <v>526</v>
      </c>
      <c r="B51" s="65">
        <v>22</v>
      </c>
      <c r="C51" s="34">
        <f>IF(B54=0, "-", B51/B54)</f>
        <v>3.5656401944894653E-2</v>
      </c>
      <c r="D51" s="65">
        <v>22</v>
      </c>
      <c r="E51" s="9">
        <f>IF(D54=0, "-", D51/D54)</f>
        <v>3.6363636363636362E-2</v>
      </c>
      <c r="F51" s="81">
        <v>102</v>
      </c>
      <c r="G51" s="34">
        <f>IF(F54=0, "-", F51/F54)</f>
        <v>1.8312387791741474E-2</v>
      </c>
      <c r="H51" s="65">
        <v>333</v>
      </c>
      <c r="I51" s="9">
        <f>IF(H54=0, "-", H51/H54)</f>
        <v>5.000750863493017E-2</v>
      </c>
      <c r="J51" s="8">
        <f t="shared" si="4"/>
        <v>0</v>
      </c>
      <c r="K51" s="9">
        <f t="shared" si="5"/>
        <v>-0.69369369369369371</v>
      </c>
    </row>
    <row r="52" spans="1:11" x14ac:dyDescent="0.25">
      <c r="A52" s="7" t="s">
        <v>527</v>
      </c>
      <c r="B52" s="65">
        <v>299</v>
      </c>
      <c r="C52" s="34">
        <f>IF(B54=0, "-", B52/B54)</f>
        <v>0.4846029173419773</v>
      </c>
      <c r="D52" s="65">
        <v>369</v>
      </c>
      <c r="E52" s="9">
        <f>IF(D54=0, "-", D52/D54)</f>
        <v>0.60991735537190084</v>
      </c>
      <c r="F52" s="81">
        <v>2426</v>
      </c>
      <c r="G52" s="34">
        <f>IF(F54=0, "-", F52/F54)</f>
        <v>0.43554757630161578</v>
      </c>
      <c r="H52" s="65">
        <v>3476</v>
      </c>
      <c r="I52" s="9">
        <f>IF(H54=0, "-", H52/H54)</f>
        <v>0.52200030034539724</v>
      </c>
      <c r="J52" s="8">
        <f t="shared" si="4"/>
        <v>-0.18970189701897019</v>
      </c>
      <c r="K52" s="9">
        <f t="shared" si="5"/>
        <v>-0.30207134637514382</v>
      </c>
    </row>
    <row r="53" spans="1:11" x14ac:dyDescent="0.25">
      <c r="A53" s="2"/>
      <c r="B53" s="68"/>
      <c r="C53" s="33"/>
      <c r="D53" s="68"/>
      <c r="E53" s="6"/>
      <c r="F53" s="82"/>
      <c r="G53" s="33"/>
      <c r="H53" s="68"/>
      <c r="I53" s="6"/>
      <c r="J53" s="5"/>
      <c r="K53" s="6"/>
    </row>
    <row r="54" spans="1:11" s="43" customFormat="1" ht="13" x14ac:dyDescent="0.3">
      <c r="A54" s="162" t="s">
        <v>634</v>
      </c>
      <c r="B54" s="71">
        <f>SUM(B44:B53)</f>
        <v>617</v>
      </c>
      <c r="C54" s="40">
        <f>B54/23415</f>
        <v>2.6350629938073883E-2</v>
      </c>
      <c r="D54" s="71">
        <f>SUM(D44:D53)</f>
        <v>605</v>
      </c>
      <c r="E54" s="41">
        <f>D54/20634</f>
        <v>2.9320538916351651E-2</v>
      </c>
      <c r="F54" s="77">
        <f>SUM(F44:F53)</f>
        <v>5570</v>
      </c>
      <c r="G54" s="42">
        <f>F54/194143</f>
        <v>2.869019228094755E-2</v>
      </c>
      <c r="H54" s="71">
        <f>SUM(H44:H53)</f>
        <v>6659</v>
      </c>
      <c r="I54" s="41">
        <f>H54/175916</f>
        <v>3.7853293617408308E-2</v>
      </c>
      <c r="J54" s="37">
        <f>IF(D54=0, "-", IF((B54-D54)/D54&lt;10, (B54-D54)/D54, "&gt;999%"))</f>
        <v>1.9834710743801654E-2</v>
      </c>
      <c r="K54" s="38">
        <f>IF(H54=0, "-", IF((F54-H54)/H54&lt;10, (F54-H54)/H54, "&gt;999%"))</f>
        <v>-0.16353806877909596</v>
      </c>
    </row>
    <row r="55" spans="1:11" x14ac:dyDescent="0.25">
      <c r="B55" s="83"/>
      <c r="D55" s="83"/>
      <c r="F55" s="83"/>
      <c r="H55" s="83"/>
    </row>
    <row r="56" spans="1:11" ht="13" x14ac:dyDescent="0.3">
      <c r="A56" s="163" t="s">
        <v>136</v>
      </c>
      <c r="B56" s="61" t="s">
        <v>12</v>
      </c>
      <c r="C56" s="62" t="s">
        <v>13</v>
      </c>
      <c r="D56" s="61" t="s">
        <v>12</v>
      </c>
      <c r="E56" s="63" t="s">
        <v>13</v>
      </c>
      <c r="F56" s="62" t="s">
        <v>12</v>
      </c>
      <c r="G56" s="62" t="s">
        <v>13</v>
      </c>
      <c r="H56" s="61" t="s">
        <v>12</v>
      </c>
      <c r="I56" s="63" t="s">
        <v>13</v>
      </c>
      <c r="J56" s="61"/>
      <c r="K56" s="63"/>
    </row>
    <row r="57" spans="1:11" x14ac:dyDescent="0.25">
      <c r="A57" s="7" t="s">
        <v>528</v>
      </c>
      <c r="B57" s="65">
        <v>1126</v>
      </c>
      <c r="C57" s="34">
        <f>IF(B70=0, "-", B57/B70)</f>
        <v>0.24345945945945946</v>
      </c>
      <c r="D57" s="65">
        <v>791</v>
      </c>
      <c r="E57" s="9">
        <f>IF(D70=0, "-", D57/D70)</f>
        <v>0.19715852442671983</v>
      </c>
      <c r="F57" s="81">
        <v>7796</v>
      </c>
      <c r="G57" s="34">
        <f>IF(F70=0, "-", F57/F70)</f>
        <v>0.20568835417656062</v>
      </c>
      <c r="H57" s="65">
        <v>5666</v>
      </c>
      <c r="I57" s="9">
        <f>IF(H70=0, "-", H57/H70)</f>
        <v>0.15731896934695691</v>
      </c>
      <c r="J57" s="8">
        <f t="shared" ref="J57:J68" si="6">IF(D57=0, "-", IF((B57-D57)/D57&lt;10, (B57-D57)/D57, "&gt;999%"))</f>
        <v>0.42351453855878635</v>
      </c>
      <c r="K57" s="9">
        <f t="shared" ref="K57:K68" si="7">IF(H57=0, "-", IF((F57-H57)/H57&lt;10, (F57-H57)/H57, "&gt;999%"))</f>
        <v>0.37592657959759973</v>
      </c>
    </row>
    <row r="58" spans="1:11" x14ac:dyDescent="0.25">
      <c r="A58" s="7" t="s">
        <v>529</v>
      </c>
      <c r="B58" s="65">
        <v>211</v>
      </c>
      <c r="C58" s="34">
        <f>IF(B70=0, "-", B58/B70)</f>
        <v>4.5621621621621623E-2</v>
      </c>
      <c r="D58" s="65">
        <v>331</v>
      </c>
      <c r="E58" s="9">
        <f>IF(D70=0, "-", D58/D70)</f>
        <v>8.2502492522432705E-2</v>
      </c>
      <c r="F58" s="81">
        <v>2552</v>
      </c>
      <c r="G58" s="34">
        <f>IF(F70=0, "-", F58/F70)</f>
        <v>6.733153923275817E-2</v>
      </c>
      <c r="H58" s="65">
        <v>1918</v>
      </c>
      <c r="I58" s="9">
        <f>IF(H70=0, "-", H58/H70)</f>
        <v>5.3254109284762326E-2</v>
      </c>
      <c r="J58" s="8">
        <f t="shared" si="6"/>
        <v>-0.36253776435045315</v>
      </c>
      <c r="K58" s="9">
        <f t="shared" si="7"/>
        <v>0.33055265901981229</v>
      </c>
    </row>
    <row r="59" spans="1:11" x14ac:dyDescent="0.25">
      <c r="A59" s="7" t="s">
        <v>530</v>
      </c>
      <c r="B59" s="65">
        <v>597</v>
      </c>
      <c r="C59" s="34">
        <f>IF(B70=0, "-", B59/B70)</f>
        <v>0.12908108108108107</v>
      </c>
      <c r="D59" s="65">
        <v>427</v>
      </c>
      <c r="E59" s="9">
        <f>IF(D70=0, "-", D59/D70)</f>
        <v>0.10643070787637089</v>
      </c>
      <c r="F59" s="81">
        <v>4657</v>
      </c>
      <c r="G59" s="34">
        <f>IF(F70=0, "-", F59/F70)</f>
        <v>0.12286950556698854</v>
      </c>
      <c r="H59" s="65">
        <v>4119</v>
      </c>
      <c r="I59" s="9">
        <f>IF(H70=0, "-", H59/H70)</f>
        <v>0.11436583740559751</v>
      </c>
      <c r="J59" s="8">
        <f t="shared" si="6"/>
        <v>0.39812646370023419</v>
      </c>
      <c r="K59" s="9">
        <f t="shared" si="7"/>
        <v>0.13061422675406653</v>
      </c>
    </row>
    <row r="60" spans="1:11" x14ac:dyDescent="0.25">
      <c r="A60" s="7" t="s">
        <v>531</v>
      </c>
      <c r="B60" s="65">
        <v>20</v>
      </c>
      <c r="C60" s="34">
        <f>IF(B70=0, "-", B60/B70)</f>
        <v>4.3243243243243244E-3</v>
      </c>
      <c r="D60" s="65">
        <v>30</v>
      </c>
      <c r="E60" s="9">
        <f>IF(D70=0, "-", D60/D70)</f>
        <v>7.4775672981056826E-3</v>
      </c>
      <c r="F60" s="81">
        <v>191</v>
      </c>
      <c r="G60" s="34">
        <f>IF(F70=0, "-", F60/F70)</f>
        <v>5.0393119096617594E-3</v>
      </c>
      <c r="H60" s="65">
        <v>290</v>
      </c>
      <c r="I60" s="9">
        <f>IF(H70=0, "-", H60/H70)</f>
        <v>8.0519768991559309E-3</v>
      </c>
      <c r="J60" s="8">
        <f t="shared" si="6"/>
        <v>-0.33333333333333331</v>
      </c>
      <c r="K60" s="9">
        <f t="shared" si="7"/>
        <v>-0.3413793103448276</v>
      </c>
    </row>
    <row r="61" spans="1:11" x14ac:dyDescent="0.25">
      <c r="A61" s="7" t="s">
        <v>532</v>
      </c>
      <c r="B61" s="65">
        <v>204</v>
      </c>
      <c r="C61" s="34">
        <f>IF(B70=0, "-", B61/B70)</f>
        <v>4.4108108108108106E-2</v>
      </c>
      <c r="D61" s="65">
        <v>202</v>
      </c>
      <c r="E61" s="9">
        <f>IF(D70=0, "-", D61/D70)</f>
        <v>5.0348953140578266E-2</v>
      </c>
      <c r="F61" s="81">
        <v>1688</v>
      </c>
      <c r="G61" s="34">
        <f>IF(F70=0, "-", F61/F70)</f>
        <v>4.453590839533534E-2</v>
      </c>
      <c r="H61" s="65">
        <v>929</v>
      </c>
      <c r="I61" s="9">
        <f>IF(H70=0, "-", H61/H70)</f>
        <v>2.5794091514882274E-2</v>
      </c>
      <c r="J61" s="8">
        <f t="shared" si="6"/>
        <v>9.9009900990099011E-3</v>
      </c>
      <c r="K61" s="9">
        <f t="shared" si="7"/>
        <v>0.81700753498385359</v>
      </c>
    </row>
    <row r="62" spans="1:11" x14ac:dyDescent="0.25">
      <c r="A62" s="7" t="s">
        <v>533</v>
      </c>
      <c r="B62" s="65">
        <v>282</v>
      </c>
      <c r="C62" s="34">
        <f>IF(B70=0, "-", B62/B70)</f>
        <v>6.0972972972972973E-2</v>
      </c>
      <c r="D62" s="65">
        <v>141</v>
      </c>
      <c r="E62" s="9">
        <f>IF(D70=0, "-", D62/D70)</f>
        <v>3.5144566301096712E-2</v>
      </c>
      <c r="F62" s="81">
        <v>3771</v>
      </c>
      <c r="G62" s="34">
        <f>IF(F70=0, "-", F62/F70)</f>
        <v>9.9493430425835042E-2</v>
      </c>
      <c r="H62" s="65">
        <v>2790</v>
      </c>
      <c r="I62" s="9">
        <f>IF(H70=0, "-", H62/H70)</f>
        <v>7.7465570857396707E-2</v>
      </c>
      <c r="J62" s="8">
        <f t="shared" si="6"/>
        <v>1</v>
      </c>
      <c r="K62" s="9">
        <f t="shared" si="7"/>
        <v>0.35161290322580646</v>
      </c>
    </row>
    <row r="63" spans="1:11" x14ac:dyDescent="0.25">
      <c r="A63" s="7" t="s">
        <v>534</v>
      </c>
      <c r="B63" s="65">
        <v>123</v>
      </c>
      <c r="C63" s="34">
        <f>IF(B70=0, "-", B63/B70)</f>
        <v>2.6594594594594595E-2</v>
      </c>
      <c r="D63" s="65">
        <v>514</v>
      </c>
      <c r="E63" s="9">
        <f>IF(D70=0, "-", D63/D70)</f>
        <v>0.12811565304087738</v>
      </c>
      <c r="F63" s="81">
        <v>2743</v>
      </c>
      <c r="G63" s="34">
        <f>IF(F70=0, "-", F63/F70)</f>
        <v>7.2370851142419923E-2</v>
      </c>
      <c r="H63" s="65">
        <v>5172</v>
      </c>
      <c r="I63" s="9">
        <f>IF(H70=0, "-", H63/H70)</f>
        <v>0.14360284318080854</v>
      </c>
      <c r="J63" s="8">
        <f t="shared" si="6"/>
        <v>-0.76070038910505833</v>
      </c>
      <c r="K63" s="9">
        <f t="shared" si="7"/>
        <v>-0.4696442382057231</v>
      </c>
    </row>
    <row r="64" spans="1:11" x14ac:dyDescent="0.25">
      <c r="A64" s="7" t="s">
        <v>535</v>
      </c>
      <c r="B64" s="65">
        <v>181</v>
      </c>
      <c r="C64" s="34">
        <f>IF(B70=0, "-", B64/B70)</f>
        <v>3.9135135135135134E-2</v>
      </c>
      <c r="D64" s="65">
        <v>160</v>
      </c>
      <c r="E64" s="9">
        <f>IF(D70=0, "-", D64/D70)</f>
        <v>3.9880358923230309E-2</v>
      </c>
      <c r="F64" s="81">
        <v>1436</v>
      </c>
      <c r="G64" s="34">
        <f>IF(F70=0, "-", F64/F70)</f>
        <v>3.7887182734420349E-2</v>
      </c>
      <c r="H64" s="65">
        <v>1836</v>
      </c>
      <c r="I64" s="9">
        <f>IF(H70=0, "-", H64/H70)</f>
        <v>5.0977343402932029E-2</v>
      </c>
      <c r="J64" s="8">
        <f t="shared" si="6"/>
        <v>0.13125000000000001</v>
      </c>
      <c r="K64" s="9">
        <f t="shared" si="7"/>
        <v>-0.2178649237472767</v>
      </c>
    </row>
    <row r="65" spans="1:11" x14ac:dyDescent="0.25">
      <c r="A65" s="7" t="s">
        <v>536</v>
      </c>
      <c r="B65" s="65">
        <v>35</v>
      </c>
      <c r="C65" s="34">
        <f>IF(B70=0, "-", B65/B70)</f>
        <v>7.5675675675675675E-3</v>
      </c>
      <c r="D65" s="65">
        <v>60</v>
      </c>
      <c r="E65" s="9">
        <f>IF(D70=0, "-", D65/D70)</f>
        <v>1.4955134596211365E-2</v>
      </c>
      <c r="F65" s="81">
        <v>827</v>
      </c>
      <c r="G65" s="34">
        <f>IF(F70=0, "-", F65/F70)</f>
        <v>2.1819429053875784E-2</v>
      </c>
      <c r="H65" s="65">
        <v>327</v>
      </c>
      <c r="I65" s="9">
        <f>IF(H70=0, "-", H65/H70)</f>
        <v>9.0792980897378937E-3</v>
      </c>
      <c r="J65" s="8">
        <f t="shared" si="6"/>
        <v>-0.41666666666666669</v>
      </c>
      <c r="K65" s="9">
        <f t="shared" si="7"/>
        <v>1.5290519877675841</v>
      </c>
    </row>
    <row r="66" spans="1:11" x14ac:dyDescent="0.25">
      <c r="A66" s="7" t="s">
        <v>537</v>
      </c>
      <c r="B66" s="65">
        <v>1347</v>
      </c>
      <c r="C66" s="34">
        <f>IF(B70=0, "-", B66/B70)</f>
        <v>0.29124324324324324</v>
      </c>
      <c r="D66" s="65">
        <v>965</v>
      </c>
      <c r="E66" s="9">
        <f>IF(D70=0, "-", D66/D70)</f>
        <v>0.24052841475573281</v>
      </c>
      <c r="F66" s="81">
        <v>8944</v>
      </c>
      <c r="G66" s="34">
        <f>IF(F70=0, "-", F66/F70)</f>
        <v>0.23597699329850669</v>
      </c>
      <c r="H66" s="65">
        <v>9509</v>
      </c>
      <c r="I66" s="9">
        <f>IF(H70=0, "-", H66/H70)</f>
        <v>0.26402154597956462</v>
      </c>
      <c r="J66" s="8">
        <f t="shared" si="6"/>
        <v>0.39585492227979274</v>
      </c>
      <c r="K66" s="9">
        <f t="shared" si="7"/>
        <v>-5.9417394047744244E-2</v>
      </c>
    </row>
    <row r="67" spans="1:11" x14ac:dyDescent="0.25">
      <c r="A67" s="7" t="s">
        <v>538</v>
      </c>
      <c r="B67" s="65">
        <v>340</v>
      </c>
      <c r="C67" s="34">
        <f>IF(B70=0, "-", B67/B70)</f>
        <v>7.3513513513513512E-2</v>
      </c>
      <c r="D67" s="65">
        <v>318</v>
      </c>
      <c r="E67" s="9">
        <f>IF(D70=0, "-", D67/D70)</f>
        <v>7.9262213359920244E-2</v>
      </c>
      <c r="F67" s="81">
        <v>2461</v>
      </c>
      <c r="G67" s="34">
        <f>IF(F70=0, "-", F67/F70)</f>
        <v>6.4930610521872198E-2</v>
      </c>
      <c r="H67" s="65">
        <v>2713</v>
      </c>
      <c r="I67" s="9">
        <f>IF(H70=0, "-", H67/H70)</f>
        <v>7.5327632163482899E-2</v>
      </c>
      <c r="J67" s="8">
        <f t="shared" si="6"/>
        <v>6.9182389937106917E-2</v>
      </c>
      <c r="K67" s="9">
        <f t="shared" si="7"/>
        <v>-9.2886103943973466E-2</v>
      </c>
    </row>
    <row r="68" spans="1:11" x14ac:dyDescent="0.25">
      <c r="A68" s="7" t="s">
        <v>539</v>
      </c>
      <c r="B68" s="65">
        <v>159</v>
      </c>
      <c r="C68" s="34">
        <f>IF(B70=0, "-", B68/B70)</f>
        <v>3.4378378378378378E-2</v>
      </c>
      <c r="D68" s="65">
        <v>73</v>
      </c>
      <c r="E68" s="9">
        <f>IF(D70=0, "-", D68/D70)</f>
        <v>1.8195413758723827E-2</v>
      </c>
      <c r="F68" s="81">
        <v>836</v>
      </c>
      <c r="G68" s="34">
        <f>IF(F70=0, "-", F68/F70)</f>
        <v>2.2056883541765607E-2</v>
      </c>
      <c r="H68" s="65">
        <v>747</v>
      </c>
      <c r="I68" s="9">
        <f>IF(H70=0, "-", H68/H70)</f>
        <v>2.0740781874722346E-2</v>
      </c>
      <c r="J68" s="8">
        <f t="shared" si="6"/>
        <v>1.178082191780822</v>
      </c>
      <c r="K68" s="9">
        <f t="shared" si="7"/>
        <v>0.11914323962516733</v>
      </c>
    </row>
    <row r="69" spans="1:11" x14ac:dyDescent="0.25">
      <c r="A69" s="2"/>
      <c r="B69" s="68"/>
      <c r="C69" s="33"/>
      <c r="D69" s="68"/>
      <c r="E69" s="6"/>
      <c r="F69" s="82"/>
      <c r="G69" s="33"/>
      <c r="H69" s="68"/>
      <c r="I69" s="6"/>
      <c r="J69" s="5"/>
      <c r="K69" s="6"/>
    </row>
    <row r="70" spans="1:11" s="43" customFormat="1" ht="13" x14ac:dyDescent="0.3">
      <c r="A70" s="162" t="s">
        <v>633</v>
      </c>
      <c r="B70" s="71">
        <f>SUM(B57:B69)</f>
        <v>4625</v>
      </c>
      <c r="C70" s="40">
        <f>B70/23415</f>
        <v>0.197522955370489</v>
      </c>
      <c r="D70" s="71">
        <f>SUM(D57:D69)</f>
        <v>4012</v>
      </c>
      <c r="E70" s="41">
        <f>D70/20634</f>
        <v>0.19443636716099641</v>
      </c>
      <c r="F70" s="77">
        <f>SUM(F57:F69)</f>
        <v>37902</v>
      </c>
      <c r="G70" s="42">
        <f>F70/194143</f>
        <v>0.19522722941337056</v>
      </c>
      <c r="H70" s="71">
        <f>SUM(H57:H69)</f>
        <v>36016</v>
      </c>
      <c r="I70" s="41">
        <f>H70/175916</f>
        <v>0.20473407762795881</v>
      </c>
      <c r="J70" s="37">
        <f>IF(D70=0, "-", IF((B70-D70)/D70&lt;10, (B70-D70)/D70, "&gt;999%"))</f>
        <v>0.15279162512462613</v>
      </c>
      <c r="K70" s="38">
        <f>IF(H70=0, "-", IF((F70-H70)/H70&lt;10, (F70-H70)/H70, "&gt;999%"))</f>
        <v>5.2365615282096843E-2</v>
      </c>
    </row>
    <row r="71" spans="1:11" x14ac:dyDescent="0.25">
      <c r="B71" s="83"/>
      <c r="D71" s="83"/>
      <c r="F71" s="83"/>
      <c r="H71" s="83"/>
    </row>
    <row r="72" spans="1:11" ht="13" x14ac:dyDescent="0.3">
      <c r="A72" s="163" t="s">
        <v>137</v>
      </c>
      <c r="B72" s="61" t="s">
        <v>12</v>
      </c>
      <c r="C72" s="62" t="s">
        <v>13</v>
      </c>
      <c r="D72" s="61" t="s">
        <v>12</v>
      </c>
      <c r="E72" s="63" t="s">
        <v>13</v>
      </c>
      <c r="F72" s="62" t="s">
        <v>12</v>
      </c>
      <c r="G72" s="62" t="s">
        <v>13</v>
      </c>
      <c r="H72" s="61" t="s">
        <v>12</v>
      </c>
      <c r="I72" s="63" t="s">
        <v>13</v>
      </c>
      <c r="J72" s="61"/>
      <c r="K72" s="63"/>
    </row>
    <row r="73" spans="1:11" x14ac:dyDescent="0.25">
      <c r="A73" s="7" t="s">
        <v>540</v>
      </c>
      <c r="B73" s="65">
        <v>50</v>
      </c>
      <c r="C73" s="34">
        <f>IF(B79=0, "-", B73/B79)</f>
        <v>0.19455252918287938</v>
      </c>
      <c r="D73" s="65">
        <v>63</v>
      </c>
      <c r="E73" s="9">
        <f>IF(D79=0, "-", D73/D79)</f>
        <v>0.2930232558139535</v>
      </c>
      <c r="F73" s="81">
        <v>337</v>
      </c>
      <c r="G73" s="34">
        <f>IF(F79=0, "-", F73/F79)</f>
        <v>0.15896226415094339</v>
      </c>
      <c r="H73" s="65">
        <v>290</v>
      </c>
      <c r="I73" s="9">
        <f>IF(H79=0, "-", H73/H79)</f>
        <v>0.19917582417582416</v>
      </c>
      <c r="J73" s="8">
        <f>IF(D73=0, "-", IF((B73-D73)/D73&lt;10, (B73-D73)/D73, "&gt;999%"))</f>
        <v>-0.20634920634920634</v>
      </c>
      <c r="K73" s="9">
        <f>IF(H73=0, "-", IF((F73-H73)/H73&lt;10, (F73-H73)/H73, "&gt;999%"))</f>
        <v>0.16206896551724137</v>
      </c>
    </row>
    <row r="74" spans="1:11" x14ac:dyDescent="0.25">
      <c r="A74" s="7" t="s">
        <v>541</v>
      </c>
      <c r="B74" s="65">
        <v>27</v>
      </c>
      <c r="C74" s="34">
        <f>IF(B79=0, "-", B74/B79)</f>
        <v>0.10505836575875487</v>
      </c>
      <c r="D74" s="65">
        <v>7</v>
      </c>
      <c r="E74" s="9">
        <f>IF(D79=0, "-", D74/D79)</f>
        <v>3.255813953488372E-2</v>
      </c>
      <c r="F74" s="81">
        <v>223</v>
      </c>
      <c r="G74" s="34">
        <f>IF(F79=0, "-", F74/F79)</f>
        <v>0.10518867924528302</v>
      </c>
      <c r="H74" s="65">
        <v>84</v>
      </c>
      <c r="I74" s="9">
        <f>IF(H79=0, "-", H74/H79)</f>
        <v>5.7692307692307696E-2</v>
      </c>
      <c r="J74" s="8">
        <f>IF(D74=0, "-", IF((B74-D74)/D74&lt;10, (B74-D74)/D74, "&gt;999%"))</f>
        <v>2.8571428571428572</v>
      </c>
      <c r="K74" s="9">
        <f>IF(H74=0, "-", IF((F74-H74)/H74&lt;10, (F74-H74)/H74, "&gt;999%"))</f>
        <v>1.6547619047619047</v>
      </c>
    </row>
    <row r="75" spans="1:11" x14ac:dyDescent="0.25">
      <c r="A75" s="7" t="s">
        <v>542</v>
      </c>
      <c r="B75" s="65">
        <v>162</v>
      </c>
      <c r="C75" s="34">
        <f>IF(B79=0, "-", B75/B79)</f>
        <v>0.63035019455252916</v>
      </c>
      <c r="D75" s="65">
        <v>129</v>
      </c>
      <c r="E75" s="9">
        <f>IF(D79=0, "-", D75/D79)</f>
        <v>0.6</v>
      </c>
      <c r="F75" s="81">
        <v>1354</v>
      </c>
      <c r="G75" s="34">
        <f>IF(F79=0, "-", F75/F79)</f>
        <v>0.63867924528301889</v>
      </c>
      <c r="H75" s="65">
        <v>917</v>
      </c>
      <c r="I75" s="9">
        <f>IF(H79=0, "-", H75/H79)</f>
        <v>0.62980769230769229</v>
      </c>
      <c r="J75" s="8">
        <f>IF(D75=0, "-", IF((B75-D75)/D75&lt;10, (B75-D75)/D75, "&gt;999%"))</f>
        <v>0.2558139534883721</v>
      </c>
      <c r="K75" s="9">
        <f>IF(H75=0, "-", IF((F75-H75)/H75&lt;10, (F75-H75)/H75, "&gt;999%"))</f>
        <v>0.47655398037077429</v>
      </c>
    </row>
    <row r="76" spans="1:11" x14ac:dyDescent="0.25">
      <c r="A76" s="7" t="s">
        <v>543</v>
      </c>
      <c r="B76" s="65">
        <v>13</v>
      </c>
      <c r="C76" s="34">
        <f>IF(B79=0, "-", B76/B79)</f>
        <v>5.0583657587548639E-2</v>
      </c>
      <c r="D76" s="65">
        <v>16</v>
      </c>
      <c r="E76" s="9">
        <f>IF(D79=0, "-", D76/D79)</f>
        <v>7.441860465116279E-2</v>
      </c>
      <c r="F76" s="81">
        <v>188</v>
      </c>
      <c r="G76" s="34">
        <f>IF(F79=0, "-", F76/F79)</f>
        <v>8.8679245283018862E-2</v>
      </c>
      <c r="H76" s="65">
        <v>152</v>
      </c>
      <c r="I76" s="9">
        <f>IF(H79=0, "-", H76/H79)</f>
        <v>0.1043956043956044</v>
      </c>
      <c r="J76" s="8">
        <f>IF(D76=0, "-", IF((B76-D76)/D76&lt;10, (B76-D76)/D76, "&gt;999%"))</f>
        <v>-0.1875</v>
      </c>
      <c r="K76" s="9">
        <f>IF(H76=0, "-", IF((F76-H76)/H76&lt;10, (F76-H76)/H76, "&gt;999%"))</f>
        <v>0.23684210526315788</v>
      </c>
    </row>
    <row r="77" spans="1:11" x14ac:dyDescent="0.25">
      <c r="A77" s="7" t="s">
        <v>544</v>
      </c>
      <c r="B77" s="65">
        <v>5</v>
      </c>
      <c r="C77" s="34">
        <f>IF(B79=0, "-", B77/B79)</f>
        <v>1.9455252918287938E-2</v>
      </c>
      <c r="D77" s="65">
        <v>0</v>
      </c>
      <c r="E77" s="9">
        <f>IF(D79=0, "-", D77/D79)</f>
        <v>0</v>
      </c>
      <c r="F77" s="81">
        <v>18</v>
      </c>
      <c r="G77" s="34">
        <f>IF(F79=0, "-", F77/F79)</f>
        <v>8.4905660377358489E-3</v>
      </c>
      <c r="H77" s="65">
        <v>13</v>
      </c>
      <c r="I77" s="9">
        <f>IF(H79=0, "-", H77/H79)</f>
        <v>8.9285714285714281E-3</v>
      </c>
      <c r="J77" s="8" t="str">
        <f>IF(D77=0, "-", IF((B77-D77)/D77&lt;10, (B77-D77)/D77, "&gt;999%"))</f>
        <v>-</v>
      </c>
      <c r="K77" s="9">
        <f>IF(H77=0, "-", IF((F77-H77)/H77&lt;10, (F77-H77)/H77, "&gt;999%"))</f>
        <v>0.38461538461538464</v>
      </c>
    </row>
    <row r="78" spans="1:11" x14ac:dyDescent="0.25">
      <c r="A78" s="2"/>
      <c r="B78" s="68"/>
      <c r="C78" s="33"/>
      <c r="D78" s="68"/>
      <c r="E78" s="6"/>
      <c r="F78" s="82"/>
      <c r="G78" s="33"/>
      <c r="H78" s="68"/>
      <c r="I78" s="6"/>
      <c r="J78" s="5"/>
      <c r="K78" s="6"/>
    </row>
    <row r="79" spans="1:11" s="43" customFormat="1" ht="13" x14ac:dyDescent="0.3">
      <c r="A79" s="162" t="s">
        <v>632</v>
      </c>
      <c r="B79" s="71">
        <f>SUM(B73:B78)</f>
        <v>257</v>
      </c>
      <c r="C79" s="40">
        <f>B79/23415</f>
        <v>1.097587016869528E-2</v>
      </c>
      <c r="D79" s="71">
        <f>SUM(D73:D78)</f>
        <v>215</v>
      </c>
      <c r="E79" s="41">
        <f>D79/20634</f>
        <v>1.0419695647959679E-2</v>
      </c>
      <c r="F79" s="77">
        <f>SUM(F73:F78)</f>
        <v>2120</v>
      </c>
      <c r="G79" s="42">
        <f>F79/194143</f>
        <v>1.0919785930989013E-2</v>
      </c>
      <c r="H79" s="71">
        <f>SUM(H73:H78)</f>
        <v>1456</v>
      </c>
      <c r="I79" s="41">
        <f>H79/175916</f>
        <v>8.276677505172924E-3</v>
      </c>
      <c r="J79" s="37">
        <f>IF(D79=0, "-", IF((B79-D79)/D79&lt;10, (B79-D79)/D79, "&gt;999%"))</f>
        <v>0.19534883720930232</v>
      </c>
      <c r="K79" s="38">
        <f>IF(H79=0, "-", IF((F79-H79)/H79&lt;10, (F79-H79)/H79, "&gt;999%"))</f>
        <v>0.45604395604395603</v>
      </c>
    </row>
    <row r="80" spans="1:11" x14ac:dyDescent="0.25">
      <c r="B80" s="83"/>
      <c r="D80" s="83"/>
      <c r="F80" s="83"/>
      <c r="H80" s="83"/>
    </row>
    <row r="81" spans="1:11" ht="13" x14ac:dyDescent="0.3">
      <c r="A81" s="27" t="s">
        <v>631</v>
      </c>
      <c r="B81" s="71">
        <v>5850</v>
      </c>
      <c r="C81" s="40">
        <f>B81/23415</f>
        <v>0.2498398462524023</v>
      </c>
      <c r="D81" s="71">
        <v>5264</v>
      </c>
      <c r="E81" s="41">
        <f>D81/20634</f>
        <v>0.25511292042260347</v>
      </c>
      <c r="F81" s="77">
        <v>49002</v>
      </c>
      <c r="G81" s="42">
        <f>F81/194143</f>
        <v>0.25240158027845455</v>
      </c>
      <c r="H81" s="71">
        <v>48269</v>
      </c>
      <c r="I81" s="41">
        <f>H81/175916</f>
        <v>0.27438663907774163</v>
      </c>
      <c r="J81" s="37">
        <f>IF(D81=0, "-", IF((B81-D81)/D81&lt;10, (B81-D81)/D81, "&gt;999%"))</f>
        <v>0.11132218844984802</v>
      </c>
      <c r="K81" s="38">
        <f>IF(H81=0, "-", IF((F81-H81)/H81&lt;10, (F81-H81)/H81, "&gt;999%"))</f>
        <v>1.5185729971617394E-2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8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zoomScaleNormal="100" workbookViewId="0">
      <selection activeCell="M1" sqref="M1"/>
    </sheetView>
  </sheetViews>
  <sheetFormatPr defaultRowHeight="12.5" x14ac:dyDescent="0.25"/>
  <cols>
    <col min="1" max="1" width="21.6328125" bestFit="1" customWidth="1"/>
    <col min="2" max="11" width="8.453125" customWidth="1"/>
  </cols>
  <sheetData>
    <row r="1" spans="1:11" s="52" customFormat="1" ht="20" x14ac:dyDescent="0.4">
      <c r="A1" s="4" t="s">
        <v>10</v>
      </c>
      <c r="B1" s="198" t="s">
        <v>645</v>
      </c>
      <c r="C1" s="198"/>
      <c r="D1" s="198"/>
      <c r="E1" s="199"/>
      <c r="F1" s="199"/>
      <c r="G1" s="199"/>
      <c r="H1" s="199"/>
      <c r="I1" s="199"/>
      <c r="J1" s="199"/>
      <c r="K1" s="199"/>
    </row>
    <row r="2" spans="1:11" s="52" customFormat="1" ht="20" x14ac:dyDescent="0.4">
      <c r="A2" s="4" t="s">
        <v>113</v>
      </c>
      <c r="B2" s="202" t="s">
        <v>104</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40</v>
      </c>
      <c r="B7" s="65">
        <v>77</v>
      </c>
      <c r="C7" s="39">
        <f>IF(B26=0, "-", B7/B26)</f>
        <v>1.3162393162393163E-2</v>
      </c>
      <c r="D7" s="65">
        <v>70</v>
      </c>
      <c r="E7" s="21">
        <f>IF(D26=0, "-", D7/D26)</f>
        <v>1.3297872340425532E-2</v>
      </c>
      <c r="F7" s="81">
        <v>560</v>
      </c>
      <c r="G7" s="39">
        <f>IF(F26=0, "-", F7/F26)</f>
        <v>1.142810497530713E-2</v>
      </c>
      <c r="H7" s="65">
        <v>374</v>
      </c>
      <c r="I7" s="21">
        <f>IF(H26=0, "-", H7/H26)</f>
        <v>7.7482442147133769E-3</v>
      </c>
      <c r="J7" s="20">
        <f t="shared" ref="J7:J24" si="0">IF(D7=0, "-", IF((B7-D7)/D7&lt;10, (B7-D7)/D7, "&gt;999%"))</f>
        <v>0.1</v>
      </c>
      <c r="K7" s="21">
        <f t="shared" ref="K7:K24" si="1">IF(H7=0, "-", IF((F7-H7)/H7&lt;10, (F7-H7)/H7, "&gt;999%"))</f>
        <v>0.49732620320855614</v>
      </c>
    </row>
    <row r="8" spans="1:11" x14ac:dyDescent="0.25">
      <c r="A8" s="7" t="s">
        <v>49</v>
      </c>
      <c r="B8" s="65">
        <v>1194</v>
      </c>
      <c r="C8" s="39">
        <f>IF(B26=0, "-", B8/B26)</f>
        <v>0.20410256410256411</v>
      </c>
      <c r="D8" s="65">
        <v>914</v>
      </c>
      <c r="E8" s="21">
        <f>IF(D26=0, "-", D8/D26)</f>
        <v>0.17363221884498481</v>
      </c>
      <c r="F8" s="81">
        <v>8927</v>
      </c>
      <c r="G8" s="39">
        <f>IF(F26=0, "-", F8/F26)</f>
        <v>0.18217623770458349</v>
      </c>
      <c r="H8" s="65">
        <v>6375</v>
      </c>
      <c r="I8" s="21">
        <f>IF(H26=0, "-", H8/H26)</f>
        <v>0.13207234456897801</v>
      </c>
      <c r="J8" s="20">
        <f t="shared" si="0"/>
        <v>0.30634573304157547</v>
      </c>
      <c r="K8" s="21">
        <f t="shared" si="1"/>
        <v>0.40031372549019606</v>
      </c>
    </row>
    <row r="9" spans="1:11" x14ac:dyDescent="0.25">
      <c r="A9" s="7" t="s">
        <v>54</v>
      </c>
      <c r="B9" s="65">
        <v>212</v>
      </c>
      <c r="C9" s="39">
        <f>IF(B26=0, "-", B9/B26)</f>
        <v>3.6239316239316241E-2</v>
      </c>
      <c r="D9" s="65">
        <v>331</v>
      </c>
      <c r="E9" s="21">
        <f>IF(D26=0, "-", D9/D26)</f>
        <v>6.287993920972644E-2</v>
      </c>
      <c r="F9" s="81">
        <v>2557</v>
      </c>
      <c r="G9" s="39">
        <f>IF(F26=0, "-", F9/F26)</f>
        <v>5.2181543610464877E-2</v>
      </c>
      <c r="H9" s="65">
        <v>1975</v>
      </c>
      <c r="I9" s="21">
        <f>IF(H26=0, "-", H9/H26)</f>
        <v>4.0916530278232409E-2</v>
      </c>
      <c r="J9" s="20">
        <f t="shared" si="0"/>
        <v>-0.3595166163141994</v>
      </c>
      <c r="K9" s="21">
        <f t="shared" si="1"/>
        <v>0.29468354430379745</v>
      </c>
    </row>
    <row r="10" spans="1:11" x14ac:dyDescent="0.25">
      <c r="A10" s="7" t="s">
        <v>57</v>
      </c>
      <c r="B10" s="65">
        <v>32</v>
      </c>
      <c r="C10" s="39">
        <f>IF(B26=0, "-", B10/B26)</f>
        <v>5.4700854700854701E-3</v>
      </c>
      <c r="D10" s="65">
        <v>64</v>
      </c>
      <c r="E10" s="21">
        <f>IF(D26=0, "-", D10/D26)</f>
        <v>1.2158054711246201E-2</v>
      </c>
      <c r="F10" s="81">
        <v>379</v>
      </c>
      <c r="G10" s="39">
        <f>IF(F26=0, "-", F10/F26)</f>
        <v>7.7343781886453616E-3</v>
      </c>
      <c r="H10" s="65">
        <v>608</v>
      </c>
      <c r="I10" s="21">
        <f>IF(H26=0, "-", H10/H26)</f>
        <v>1.2596076156539394E-2</v>
      </c>
      <c r="J10" s="20">
        <f t="shared" si="0"/>
        <v>-0.5</v>
      </c>
      <c r="K10" s="21">
        <f t="shared" si="1"/>
        <v>-0.37664473684210525</v>
      </c>
    </row>
    <row r="11" spans="1:11" x14ac:dyDescent="0.25">
      <c r="A11" s="7" t="s">
        <v>60</v>
      </c>
      <c r="B11" s="65">
        <v>737</v>
      </c>
      <c r="C11" s="39">
        <f>IF(B26=0, "-", B11/B26)</f>
        <v>0.12598290598290598</v>
      </c>
      <c r="D11" s="65">
        <v>460</v>
      </c>
      <c r="E11" s="21">
        <f>IF(D26=0, "-", D11/D26)</f>
        <v>8.7386018237082072E-2</v>
      </c>
      <c r="F11" s="81">
        <v>5773</v>
      </c>
      <c r="G11" s="39">
        <f>IF(F26=0, "-", F11/F26)</f>
        <v>0.11781151789722868</v>
      </c>
      <c r="H11" s="65">
        <v>5067</v>
      </c>
      <c r="I11" s="21">
        <f>IF(H26=0, "-", H11/H26)</f>
        <v>0.10497420704800182</v>
      </c>
      <c r="J11" s="20">
        <f t="shared" si="0"/>
        <v>0.60217391304347823</v>
      </c>
      <c r="K11" s="21">
        <f t="shared" si="1"/>
        <v>0.13933293862245905</v>
      </c>
    </row>
    <row r="12" spans="1:11" x14ac:dyDescent="0.25">
      <c r="A12" s="7" t="s">
        <v>61</v>
      </c>
      <c r="B12" s="65">
        <v>0</v>
      </c>
      <c r="C12" s="39">
        <f>IF(B26=0, "-", B12/B26)</f>
        <v>0</v>
      </c>
      <c r="D12" s="65">
        <v>0</v>
      </c>
      <c r="E12" s="21">
        <f>IF(D26=0, "-", D12/D26)</f>
        <v>0</v>
      </c>
      <c r="F12" s="81">
        <v>1</v>
      </c>
      <c r="G12" s="39">
        <f>IF(F26=0, "-", F12/F26)</f>
        <v>2.0407330313048448E-5</v>
      </c>
      <c r="H12" s="65">
        <v>4</v>
      </c>
      <c r="I12" s="21">
        <f>IF(H26=0, "-", H12/H26)</f>
        <v>8.2868922082496017E-5</v>
      </c>
      <c r="J12" s="20" t="str">
        <f t="shared" si="0"/>
        <v>-</v>
      </c>
      <c r="K12" s="21">
        <f t="shared" si="1"/>
        <v>-0.75</v>
      </c>
    </row>
    <row r="13" spans="1:11" x14ac:dyDescent="0.25">
      <c r="A13" s="7" t="s">
        <v>64</v>
      </c>
      <c r="B13" s="65">
        <v>20</v>
      </c>
      <c r="C13" s="39">
        <f>IF(B26=0, "-", B13/B26)</f>
        <v>3.4188034188034188E-3</v>
      </c>
      <c r="D13" s="65">
        <v>30</v>
      </c>
      <c r="E13" s="21">
        <f>IF(D26=0, "-", D13/D26)</f>
        <v>5.6990881458966565E-3</v>
      </c>
      <c r="F13" s="81">
        <v>191</v>
      </c>
      <c r="G13" s="39">
        <f>IF(F26=0, "-", F13/F26)</f>
        <v>3.8978000897922534E-3</v>
      </c>
      <c r="H13" s="65">
        <v>290</v>
      </c>
      <c r="I13" s="21">
        <f>IF(H26=0, "-", H13/H26)</f>
        <v>6.0079968509809609E-3</v>
      </c>
      <c r="J13" s="20">
        <f t="shared" si="0"/>
        <v>-0.33333333333333331</v>
      </c>
      <c r="K13" s="21">
        <f t="shared" si="1"/>
        <v>-0.3413793103448276</v>
      </c>
    </row>
    <row r="14" spans="1:11" x14ac:dyDescent="0.25">
      <c r="A14" s="7" t="s">
        <v>69</v>
      </c>
      <c r="B14" s="65">
        <v>287</v>
      </c>
      <c r="C14" s="39">
        <f>IF(B26=0, "-", B14/B26)</f>
        <v>4.9059829059829058E-2</v>
      </c>
      <c r="D14" s="65">
        <v>273</v>
      </c>
      <c r="E14" s="21">
        <f>IF(D26=0, "-", D14/D26)</f>
        <v>5.1861702127659573E-2</v>
      </c>
      <c r="F14" s="81">
        <v>2491</v>
      </c>
      <c r="G14" s="39">
        <f>IF(F26=0, "-", F14/F26)</f>
        <v>5.083465980980368E-2</v>
      </c>
      <c r="H14" s="65">
        <v>1528</v>
      </c>
      <c r="I14" s="21">
        <f>IF(H26=0, "-", H14/H26)</f>
        <v>3.1655928235513477E-2</v>
      </c>
      <c r="J14" s="20">
        <f t="shared" si="0"/>
        <v>5.128205128205128E-2</v>
      </c>
      <c r="K14" s="21">
        <f t="shared" si="1"/>
        <v>0.63023560209424079</v>
      </c>
    </row>
    <row r="15" spans="1:11" x14ac:dyDescent="0.25">
      <c r="A15" s="7" t="s">
        <v>75</v>
      </c>
      <c r="B15" s="65">
        <v>342</v>
      </c>
      <c r="C15" s="39">
        <f>IF(B26=0, "-", B15/B26)</f>
        <v>5.8461538461538461E-2</v>
      </c>
      <c r="D15" s="65">
        <v>166</v>
      </c>
      <c r="E15" s="21">
        <f>IF(D26=0, "-", D15/D26)</f>
        <v>3.1534954407294834E-2</v>
      </c>
      <c r="F15" s="81">
        <v>4403</v>
      </c>
      <c r="G15" s="39">
        <f>IF(F26=0, "-", F15/F26)</f>
        <v>8.9853475368352309E-2</v>
      </c>
      <c r="H15" s="65">
        <v>3395</v>
      </c>
      <c r="I15" s="21">
        <f>IF(H26=0, "-", H15/H26)</f>
        <v>7.0334997617518491E-2</v>
      </c>
      <c r="J15" s="20">
        <f t="shared" si="0"/>
        <v>1.0602409638554218</v>
      </c>
      <c r="K15" s="21">
        <f t="shared" si="1"/>
        <v>0.29690721649484536</v>
      </c>
    </row>
    <row r="16" spans="1:11" x14ac:dyDescent="0.25">
      <c r="A16" s="7" t="s">
        <v>79</v>
      </c>
      <c r="B16" s="65">
        <v>2</v>
      </c>
      <c r="C16" s="39">
        <f>IF(B26=0, "-", B16/B26)</f>
        <v>3.4188034188034188E-4</v>
      </c>
      <c r="D16" s="65">
        <v>21</v>
      </c>
      <c r="E16" s="21">
        <f>IF(D26=0, "-", D16/D26)</f>
        <v>3.9893617021276593E-3</v>
      </c>
      <c r="F16" s="81">
        <v>76</v>
      </c>
      <c r="G16" s="39">
        <f>IF(F26=0, "-", F16/F26)</f>
        <v>1.550957103791682E-3</v>
      </c>
      <c r="H16" s="65">
        <v>114</v>
      </c>
      <c r="I16" s="21">
        <f>IF(H26=0, "-", H16/H26)</f>
        <v>2.3617642793511365E-3</v>
      </c>
      <c r="J16" s="20">
        <f t="shared" si="0"/>
        <v>-0.90476190476190477</v>
      </c>
      <c r="K16" s="21">
        <f t="shared" si="1"/>
        <v>-0.33333333333333331</v>
      </c>
    </row>
    <row r="17" spans="1:11" x14ac:dyDescent="0.25">
      <c r="A17" s="7" t="s">
        <v>82</v>
      </c>
      <c r="B17" s="65">
        <v>173</v>
      </c>
      <c r="C17" s="39">
        <f>IF(B26=0, "-", B17/B26)</f>
        <v>2.9572649572649573E-2</v>
      </c>
      <c r="D17" s="65">
        <v>625</v>
      </c>
      <c r="E17" s="21">
        <f>IF(D26=0, "-", D17/D26)</f>
        <v>0.11873100303951367</v>
      </c>
      <c r="F17" s="81">
        <v>3217</v>
      </c>
      <c r="G17" s="39">
        <f>IF(F26=0, "-", F17/F26)</f>
        <v>6.5650381617076856E-2</v>
      </c>
      <c r="H17" s="65">
        <v>6208</v>
      </c>
      <c r="I17" s="21">
        <f>IF(H26=0, "-", H17/H26)</f>
        <v>0.12861256707203381</v>
      </c>
      <c r="J17" s="20">
        <f t="shared" si="0"/>
        <v>-0.72319999999999995</v>
      </c>
      <c r="K17" s="21">
        <f t="shared" si="1"/>
        <v>-0.48179768041237114</v>
      </c>
    </row>
    <row r="18" spans="1:11" x14ac:dyDescent="0.25">
      <c r="A18" s="7" t="s">
        <v>83</v>
      </c>
      <c r="B18" s="65">
        <v>203</v>
      </c>
      <c r="C18" s="39">
        <f>IF(B26=0, "-", B18/B26)</f>
        <v>3.4700854700854704E-2</v>
      </c>
      <c r="D18" s="65">
        <v>182</v>
      </c>
      <c r="E18" s="21">
        <f>IF(D26=0, "-", D18/D26)</f>
        <v>3.4574468085106384E-2</v>
      </c>
      <c r="F18" s="81">
        <v>1538</v>
      </c>
      <c r="G18" s="39">
        <f>IF(F26=0, "-", F18/F26)</f>
        <v>3.1386474021468512E-2</v>
      </c>
      <c r="H18" s="65">
        <v>2169</v>
      </c>
      <c r="I18" s="21">
        <f>IF(H26=0, "-", H18/H26)</f>
        <v>4.4935672999233463E-2</v>
      </c>
      <c r="J18" s="20">
        <f t="shared" si="0"/>
        <v>0.11538461538461539</v>
      </c>
      <c r="K18" s="21">
        <f t="shared" si="1"/>
        <v>-0.29091747349008762</v>
      </c>
    </row>
    <row r="19" spans="1:11" x14ac:dyDescent="0.25">
      <c r="A19" s="7" t="s">
        <v>84</v>
      </c>
      <c r="B19" s="65">
        <v>8</v>
      </c>
      <c r="C19" s="39">
        <f>IF(B26=0, "-", B19/B26)</f>
        <v>1.3675213675213675E-3</v>
      </c>
      <c r="D19" s="65">
        <v>11</v>
      </c>
      <c r="E19" s="21">
        <f>IF(D26=0, "-", D19/D26)</f>
        <v>2.0896656534954406E-3</v>
      </c>
      <c r="F19" s="81">
        <v>89</v>
      </c>
      <c r="G19" s="39">
        <f>IF(F26=0, "-", F19/F26)</f>
        <v>1.8162523978613118E-3</v>
      </c>
      <c r="H19" s="65">
        <v>65</v>
      </c>
      <c r="I19" s="21">
        <f>IF(H26=0, "-", H19/H26)</f>
        <v>1.3466199838405601E-3</v>
      </c>
      <c r="J19" s="20">
        <f t="shared" si="0"/>
        <v>-0.27272727272727271</v>
      </c>
      <c r="K19" s="21">
        <f t="shared" si="1"/>
        <v>0.36923076923076925</v>
      </c>
    </row>
    <row r="20" spans="1:11" x14ac:dyDescent="0.25">
      <c r="A20" s="7" t="s">
        <v>87</v>
      </c>
      <c r="B20" s="65">
        <v>180</v>
      </c>
      <c r="C20" s="39">
        <f>IF(B26=0, "-", B20/B26)</f>
        <v>3.0769230769230771E-2</v>
      </c>
      <c r="D20" s="65">
        <v>145</v>
      </c>
      <c r="E20" s="21">
        <f>IF(D26=0, "-", D20/D26)</f>
        <v>2.7545592705167172E-2</v>
      </c>
      <c r="F20" s="81">
        <v>1560</v>
      </c>
      <c r="G20" s="39">
        <f>IF(F26=0, "-", F20/F26)</f>
        <v>3.1835435288355578E-2</v>
      </c>
      <c r="H20" s="65">
        <v>1082</v>
      </c>
      <c r="I20" s="21">
        <f>IF(H26=0, "-", H20/H26)</f>
        <v>2.2416043423315171E-2</v>
      </c>
      <c r="J20" s="20">
        <f t="shared" si="0"/>
        <v>0.2413793103448276</v>
      </c>
      <c r="K20" s="21">
        <f t="shared" si="1"/>
        <v>0.44177449168207023</v>
      </c>
    </row>
    <row r="21" spans="1:11" x14ac:dyDescent="0.25">
      <c r="A21" s="7" t="s">
        <v>88</v>
      </c>
      <c r="B21" s="65">
        <v>7</v>
      </c>
      <c r="C21" s="39">
        <f>IF(B26=0, "-", B21/B26)</f>
        <v>1.1965811965811966E-3</v>
      </c>
      <c r="D21" s="65">
        <v>36</v>
      </c>
      <c r="E21" s="21">
        <f>IF(D26=0, "-", D21/D26)</f>
        <v>6.8389057750759879E-3</v>
      </c>
      <c r="F21" s="81">
        <v>150</v>
      </c>
      <c r="G21" s="39">
        <f>IF(F26=0, "-", F21/F26)</f>
        <v>3.0610995469572671E-3</v>
      </c>
      <c r="H21" s="65">
        <v>352</v>
      </c>
      <c r="I21" s="21">
        <f>IF(H26=0, "-", H21/H26)</f>
        <v>7.2924651432596486E-3</v>
      </c>
      <c r="J21" s="20">
        <f t="shared" si="0"/>
        <v>-0.80555555555555558</v>
      </c>
      <c r="K21" s="21">
        <f t="shared" si="1"/>
        <v>-0.57386363636363635</v>
      </c>
    </row>
    <row r="22" spans="1:11" x14ac:dyDescent="0.25">
      <c r="A22" s="7" t="s">
        <v>93</v>
      </c>
      <c r="B22" s="65">
        <v>35</v>
      </c>
      <c r="C22" s="39">
        <f>IF(B26=0, "-", B22/B26)</f>
        <v>5.9829059829059833E-3</v>
      </c>
      <c r="D22" s="65">
        <v>60</v>
      </c>
      <c r="E22" s="21">
        <f>IF(D26=0, "-", D22/D26)</f>
        <v>1.1398176291793313E-2</v>
      </c>
      <c r="F22" s="81">
        <v>827</v>
      </c>
      <c r="G22" s="39">
        <f>IF(F26=0, "-", F22/F26)</f>
        <v>1.6876862168891067E-2</v>
      </c>
      <c r="H22" s="65">
        <v>327</v>
      </c>
      <c r="I22" s="21">
        <f>IF(H26=0, "-", H22/H26)</f>
        <v>6.7745343802440494E-3</v>
      </c>
      <c r="J22" s="20">
        <f t="shared" si="0"/>
        <v>-0.41666666666666669</v>
      </c>
      <c r="K22" s="21">
        <f t="shared" si="1"/>
        <v>1.5290519877675841</v>
      </c>
    </row>
    <row r="23" spans="1:11" x14ac:dyDescent="0.25">
      <c r="A23" s="7" t="s">
        <v>97</v>
      </c>
      <c r="B23" s="65">
        <v>2163</v>
      </c>
      <c r="C23" s="39">
        <f>IF(B26=0, "-", B23/B26)</f>
        <v>0.36974358974358973</v>
      </c>
      <c r="D23" s="65">
        <v>1762</v>
      </c>
      <c r="E23" s="21">
        <f>IF(D26=0, "-", D23/D26)</f>
        <v>0.33472644376899696</v>
      </c>
      <c r="F23" s="81">
        <v>15270</v>
      </c>
      <c r="G23" s="39">
        <f>IF(F26=0, "-", F23/F26)</f>
        <v>0.31161993388024978</v>
      </c>
      <c r="H23" s="65">
        <v>17349</v>
      </c>
      <c r="I23" s="21">
        <f>IF(H26=0, "-", H23/H26)</f>
        <v>0.35942323230230583</v>
      </c>
      <c r="J23" s="20">
        <f t="shared" si="0"/>
        <v>0.22758229284903519</v>
      </c>
      <c r="K23" s="21">
        <f t="shared" si="1"/>
        <v>-0.11983399619574615</v>
      </c>
    </row>
    <row r="24" spans="1:11" x14ac:dyDescent="0.25">
      <c r="A24" s="7" t="s">
        <v>99</v>
      </c>
      <c r="B24" s="65">
        <v>178</v>
      </c>
      <c r="C24" s="39">
        <f>IF(B26=0, "-", B24/B26)</f>
        <v>3.0427350427350428E-2</v>
      </c>
      <c r="D24" s="65">
        <v>114</v>
      </c>
      <c r="E24" s="21">
        <f>IF(D26=0, "-", D24/D26)</f>
        <v>2.1656534954407294E-2</v>
      </c>
      <c r="F24" s="81">
        <v>993</v>
      </c>
      <c r="G24" s="39">
        <f>IF(F26=0, "-", F24/F26)</f>
        <v>2.0264479000857108E-2</v>
      </c>
      <c r="H24" s="65">
        <v>987</v>
      </c>
      <c r="I24" s="21">
        <f>IF(H26=0, "-", H24/H26)</f>
        <v>2.0447906523855891E-2</v>
      </c>
      <c r="J24" s="20">
        <f t="shared" si="0"/>
        <v>0.56140350877192979</v>
      </c>
      <c r="K24" s="21">
        <f t="shared" si="1"/>
        <v>6.0790273556231003E-3</v>
      </c>
    </row>
    <row r="25" spans="1:11" x14ac:dyDescent="0.25">
      <c r="A25" s="2"/>
      <c r="B25" s="68"/>
      <c r="C25" s="33"/>
      <c r="D25" s="68"/>
      <c r="E25" s="6"/>
      <c r="F25" s="82"/>
      <c r="G25" s="33"/>
      <c r="H25" s="68"/>
      <c r="I25" s="6"/>
      <c r="J25" s="5"/>
      <c r="K25" s="6"/>
    </row>
    <row r="26" spans="1:11" s="43" customFormat="1" ht="13" x14ac:dyDescent="0.3">
      <c r="A26" s="162" t="s">
        <v>631</v>
      </c>
      <c r="B26" s="71">
        <f>SUM(B7:B25)</f>
        <v>5850</v>
      </c>
      <c r="C26" s="40">
        <v>1</v>
      </c>
      <c r="D26" s="71">
        <f>SUM(D7:D25)</f>
        <v>5264</v>
      </c>
      <c r="E26" s="41">
        <v>1</v>
      </c>
      <c r="F26" s="77">
        <f>SUM(F7:F25)</f>
        <v>49002</v>
      </c>
      <c r="G26" s="42">
        <v>1</v>
      </c>
      <c r="H26" s="71">
        <f>SUM(H7:H25)</f>
        <v>48269</v>
      </c>
      <c r="I26" s="41">
        <v>1</v>
      </c>
      <c r="J26" s="37">
        <f>IF(D26=0, "-", (B26-D26)/D26)</f>
        <v>0.11132218844984802</v>
      </c>
      <c r="K26" s="38">
        <f>IF(H26=0, "-", (F26-H26)/H26)</f>
        <v>1.5185729971617394E-2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3"/>
  <sheetViews>
    <sheetView tabSelected="1" zoomScaleNormal="100" workbookViewId="0">
      <selection activeCell="M1" sqref="M1"/>
    </sheetView>
  </sheetViews>
  <sheetFormatPr defaultRowHeight="12.5" x14ac:dyDescent="0.25"/>
  <cols>
    <col min="1" max="1" width="34.906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113</v>
      </c>
      <c r="B2" s="202" t="s">
        <v>104</v>
      </c>
      <c r="C2" s="198"/>
      <c r="D2" s="198"/>
      <c r="E2" s="203"/>
      <c r="F2" s="203"/>
      <c r="G2" s="203"/>
      <c r="H2" s="203"/>
      <c r="I2" s="203"/>
      <c r="J2" s="203"/>
      <c r="K2" s="203"/>
    </row>
    <row r="4" spans="1:11" ht="15.5" x14ac:dyDescent="0.35">
      <c r="A4" s="164" t="s">
        <v>130</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138</v>
      </c>
      <c r="B6" s="61" t="s">
        <v>12</v>
      </c>
      <c r="C6" s="62" t="s">
        <v>13</v>
      </c>
      <c r="D6" s="61" t="s">
        <v>12</v>
      </c>
      <c r="E6" s="63" t="s">
        <v>13</v>
      </c>
      <c r="F6" s="62" t="s">
        <v>12</v>
      </c>
      <c r="G6" s="62" t="s">
        <v>13</v>
      </c>
      <c r="H6" s="61" t="s">
        <v>12</v>
      </c>
      <c r="I6" s="63" t="s">
        <v>13</v>
      </c>
      <c r="J6" s="61"/>
      <c r="K6" s="63"/>
    </row>
    <row r="7" spans="1:11" x14ac:dyDescent="0.25">
      <c r="A7" s="7" t="s">
        <v>545</v>
      </c>
      <c r="B7" s="65">
        <v>20</v>
      </c>
      <c r="C7" s="34">
        <f>IF(B24=0, "-", B7/B24)</f>
        <v>3.5587188612099648E-2</v>
      </c>
      <c r="D7" s="65">
        <v>10</v>
      </c>
      <c r="E7" s="9">
        <f>IF(D24=0, "-", D7/D24)</f>
        <v>1.6977928692699491E-2</v>
      </c>
      <c r="F7" s="81">
        <v>185</v>
      </c>
      <c r="G7" s="34">
        <f>IF(F24=0, "-", F7/F24)</f>
        <v>3.8175815105241435E-2</v>
      </c>
      <c r="H7" s="65">
        <v>105</v>
      </c>
      <c r="I7" s="9">
        <f>IF(H24=0, "-", H7/H24)</f>
        <v>2.5368446484658129E-2</v>
      </c>
      <c r="J7" s="8">
        <f t="shared" ref="J7:J22" si="0">IF(D7=0, "-", IF((B7-D7)/D7&lt;10, (B7-D7)/D7, "&gt;999%"))</f>
        <v>1</v>
      </c>
      <c r="K7" s="9">
        <f t="shared" ref="K7:K22" si="1">IF(H7=0, "-", IF((F7-H7)/H7&lt;10, (F7-H7)/H7, "&gt;999%"))</f>
        <v>0.76190476190476186</v>
      </c>
    </row>
    <row r="8" spans="1:11" x14ac:dyDescent="0.25">
      <c r="A8" s="7" t="s">
        <v>546</v>
      </c>
      <c r="B8" s="65">
        <v>2</v>
      </c>
      <c r="C8" s="34">
        <f>IF(B24=0, "-", B8/B24)</f>
        <v>3.5587188612099642E-3</v>
      </c>
      <c r="D8" s="65">
        <v>0</v>
      </c>
      <c r="E8" s="9">
        <f>IF(D24=0, "-", D8/D24)</f>
        <v>0</v>
      </c>
      <c r="F8" s="81">
        <v>13</v>
      </c>
      <c r="G8" s="34">
        <f>IF(F24=0, "-", F8/F24)</f>
        <v>2.6826248452331818E-3</v>
      </c>
      <c r="H8" s="65">
        <v>44</v>
      </c>
      <c r="I8" s="9">
        <f>IF(H24=0, "-", H8/H24)</f>
        <v>1.0630587098332931E-2</v>
      </c>
      <c r="J8" s="8" t="str">
        <f t="shared" si="0"/>
        <v>-</v>
      </c>
      <c r="K8" s="9">
        <f t="shared" si="1"/>
        <v>-0.70454545454545459</v>
      </c>
    </row>
    <row r="9" spans="1:11" x14ac:dyDescent="0.25">
      <c r="A9" s="7" t="s">
        <v>547</v>
      </c>
      <c r="B9" s="65">
        <v>2</v>
      </c>
      <c r="C9" s="34">
        <f>IF(B24=0, "-", B9/B24)</f>
        <v>3.5587188612099642E-3</v>
      </c>
      <c r="D9" s="65">
        <v>0</v>
      </c>
      <c r="E9" s="9">
        <f>IF(D24=0, "-", D9/D24)</f>
        <v>0</v>
      </c>
      <c r="F9" s="81">
        <v>3</v>
      </c>
      <c r="G9" s="34">
        <f>IF(F24=0, "-", F9/F24)</f>
        <v>6.1906727197688811E-4</v>
      </c>
      <c r="H9" s="65">
        <v>0</v>
      </c>
      <c r="I9" s="9">
        <f>IF(H24=0, "-", H9/H24)</f>
        <v>0</v>
      </c>
      <c r="J9" s="8" t="str">
        <f t="shared" si="0"/>
        <v>-</v>
      </c>
      <c r="K9" s="9" t="str">
        <f t="shared" si="1"/>
        <v>-</v>
      </c>
    </row>
    <row r="10" spans="1:11" x14ac:dyDescent="0.25">
      <c r="A10" s="7" t="s">
        <v>548</v>
      </c>
      <c r="B10" s="65">
        <v>57</v>
      </c>
      <c r="C10" s="34">
        <f>IF(B24=0, "-", B10/B24)</f>
        <v>0.10142348754448399</v>
      </c>
      <c r="D10" s="65">
        <v>81</v>
      </c>
      <c r="E10" s="9">
        <f>IF(D24=0, "-", D10/D24)</f>
        <v>0.13752122241086587</v>
      </c>
      <c r="F10" s="81">
        <v>584</v>
      </c>
      <c r="G10" s="34">
        <f>IF(F24=0, "-", F10/F24)</f>
        <v>0.12051176227816757</v>
      </c>
      <c r="H10" s="65">
        <v>504</v>
      </c>
      <c r="I10" s="9">
        <f>IF(H24=0, "-", H10/H24)</f>
        <v>0.12176854312635903</v>
      </c>
      <c r="J10" s="8">
        <f t="shared" si="0"/>
        <v>-0.29629629629629628</v>
      </c>
      <c r="K10" s="9">
        <f t="shared" si="1"/>
        <v>0.15873015873015872</v>
      </c>
    </row>
    <row r="11" spans="1:11" x14ac:dyDescent="0.25">
      <c r="A11" s="7" t="s">
        <v>549</v>
      </c>
      <c r="B11" s="65">
        <v>57</v>
      </c>
      <c r="C11" s="34">
        <f>IF(B24=0, "-", B11/B24)</f>
        <v>0.10142348754448399</v>
      </c>
      <c r="D11" s="65">
        <v>28</v>
      </c>
      <c r="E11" s="9">
        <f>IF(D24=0, "-", D11/D24)</f>
        <v>4.7538200339558571E-2</v>
      </c>
      <c r="F11" s="81">
        <v>454</v>
      </c>
      <c r="G11" s="34">
        <f>IF(F24=0, "-", F11/F24)</f>
        <v>9.3685513825835745E-2</v>
      </c>
      <c r="H11" s="65">
        <v>502</v>
      </c>
      <c r="I11" s="9">
        <f>IF(H24=0, "-", H11/H24)</f>
        <v>0.12128533462188934</v>
      </c>
      <c r="J11" s="8">
        <f t="shared" si="0"/>
        <v>1.0357142857142858</v>
      </c>
      <c r="K11" s="9">
        <f t="shared" si="1"/>
        <v>-9.5617529880478086E-2</v>
      </c>
    </row>
    <row r="12" spans="1:11" x14ac:dyDescent="0.25">
      <c r="A12" s="7" t="s">
        <v>550</v>
      </c>
      <c r="B12" s="65">
        <v>4</v>
      </c>
      <c r="C12" s="34">
        <f>IF(B24=0, "-", B12/B24)</f>
        <v>7.1174377224199285E-3</v>
      </c>
      <c r="D12" s="65">
        <v>3</v>
      </c>
      <c r="E12" s="9">
        <f>IF(D24=0, "-", D12/D24)</f>
        <v>5.0933786078098476E-3</v>
      </c>
      <c r="F12" s="81">
        <v>51</v>
      </c>
      <c r="G12" s="34">
        <f>IF(F24=0, "-", F12/F24)</f>
        <v>1.0524143623607098E-2</v>
      </c>
      <c r="H12" s="65">
        <v>40</v>
      </c>
      <c r="I12" s="9">
        <f>IF(H24=0, "-", H12/H24)</f>
        <v>9.6641700893935738E-3</v>
      </c>
      <c r="J12" s="8">
        <f t="shared" si="0"/>
        <v>0.33333333333333331</v>
      </c>
      <c r="K12" s="9">
        <f t="shared" si="1"/>
        <v>0.27500000000000002</v>
      </c>
    </row>
    <row r="13" spans="1:11" x14ac:dyDescent="0.25">
      <c r="A13" s="7" t="s">
        <v>551</v>
      </c>
      <c r="B13" s="65">
        <v>0</v>
      </c>
      <c r="C13" s="34">
        <f>IF(B24=0, "-", B13/B24)</f>
        <v>0</v>
      </c>
      <c r="D13" s="65">
        <v>1</v>
      </c>
      <c r="E13" s="9">
        <f>IF(D24=0, "-", D13/D24)</f>
        <v>1.697792869269949E-3</v>
      </c>
      <c r="F13" s="81">
        <v>6</v>
      </c>
      <c r="G13" s="34">
        <f>IF(F24=0, "-", F13/F24)</f>
        <v>1.2381345439537762E-3</v>
      </c>
      <c r="H13" s="65">
        <v>8</v>
      </c>
      <c r="I13" s="9">
        <f>IF(H24=0, "-", H13/H24)</f>
        <v>1.9328340178787146E-3</v>
      </c>
      <c r="J13" s="8">
        <f t="shared" si="0"/>
        <v>-1</v>
      </c>
      <c r="K13" s="9">
        <f t="shared" si="1"/>
        <v>-0.25</v>
      </c>
    </row>
    <row r="14" spans="1:11" x14ac:dyDescent="0.25">
      <c r="A14" s="7" t="s">
        <v>552</v>
      </c>
      <c r="B14" s="65">
        <v>0</v>
      </c>
      <c r="C14" s="34">
        <f>IF(B24=0, "-", B14/B24)</f>
        <v>0</v>
      </c>
      <c r="D14" s="65">
        <v>0</v>
      </c>
      <c r="E14" s="9">
        <f>IF(D24=0, "-", D14/D24)</f>
        <v>0</v>
      </c>
      <c r="F14" s="81">
        <v>2</v>
      </c>
      <c r="G14" s="34">
        <f>IF(F24=0, "-", F14/F24)</f>
        <v>4.127115146512588E-4</v>
      </c>
      <c r="H14" s="65">
        <v>0</v>
      </c>
      <c r="I14" s="9">
        <f>IF(H24=0, "-", H14/H24)</f>
        <v>0</v>
      </c>
      <c r="J14" s="8" t="str">
        <f t="shared" si="0"/>
        <v>-</v>
      </c>
      <c r="K14" s="9" t="str">
        <f t="shared" si="1"/>
        <v>-</v>
      </c>
    </row>
    <row r="15" spans="1:11" x14ac:dyDescent="0.25">
      <c r="A15" s="7" t="s">
        <v>553</v>
      </c>
      <c r="B15" s="65">
        <v>159</v>
      </c>
      <c r="C15" s="34">
        <f>IF(B24=0, "-", B15/B24)</f>
        <v>0.28291814946619215</v>
      </c>
      <c r="D15" s="65">
        <v>244</v>
      </c>
      <c r="E15" s="9">
        <f>IF(D24=0, "-", D15/D24)</f>
        <v>0.4142614601018676</v>
      </c>
      <c r="F15" s="81">
        <v>1459</v>
      </c>
      <c r="G15" s="34">
        <f>IF(F24=0, "-", F15/F24)</f>
        <v>0.30107304993809325</v>
      </c>
      <c r="H15" s="65">
        <v>1347</v>
      </c>
      <c r="I15" s="9">
        <f>IF(H24=0, "-", H15/H24)</f>
        <v>0.32544092776032857</v>
      </c>
      <c r="J15" s="8">
        <f t="shared" si="0"/>
        <v>-0.34836065573770492</v>
      </c>
      <c r="K15" s="9">
        <f t="shared" si="1"/>
        <v>8.3147735708982928E-2</v>
      </c>
    </row>
    <row r="16" spans="1:11" x14ac:dyDescent="0.25">
      <c r="A16" s="7" t="s">
        <v>554</v>
      </c>
      <c r="B16" s="65">
        <v>32</v>
      </c>
      <c r="C16" s="34">
        <f>IF(B24=0, "-", B16/B24)</f>
        <v>5.6939501779359428E-2</v>
      </c>
      <c r="D16" s="65">
        <v>44</v>
      </c>
      <c r="E16" s="9">
        <f>IF(D24=0, "-", D16/D24)</f>
        <v>7.4702886247877756E-2</v>
      </c>
      <c r="F16" s="81">
        <v>263</v>
      </c>
      <c r="G16" s="34">
        <f>IF(F24=0, "-", F16/F24)</f>
        <v>5.427156417664053E-2</v>
      </c>
      <c r="H16" s="65">
        <v>201</v>
      </c>
      <c r="I16" s="9">
        <f>IF(H24=0, "-", H16/H24)</f>
        <v>4.8562454699202708E-2</v>
      </c>
      <c r="J16" s="8">
        <f t="shared" si="0"/>
        <v>-0.27272727272727271</v>
      </c>
      <c r="K16" s="9">
        <f t="shared" si="1"/>
        <v>0.30845771144278605</v>
      </c>
    </row>
    <row r="17" spans="1:11" x14ac:dyDescent="0.25">
      <c r="A17" s="7" t="s">
        <v>555</v>
      </c>
      <c r="B17" s="65">
        <v>9</v>
      </c>
      <c r="C17" s="34">
        <f>IF(B24=0, "-", B17/B24)</f>
        <v>1.601423487544484E-2</v>
      </c>
      <c r="D17" s="65">
        <v>11</v>
      </c>
      <c r="E17" s="9">
        <f>IF(D24=0, "-", D17/D24)</f>
        <v>1.8675721561969439E-2</v>
      </c>
      <c r="F17" s="81">
        <v>59</v>
      </c>
      <c r="G17" s="34">
        <f>IF(F24=0, "-", F17/F24)</f>
        <v>1.2174989682212133E-2</v>
      </c>
      <c r="H17" s="65">
        <v>52</v>
      </c>
      <c r="I17" s="9">
        <f>IF(H24=0, "-", H17/H24)</f>
        <v>1.2563421116211646E-2</v>
      </c>
      <c r="J17" s="8">
        <f t="shared" si="0"/>
        <v>-0.18181818181818182</v>
      </c>
      <c r="K17" s="9">
        <f t="shared" si="1"/>
        <v>0.13461538461538461</v>
      </c>
    </row>
    <row r="18" spans="1:11" x14ac:dyDescent="0.25">
      <c r="A18" s="7" t="s">
        <v>556</v>
      </c>
      <c r="B18" s="65">
        <v>97</v>
      </c>
      <c r="C18" s="34">
        <f>IF(B24=0, "-", B18/B24)</f>
        <v>0.17259786476868327</v>
      </c>
      <c r="D18" s="65">
        <v>46</v>
      </c>
      <c r="E18" s="9">
        <f>IF(D24=0, "-", D18/D24)</f>
        <v>7.8098471986417659E-2</v>
      </c>
      <c r="F18" s="81">
        <v>809</v>
      </c>
      <c r="G18" s="34">
        <f>IF(F24=0, "-", F18/F24)</f>
        <v>0.16694180767643418</v>
      </c>
      <c r="H18" s="65">
        <v>471</v>
      </c>
      <c r="I18" s="9">
        <f>IF(H24=0, "-", H18/H24)</f>
        <v>0.11379560280260932</v>
      </c>
      <c r="J18" s="8">
        <f t="shared" si="0"/>
        <v>1.1086956521739131</v>
      </c>
      <c r="K18" s="9">
        <f t="shared" si="1"/>
        <v>0.71762208067940547</v>
      </c>
    </row>
    <row r="19" spans="1:11" x14ac:dyDescent="0.25">
      <c r="A19" s="7" t="s">
        <v>557</v>
      </c>
      <c r="B19" s="65">
        <v>41</v>
      </c>
      <c r="C19" s="34">
        <f>IF(B24=0, "-", B19/B24)</f>
        <v>7.2953736654804271E-2</v>
      </c>
      <c r="D19" s="65">
        <v>31</v>
      </c>
      <c r="E19" s="9">
        <f>IF(D24=0, "-", D19/D24)</f>
        <v>5.2631578947368418E-2</v>
      </c>
      <c r="F19" s="81">
        <v>569</v>
      </c>
      <c r="G19" s="34">
        <f>IF(F24=0, "-", F19/F24)</f>
        <v>0.11741642591828312</v>
      </c>
      <c r="H19" s="65">
        <v>428</v>
      </c>
      <c r="I19" s="9">
        <f>IF(H24=0, "-", H19/H24)</f>
        <v>0.10340661995651124</v>
      </c>
      <c r="J19" s="8">
        <f t="shared" si="0"/>
        <v>0.32258064516129031</v>
      </c>
      <c r="K19" s="9">
        <f t="shared" si="1"/>
        <v>0.32943925233644861</v>
      </c>
    </row>
    <row r="20" spans="1:11" x14ac:dyDescent="0.25">
      <c r="A20" s="7" t="s">
        <v>558</v>
      </c>
      <c r="B20" s="65">
        <v>0</v>
      </c>
      <c r="C20" s="34">
        <f>IF(B24=0, "-", B20/B24)</f>
        <v>0</v>
      </c>
      <c r="D20" s="65">
        <v>0</v>
      </c>
      <c r="E20" s="9">
        <f>IF(D24=0, "-", D20/D24)</f>
        <v>0</v>
      </c>
      <c r="F20" s="81">
        <v>4</v>
      </c>
      <c r="G20" s="34">
        <f>IF(F24=0, "-", F20/F24)</f>
        <v>8.2542302930251759E-4</v>
      </c>
      <c r="H20" s="65">
        <v>0</v>
      </c>
      <c r="I20" s="9">
        <f>IF(H24=0, "-", H20/H24)</f>
        <v>0</v>
      </c>
      <c r="J20" s="8" t="str">
        <f t="shared" si="0"/>
        <v>-</v>
      </c>
      <c r="K20" s="9" t="str">
        <f t="shared" si="1"/>
        <v>-</v>
      </c>
    </row>
    <row r="21" spans="1:11" x14ac:dyDescent="0.25">
      <c r="A21" s="7" t="s">
        <v>559</v>
      </c>
      <c r="B21" s="65">
        <v>61</v>
      </c>
      <c r="C21" s="34">
        <f>IF(B24=0, "-", B21/B24)</f>
        <v>0.10854092526690391</v>
      </c>
      <c r="D21" s="65">
        <v>48</v>
      </c>
      <c r="E21" s="9">
        <f>IF(D24=0, "-", D21/D24)</f>
        <v>8.1494057724957561E-2</v>
      </c>
      <c r="F21" s="81">
        <v>181</v>
      </c>
      <c r="G21" s="34">
        <f>IF(F24=0, "-", F21/F24)</f>
        <v>3.7350392075938918E-2</v>
      </c>
      <c r="H21" s="65">
        <v>293</v>
      </c>
      <c r="I21" s="9">
        <f>IF(H24=0, "-", H21/H24)</f>
        <v>7.0790045904807919E-2</v>
      </c>
      <c r="J21" s="8">
        <f t="shared" si="0"/>
        <v>0.27083333333333331</v>
      </c>
      <c r="K21" s="9">
        <f t="shared" si="1"/>
        <v>-0.38225255972696248</v>
      </c>
    </row>
    <row r="22" spans="1:11" x14ac:dyDescent="0.25">
      <c r="A22" s="7" t="s">
        <v>560</v>
      </c>
      <c r="B22" s="65">
        <v>21</v>
      </c>
      <c r="C22" s="34">
        <f>IF(B24=0, "-", B22/B24)</f>
        <v>3.7366548042704624E-2</v>
      </c>
      <c r="D22" s="65">
        <v>42</v>
      </c>
      <c r="E22" s="9">
        <f>IF(D24=0, "-", D22/D24)</f>
        <v>7.1307300509337868E-2</v>
      </c>
      <c r="F22" s="81">
        <v>204</v>
      </c>
      <c r="G22" s="34">
        <f>IF(F24=0, "-", F22/F24)</f>
        <v>4.2096574494428392E-2</v>
      </c>
      <c r="H22" s="65">
        <v>144</v>
      </c>
      <c r="I22" s="9">
        <f>IF(H24=0, "-", H22/H24)</f>
        <v>3.4791012321816861E-2</v>
      </c>
      <c r="J22" s="8">
        <f t="shared" si="0"/>
        <v>-0.5</v>
      </c>
      <c r="K22" s="9">
        <f t="shared" si="1"/>
        <v>0.41666666666666669</v>
      </c>
    </row>
    <row r="23" spans="1:11" x14ac:dyDescent="0.25">
      <c r="A23" s="2"/>
      <c r="B23" s="68"/>
      <c r="C23" s="33"/>
      <c r="D23" s="68"/>
      <c r="E23" s="6"/>
      <c r="F23" s="82"/>
      <c r="G23" s="33"/>
      <c r="H23" s="68"/>
      <c r="I23" s="6"/>
      <c r="J23" s="5"/>
      <c r="K23" s="6"/>
    </row>
    <row r="24" spans="1:11" s="43" customFormat="1" ht="13" x14ac:dyDescent="0.3">
      <c r="A24" s="162" t="s">
        <v>642</v>
      </c>
      <c r="B24" s="71">
        <f>SUM(B7:B23)</f>
        <v>562</v>
      </c>
      <c r="C24" s="40">
        <f>B24/23415</f>
        <v>2.4001708306641042E-2</v>
      </c>
      <c r="D24" s="71">
        <f>SUM(D7:D23)</f>
        <v>589</v>
      </c>
      <c r="E24" s="41">
        <f>D24/20634</f>
        <v>2.85451197053407E-2</v>
      </c>
      <c r="F24" s="77">
        <f>SUM(F7:F23)</f>
        <v>4846</v>
      </c>
      <c r="G24" s="42">
        <f>F24/194143</f>
        <v>2.4960982368666396E-2</v>
      </c>
      <c r="H24" s="71">
        <f>SUM(H7:H23)</f>
        <v>4139</v>
      </c>
      <c r="I24" s="41">
        <f>H24/175916</f>
        <v>2.3528274858455173E-2</v>
      </c>
      <c r="J24" s="37">
        <f>IF(D24=0, "-", IF((B24-D24)/D24&lt;10, (B24-D24)/D24, "&gt;999%"))</f>
        <v>-4.5840407470288627E-2</v>
      </c>
      <c r="K24" s="38">
        <f>IF(H24=0, "-", IF((F24-H24)/H24&lt;10, (F24-H24)/H24, "&gt;999%"))</f>
        <v>0.17081420633003142</v>
      </c>
    </row>
    <row r="25" spans="1:11" x14ac:dyDescent="0.25">
      <c r="B25" s="83"/>
      <c r="D25" s="83"/>
      <c r="F25" s="83"/>
      <c r="H25" s="83"/>
    </row>
    <row r="26" spans="1:11" ht="13" x14ac:dyDescent="0.3">
      <c r="A26" s="163" t="s">
        <v>139</v>
      </c>
      <c r="B26" s="61" t="s">
        <v>12</v>
      </c>
      <c r="C26" s="62" t="s">
        <v>13</v>
      </c>
      <c r="D26" s="61" t="s">
        <v>12</v>
      </c>
      <c r="E26" s="63" t="s">
        <v>13</v>
      </c>
      <c r="F26" s="62" t="s">
        <v>12</v>
      </c>
      <c r="G26" s="62" t="s">
        <v>13</v>
      </c>
      <c r="H26" s="61" t="s">
        <v>12</v>
      </c>
      <c r="I26" s="63" t="s">
        <v>13</v>
      </c>
      <c r="J26" s="61"/>
      <c r="K26" s="63"/>
    </row>
    <row r="27" spans="1:11" x14ac:dyDescent="0.25">
      <c r="A27" s="7" t="s">
        <v>561</v>
      </c>
      <c r="B27" s="65">
        <v>1</v>
      </c>
      <c r="C27" s="34">
        <f>IF(B41=0, "-", B27/B41)</f>
        <v>6.2111801242236021E-3</v>
      </c>
      <c r="D27" s="65">
        <v>1</v>
      </c>
      <c r="E27" s="9">
        <f>IF(D41=0, "-", D27/D41)</f>
        <v>7.0422535211267607E-3</v>
      </c>
      <c r="F27" s="81">
        <v>3</v>
      </c>
      <c r="G27" s="34">
        <f>IF(F41=0, "-", F27/F41)</f>
        <v>1.9230769230769232E-3</v>
      </c>
      <c r="H27" s="65">
        <v>4</v>
      </c>
      <c r="I27" s="9">
        <f>IF(H41=0, "-", H27/H41)</f>
        <v>3.06044376434583E-3</v>
      </c>
      <c r="J27" s="8">
        <f t="shared" ref="J27:J39" si="2">IF(D27=0, "-", IF((B27-D27)/D27&lt;10, (B27-D27)/D27, "&gt;999%"))</f>
        <v>0</v>
      </c>
      <c r="K27" s="9">
        <f t="shared" ref="K27:K39" si="3">IF(H27=0, "-", IF((F27-H27)/H27&lt;10, (F27-H27)/H27, "&gt;999%"))</f>
        <v>-0.25</v>
      </c>
    </row>
    <row r="28" spans="1:11" x14ac:dyDescent="0.25">
      <c r="A28" s="7" t="s">
        <v>562</v>
      </c>
      <c r="B28" s="65">
        <v>15</v>
      </c>
      <c r="C28" s="34">
        <f>IF(B41=0, "-", B28/B41)</f>
        <v>9.3167701863354033E-2</v>
      </c>
      <c r="D28" s="65">
        <v>26</v>
      </c>
      <c r="E28" s="9">
        <f>IF(D41=0, "-", D28/D41)</f>
        <v>0.18309859154929578</v>
      </c>
      <c r="F28" s="81">
        <v>221</v>
      </c>
      <c r="G28" s="34">
        <f>IF(F41=0, "-", F28/F41)</f>
        <v>0.14166666666666666</v>
      </c>
      <c r="H28" s="65">
        <v>232</v>
      </c>
      <c r="I28" s="9">
        <f>IF(H41=0, "-", H28/H41)</f>
        <v>0.17750573833205815</v>
      </c>
      <c r="J28" s="8">
        <f t="shared" si="2"/>
        <v>-0.42307692307692307</v>
      </c>
      <c r="K28" s="9">
        <f t="shared" si="3"/>
        <v>-4.7413793103448273E-2</v>
      </c>
    </row>
    <row r="29" spans="1:11" x14ac:dyDescent="0.25">
      <c r="A29" s="7" t="s">
        <v>563</v>
      </c>
      <c r="B29" s="65">
        <v>49</v>
      </c>
      <c r="C29" s="34">
        <f>IF(B41=0, "-", B29/B41)</f>
        <v>0.30434782608695654</v>
      </c>
      <c r="D29" s="65">
        <v>35</v>
      </c>
      <c r="E29" s="9">
        <f>IF(D41=0, "-", D29/D41)</f>
        <v>0.24647887323943662</v>
      </c>
      <c r="F29" s="81">
        <v>406</v>
      </c>
      <c r="G29" s="34">
        <f>IF(F41=0, "-", F29/F41)</f>
        <v>0.26025641025641028</v>
      </c>
      <c r="H29" s="65">
        <v>373</v>
      </c>
      <c r="I29" s="9">
        <f>IF(H41=0, "-", H29/H41)</f>
        <v>0.28538638102524866</v>
      </c>
      <c r="J29" s="8">
        <f t="shared" si="2"/>
        <v>0.4</v>
      </c>
      <c r="K29" s="9">
        <f t="shared" si="3"/>
        <v>8.8471849865951746E-2</v>
      </c>
    </row>
    <row r="30" spans="1:11" x14ac:dyDescent="0.25">
      <c r="A30" s="7" t="s">
        <v>564</v>
      </c>
      <c r="B30" s="65">
        <v>2</v>
      </c>
      <c r="C30" s="34">
        <f>IF(B41=0, "-", B30/B41)</f>
        <v>1.2422360248447204E-2</v>
      </c>
      <c r="D30" s="65">
        <v>0</v>
      </c>
      <c r="E30" s="9">
        <f>IF(D41=0, "-", D30/D41)</f>
        <v>0</v>
      </c>
      <c r="F30" s="81">
        <v>8</v>
      </c>
      <c r="G30" s="34">
        <f>IF(F41=0, "-", F30/F41)</f>
        <v>5.1282051282051282E-3</v>
      </c>
      <c r="H30" s="65">
        <v>4</v>
      </c>
      <c r="I30" s="9">
        <f>IF(H41=0, "-", H30/H41)</f>
        <v>3.06044376434583E-3</v>
      </c>
      <c r="J30" s="8" t="str">
        <f t="shared" si="2"/>
        <v>-</v>
      </c>
      <c r="K30" s="9">
        <f t="shared" si="3"/>
        <v>1</v>
      </c>
    </row>
    <row r="31" spans="1:11" x14ac:dyDescent="0.25">
      <c r="A31" s="7" t="s">
        <v>565</v>
      </c>
      <c r="B31" s="65">
        <v>1</v>
      </c>
      <c r="C31" s="34">
        <f>IF(B41=0, "-", B31/B41)</f>
        <v>6.2111801242236021E-3</v>
      </c>
      <c r="D31" s="65">
        <v>3</v>
      </c>
      <c r="E31" s="9">
        <f>IF(D41=0, "-", D31/D41)</f>
        <v>2.1126760563380281E-2</v>
      </c>
      <c r="F31" s="81">
        <v>10</v>
      </c>
      <c r="G31" s="34">
        <f>IF(F41=0, "-", F31/F41)</f>
        <v>6.41025641025641E-3</v>
      </c>
      <c r="H31" s="65">
        <v>13</v>
      </c>
      <c r="I31" s="9">
        <f>IF(H41=0, "-", H31/H41)</f>
        <v>9.9464422341239474E-3</v>
      </c>
      <c r="J31" s="8">
        <f t="shared" si="2"/>
        <v>-0.66666666666666663</v>
      </c>
      <c r="K31" s="9">
        <f t="shared" si="3"/>
        <v>-0.23076923076923078</v>
      </c>
    </row>
    <row r="32" spans="1:11" x14ac:dyDescent="0.25">
      <c r="A32" s="7" t="s">
        <v>566</v>
      </c>
      <c r="B32" s="65">
        <v>2</v>
      </c>
      <c r="C32" s="34">
        <f>IF(B41=0, "-", B32/B41)</f>
        <v>1.2422360248447204E-2</v>
      </c>
      <c r="D32" s="65">
        <v>2</v>
      </c>
      <c r="E32" s="9">
        <f>IF(D41=0, "-", D32/D41)</f>
        <v>1.4084507042253521E-2</v>
      </c>
      <c r="F32" s="81">
        <v>12</v>
      </c>
      <c r="G32" s="34">
        <f>IF(F41=0, "-", F32/F41)</f>
        <v>7.6923076923076927E-3</v>
      </c>
      <c r="H32" s="65">
        <v>5</v>
      </c>
      <c r="I32" s="9">
        <f>IF(H41=0, "-", H32/H41)</f>
        <v>3.8255547054322878E-3</v>
      </c>
      <c r="J32" s="8">
        <f t="shared" si="2"/>
        <v>0</v>
      </c>
      <c r="K32" s="9">
        <f t="shared" si="3"/>
        <v>1.4</v>
      </c>
    </row>
    <row r="33" spans="1:11" x14ac:dyDescent="0.25">
      <c r="A33" s="7" t="s">
        <v>567</v>
      </c>
      <c r="B33" s="65">
        <v>79</v>
      </c>
      <c r="C33" s="34">
        <f>IF(B41=0, "-", B33/B41)</f>
        <v>0.49068322981366458</v>
      </c>
      <c r="D33" s="65">
        <v>69</v>
      </c>
      <c r="E33" s="9">
        <f>IF(D41=0, "-", D33/D41)</f>
        <v>0.4859154929577465</v>
      </c>
      <c r="F33" s="81">
        <v>813</v>
      </c>
      <c r="G33" s="34">
        <f>IF(F41=0, "-", F33/F41)</f>
        <v>0.52115384615384619</v>
      </c>
      <c r="H33" s="65">
        <v>591</v>
      </c>
      <c r="I33" s="9">
        <f>IF(H41=0, "-", H33/H41)</f>
        <v>0.4521805661820964</v>
      </c>
      <c r="J33" s="8">
        <f t="shared" si="2"/>
        <v>0.14492753623188406</v>
      </c>
      <c r="K33" s="9">
        <f t="shared" si="3"/>
        <v>0.37563451776649748</v>
      </c>
    </row>
    <row r="34" spans="1:11" x14ac:dyDescent="0.25">
      <c r="A34" s="7" t="s">
        <v>568</v>
      </c>
      <c r="B34" s="65">
        <v>0</v>
      </c>
      <c r="C34" s="34">
        <f>IF(B41=0, "-", B34/B41)</f>
        <v>0</v>
      </c>
      <c r="D34" s="65">
        <v>2</v>
      </c>
      <c r="E34" s="9">
        <f>IF(D41=0, "-", D34/D41)</f>
        <v>1.4084507042253521E-2</v>
      </c>
      <c r="F34" s="81">
        <v>11</v>
      </c>
      <c r="G34" s="34">
        <f>IF(F41=0, "-", F34/F41)</f>
        <v>7.0512820512820514E-3</v>
      </c>
      <c r="H34" s="65">
        <v>19</v>
      </c>
      <c r="I34" s="9">
        <f>IF(H41=0, "-", H34/H41)</f>
        <v>1.4537107880642693E-2</v>
      </c>
      <c r="J34" s="8">
        <f t="shared" si="2"/>
        <v>-1</v>
      </c>
      <c r="K34" s="9">
        <f t="shared" si="3"/>
        <v>-0.42105263157894735</v>
      </c>
    </row>
    <row r="35" spans="1:11" x14ac:dyDescent="0.25">
      <c r="A35" s="7" t="s">
        <v>569</v>
      </c>
      <c r="B35" s="65">
        <v>1</v>
      </c>
      <c r="C35" s="34">
        <f>IF(B41=0, "-", B35/B41)</f>
        <v>6.2111801242236021E-3</v>
      </c>
      <c r="D35" s="65">
        <v>0</v>
      </c>
      <c r="E35" s="9">
        <f>IF(D41=0, "-", D35/D41)</f>
        <v>0</v>
      </c>
      <c r="F35" s="81">
        <v>6</v>
      </c>
      <c r="G35" s="34">
        <f>IF(F41=0, "-", F35/F41)</f>
        <v>3.8461538461538464E-3</v>
      </c>
      <c r="H35" s="65">
        <v>0</v>
      </c>
      <c r="I35" s="9">
        <f>IF(H41=0, "-", H35/H41)</f>
        <v>0</v>
      </c>
      <c r="J35" s="8" t="str">
        <f t="shared" si="2"/>
        <v>-</v>
      </c>
      <c r="K35" s="9" t="str">
        <f t="shared" si="3"/>
        <v>-</v>
      </c>
    </row>
    <row r="36" spans="1:11" x14ac:dyDescent="0.25">
      <c r="A36" s="7" t="s">
        <v>570</v>
      </c>
      <c r="B36" s="65">
        <v>2</v>
      </c>
      <c r="C36" s="34">
        <f>IF(B41=0, "-", B36/B41)</f>
        <v>1.2422360248447204E-2</v>
      </c>
      <c r="D36" s="65">
        <v>0</v>
      </c>
      <c r="E36" s="9">
        <f>IF(D41=0, "-", D36/D41)</f>
        <v>0</v>
      </c>
      <c r="F36" s="81">
        <v>13</v>
      </c>
      <c r="G36" s="34">
        <f>IF(F41=0, "-", F36/F41)</f>
        <v>8.3333333333333332E-3</v>
      </c>
      <c r="H36" s="65">
        <v>6</v>
      </c>
      <c r="I36" s="9">
        <f>IF(H41=0, "-", H36/H41)</f>
        <v>4.5906656465187455E-3</v>
      </c>
      <c r="J36" s="8" t="str">
        <f t="shared" si="2"/>
        <v>-</v>
      </c>
      <c r="K36" s="9">
        <f t="shared" si="3"/>
        <v>1.1666666666666667</v>
      </c>
    </row>
    <row r="37" spans="1:11" x14ac:dyDescent="0.25">
      <c r="A37" s="7" t="s">
        <v>571</v>
      </c>
      <c r="B37" s="65">
        <v>1</v>
      </c>
      <c r="C37" s="34">
        <f>IF(B41=0, "-", B37/B41)</f>
        <v>6.2111801242236021E-3</v>
      </c>
      <c r="D37" s="65">
        <v>0</v>
      </c>
      <c r="E37" s="9">
        <f>IF(D41=0, "-", D37/D41)</f>
        <v>0</v>
      </c>
      <c r="F37" s="81">
        <v>2</v>
      </c>
      <c r="G37" s="34">
        <f>IF(F41=0, "-", F37/F41)</f>
        <v>1.2820512820512821E-3</v>
      </c>
      <c r="H37" s="65">
        <v>1</v>
      </c>
      <c r="I37" s="9">
        <f>IF(H41=0, "-", H37/H41)</f>
        <v>7.6511094108645751E-4</v>
      </c>
      <c r="J37" s="8" t="str">
        <f t="shared" si="2"/>
        <v>-</v>
      </c>
      <c r="K37" s="9">
        <f t="shared" si="3"/>
        <v>1</v>
      </c>
    </row>
    <row r="38" spans="1:11" x14ac:dyDescent="0.25">
      <c r="A38" s="7" t="s">
        <v>572</v>
      </c>
      <c r="B38" s="65">
        <v>0</v>
      </c>
      <c r="C38" s="34">
        <f>IF(B41=0, "-", B38/B41)</f>
        <v>0</v>
      </c>
      <c r="D38" s="65">
        <v>1</v>
      </c>
      <c r="E38" s="9">
        <f>IF(D41=0, "-", D38/D41)</f>
        <v>7.0422535211267607E-3</v>
      </c>
      <c r="F38" s="81">
        <v>33</v>
      </c>
      <c r="G38" s="34">
        <f>IF(F41=0, "-", F38/F41)</f>
        <v>2.1153846153846155E-2</v>
      </c>
      <c r="H38" s="65">
        <v>40</v>
      </c>
      <c r="I38" s="9">
        <f>IF(H41=0, "-", H38/H41)</f>
        <v>3.0604437643458302E-2</v>
      </c>
      <c r="J38" s="8">
        <f t="shared" si="2"/>
        <v>-1</v>
      </c>
      <c r="K38" s="9">
        <f t="shared" si="3"/>
        <v>-0.17499999999999999</v>
      </c>
    </row>
    <row r="39" spans="1:11" x14ac:dyDescent="0.25">
      <c r="A39" s="7" t="s">
        <v>573</v>
      </c>
      <c r="B39" s="65">
        <v>8</v>
      </c>
      <c r="C39" s="34">
        <f>IF(B41=0, "-", B39/B41)</f>
        <v>4.9689440993788817E-2</v>
      </c>
      <c r="D39" s="65">
        <v>3</v>
      </c>
      <c r="E39" s="9">
        <f>IF(D41=0, "-", D39/D41)</f>
        <v>2.1126760563380281E-2</v>
      </c>
      <c r="F39" s="81">
        <v>22</v>
      </c>
      <c r="G39" s="34">
        <f>IF(F41=0, "-", F39/F41)</f>
        <v>1.4102564102564103E-2</v>
      </c>
      <c r="H39" s="65">
        <v>19</v>
      </c>
      <c r="I39" s="9">
        <f>IF(H41=0, "-", H39/H41)</f>
        <v>1.4537107880642693E-2</v>
      </c>
      <c r="J39" s="8">
        <f t="shared" si="2"/>
        <v>1.6666666666666667</v>
      </c>
      <c r="K39" s="9">
        <f t="shared" si="3"/>
        <v>0.15789473684210525</v>
      </c>
    </row>
    <row r="40" spans="1:11" x14ac:dyDescent="0.25">
      <c r="A40" s="2"/>
      <c r="B40" s="68"/>
      <c r="C40" s="33"/>
      <c r="D40" s="68"/>
      <c r="E40" s="6"/>
      <c r="F40" s="82"/>
      <c r="G40" s="33"/>
      <c r="H40" s="68"/>
      <c r="I40" s="6"/>
      <c r="J40" s="5"/>
      <c r="K40" s="6"/>
    </row>
    <row r="41" spans="1:11" s="43" customFormat="1" ht="13" x14ac:dyDescent="0.3">
      <c r="A41" s="162" t="s">
        <v>641</v>
      </c>
      <c r="B41" s="71">
        <f>SUM(B27:B40)</f>
        <v>161</v>
      </c>
      <c r="C41" s="40">
        <f>B41/23415</f>
        <v>6.8759342301943195E-3</v>
      </c>
      <c r="D41" s="71">
        <f>SUM(D27:D40)</f>
        <v>142</v>
      </c>
      <c r="E41" s="41">
        <f>D41/20634</f>
        <v>6.8818454977222065E-3</v>
      </c>
      <c r="F41" s="77">
        <f>SUM(F27:F40)</f>
        <v>1560</v>
      </c>
      <c r="G41" s="42">
        <f>F41/194143</f>
        <v>8.0353141756334245E-3</v>
      </c>
      <c r="H41" s="71">
        <f>SUM(H27:H40)</f>
        <v>1307</v>
      </c>
      <c r="I41" s="41">
        <f>H41/175916</f>
        <v>7.4296823483935518E-3</v>
      </c>
      <c r="J41" s="37">
        <f>IF(D41=0, "-", IF((B41-D41)/D41&lt;10, (B41-D41)/D41, "&gt;999%"))</f>
        <v>0.13380281690140844</v>
      </c>
      <c r="K41" s="38">
        <f>IF(H41=0, "-", IF((F41-H41)/H41&lt;10, (F41-H41)/H41, "&gt;999%"))</f>
        <v>0.19357306809487376</v>
      </c>
    </row>
    <row r="42" spans="1:11" x14ac:dyDescent="0.25">
      <c r="B42" s="83"/>
      <c r="D42" s="83"/>
      <c r="F42" s="83"/>
      <c r="H42" s="83"/>
    </row>
    <row r="43" spans="1:11" ht="13" x14ac:dyDescent="0.3">
      <c r="A43" s="163" t="s">
        <v>140</v>
      </c>
      <c r="B43" s="61" t="s">
        <v>12</v>
      </c>
      <c r="C43" s="62" t="s">
        <v>13</v>
      </c>
      <c r="D43" s="61" t="s">
        <v>12</v>
      </c>
      <c r="E43" s="63" t="s">
        <v>13</v>
      </c>
      <c r="F43" s="62" t="s">
        <v>12</v>
      </c>
      <c r="G43" s="62" t="s">
        <v>13</v>
      </c>
      <c r="H43" s="61" t="s">
        <v>12</v>
      </c>
      <c r="I43" s="63" t="s">
        <v>13</v>
      </c>
      <c r="J43" s="61"/>
      <c r="K43" s="63"/>
    </row>
    <row r="44" spans="1:11" x14ac:dyDescent="0.25">
      <c r="A44" s="7" t="s">
        <v>574</v>
      </c>
      <c r="B44" s="65">
        <v>10</v>
      </c>
      <c r="C44" s="34">
        <f>IF(B61=0, "-", B44/B61)</f>
        <v>3.0120481927710843E-2</v>
      </c>
      <c r="D44" s="65">
        <v>8</v>
      </c>
      <c r="E44" s="9">
        <f>IF(D61=0, "-", D44/D61)</f>
        <v>2.5236593059936908E-2</v>
      </c>
      <c r="F44" s="81">
        <v>124</v>
      </c>
      <c r="G44" s="34">
        <f>IF(F61=0, "-", F44/F61)</f>
        <v>4.0259740259740259E-2</v>
      </c>
      <c r="H44" s="65">
        <v>101</v>
      </c>
      <c r="I44" s="9">
        <f>IF(H61=0, "-", H44/H61)</f>
        <v>4.0464743589743592E-2</v>
      </c>
      <c r="J44" s="8">
        <f t="shared" ref="J44:J59" si="4">IF(D44=0, "-", IF((B44-D44)/D44&lt;10, (B44-D44)/D44, "&gt;999%"))</f>
        <v>0.25</v>
      </c>
      <c r="K44" s="9">
        <f t="shared" ref="K44:K59" si="5">IF(H44=0, "-", IF((F44-H44)/H44&lt;10, (F44-H44)/H44, "&gt;999%"))</f>
        <v>0.22772277227722773</v>
      </c>
    </row>
    <row r="45" spans="1:11" x14ac:dyDescent="0.25">
      <c r="A45" s="7" t="s">
        <v>575</v>
      </c>
      <c r="B45" s="65">
        <v>0</v>
      </c>
      <c r="C45" s="34">
        <f>IF(B61=0, "-", B45/B61)</f>
        <v>0</v>
      </c>
      <c r="D45" s="65">
        <v>0</v>
      </c>
      <c r="E45" s="9">
        <f>IF(D61=0, "-", D45/D61)</f>
        <v>0</v>
      </c>
      <c r="F45" s="81">
        <v>2</v>
      </c>
      <c r="G45" s="34">
        <f>IF(F61=0, "-", F45/F61)</f>
        <v>6.4935064935064935E-4</v>
      </c>
      <c r="H45" s="65">
        <v>5</v>
      </c>
      <c r="I45" s="9">
        <f>IF(H61=0, "-", H45/H61)</f>
        <v>2.003205128205128E-3</v>
      </c>
      <c r="J45" s="8" t="str">
        <f t="shared" si="4"/>
        <v>-</v>
      </c>
      <c r="K45" s="9">
        <f t="shared" si="5"/>
        <v>-0.6</v>
      </c>
    </row>
    <row r="46" spans="1:11" x14ac:dyDescent="0.25">
      <c r="A46" s="7" t="s">
        <v>576</v>
      </c>
      <c r="B46" s="65">
        <v>1</v>
      </c>
      <c r="C46" s="34">
        <f>IF(B61=0, "-", B46/B61)</f>
        <v>3.0120481927710845E-3</v>
      </c>
      <c r="D46" s="65">
        <v>4</v>
      </c>
      <c r="E46" s="9">
        <f>IF(D61=0, "-", D46/D61)</f>
        <v>1.2618296529968454E-2</v>
      </c>
      <c r="F46" s="81">
        <v>36</v>
      </c>
      <c r="G46" s="34">
        <f>IF(F61=0, "-", F46/F61)</f>
        <v>1.1688311688311689E-2</v>
      </c>
      <c r="H46" s="65">
        <v>40</v>
      </c>
      <c r="I46" s="9">
        <f>IF(H61=0, "-", H46/H61)</f>
        <v>1.6025641025641024E-2</v>
      </c>
      <c r="J46" s="8">
        <f t="shared" si="4"/>
        <v>-0.75</v>
      </c>
      <c r="K46" s="9">
        <f t="shared" si="5"/>
        <v>-0.1</v>
      </c>
    </row>
    <row r="47" spans="1:11" x14ac:dyDescent="0.25">
      <c r="A47" s="7" t="s">
        <v>577</v>
      </c>
      <c r="B47" s="65">
        <v>20</v>
      </c>
      <c r="C47" s="34">
        <f>IF(B61=0, "-", B47/B61)</f>
        <v>6.0240963855421686E-2</v>
      </c>
      <c r="D47" s="65">
        <v>19</v>
      </c>
      <c r="E47" s="9">
        <f>IF(D61=0, "-", D47/D61)</f>
        <v>5.993690851735016E-2</v>
      </c>
      <c r="F47" s="81">
        <v>156</v>
      </c>
      <c r="G47" s="34">
        <f>IF(F61=0, "-", F47/F61)</f>
        <v>5.0649350649350652E-2</v>
      </c>
      <c r="H47" s="65">
        <v>126</v>
      </c>
      <c r="I47" s="9">
        <f>IF(H61=0, "-", H47/H61)</f>
        <v>5.0480769230769232E-2</v>
      </c>
      <c r="J47" s="8">
        <f t="shared" si="4"/>
        <v>5.2631578947368418E-2</v>
      </c>
      <c r="K47" s="9">
        <f t="shared" si="5"/>
        <v>0.23809523809523808</v>
      </c>
    </row>
    <row r="48" spans="1:11" x14ac:dyDescent="0.25">
      <c r="A48" s="7" t="s">
        <v>578</v>
      </c>
      <c r="B48" s="65">
        <v>10</v>
      </c>
      <c r="C48" s="34">
        <f>IF(B61=0, "-", B48/B61)</f>
        <v>3.0120481927710843E-2</v>
      </c>
      <c r="D48" s="65">
        <v>27</v>
      </c>
      <c r="E48" s="9">
        <f>IF(D61=0, "-", D48/D61)</f>
        <v>8.5173501577287064E-2</v>
      </c>
      <c r="F48" s="81">
        <v>159</v>
      </c>
      <c r="G48" s="34">
        <f>IF(F61=0, "-", F48/F61)</f>
        <v>5.1623376623376627E-2</v>
      </c>
      <c r="H48" s="65">
        <v>148</v>
      </c>
      <c r="I48" s="9">
        <f>IF(H61=0, "-", H48/H61)</f>
        <v>5.9294871794871792E-2</v>
      </c>
      <c r="J48" s="8">
        <f t="shared" si="4"/>
        <v>-0.62962962962962965</v>
      </c>
      <c r="K48" s="9">
        <f t="shared" si="5"/>
        <v>7.4324324324324328E-2</v>
      </c>
    </row>
    <row r="49" spans="1:11" x14ac:dyDescent="0.25">
      <c r="A49" s="7" t="s">
        <v>579</v>
      </c>
      <c r="B49" s="65">
        <v>1</v>
      </c>
      <c r="C49" s="34">
        <f>IF(B61=0, "-", B49/B61)</f>
        <v>3.0120481927710845E-3</v>
      </c>
      <c r="D49" s="65">
        <v>0</v>
      </c>
      <c r="E49" s="9">
        <f>IF(D61=0, "-", D49/D61)</f>
        <v>0</v>
      </c>
      <c r="F49" s="81">
        <v>1</v>
      </c>
      <c r="G49" s="34">
        <f>IF(F61=0, "-", F49/F61)</f>
        <v>3.2467532467532468E-4</v>
      </c>
      <c r="H49" s="65">
        <v>1</v>
      </c>
      <c r="I49" s="9">
        <f>IF(H61=0, "-", H49/H61)</f>
        <v>4.0064102564102563E-4</v>
      </c>
      <c r="J49" s="8" t="str">
        <f t="shared" si="4"/>
        <v>-</v>
      </c>
      <c r="K49" s="9">
        <f t="shared" si="5"/>
        <v>0</v>
      </c>
    </row>
    <row r="50" spans="1:11" x14ac:dyDescent="0.25">
      <c r="A50" s="7" t="s">
        <v>580</v>
      </c>
      <c r="B50" s="65">
        <v>46</v>
      </c>
      <c r="C50" s="34">
        <f>IF(B61=0, "-", B50/B61)</f>
        <v>0.13855421686746988</v>
      </c>
      <c r="D50" s="65">
        <v>49</v>
      </c>
      <c r="E50" s="9">
        <f>IF(D61=0, "-", D50/D61)</f>
        <v>0.15457413249211358</v>
      </c>
      <c r="F50" s="81">
        <v>513</v>
      </c>
      <c r="G50" s="34">
        <f>IF(F61=0, "-", F50/F61)</f>
        <v>0.16655844155844157</v>
      </c>
      <c r="H50" s="65">
        <v>414</v>
      </c>
      <c r="I50" s="9">
        <f>IF(H61=0, "-", H50/H61)</f>
        <v>0.16586538461538461</v>
      </c>
      <c r="J50" s="8">
        <f t="shared" si="4"/>
        <v>-6.1224489795918366E-2</v>
      </c>
      <c r="K50" s="9">
        <f t="shared" si="5"/>
        <v>0.2391304347826087</v>
      </c>
    </row>
    <row r="51" spans="1:11" x14ac:dyDescent="0.25">
      <c r="A51" s="7" t="s">
        <v>581</v>
      </c>
      <c r="B51" s="65">
        <v>4</v>
      </c>
      <c r="C51" s="34">
        <f>IF(B61=0, "-", B51/B61)</f>
        <v>1.2048192771084338E-2</v>
      </c>
      <c r="D51" s="65">
        <v>4</v>
      </c>
      <c r="E51" s="9">
        <f>IF(D61=0, "-", D51/D61)</f>
        <v>1.2618296529968454E-2</v>
      </c>
      <c r="F51" s="81">
        <v>34</v>
      </c>
      <c r="G51" s="34">
        <f>IF(F61=0, "-", F51/F61)</f>
        <v>1.1038961038961039E-2</v>
      </c>
      <c r="H51" s="65">
        <v>55</v>
      </c>
      <c r="I51" s="9">
        <f>IF(H61=0, "-", H51/H61)</f>
        <v>2.2035256410256412E-2</v>
      </c>
      <c r="J51" s="8">
        <f t="shared" si="4"/>
        <v>0</v>
      </c>
      <c r="K51" s="9">
        <f t="shared" si="5"/>
        <v>-0.38181818181818183</v>
      </c>
    </row>
    <row r="52" spans="1:11" x14ac:dyDescent="0.25">
      <c r="A52" s="7" t="s">
        <v>65</v>
      </c>
      <c r="B52" s="65">
        <v>66</v>
      </c>
      <c r="C52" s="34">
        <f>IF(B61=0, "-", B52/B61)</f>
        <v>0.19879518072289157</v>
      </c>
      <c r="D52" s="65">
        <v>63</v>
      </c>
      <c r="E52" s="9">
        <f>IF(D61=0, "-", D52/D61)</f>
        <v>0.19873817034700317</v>
      </c>
      <c r="F52" s="81">
        <v>590</v>
      </c>
      <c r="G52" s="34">
        <f>IF(F61=0, "-", F52/F61)</f>
        <v>0.19155844155844157</v>
      </c>
      <c r="H52" s="65">
        <v>526</v>
      </c>
      <c r="I52" s="9">
        <f>IF(H61=0, "-", H52/H61)</f>
        <v>0.21073717948717949</v>
      </c>
      <c r="J52" s="8">
        <f t="shared" si="4"/>
        <v>4.7619047619047616E-2</v>
      </c>
      <c r="K52" s="9">
        <f t="shared" si="5"/>
        <v>0.12167300380228137</v>
      </c>
    </row>
    <row r="53" spans="1:11" x14ac:dyDescent="0.25">
      <c r="A53" s="7" t="s">
        <v>582</v>
      </c>
      <c r="B53" s="65">
        <v>29</v>
      </c>
      <c r="C53" s="34">
        <f>IF(B61=0, "-", B53/B61)</f>
        <v>8.7349397590361449E-2</v>
      </c>
      <c r="D53" s="65">
        <v>19</v>
      </c>
      <c r="E53" s="9">
        <f>IF(D61=0, "-", D53/D61)</f>
        <v>5.993690851735016E-2</v>
      </c>
      <c r="F53" s="81">
        <v>254</v>
      </c>
      <c r="G53" s="34">
        <f>IF(F61=0, "-", F53/F61)</f>
        <v>8.2467532467532467E-2</v>
      </c>
      <c r="H53" s="65">
        <v>167</v>
      </c>
      <c r="I53" s="9">
        <f>IF(H61=0, "-", H53/H61)</f>
        <v>6.690705128205128E-2</v>
      </c>
      <c r="J53" s="8">
        <f t="shared" si="4"/>
        <v>0.52631578947368418</v>
      </c>
      <c r="K53" s="9">
        <f t="shared" si="5"/>
        <v>0.52095808383233533</v>
      </c>
    </row>
    <row r="54" spans="1:11" x14ac:dyDescent="0.25">
      <c r="A54" s="7" t="s">
        <v>583</v>
      </c>
      <c r="B54" s="65">
        <v>10</v>
      </c>
      <c r="C54" s="34">
        <f>IF(B61=0, "-", B54/B61)</f>
        <v>3.0120481927710843E-2</v>
      </c>
      <c r="D54" s="65">
        <v>2</v>
      </c>
      <c r="E54" s="9">
        <f>IF(D61=0, "-", D54/D61)</f>
        <v>6.3091482649842269E-3</v>
      </c>
      <c r="F54" s="81">
        <v>54</v>
      </c>
      <c r="G54" s="34">
        <f>IF(F61=0, "-", F54/F61)</f>
        <v>1.7532467532467531E-2</v>
      </c>
      <c r="H54" s="65">
        <v>53</v>
      </c>
      <c r="I54" s="9">
        <f>IF(H61=0, "-", H54/H61)</f>
        <v>2.123397435897436E-2</v>
      </c>
      <c r="J54" s="8">
        <f t="shared" si="4"/>
        <v>4</v>
      </c>
      <c r="K54" s="9">
        <f t="shared" si="5"/>
        <v>1.8867924528301886E-2</v>
      </c>
    </row>
    <row r="55" spans="1:11" x14ac:dyDescent="0.25">
      <c r="A55" s="7" t="s">
        <v>584</v>
      </c>
      <c r="B55" s="65">
        <v>27</v>
      </c>
      <c r="C55" s="34">
        <f>IF(B61=0, "-", B55/B61)</f>
        <v>8.1325301204819275E-2</v>
      </c>
      <c r="D55" s="65">
        <v>21</v>
      </c>
      <c r="E55" s="9">
        <f>IF(D61=0, "-", D55/D61)</f>
        <v>6.6246056782334389E-2</v>
      </c>
      <c r="F55" s="81">
        <v>167</v>
      </c>
      <c r="G55" s="34">
        <f>IF(F61=0, "-", F55/F61)</f>
        <v>5.4220779220779218E-2</v>
      </c>
      <c r="H55" s="65">
        <v>163</v>
      </c>
      <c r="I55" s="9">
        <f>IF(H61=0, "-", H55/H61)</f>
        <v>6.5304487179487183E-2</v>
      </c>
      <c r="J55" s="8">
        <f t="shared" si="4"/>
        <v>0.2857142857142857</v>
      </c>
      <c r="K55" s="9">
        <f t="shared" si="5"/>
        <v>2.4539877300613498E-2</v>
      </c>
    </row>
    <row r="56" spans="1:11" x14ac:dyDescent="0.25">
      <c r="A56" s="7" t="s">
        <v>585</v>
      </c>
      <c r="B56" s="65">
        <v>19</v>
      </c>
      <c r="C56" s="34">
        <f>IF(B61=0, "-", B56/B61)</f>
        <v>5.7228915662650599E-2</v>
      </c>
      <c r="D56" s="65">
        <v>17</v>
      </c>
      <c r="E56" s="9">
        <f>IF(D61=0, "-", D56/D61)</f>
        <v>5.362776025236593E-2</v>
      </c>
      <c r="F56" s="81">
        <v>174</v>
      </c>
      <c r="G56" s="34">
        <f>IF(F61=0, "-", F56/F61)</f>
        <v>5.6493506493506492E-2</v>
      </c>
      <c r="H56" s="65">
        <v>106</v>
      </c>
      <c r="I56" s="9">
        <f>IF(H61=0, "-", H56/H61)</f>
        <v>4.246794871794872E-2</v>
      </c>
      <c r="J56" s="8">
        <f t="shared" si="4"/>
        <v>0.11764705882352941</v>
      </c>
      <c r="K56" s="9">
        <f t="shared" si="5"/>
        <v>0.64150943396226412</v>
      </c>
    </row>
    <row r="57" spans="1:11" x14ac:dyDescent="0.25">
      <c r="A57" s="7" t="s">
        <v>586</v>
      </c>
      <c r="B57" s="65">
        <v>17</v>
      </c>
      <c r="C57" s="34">
        <f>IF(B61=0, "-", B57/B61)</f>
        <v>5.1204819277108432E-2</v>
      </c>
      <c r="D57" s="65">
        <v>26</v>
      </c>
      <c r="E57" s="9">
        <f>IF(D61=0, "-", D57/D61)</f>
        <v>8.2018927444794956E-2</v>
      </c>
      <c r="F57" s="81">
        <v>172</v>
      </c>
      <c r="G57" s="34">
        <f>IF(F61=0, "-", F57/F61)</f>
        <v>5.5844155844155842E-2</v>
      </c>
      <c r="H57" s="65">
        <v>174</v>
      </c>
      <c r="I57" s="9">
        <f>IF(H61=0, "-", H57/H61)</f>
        <v>6.9711538461538464E-2</v>
      </c>
      <c r="J57" s="8">
        <f t="shared" si="4"/>
        <v>-0.34615384615384615</v>
      </c>
      <c r="K57" s="9">
        <f t="shared" si="5"/>
        <v>-1.1494252873563218E-2</v>
      </c>
    </row>
    <row r="58" spans="1:11" x14ac:dyDescent="0.25">
      <c r="A58" s="7" t="s">
        <v>587</v>
      </c>
      <c r="B58" s="65">
        <v>61</v>
      </c>
      <c r="C58" s="34">
        <f>IF(B61=0, "-", B58/B61)</f>
        <v>0.18373493975903615</v>
      </c>
      <c r="D58" s="65">
        <v>54</v>
      </c>
      <c r="E58" s="9">
        <f>IF(D61=0, "-", D58/D61)</f>
        <v>0.17034700315457413</v>
      </c>
      <c r="F58" s="81">
        <v>583</v>
      </c>
      <c r="G58" s="34">
        <f>IF(F61=0, "-", F58/F61)</f>
        <v>0.18928571428571428</v>
      </c>
      <c r="H58" s="65">
        <v>334</v>
      </c>
      <c r="I58" s="9">
        <f>IF(H61=0, "-", H58/H61)</f>
        <v>0.13381410256410256</v>
      </c>
      <c r="J58" s="8">
        <f t="shared" si="4"/>
        <v>0.12962962962962962</v>
      </c>
      <c r="K58" s="9">
        <f t="shared" si="5"/>
        <v>0.74550898203592819</v>
      </c>
    </row>
    <row r="59" spans="1:11" x14ac:dyDescent="0.25">
      <c r="A59" s="7" t="s">
        <v>588</v>
      </c>
      <c r="B59" s="65">
        <v>11</v>
      </c>
      <c r="C59" s="34">
        <f>IF(B61=0, "-", B59/B61)</f>
        <v>3.313253012048193E-2</v>
      </c>
      <c r="D59" s="65">
        <v>4</v>
      </c>
      <c r="E59" s="9">
        <f>IF(D61=0, "-", D59/D61)</f>
        <v>1.2618296529968454E-2</v>
      </c>
      <c r="F59" s="81">
        <v>61</v>
      </c>
      <c r="G59" s="34">
        <f>IF(F61=0, "-", F59/F61)</f>
        <v>1.9805194805194805E-2</v>
      </c>
      <c r="H59" s="65">
        <v>83</v>
      </c>
      <c r="I59" s="9">
        <f>IF(H61=0, "-", H59/H61)</f>
        <v>3.3253205128205128E-2</v>
      </c>
      <c r="J59" s="8">
        <f t="shared" si="4"/>
        <v>1.75</v>
      </c>
      <c r="K59" s="9">
        <f t="shared" si="5"/>
        <v>-0.26506024096385544</v>
      </c>
    </row>
    <row r="60" spans="1:11" x14ac:dyDescent="0.25">
      <c r="A60" s="2"/>
      <c r="B60" s="68"/>
      <c r="C60" s="33"/>
      <c r="D60" s="68"/>
      <c r="E60" s="6"/>
      <c r="F60" s="82"/>
      <c r="G60" s="33"/>
      <c r="H60" s="68"/>
      <c r="I60" s="6"/>
      <c r="J60" s="5"/>
      <c r="K60" s="6"/>
    </row>
    <row r="61" spans="1:11" s="43" customFormat="1" ht="13" x14ac:dyDescent="0.3">
      <c r="A61" s="162" t="s">
        <v>640</v>
      </c>
      <c r="B61" s="71">
        <f>SUM(B44:B60)</f>
        <v>332</v>
      </c>
      <c r="C61" s="40">
        <f>B61/23415</f>
        <v>1.4178945120649156E-2</v>
      </c>
      <c r="D61" s="71">
        <f>SUM(D44:D60)</f>
        <v>317</v>
      </c>
      <c r="E61" s="41">
        <f>D61/20634</f>
        <v>1.5362993118154502E-2</v>
      </c>
      <c r="F61" s="77">
        <f>SUM(F44:F60)</f>
        <v>3080</v>
      </c>
      <c r="G61" s="42">
        <f>F61/194143</f>
        <v>1.5864594654455735E-2</v>
      </c>
      <c r="H61" s="71">
        <f>SUM(H44:H60)</f>
        <v>2496</v>
      </c>
      <c r="I61" s="41">
        <f>H61/175916</f>
        <v>1.4188590008867869E-2</v>
      </c>
      <c r="J61" s="37">
        <f>IF(D61=0, "-", IF((B61-D61)/D61&lt;10, (B61-D61)/D61, "&gt;999%"))</f>
        <v>4.7318611987381701E-2</v>
      </c>
      <c r="K61" s="38">
        <f>IF(H61=0, "-", IF((F61-H61)/H61&lt;10, (F61-H61)/H61, "&gt;999%"))</f>
        <v>0.23397435897435898</v>
      </c>
    </row>
    <row r="62" spans="1:11" x14ac:dyDescent="0.25">
      <c r="B62" s="83"/>
      <c r="D62" s="83"/>
      <c r="F62" s="83"/>
      <c r="H62" s="83"/>
    </row>
    <row r="63" spans="1:11" ht="13" x14ac:dyDescent="0.3">
      <c r="A63" s="27" t="s">
        <v>639</v>
      </c>
      <c r="B63" s="71">
        <v>1055</v>
      </c>
      <c r="C63" s="40">
        <f>B63/23415</f>
        <v>4.505658765748452E-2</v>
      </c>
      <c r="D63" s="71">
        <v>1048</v>
      </c>
      <c r="E63" s="41">
        <f>D63/20634</f>
        <v>5.078995832121741E-2</v>
      </c>
      <c r="F63" s="77">
        <v>9486</v>
      </c>
      <c r="G63" s="42">
        <f>F63/194143</f>
        <v>4.8860891198755557E-2</v>
      </c>
      <c r="H63" s="71">
        <v>7942</v>
      </c>
      <c r="I63" s="41">
        <f>H63/175916</f>
        <v>4.5146547215716593E-2</v>
      </c>
      <c r="J63" s="37">
        <f>IF(D63=0, "-", IF((B63-D63)/D63&lt;10, (B63-D63)/D63, "&gt;999%"))</f>
        <v>6.6793893129770991E-3</v>
      </c>
      <c r="K63" s="38">
        <f>IF(H63=0, "-", IF((F63-H63)/H63&lt;10, (F63-H63)/H63, "&gt;999%"))</f>
        <v>0.19440946864769579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4"/>
  <sheetViews>
    <sheetView tabSelected="1" zoomScaleNormal="100" workbookViewId="0">
      <selection activeCell="M1" sqref="M1"/>
    </sheetView>
  </sheetViews>
  <sheetFormatPr defaultRowHeight="12.5" x14ac:dyDescent="0.25"/>
  <cols>
    <col min="1" max="1" width="25.1796875" bestFit="1" customWidth="1"/>
    <col min="2" max="11" width="8.453125" customWidth="1"/>
  </cols>
  <sheetData>
    <row r="1" spans="1:11" s="52" customFormat="1" ht="20" x14ac:dyDescent="0.4">
      <c r="A1" s="4" t="s">
        <v>10</v>
      </c>
      <c r="B1" s="198" t="s">
        <v>646</v>
      </c>
      <c r="C1" s="198"/>
      <c r="D1" s="198"/>
      <c r="E1" s="199"/>
      <c r="F1" s="199"/>
      <c r="G1" s="199"/>
      <c r="H1" s="199"/>
      <c r="I1" s="199"/>
      <c r="J1" s="199"/>
      <c r="K1" s="199"/>
    </row>
    <row r="2" spans="1:11" s="52" customFormat="1" ht="20" x14ac:dyDescent="0.4">
      <c r="A2" s="4" t="s">
        <v>113</v>
      </c>
      <c r="B2" s="202" t="s">
        <v>104</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44</v>
      </c>
      <c r="B7" s="65">
        <v>11</v>
      </c>
      <c r="C7" s="39">
        <f>IF(B34=0, "-", B7/B34)</f>
        <v>1.042654028436019E-2</v>
      </c>
      <c r="D7" s="65">
        <v>9</v>
      </c>
      <c r="E7" s="21">
        <f>IF(D34=0, "-", D7/D34)</f>
        <v>8.5877862595419852E-3</v>
      </c>
      <c r="F7" s="81">
        <v>127</v>
      </c>
      <c r="G7" s="39">
        <f>IF(F34=0, "-", F7/F34)</f>
        <v>1.3388150959308455E-2</v>
      </c>
      <c r="H7" s="65">
        <v>105</v>
      </c>
      <c r="I7" s="21">
        <f>IF(H34=0, "-", H7/H34)</f>
        <v>1.3220851170989674E-2</v>
      </c>
      <c r="J7" s="20">
        <f t="shared" ref="J7:J32" si="0">IF(D7=0, "-", IF((B7-D7)/D7&lt;10, (B7-D7)/D7, "&gt;999%"))</f>
        <v>0.22222222222222221</v>
      </c>
      <c r="K7" s="21">
        <f t="shared" ref="K7:K32" si="1">IF(H7=0, "-", IF((F7-H7)/H7&lt;10, (F7-H7)/H7, "&gt;999%"))</f>
        <v>0.20952380952380953</v>
      </c>
    </row>
    <row r="8" spans="1:11" x14ac:dyDescent="0.25">
      <c r="A8" s="7" t="s">
        <v>45</v>
      </c>
      <c r="B8" s="65">
        <v>0</v>
      </c>
      <c r="C8" s="39">
        <f>IF(B34=0, "-", B8/B34)</f>
        <v>0</v>
      </c>
      <c r="D8" s="65">
        <v>0</v>
      </c>
      <c r="E8" s="21">
        <f>IF(D34=0, "-", D8/D34)</f>
        <v>0</v>
      </c>
      <c r="F8" s="81">
        <v>2</v>
      </c>
      <c r="G8" s="39">
        <f>IF(F34=0, "-", F8/F34)</f>
        <v>2.108370229812355E-4</v>
      </c>
      <c r="H8" s="65">
        <v>5</v>
      </c>
      <c r="I8" s="21">
        <f>IF(H34=0, "-", H8/H34)</f>
        <v>6.2956434147569884E-4</v>
      </c>
      <c r="J8" s="20" t="str">
        <f t="shared" si="0"/>
        <v>-</v>
      </c>
      <c r="K8" s="21">
        <f t="shared" si="1"/>
        <v>-0.6</v>
      </c>
    </row>
    <row r="9" spans="1:11" x14ac:dyDescent="0.25">
      <c r="A9" s="7" t="s">
        <v>48</v>
      </c>
      <c r="B9" s="65">
        <v>20</v>
      </c>
      <c r="C9" s="39">
        <f>IF(B34=0, "-", B9/B34)</f>
        <v>1.8957345971563982E-2</v>
      </c>
      <c r="D9" s="65">
        <v>10</v>
      </c>
      <c r="E9" s="21">
        <f>IF(D34=0, "-", D9/D34)</f>
        <v>9.5419847328244278E-3</v>
      </c>
      <c r="F9" s="81">
        <v>185</v>
      </c>
      <c r="G9" s="39">
        <f>IF(F34=0, "-", F9/F34)</f>
        <v>1.9502424625764285E-2</v>
      </c>
      <c r="H9" s="65">
        <v>105</v>
      </c>
      <c r="I9" s="21">
        <f>IF(H34=0, "-", H9/H34)</f>
        <v>1.3220851170989674E-2</v>
      </c>
      <c r="J9" s="20">
        <f t="shared" si="0"/>
        <v>1</v>
      </c>
      <c r="K9" s="21">
        <f t="shared" si="1"/>
        <v>0.76190476190476186</v>
      </c>
    </row>
    <row r="10" spans="1:11" x14ac:dyDescent="0.25">
      <c r="A10" s="7" t="s">
        <v>49</v>
      </c>
      <c r="B10" s="65">
        <v>2</v>
      </c>
      <c r="C10" s="39">
        <f>IF(B34=0, "-", B10/B34)</f>
        <v>1.8957345971563982E-3</v>
      </c>
      <c r="D10" s="65">
        <v>0</v>
      </c>
      <c r="E10" s="21">
        <f>IF(D34=0, "-", D10/D34)</f>
        <v>0</v>
      </c>
      <c r="F10" s="81">
        <v>13</v>
      </c>
      <c r="G10" s="39">
        <f>IF(F34=0, "-", F10/F34)</f>
        <v>1.3704406493780308E-3</v>
      </c>
      <c r="H10" s="65">
        <v>44</v>
      </c>
      <c r="I10" s="21">
        <f>IF(H34=0, "-", H10/H34)</f>
        <v>5.5401662049861496E-3</v>
      </c>
      <c r="J10" s="20" t="str">
        <f t="shared" si="0"/>
        <v>-</v>
      </c>
      <c r="K10" s="21">
        <f t="shared" si="1"/>
        <v>-0.70454545454545459</v>
      </c>
    </row>
    <row r="11" spans="1:11" x14ac:dyDescent="0.25">
      <c r="A11" s="7" t="s">
        <v>50</v>
      </c>
      <c r="B11" s="65">
        <v>2</v>
      </c>
      <c r="C11" s="39">
        <f>IF(B34=0, "-", B11/B34)</f>
        <v>1.8957345971563982E-3</v>
      </c>
      <c r="D11" s="65">
        <v>0</v>
      </c>
      <c r="E11" s="21">
        <f>IF(D34=0, "-", D11/D34)</f>
        <v>0</v>
      </c>
      <c r="F11" s="81">
        <v>3</v>
      </c>
      <c r="G11" s="39">
        <f>IF(F34=0, "-", F11/F34)</f>
        <v>3.1625553447185326E-4</v>
      </c>
      <c r="H11" s="65">
        <v>0</v>
      </c>
      <c r="I11" s="21">
        <f>IF(H34=0, "-", H11/H34)</f>
        <v>0</v>
      </c>
      <c r="J11" s="20" t="str">
        <f t="shared" si="0"/>
        <v>-</v>
      </c>
      <c r="K11" s="21" t="str">
        <f t="shared" si="1"/>
        <v>-</v>
      </c>
    </row>
    <row r="12" spans="1:11" x14ac:dyDescent="0.25">
      <c r="A12" s="7" t="s">
        <v>51</v>
      </c>
      <c r="B12" s="65">
        <v>1</v>
      </c>
      <c r="C12" s="39">
        <f>IF(B34=0, "-", B12/B34)</f>
        <v>9.4786729857819908E-4</v>
      </c>
      <c r="D12" s="65">
        <v>4</v>
      </c>
      <c r="E12" s="21">
        <f>IF(D34=0, "-", D12/D34)</f>
        <v>3.8167938931297708E-3</v>
      </c>
      <c r="F12" s="81">
        <v>36</v>
      </c>
      <c r="G12" s="39">
        <f>IF(F34=0, "-", F12/F34)</f>
        <v>3.7950664136622392E-3</v>
      </c>
      <c r="H12" s="65">
        <v>40</v>
      </c>
      <c r="I12" s="21">
        <f>IF(H34=0, "-", H12/H34)</f>
        <v>5.0365147318055907E-3</v>
      </c>
      <c r="J12" s="20">
        <f t="shared" si="0"/>
        <v>-0.75</v>
      </c>
      <c r="K12" s="21">
        <f t="shared" si="1"/>
        <v>-0.1</v>
      </c>
    </row>
    <row r="13" spans="1:11" x14ac:dyDescent="0.25">
      <c r="A13" s="7" t="s">
        <v>52</v>
      </c>
      <c r="B13" s="65">
        <v>92</v>
      </c>
      <c r="C13" s="39">
        <f>IF(B34=0, "-", B13/B34)</f>
        <v>8.7203791469194311E-2</v>
      </c>
      <c r="D13" s="65">
        <v>126</v>
      </c>
      <c r="E13" s="21">
        <f>IF(D34=0, "-", D13/D34)</f>
        <v>0.12022900763358779</v>
      </c>
      <c r="F13" s="81">
        <v>961</v>
      </c>
      <c r="G13" s="39">
        <f>IF(F34=0, "-", F13/F34)</f>
        <v>0.10130718954248366</v>
      </c>
      <c r="H13" s="65">
        <v>862</v>
      </c>
      <c r="I13" s="21">
        <f>IF(H34=0, "-", H13/H34)</f>
        <v>0.10853689247041047</v>
      </c>
      <c r="J13" s="20">
        <f t="shared" si="0"/>
        <v>-0.26984126984126983</v>
      </c>
      <c r="K13" s="21">
        <f t="shared" si="1"/>
        <v>0.1148491879350348</v>
      </c>
    </row>
    <row r="14" spans="1:11" x14ac:dyDescent="0.25">
      <c r="A14" s="7" t="s">
        <v>55</v>
      </c>
      <c r="B14" s="65">
        <v>116</v>
      </c>
      <c r="C14" s="39">
        <f>IF(B34=0, "-", B14/B34)</f>
        <v>0.10995260663507109</v>
      </c>
      <c r="D14" s="65">
        <v>90</v>
      </c>
      <c r="E14" s="21">
        <f>IF(D34=0, "-", D14/D34)</f>
        <v>8.5877862595419852E-2</v>
      </c>
      <c r="F14" s="81">
        <v>1019</v>
      </c>
      <c r="G14" s="39">
        <f>IF(F34=0, "-", F14/F34)</f>
        <v>0.10742146320893949</v>
      </c>
      <c r="H14" s="65">
        <v>1023</v>
      </c>
      <c r="I14" s="21">
        <f>IF(H34=0, "-", H14/H34)</f>
        <v>0.12880886426592797</v>
      </c>
      <c r="J14" s="20">
        <f t="shared" si="0"/>
        <v>0.28888888888888886</v>
      </c>
      <c r="K14" s="21">
        <f t="shared" si="1"/>
        <v>-3.9100684261974585E-3</v>
      </c>
    </row>
    <row r="15" spans="1:11" x14ac:dyDescent="0.25">
      <c r="A15" s="7" t="s">
        <v>57</v>
      </c>
      <c r="B15" s="65">
        <v>0</v>
      </c>
      <c r="C15" s="39">
        <f>IF(B34=0, "-", B15/B34)</f>
        <v>0</v>
      </c>
      <c r="D15" s="65">
        <v>0</v>
      </c>
      <c r="E15" s="21">
        <f>IF(D34=0, "-", D15/D34)</f>
        <v>0</v>
      </c>
      <c r="F15" s="81">
        <v>2</v>
      </c>
      <c r="G15" s="39">
        <f>IF(F34=0, "-", F15/F34)</f>
        <v>2.108370229812355E-4</v>
      </c>
      <c r="H15" s="65">
        <v>0</v>
      </c>
      <c r="I15" s="21">
        <f>IF(H34=0, "-", H15/H34)</f>
        <v>0</v>
      </c>
      <c r="J15" s="20" t="str">
        <f t="shared" si="0"/>
        <v>-</v>
      </c>
      <c r="K15" s="21" t="str">
        <f t="shared" si="1"/>
        <v>-</v>
      </c>
    </row>
    <row r="16" spans="1:11" x14ac:dyDescent="0.25">
      <c r="A16" s="7" t="s">
        <v>58</v>
      </c>
      <c r="B16" s="65">
        <v>10</v>
      </c>
      <c r="C16" s="39">
        <f>IF(B34=0, "-", B16/B34)</f>
        <v>9.4786729857819912E-3</v>
      </c>
      <c r="D16" s="65">
        <v>9</v>
      </c>
      <c r="E16" s="21">
        <f>IF(D34=0, "-", D16/D34)</f>
        <v>8.5877862595419852E-3</v>
      </c>
      <c r="F16" s="81">
        <v>88</v>
      </c>
      <c r="G16" s="39">
        <f>IF(F34=0, "-", F16/F34)</f>
        <v>9.2768290111743621E-3</v>
      </c>
      <c r="H16" s="65">
        <v>71</v>
      </c>
      <c r="I16" s="21">
        <f>IF(H34=0, "-", H16/H34)</f>
        <v>8.9398136489549224E-3</v>
      </c>
      <c r="J16" s="20">
        <f t="shared" si="0"/>
        <v>0.1111111111111111</v>
      </c>
      <c r="K16" s="21">
        <f t="shared" si="1"/>
        <v>0.23943661971830985</v>
      </c>
    </row>
    <row r="17" spans="1:11" x14ac:dyDescent="0.25">
      <c r="A17" s="7" t="s">
        <v>59</v>
      </c>
      <c r="B17" s="65">
        <v>284</v>
      </c>
      <c r="C17" s="39">
        <f>IF(B34=0, "-", B17/B34)</f>
        <v>0.26919431279620853</v>
      </c>
      <c r="D17" s="65">
        <v>362</v>
      </c>
      <c r="E17" s="21">
        <f>IF(D34=0, "-", D17/D34)</f>
        <v>0.34541984732824427</v>
      </c>
      <c r="F17" s="81">
        <v>2785</v>
      </c>
      <c r="G17" s="39">
        <f>IF(F34=0, "-", F17/F34)</f>
        <v>0.29359055450137045</v>
      </c>
      <c r="H17" s="65">
        <v>2352</v>
      </c>
      <c r="I17" s="21">
        <f>IF(H34=0, "-", H17/H34)</f>
        <v>0.29614706623016873</v>
      </c>
      <c r="J17" s="20">
        <f t="shared" si="0"/>
        <v>-0.21546961325966851</v>
      </c>
      <c r="K17" s="21">
        <f t="shared" si="1"/>
        <v>0.18409863945578231</v>
      </c>
    </row>
    <row r="18" spans="1:11" x14ac:dyDescent="0.25">
      <c r="A18" s="7" t="s">
        <v>62</v>
      </c>
      <c r="B18" s="65">
        <v>45</v>
      </c>
      <c r="C18" s="39">
        <f>IF(B34=0, "-", B18/B34)</f>
        <v>4.2654028436018961E-2</v>
      </c>
      <c r="D18" s="65">
        <v>61</v>
      </c>
      <c r="E18" s="21">
        <f>IF(D34=0, "-", D18/D34)</f>
        <v>5.8206106870229007E-2</v>
      </c>
      <c r="F18" s="81">
        <v>367</v>
      </c>
      <c r="G18" s="39">
        <f>IF(F34=0, "-", F18/F34)</f>
        <v>3.8688593717056713E-2</v>
      </c>
      <c r="H18" s="65">
        <v>327</v>
      </c>
      <c r="I18" s="21">
        <f>IF(H34=0, "-", H18/H34)</f>
        <v>4.1173507932510706E-2</v>
      </c>
      <c r="J18" s="20">
        <f t="shared" si="0"/>
        <v>-0.26229508196721313</v>
      </c>
      <c r="K18" s="21">
        <f t="shared" si="1"/>
        <v>0.12232415902140673</v>
      </c>
    </row>
    <row r="19" spans="1:11" x14ac:dyDescent="0.25">
      <c r="A19" s="7" t="s">
        <v>65</v>
      </c>
      <c r="B19" s="65">
        <v>66</v>
      </c>
      <c r="C19" s="39">
        <f>IF(B34=0, "-", B19/B34)</f>
        <v>6.2559241706161131E-2</v>
      </c>
      <c r="D19" s="65">
        <v>63</v>
      </c>
      <c r="E19" s="21">
        <f>IF(D34=0, "-", D19/D34)</f>
        <v>6.0114503816793896E-2</v>
      </c>
      <c r="F19" s="81">
        <v>590</v>
      </c>
      <c r="G19" s="39">
        <f>IF(F34=0, "-", F19/F34)</f>
        <v>6.2196921779464474E-2</v>
      </c>
      <c r="H19" s="65">
        <v>526</v>
      </c>
      <c r="I19" s="21">
        <f>IF(H34=0, "-", H19/H34)</f>
        <v>6.6230168723243513E-2</v>
      </c>
      <c r="J19" s="20">
        <f t="shared" si="0"/>
        <v>4.7619047619047616E-2</v>
      </c>
      <c r="K19" s="21">
        <f t="shared" si="1"/>
        <v>0.12167300380228137</v>
      </c>
    </row>
    <row r="20" spans="1:11" x14ac:dyDescent="0.25">
      <c r="A20" s="7" t="s">
        <v>69</v>
      </c>
      <c r="B20" s="65">
        <v>97</v>
      </c>
      <c r="C20" s="39">
        <f>IF(B34=0, "-", B20/B34)</f>
        <v>9.1943127962085314E-2</v>
      </c>
      <c r="D20" s="65">
        <v>46</v>
      </c>
      <c r="E20" s="21">
        <f>IF(D34=0, "-", D20/D34)</f>
        <v>4.3893129770992363E-2</v>
      </c>
      <c r="F20" s="81">
        <v>809</v>
      </c>
      <c r="G20" s="39">
        <f>IF(F34=0, "-", F20/F34)</f>
        <v>8.5283575795909755E-2</v>
      </c>
      <c r="H20" s="65">
        <v>471</v>
      </c>
      <c r="I20" s="21">
        <f>IF(H34=0, "-", H20/H34)</f>
        <v>5.9304960967010829E-2</v>
      </c>
      <c r="J20" s="20">
        <f t="shared" si="0"/>
        <v>1.1086956521739131</v>
      </c>
      <c r="K20" s="21">
        <f t="shared" si="1"/>
        <v>0.71762208067940547</v>
      </c>
    </row>
    <row r="21" spans="1:11" x14ac:dyDescent="0.25">
      <c r="A21" s="7" t="s">
        <v>72</v>
      </c>
      <c r="B21" s="65">
        <v>29</v>
      </c>
      <c r="C21" s="39">
        <f>IF(B34=0, "-", B21/B34)</f>
        <v>2.7488151658767772E-2</v>
      </c>
      <c r="D21" s="65">
        <v>19</v>
      </c>
      <c r="E21" s="21">
        <f>IF(D34=0, "-", D21/D34)</f>
        <v>1.8129770992366411E-2</v>
      </c>
      <c r="F21" s="81">
        <v>254</v>
      </c>
      <c r="G21" s="39">
        <f>IF(F34=0, "-", F21/F34)</f>
        <v>2.6776301918616911E-2</v>
      </c>
      <c r="H21" s="65">
        <v>167</v>
      </c>
      <c r="I21" s="21">
        <f>IF(H34=0, "-", H21/H34)</f>
        <v>2.1027449005288339E-2</v>
      </c>
      <c r="J21" s="20">
        <f t="shared" si="0"/>
        <v>0.52631578947368418</v>
      </c>
      <c r="K21" s="21">
        <f t="shared" si="1"/>
        <v>0.52095808383233533</v>
      </c>
    </row>
    <row r="22" spans="1:11" x14ac:dyDescent="0.25">
      <c r="A22" s="7" t="s">
        <v>73</v>
      </c>
      <c r="B22" s="65">
        <v>11</v>
      </c>
      <c r="C22" s="39">
        <f>IF(B34=0, "-", B22/B34)</f>
        <v>1.042654028436019E-2</v>
      </c>
      <c r="D22" s="65">
        <v>2</v>
      </c>
      <c r="E22" s="21">
        <f>IF(D34=0, "-", D22/D34)</f>
        <v>1.9083969465648854E-3</v>
      </c>
      <c r="F22" s="81">
        <v>60</v>
      </c>
      <c r="G22" s="39">
        <f>IF(F34=0, "-", F22/F34)</f>
        <v>6.3251106894370648E-3</v>
      </c>
      <c r="H22" s="65">
        <v>53</v>
      </c>
      <c r="I22" s="21">
        <f>IF(H34=0, "-", H22/H34)</f>
        <v>6.6733820196424078E-3</v>
      </c>
      <c r="J22" s="20">
        <f t="shared" si="0"/>
        <v>4.5</v>
      </c>
      <c r="K22" s="21">
        <f t="shared" si="1"/>
        <v>0.13207547169811321</v>
      </c>
    </row>
    <row r="23" spans="1:11" x14ac:dyDescent="0.25">
      <c r="A23" s="7" t="s">
        <v>78</v>
      </c>
      <c r="B23" s="65">
        <v>29</v>
      </c>
      <c r="C23" s="39">
        <f>IF(B34=0, "-", B23/B34)</f>
        <v>2.7488151658767772E-2</v>
      </c>
      <c r="D23" s="65">
        <v>21</v>
      </c>
      <c r="E23" s="21">
        <f>IF(D34=0, "-", D23/D34)</f>
        <v>2.0038167938931296E-2</v>
      </c>
      <c r="F23" s="81">
        <v>180</v>
      </c>
      <c r="G23" s="39">
        <f>IF(F34=0, "-", F23/F34)</f>
        <v>1.8975332068311195E-2</v>
      </c>
      <c r="H23" s="65">
        <v>169</v>
      </c>
      <c r="I23" s="21">
        <f>IF(H34=0, "-", H23/H34)</f>
        <v>2.1279274741878618E-2</v>
      </c>
      <c r="J23" s="20">
        <f t="shared" si="0"/>
        <v>0.38095238095238093</v>
      </c>
      <c r="K23" s="21">
        <f t="shared" si="1"/>
        <v>6.5088757396449703E-2</v>
      </c>
    </row>
    <row r="24" spans="1:11" x14ac:dyDescent="0.25">
      <c r="A24" s="7" t="s">
        <v>79</v>
      </c>
      <c r="B24" s="65">
        <v>41</v>
      </c>
      <c r="C24" s="39">
        <f>IF(B34=0, "-", B24/B34)</f>
        <v>3.886255924170616E-2</v>
      </c>
      <c r="D24" s="65">
        <v>31</v>
      </c>
      <c r="E24" s="21">
        <f>IF(D34=0, "-", D24/D34)</f>
        <v>2.9580152671755726E-2</v>
      </c>
      <c r="F24" s="81">
        <v>569</v>
      </c>
      <c r="G24" s="39">
        <f>IF(F34=0, "-", F24/F34)</f>
        <v>5.9983133038161503E-2</v>
      </c>
      <c r="H24" s="65">
        <v>428</v>
      </c>
      <c r="I24" s="21">
        <f>IF(H34=0, "-", H24/H34)</f>
        <v>5.389070763031982E-2</v>
      </c>
      <c r="J24" s="20">
        <f t="shared" si="0"/>
        <v>0.32258064516129031</v>
      </c>
      <c r="K24" s="21">
        <f t="shared" si="1"/>
        <v>0.32943925233644861</v>
      </c>
    </row>
    <row r="25" spans="1:11" x14ac:dyDescent="0.25">
      <c r="A25" s="7" t="s">
        <v>84</v>
      </c>
      <c r="B25" s="65">
        <v>0</v>
      </c>
      <c r="C25" s="39">
        <f>IF(B34=0, "-", B25/B34)</f>
        <v>0</v>
      </c>
      <c r="D25" s="65">
        <v>0</v>
      </c>
      <c r="E25" s="21">
        <f>IF(D34=0, "-", D25/D34)</f>
        <v>0</v>
      </c>
      <c r="F25" s="81">
        <v>4</v>
      </c>
      <c r="G25" s="39">
        <f>IF(F34=0, "-", F25/F34)</f>
        <v>4.21674045962471E-4</v>
      </c>
      <c r="H25" s="65">
        <v>0</v>
      </c>
      <c r="I25" s="21">
        <f>IF(H34=0, "-", H25/H34)</f>
        <v>0</v>
      </c>
      <c r="J25" s="20" t="str">
        <f t="shared" si="0"/>
        <v>-</v>
      </c>
      <c r="K25" s="21" t="str">
        <f t="shared" si="1"/>
        <v>-</v>
      </c>
    </row>
    <row r="26" spans="1:11" x14ac:dyDescent="0.25">
      <c r="A26" s="7" t="s">
        <v>88</v>
      </c>
      <c r="B26" s="65">
        <v>61</v>
      </c>
      <c r="C26" s="39">
        <f>IF(B34=0, "-", B26/B34)</f>
        <v>5.7819905213270142E-2</v>
      </c>
      <c r="D26" s="65">
        <v>48</v>
      </c>
      <c r="E26" s="21">
        <f>IF(D34=0, "-", D26/D34)</f>
        <v>4.5801526717557252E-2</v>
      </c>
      <c r="F26" s="81">
        <v>181</v>
      </c>
      <c r="G26" s="39">
        <f>IF(F34=0, "-", F26/F34)</f>
        <v>1.9080750579801815E-2</v>
      </c>
      <c r="H26" s="65">
        <v>293</v>
      </c>
      <c r="I26" s="21">
        <f>IF(H34=0, "-", H26/H34)</f>
        <v>3.6892470410475948E-2</v>
      </c>
      <c r="J26" s="20">
        <f t="shared" si="0"/>
        <v>0.27083333333333331</v>
      </c>
      <c r="K26" s="21">
        <f t="shared" si="1"/>
        <v>-0.38225255972696248</v>
      </c>
    </row>
    <row r="27" spans="1:11" x14ac:dyDescent="0.25">
      <c r="A27" s="7" t="s">
        <v>90</v>
      </c>
      <c r="B27" s="65">
        <v>19</v>
      </c>
      <c r="C27" s="39">
        <f>IF(B34=0, "-", B27/B34)</f>
        <v>1.8009478672985781E-2</v>
      </c>
      <c r="D27" s="65">
        <v>17</v>
      </c>
      <c r="E27" s="21">
        <f>IF(D34=0, "-", D27/D34)</f>
        <v>1.6221374045801526E-2</v>
      </c>
      <c r="F27" s="81">
        <v>174</v>
      </c>
      <c r="G27" s="39">
        <f>IF(F34=0, "-", F27/F34)</f>
        <v>1.8342820999367487E-2</v>
      </c>
      <c r="H27" s="65">
        <v>106</v>
      </c>
      <c r="I27" s="21">
        <f>IF(H34=0, "-", H27/H34)</f>
        <v>1.3346764039284816E-2</v>
      </c>
      <c r="J27" s="20">
        <f t="shared" si="0"/>
        <v>0.11764705882352941</v>
      </c>
      <c r="K27" s="21">
        <f t="shared" si="1"/>
        <v>0.64150943396226412</v>
      </c>
    </row>
    <row r="28" spans="1:11" x14ac:dyDescent="0.25">
      <c r="A28" s="7" t="s">
        <v>91</v>
      </c>
      <c r="B28" s="65">
        <v>1</v>
      </c>
      <c r="C28" s="39">
        <f>IF(B34=0, "-", B28/B34)</f>
        <v>9.4786729857819908E-4</v>
      </c>
      <c r="D28" s="65">
        <v>0</v>
      </c>
      <c r="E28" s="21">
        <f>IF(D34=0, "-", D28/D34)</f>
        <v>0</v>
      </c>
      <c r="F28" s="81">
        <v>2</v>
      </c>
      <c r="G28" s="39">
        <f>IF(F34=0, "-", F28/F34)</f>
        <v>2.108370229812355E-4</v>
      </c>
      <c r="H28" s="65">
        <v>1</v>
      </c>
      <c r="I28" s="21">
        <f>IF(H34=0, "-", H28/H34)</f>
        <v>1.2591286829513975E-4</v>
      </c>
      <c r="J28" s="20" t="str">
        <f t="shared" si="0"/>
        <v>-</v>
      </c>
      <c r="K28" s="21">
        <f t="shared" si="1"/>
        <v>1</v>
      </c>
    </row>
    <row r="29" spans="1:11" x14ac:dyDescent="0.25">
      <c r="A29" s="7" t="s">
        <v>98</v>
      </c>
      <c r="B29" s="65">
        <v>17</v>
      </c>
      <c r="C29" s="39">
        <f>IF(B34=0, "-", B29/B34)</f>
        <v>1.6113744075829384E-2</v>
      </c>
      <c r="D29" s="65">
        <v>27</v>
      </c>
      <c r="E29" s="21">
        <f>IF(D34=0, "-", D29/D34)</f>
        <v>2.5763358778625955E-2</v>
      </c>
      <c r="F29" s="81">
        <v>205</v>
      </c>
      <c r="G29" s="39">
        <f>IF(F34=0, "-", F29/F34)</f>
        <v>2.161079485557664E-2</v>
      </c>
      <c r="H29" s="65">
        <v>214</v>
      </c>
      <c r="I29" s="21">
        <f>IF(H34=0, "-", H29/H34)</f>
        <v>2.694535381515991E-2</v>
      </c>
      <c r="J29" s="20">
        <f t="shared" si="0"/>
        <v>-0.37037037037037035</v>
      </c>
      <c r="K29" s="21">
        <f t="shared" si="1"/>
        <v>-4.2056074766355138E-2</v>
      </c>
    </row>
    <row r="30" spans="1:11" x14ac:dyDescent="0.25">
      <c r="A30" s="7" t="s">
        <v>99</v>
      </c>
      <c r="B30" s="65">
        <v>21</v>
      </c>
      <c r="C30" s="39">
        <f>IF(B34=0, "-", B30/B34)</f>
        <v>1.9905213270142181E-2</v>
      </c>
      <c r="D30" s="65">
        <v>42</v>
      </c>
      <c r="E30" s="21">
        <f>IF(D34=0, "-", D30/D34)</f>
        <v>4.0076335877862593E-2</v>
      </c>
      <c r="F30" s="81">
        <v>204</v>
      </c>
      <c r="G30" s="39">
        <f>IF(F34=0, "-", F30/F34)</f>
        <v>2.1505376344086023E-2</v>
      </c>
      <c r="H30" s="65">
        <v>144</v>
      </c>
      <c r="I30" s="21">
        <f>IF(H34=0, "-", H30/H34)</f>
        <v>1.8131453034500127E-2</v>
      </c>
      <c r="J30" s="20">
        <f t="shared" si="0"/>
        <v>-0.5</v>
      </c>
      <c r="K30" s="21">
        <f t="shared" si="1"/>
        <v>0.41666666666666669</v>
      </c>
    </row>
    <row r="31" spans="1:11" x14ac:dyDescent="0.25">
      <c r="A31" s="7" t="s">
        <v>101</v>
      </c>
      <c r="B31" s="65">
        <v>69</v>
      </c>
      <c r="C31" s="39">
        <f>IF(B34=0, "-", B31/B34)</f>
        <v>6.540284360189573E-2</v>
      </c>
      <c r="D31" s="65">
        <v>57</v>
      </c>
      <c r="E31" s="21">
        <f>IF(D34=0, "-", D31/D34)</f>
        <v>5.4389312977099237E-2</v>
      </c>
      <c r="F31" s="81">
        <v>605</v>
      </c>
      <c r="G31" s="39">
        <f>IF(F34=0, "-", F31/F34)</f>
        <v>6.3778199451823739E-2</v>
      </c>
      <c r="H31" s="65">
        <v>353</v>
      </c>
      <c r="I31" s="21">
        <f>IF(H34=0, "-", H31/H34)</f>
        <v>4.444724250818434E-2</v>
      </c>
      <c r="J31" s="20">
        <f t="shared" si="0"/>
        <v>0.21052631578947367</v>
      </c>
      <c r="K31" s="21">
        <f t="shared" si="1"/>
        <v>0.71388101983002827</v>
      </c>
    </row>
    <row r="32" spans="1:11" x14ac:dyDescent="0.25">
      <c r="A32" s="7" t="s">
        <v>102</v>
      </c>
      <c r="B32" s="65">
        <v>11</v>
      </c>
      <c r="C32" s="39">
        <f>IF(B34=0, "-", B32/B34)</f>
        <v>1.042654028436019E-2</v>
      </c>
      <c r="D32" s="65">
        <v>4</v>
      </c>
      <c r="E32" s="21">
        <f>IF(D34=0, "-", D32/D34)</f>
        <v>3.8167938931297708E-3</v>
      </c>
      <c r="F32" s="81">
        <v>61</v>
      </c>
      <c r="G32" s="39">
        <f>IF(F34=0, "-", F32/F34)</f>
        <v>6.4305292009276833E-3</v>
      </c>
      <c r="H32" s="65">
        <v>83</v>
      </c>
      <c r="I32" s="21">
        <f>IF(H34=0, "-", H32/H34)</f>
        <v>1.04507680684966E-2</v>
      </c>
      <c r="J32" s="20">
        <f t="shared" si="0"/>
        <v>1.75</v>
      </c>
      <c r="K32" s="21">
        <f t="shared" si="1"/>
        <v>-0.26506024096385544</v>
      </c>
    </row>
    <row r="33" spans="1:11" x14ac:dyDescent="0.25">
      <c r="A33" s="2"/>
      <c r="B33" s="68"/>
      <c r="C33" s="33"/>
      <c r="D33" s="68"/>
      <c r="E33" s="6"/>
      <c r="F33" s="82"/>
      <c r="G33" s="33"/>
      <c r="H33" s="68"/>
      <c r="I33" s="6"/>
      <c r="J33" s="5"/>
      <c r="K33" s="6"/>
    </row>
    <row r="34" spans="1:11" s="43" customFormat="1" ht="13" x14ac:dyDescent="0.3">
      <c r="A34" s="162" t="s">
        <v>639</v>
      </c>
      <c r="B34" s="71">
        <f>SUM(B7:B33)</f>
        <v>1055</v>
      </c>
      <c r="C34" s="40">
        <v>1</v>
      </c>
      <c r="D34" s="71">
        <f>SUM(D7:D33)</f>
        <v>1048</v>
      </c>
      <c r="E34" s="41">
        <v>1</v>
      </c>
      <c r="F34" s="77">
        <f>SUM(F7:F33)</f>
        <v>9486</v>
      </c>
      <c r="G34" s="42">
        <v>1</v>
      </c>
      <c r="H34" s="71">
        <f>SUM(H7:H33)</f>
        <v>7942</v>
      </c>
      <c r="I34" s="41">
        <v>1</v>
      </c>
      <c r="J34" s="37">
        <f>IF(D34=0, "-", (B34-D34)/D34)</f>
        <v>6.6793893129770991E-3</v>
      </c>
      <c r="K34" s="38">
        <f>IF(H34=0, "-", (F34-H34)/H34)</f>
        <v>0.19440946864769579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12"/>
  <sheetViews>
    <sheetView tabSelected="1" zoomScaleNormal="100" workbookViewId="0">
      <selection activeCell="M1" sqref="M1"/>
    </sheetView>
  </sheetViews>
  <sheetFormatPr defaultRowHeight="12.5" x14ac:dyDescent="0.25"/>
  <cols>
    <col min="1" max="1" width="34.36328125" bestFit="1" customWidth="1"/>
    <col min="6" max="6" width="1.7265625" customWidth="1"/>
  </cols>
  <sheetData>
    <row r="1" spans="1:10" s="52" customFormat="1" ht="20" x14ac:dyDescent="0.4">
      <c r="A1" s="4" t="s">
        <v>10</v>
      </c>
      <c r="B1" s="198" t="s">
        <v>21</v>
      </c>
      <c r="C1" s="199"/>
      <c r="D1" s="199"/>
      <c r="E1" s="199"/>
      <c r="F1" s="199"/>
      <c r="G1" s="199"/>
      <c r="H1" s="199"/>
      <c r="I1" s="199"/>
      <c r="J1" s="199"/>
    </row>
    <row r="2" spans="1:10" s="52" customFormat="1" ht="20" x14ac:dyDescent="0.4">
      <c r="A2" s="4" t="s">
        <v>113</v>
      </c>
      <c r="B2" s="202" t="s">
        <v>104</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ht="13" x14ac:dyDescent="0.3">
      <c r="A7" s="159" t="s">
        <v>31</v>
      </c>
      <c r="B7" s="65"/>
      <c r="C7" s="66"/>
      <c r="D7" s="65"/>
      <c r="E7" s="66"/>
      <c r="F7" s="67"/>
      <c r="G7" s="65"/>
      <c r="H7" s="66"/>
      <c r="I7" s="20"/>
      <c r="J7" s="21"/>
    </row>
    <row r="8" spans="1:10" x14ac:dyDescent="0.25">
      <c r="A8" s="177" t="s">
        <v>250</v>
      </c>
      <c r="B8" s="143">
        <v>1</v>
      </c>
      <c r="C8" s="144">
        <v>5</v>
      </c>
      <c r="D8" s="143">
        <v>15</v>
      </c>
      <c r="E8" s="144">
        <v>16</v>
      </c>
      <c r="F8" s="145"/>
      <c r="G8" s="143">
        <f>B8-C8</f>
        <v>-4</v>
      </c>
      <c r="H8" s="144">
        <f>D8-E8</f>
        <v>-1</v>
      </c>
      <c r="I8" s="151">
        <f>IF(C8=0, "-", IF(G8/C8&lt;10, G8/C8, "&gt;999%"))</f>
        <v>-0.8</v>
      </c>
      <c r="J8" s="152">
        <f>IF(E8=0, "-", IF(H8/E8&lt;10, H8/E8, "&gt;999%"))</f>
        <v>-6.25E-2</v>
      </c>
    </row>
    <row r="9" spans="1:10" x14ac:dyDescent="0.25">
      <c r="A9" s="158" t="s">
        <v>416</v>
      </c>
      <c r="B9" s="65">
        <v>1</v>
      </c>
      <c r="C9" s="66">
        <v>3</v>
      </c>
      <c r="D9" s="65">
        <v>19</v>
      </c>
      <c r="E9" s="66">
        <v>22</v>
      </c>
      <c r="F9" s="67"/>
      <c r="G9" s="65">
        <f>B9-C9</f>
        <v>-2</v>
      </c>
      <c r="H9" s="66">
        <f>D9-E9</f>
        <v>-3</v>
      </c>
      <c r="I9" s="20">
        <f>IF(C9=0, "-", IF(G9/C9&lt;10, G9/C9, "&gt;999%"))</f>
        <v>-0.66666666666666663</v>
      </c>
      <c r="J9" s="21">
        <f>IF(E9=0, "-", IF(H9/E9&lt;10, H9/E9, "&gt;999%"))</f>
        <v>-0.13636363636363635</v>
      </c>
    </row>
    <row r="10" spans="1:10" x14ac:dyDescent="0.25">
      <c r="A10" s="158" t="s">
        <v>379</v>
      </c>
      <c r="B10" s="65">
        <v>2</v>
      </c>
      <c r="C10" s="66">
        <v>0</v>
      </c>
      <c r="D10" s="65">
        <v>17</v>
      </c>
      <c r="E10" s="66">
        <v>0</v>
      </c>
      <c r="F10" s="67"/>
      <c r="G10" s="65">
        <f>B10-C10</f>
        <v>2</v>
      </c>
      <c r="H10" s="66">
        <f>D10-E10</f>
        <v>17</v>
      </c>
      <c r="I10" s="20" t="str">
        <f>IF(C10=0, "-", IF(G10/C10&lt;10, G10/C10, "&gt;999%"))</f>
        <v>-</v>
      </c>
      <c r="J10" s="21" t="str">
        <f>IF(E10=0, "-", IF(H10/E10&lt;10, H10/E10, "&gt;999%"))</f>
        <v>-</v>
      </c>
    </row>
    <row r="11" spans="1:10" s="160" customFormat="1" ht="13" x14ac:dyDescent="0.3">
      <c r="A11" s="178" t="s">
        <v>647</v>
      </c>
      <c r="B11" s="71">
        <v>4</v>
      </c>
      <c r="C11" s="72">
        <v>8</v>
      </c>
      <c r="D11" s="71">
        <v>51</v>
      </c>
      <c r="E11" s="72">
        <v>38</v>
      </c>
      <c r="F11" s="73"/>
      <c r="G11" s="71">
        <f>B11-C11</f>
        <v>-4</v>
      </c>
      <c r="H11" s="72">
        <f>D11-E11</f>
        <v>13</v>
      </c>
      <c r="I11" s="37">
        <f>IF(C11=0, "-", IF(G11/C11&lt;10, G11/C11, "&gt;999%"))</f>
        <v>-0.5</v>
      </c>
      <c r="J11" s="38">
        <f>IF(E11=0, "-", IF(H11/E11&lt;10, H11/E11, "&gt;999%"))</f>
        <v>0.34210526315789475</v>
      </c>
    </row>
    <row r="12" spans="1:10" x14ac:dyDescent="0.25">
      <c r="A12" s="177"/>
      <c r="B12" s="143"/>
      <c r="C12" s="144"/>
      <c r="D12" s="143"/>
      <c r="E12" s="144"/>
      <c r="F12" s="145"/>
      <c r="G12" s="143"/>
      <c r="H12" s="144"/>
      <c r="I12" s="151"/>
      <c r="J12" s="152"/>
    </row>
    <row r="13" spans="1:10" s="139" customFormat="1" ht="13" x14ac:dyDescent="0.3">
      <c r="A13" s="159" t="s">
        <v>32</v>
      </c>
      <c r="B13" s="65"/>
      <c r="C13" s="66"/>
      <c r="D13" s="65"/>
      <c r="E13" s="66"/>
      <c r="F13" s="67"/>
      <c r="G13" s="65"/>
      <c r="H13" s="66"/>
      <c r="I13" s="20"/>
      <c r="J13" s="21"/>
    </row>
    <row r="14" spans="1:10" x14ac:dyDescent="0.25">
      <c r="A14" s="158" t="s">
        <v>319</v>
      </c>
      <c r="B14" s="65">
        <v>0</v>
      </c>
      <c r="C14" s="66">
        <v>0</v>
      </c>
      <c r="D14" s="65">
        <v>0</v>
      </c>
      <c r="E14" s="66">
        <v>1</v>
      </c>
      <c r="F14" s="67"/>
      <c r="G14" s="65">
        <f>B14-C14</f>
        <v>0</v>
      </c>
      <c r="H14" s="66">
        <f>D14-E14</f>
        <v>-1</v>
      </c>
      <c r="I14" s="20" t="str">
        <f>IF(C14=0, "-", IF(G14/C14&lt;10, G14/C14, "&gt;999%"))</f>
        <v>-</v>
      </c>
      <c r="J14" s="21">
        <f>IF(E14=0, "-", IF(H14/E14&lt;10, H14/E14, "&gt;999%"))</f>
        <v>-1</v>
      </c>
    </row>
    <row r="15" spans="1:10" s="160" customFormat="1" ht="13" x14ac:dyDescent="0.3">
      <c r="A15" s="178" t="s">
        <v>648</v>
      </c>
      <c r="B15" s="71">
        <v>0</v>
      </c>
      <c r="C15" s="72">
        <v>0</v>
      </c>
      <c r="D15" s="71">
        <v>0</v>
      </c>
      <c r="E15" s="72">
        <v>1</v>
      </c>
      <c r="F15" s="73"/>
      <c r="G15" s="71">
        <f>B15-C15</f>
        <v>0</v>
      </c>
      <c r="H15" s="72">
        <f>D15-E15</f>
        <v>-1</v>
      </c>
      <c r="I15" s="37" t="str">
        <f>IF(C15=0, "-", IF(G15/C15&lt;10, G15/C15, "&gt;999%"))</f>
        <v>-</v>
      </c>
      <c r="J15" s="38">
        <f>IF(E15=0, "-", IF(H15/E15&lt;10, H15/E15, "&gt;999%"))</f>
        <v>-1</v>
      </c>
    </row>
    <row r="16" spans="1:10" x14ac:dyDescent="0.25">
      <c r="A16" s="177"/>
      <c r="B16" s="143"/>
      <c r="C16" s="144"/>
      <c r="D16" s="143"/>
      <c r="E16" s="144"/>
      <c r="F16" s="145"/>
      <c r="G16" s="143"/>
      <c r="H16" s="144"/>
      <c r="I16" s="151"/>
      <c r="J16" s="152"/>
    </row>
    <row r="17" spans="1:10" s="139" customFormat="1" ht="13" x14ac:dyDescent="0.3">
      <c r="A17" s="159" t="s">
        <v>33</v>
      </c>
      <c r="B17" s="65"/>
      <c r="C17" s="66"/>
      <c r="D17" s="65"/>
      <c r="E17" s="66"/>
      <c r="F17" s="67"/>
      <c r="G17" s="65"/>
      <c r="H17" s="66"/>
      <c r="I17" s="20"/>
      <c r="J17" s="21"/>
    </row>
    <row r="18" spans="1:10" x14ac:dyDescent="0.25">
      <c r="A18" s="158" t="s">
        <v>336</v>
      </c>
      <c r="B18" s="65">
        <v>1</v>
      </c>
      <c r="C18" s="66">
        <v>2</v>
      </c>
      <c r="D18" s="65">
        <v>13</v>
      </c>
      <c r="E18" s="66">
        <v>14</v>
      </c>
      <c r="F18" s="67"/>
      <c r="G18" s="65">
        <f>B18-C18</f>
        <v>-1</v>
      </c>
      <c r="H18" s="66">
        <f>D18-E18</f>
        <v>-1</v>
      </c>
      <c r="I18" s="20">
        <f>IF(C18=0, "-", IF(G18/C18&lt;10, G18/C18, "&gt;999%"))</f>
        <v>-0.5</v>
      </c>
      <c r="J18" s="21">
        <f>IF(E18=0, "-", IF(H18/E18&lt;10, H18/E18, "&gt;999%"))</f>
        <v>-7.1428571428571425E-2</v>
      </c>
    </row>
    <row r="19" spans="1:10" x14ac:dyDescent="0.25">
      <c r="A19" s="158" t="s">
        <v>487</v>
      </c>
      <c r="B19" s="65">
        <v>2</v>
      </c>
      <c r="C19" s="66">
        <v>1</v>
      </c>
      <c r="D19" s="65">
        <v>17</v>
      </c>
      <c r="E19" s="66">
        <v>7</v>
      </c>
      <c r="F19" s="67"/>
      <c r="G19" s="65">
        <f>B19-C19</f>
        <v>1</v>
      </c>
      <c r="H19" s="66">
        <f>D19-E19</f>
        <v>10</v>
      </c>
      <c r="I19" s="20">
        <f>IF(C19=0, "-", IF(G19/C19&lt;10, G19/C19, "&gt;999%"))</f>
        <v>1</v>
      </c>
      <c r="J19" s="21">
        <f>IF(E19=0, "-", IF(H19/E19&lt;10, H19/E19, "&gt;999%"))</f>
        <v>1.4285714285714286</v>
      </c>
    </row>
    <row r="20" spans="1:10" s="160" customFormat="1" ht="13" x14ac:dyDescent="0.3">
      <c r="A20" s="178" t="s">
        <v>649</v>
      </c>
      <c r="B20" s="71">
        <v>3</v>
      </c>
      <c r="C20" s="72">
        <v>3</v>
      </c>
      <c r="D20" s="71">
        <v>30</v>
      </c>
      <c r="E20" s="72">
        <v>21</v>
      </c>
      <c r="F20" s="73"/>
      <c r="G20" s="71">
        <f>B20-C20</f>
        <v>0</v>
      </c>
      <c r="H20" s="72">
        <f>D20-E20</f>
        <v>9</v>
      </c>
      <c r="I20" s="37">
        <f>IF(C20=0, "-", IF(G20/C20&lt;10, G20/C20, "&gt;999%"))</f>
        <v>0</v>
      </c>
      <c r="J20" s="38">
        <f>IF(E20=0, "-", IF(H20/E20&lt;10, H20/E20, "&gt;999%"))</f>
        <v>0.42857142857142855</v>
      </c>
    </row>
    <row r="21" spans="1:10" x14ac:dyDescent="0.25">
      <c r="A21" s="177"/>
      <c r="B21" s="143"/>
      <c r="C21" s="144"/>
      <c r="D21" s="143"/>
      <c r="E21" s="144"/>
      <c r="F21" s="145"/>
      <c r="G21" s="143"/>
      <c r="H21" s="144"/>
      <c r="I21" s="151"/>
      <c r="J21" s="152"/>
    </row>
    <row r="22" spans="1:10" s="139" customFormat="1" ht="13" x14ac:dyDescent="0.3">
      <c r="A22" s="159" t="s">
        <v>34</v>
      </c>
      <c r="B22" s="65"/>
      <c r="C22" s="66"/>
      <c r="D22" s="65"/>
      <c r="E22" s="66"/>
      <c r="F22" s="67"/>
      <c r="G22" s="65"/>
      <c r="H22" s="66"/>
      <c r="I22" s="20"/>
      <c r="J22" s="21"/>
    </row>
    <row r="23" spans="1:10" x14ac:dyDescent="0.25">
      <c r="A23" s="158" t="s">
        <v>214</v>
      </c>
      <c r="B23" s="65">
        <v>8</v>
      </c>
      <c r="C23" s="66">
        <v>11</v>
      </c>
      <c r="D23" s="65">
        <v>58</v>
      </c>
      <c r="E23" s="66">
        <v>65</v>
      </c>
      <c r="F23" s="67"/>
      <c r="G23" s="65">
        <f t="shared" ref="G23:G39" si="0">B23-C23</f>
        <v>-3</v>
      </c>
      <c r="H23" s="66">
        <f t="shared" ref="H23:H39" si="1">D23-E23</f>
        <v>-7</v>
      </c>
      <c r="I23" s="20">
        <f t="shared" ref="I23:I39" si="2">IF(C23=0, "-", IF(G23/C23&lt;10, G23/C23, "&gt;999%"))</f>
        <v>-0.27272727272727271</v>
      </c>
      <c r="J23" s="21">
        <f t="shared" ref="J23:J39" si="3">IF(E23=0, "-", IF(H23/E23&lt;10, H23/E23, "&gt;999%"))</f>
        <v>-0.1076923076923077</v>
      </c>
    </row>
    <row r="24" spans="1:10" x14ac:dyDescent="0.25">
      <c r="A24" s="158" t="s">
        <v>227</v>
      </c>
      <c r="B24" s="65">
        <v>59</v>
      </c>
      <c r="C24" s="66">
        <v>57</v>
      </c>
      <c r="D24" s="65">
        <v>332</v>
      </c>
      <c r="E24" s="66">
        <v>278</v>
      </c>
      <c r="F24" s="67"/>
      <c r="G24" s="65">
        <f t="shared" si="0"/>
        <v>2</v>
      </c>
      <c r="H24" s="66">
        <f t="shared" si="1"/>
        <v>54</v>
      </c>
      <c r="I24" s="20">
        <f t="shared" si="2"/>
        <v>3.5087719298245612E-2</v>
      </c>
      <c r="J24" s="21">
        <f t="shared" si="3"/>
        <v>0.19424460431654678</v>
      </c>
    </row>
    <row r="25" spans="1:10" x14ac:dyDescent="0.25">
      <c r="A25" s="158" t="s">
        <v>251</v>
      </c>
      <c r="B25" s="65">
        <v>21</v>
      </c>
      <c r="C25" s="66">
        <v>9</v>
      </c>
      <c r="D25" s="65">
        <v>107</v>
      </c>
      <c r="E25" s="66">
        <v>67</v>
      </c>
      <c r="F25" s="67"/>
      <c r="G25" s="65">
        <f t="shared" si="0"/>
        <v>12</v>
      </c>
      <c r="H25" s="66">
        <f t="shared" si="1"/>
        <v>40</v>
      </c>
      <c r="I25" s="20">
        <f t="shared" si="2"/>
        <v>1.3333333333333333</v>
      </c>
      <c r="J25" s="21">
        <f t="shared" si="3"/>
        <v>0.59701492537313428</v>
      </c>
    </row>
    <row r="26" spans="1:10" x14ac:dyDescent="0.25">
      <c r="A26" s="158" t="s">
        <v>320</v>
      </c>
      <c r="B26" s="65">
        <v>4</v>
      </c>
      <c r="C26" s="66">
        <v>5</v>
      </c>
      <c r="D26" s="65">
        <v>18</v>
      </c>
      <c r="E26" s="66">
        <v>25</v>
      </c>
      <c r="F26" s="67"/>
      <c r="G26" s="65">
        <f t="shared" si="0"/>
        <v>-1</v>
      </c>
      <c r="H26" s="66">
        <f t="shared" si="1"/>
        <v>-7</v>
      </c>
      <c r="I26" s="20">
        <f t="shared" si="2"/>
        <v>-0.2</v>
      </c>
      <c r="J26" s="21">
        <f t="shared" si="3"/>
        <v>-0.28000000000000003</v>
      </c>
    </row>
    <row r="27" spans="1:10" x14ac:dyDescent="0.25">
      <c r="A27" s="158" t="s">
        <v>252</v>
      </c>
      <c r="B27" s="65">
        <v>11</v>
      </c>
      <c r="C27" s="66">
        <v>7</v>
      </c>
      <c r="D27" s="65">
        <v>65</v>
      </c>
      <c r="E27" s="66">
        <v>44</v>
      </c>
      <c r="F27" s="67"/>
      <c r="G27" s="65">
        <f t="shared" si="0"/>
        <v>4</v>
      </c>
      <c r="H27" s="66">
        <f t="shared" si="1"/>
        <v>21</v>
      </c>
      <c r="I27" s="20">
        <f t="shared" si="2"/>
        <v>0.5714285714285714</v>
      </c>
      <c r="J27" s="21">
        <f t="shared" si="3"/>
        <v>0.47727272727272729</v>
      </c>
    </row>
    <row r="28" spans="1:10" x14ac:dyDescent="0.25">
      <c r="A28" s="158" t="s">
        <v>272</v>
      </c>
      <c r="B28" s="65">
        <v>4</v>
      </c>
      <c r="C28" s="66">
        <v>7</v>
      </c>
      <c r="D28" s="65">
        <v>24</v>
      </c>
      <c r="E28" s="66">
        <v>36</v>
      </c>
      <c r="F28" s="67"/>
      <c r="G28" s="65">
        <f t="shared" si="0"/>
        <v>-3</v>
      </c>
      <c r="H28" s="66">
        <f t="shared" si="1"/>
        <v>-12</v>
      </c>
      <c r="I28" s="20">
        <f t="shared" si="2"/>
        <v>-0.42857142857142855</v>
      </c>
      <c r="J28" s="21">
        <f t="shared" si="3"/>
        <v>-0.33333333333333331</v>
      </c>
    </row>
    <row r="29" spans="1:10" x14ac:dyDescent="0.25">
      <c r="A29" s="158" t="s">
        <v>273</v>
      </c>
      <c r="B29" s="65">
        <v>3</v>
      </c>
      <c r="C29" s="66">
        <v>0</v>
      </c>
      <c r="D29" s="65">
        <v>7</v>
      </c>
      <c r="E29" s="66">
        <v>14</v>
      </c>
      <c r="F29" s="67"/>
      <c r="G29" s="65">
        <f t="shared" si="0"/>
        <v>3</v>
      </c>
      <c r="H29" s="66">
        <f t="shared" si="1"/>
        <v>-7</v>
      </c>
      <c r="I29" s="20" t="str">
        <f t="shared" si="2"/>
        <v>-</v>
      </c>
      <c r="J29" s="21">
        <f t="shared" si="3"/>
        <v>-0.5</v>
      </c>
    </row>
    <row r="30" spans="1:10" x14ac:dyDescent="0.25">
      <c r="A30" s="158" t="s">
        <v>284</v>
      </c>
      <c r="B30" s="65">
        <v>0</v>
      </c>
      <c r="C30" s="66">
        <v>0</v>
      </c>
      <c r="D30" s="65">
        <v>2</v>
      </c>
      <c r="E30" s="66">
        <v>0</v>
      </c>
      <c r="F30" s="67"/>
      <c r="G30" s="65">
        <f t="shared" si="0"/>
        <v>0</v>
      </c>
      <c r="H30" s="66">
        <f t="shared" si="1"/>
        <v>2</v>
      </c>
      <c r="I30" s="20" t="str">
        <f t="shared" si="2"/>
        <v>-</v>
      </c>
      <c r="J30" s="21" t="str">
        <f t="shared" si="3"/>
        <v>-</v>
      </c>
    </row>
    <row r="31" spans="1:10" x14ac:dyDescent="0.25">
      <c r="A31" s="158" t="s">
        <v>460</v>
      </c>
      <c r="B31" s="65">
        <v>4</v>
      </c>
      <c r="C31" s="66">
        <v>1</v>
      </c>
      <c r="D31" s="65">
        <v>17</v>
      </c>
      <c r="E31" s="66">
        <v>14</v>
      </c>
      <c r="F31" s="67"/>
      <c r="G31" s="65">
        <f t="shared" si="0"/>
        <v>3</v>
      </c>
      <c r="H31" s="66">
        <f t="shared" si="1"/>
        <v>3</v>
      </c>
      <c r="I31" s="20">
        <f t="shared" si="2"/>
        <v>3</v>
      </c>
      <c r="J31" s="21">
        <f t="shared" si="3"/>
        <v>0.21428571428571427</v>
      </c>
    </row>
    <row r="32" spans="1:10" x14ac:dyDescent="0.25">
      <c r="A32" s="158" t="s">
        <v>274</v>
      </c>
      <c r="B32" s="65">
        <v>7</v>
      </c>
      <c r="C32" s="66">
        <v>0</v>
      </c>
      <c r="D32" s="65">
        <v>56</v>
      </c>
      <c r="E32" s="66">
        <v>0</v>
      </c>
      <c r="F32" s="67"/>
      <c r="G32" s="65">
        <f t="shared" si="0"/>
        <v>7</v>
      </c>
      <c r="H32" s="66">
        <f t="shared" si="1"/>
        <v>56</v>
      </c>
      <c r="I32" s="20" t="str">
        <f t="shared" si="2"/>
        <v>-</v>
      </c>
      <c r="J32" s="21" t="str">
        <f t="shared" si="3"/>
        <v>-</v>
      </c>
    </row>
    <row r="33" spans="1:10" x14ac:dyDescent="0.25">
      <c r="A33" s="158" t="s">
        <v>380</v>
      </c>
      <c r="B33" s="65">
        <v>30</v>
      </c>
      <c r="C33" s="66">
        <v>18</v>
      </c>
      <c r="D33" s="65">
        <v>143</v>
      </c>
      <c r="E33" s="66">
        <v>115</v>
      </c>
      <c r="F33" s="67"/>
      <c r="G33" s="65">
        <f t="shared" si="0"/>
        <v>12</v>
      </c>
      <c r="H33" s="66">
        <f t="shared" si="1"/>
        <v>28</v>
      </c>
      <c r="I33" s="20">
        <f t="shared" si="2"/>
        <v>0.66666666666666663</v>
      </c>
      <c r="J33" s="21">
        <f t="shared" si="3"/>
        <v>0.24347826086956523</v>
      </c>
    </row>
    <row r="34" spans="1:10" x14ac:dyDescent="0.25">
      <c r="A34" s="158" t="s">
        <v>381</v>
      </c>
      <c r="B34" s="65">
        <v>64</v>
      </c>
      <c r="C34" s="66">
        <v>129</v>
      </c>
      <c r="D34" s="65">
        <v>631</v>
      </c>
      <c r="E34" s="66">
        <v>638</v>
      </c>
      <c r="F34" s="67"/>
      <c r="G34" s="65">
        <f t="shared" si="0"/>
        <v>-65</v>
      </c>
      <c r="H34" s="66">
        <f t="shared" si="1"/>
        <v>-7</v>
      </c>
      <c r="I34" s="20">
        <f t="shared" si="2"/>
        <v>-0.50387596899224807</v>
      </c>
      <c r="J34" s="21">
        <f t="shared" si="3"/>
        <v>-1.0971786833855799E-2</v>
      </c>
    </row>
    <row r="35" spans="1:10" x14ac:dyDescent="0.25">
      <c r="A35" s="158" t="s">
        <v>417</v>
      </c>
      <c r="B35" s="65">
        <v>38</v>
      </c>
      <c r="C35" s="66">
        <v>30</v>
      </c>
      <c r="D35" s="65">
        <v>479</v>
      </c>
      <c r="E35" s="66">
        <v>326</v>
      </c>
      <c r="F35" s="67"/>
      <c r="G35" s="65">
        <f t="shared" si="0"/>
        <v>8</v>
      </c>
      <c r="H35" s="66">
        <f t="shared" si="1"/>
        <v>153</v>
      </c>
      <c r="I35" s="20">
        <f t="shared" si="2"/>
        <v>0.26666666666666666</v>
      </c>
      <c r="J35" s="21">
        <f t="shared" si="3"/>
        <v>0.46932515337423314</v>
      </c>
    </row>
    <row r="36" spans="1:10" x14ac:dyDescent="0.25">
      <c r="A36" s="158" t="s">
        <v>461</v>
      </c>
      <c r="B36" s="65">
        <v>23</v>
      </c>
      <c r="C36" s="66">
        <v>20</v>
      </c>
      <c r="D36" s="65">
        <v>165</v>
      </c>
      <c r="E36" s="66">
        <v>116</v>
      </c>
      <c r="F36" s="67"/>
      <c r="G36" s="65">
        <f t="shared" si="0"/>
        <v>3</v>
      </c>
      <c r="H36" s="66">
        <f t="shared" si="1"/>
        <v>49</v>
      </c>
      <c r="I36" s="20">
        <f t="shared" si="2"/>
        <v>0.15</v>
      </c>
      <c r="J36" s="21">
        <f t="shared" si="3"/>
        <v>0.42241379310344829</v>
      </c>
    </row>
    <row r="37" spans="1:10" x14ac:dyDescent="0.25">
      <c r="A37" s="158" t="s">
        <v>462</v>
      </c>
      <c r="B37" s="65">
        <v>8</v>
      </c>
      <c r="C37" s="66">
        <v>5</v>
      </c>
      <c r="D37" s="65">
        <v>46</v>
      </c>
      <c r="E37" s="66">
        <v>56</v>
      </c>
      <c r="F37" s="67"/>
      <c r="G37" s="65">
        <f t="shared" si="0"/>
        <v>3</v>
      </c>
      <c r="H37" s="66">
        <f t="shared" si="1"/>
        <v>-10</v>
      </c>
      <c r="I37" s="20">
        <f t="shared" si="2"/>
        <v>0.6</v>
      </c>
      <c r="J37" s="21">
        <f t="shared" si="3"/>
        <v>-0.17857142857142858</v>
      </c>
    </row>
    <row r="38" spans="1:10" x14ac:dyDescent="0.25">
      <c r="A38" s="158" t="s">
        <v>321</v>
      </c>
      <c r="B38" s="65">
        <v>2</v>
      </c>
      <c r="C38" s="66">
        <v>1</v>
      </c>
      <c r="D38" s="65">
        <v>13</v>
      </c>
      <c r="E38" s="66">
        <v>3</v>
      </c>
      <c r="F38" s="67"/>
      <c r="G38" s="65">
        <f t="shared" si="0"/>
        <v>1</v>
      </c>
      <c r="H38" s="66">
        <f t="shared" si="1"/>
        <v>10</v>
      </c>
      <c r="I38" s="20">
        <f t="shared" si="2"/>
        <v>1</v>
      </c>
      <c r="J38" s="21">
        <f t="shared" si="3"/>
        <v>3.3333333333333335</v>
      </c>
    </row>
    <row r="39" spans="1:10" s="160" customFormat="1" ht="13" x14ac:dyDescent="0.3">
      <c r="A39" s="178" t="s">
        <v>650</v>
      </c>
      <c r="B39" s="71">
        <v>286</v>
      </c>
      <c r="C39" s="72">
        <v>300</v>
      </c>
      <c r="D39" s="71">
        <v>2163</v>
      </c>
      <c r="E39" s="72">
        <v>1797</v>
      </c>
      <c r="F39" s="73"/>
      <c r="G39" s="71">
        <f t="shared" si="0"/>
        <v>-14</v>
      </c>
      <c r="H39" s="72">
        <f t="shared" si="1"/>
        <v>366</v>
      </c>
      <c r="I39" s="37">
        <f t="shared" si="2"/>
        <v>-4.6666666666666669E-2</v>
      </c>
      <c r="J39" s="38">
        <f t="shared" si="3"/>
        <v>0.2036727879799666</v>
      </c>
    </row>
    <row r="40" spans="1:10" x14ac:dyDescent="0.25">
      <c r="A40" s="177"/>
      <c r="B40" s="143"/>
      <c r="C40" s="144"/>
      <c r="D40" s="143"/>
      <c r="E40" s="144"/>
      <c r="F40" s="145"/>
      <c r="G40" s="143"/>
      <c r="H40" s="144"/>
      <c r="I40" s="151"/>
      <c r="J40" s="152"/>
    </row>
    <row r="41" spans="1:10" s="139" customFormat="1" ht="13" x14ac:dyDescent="0.3">
      <c r="A41" s="159" t="s">
        <v>35</v>
      </c>
      <c r="B41" s="65"/>
      <c r="C41" s="66"/>
      <c r="D41" s="65"/>
      <c r="E41" s="66"/>
      <c r="F41" s="67"/>
      <c r="G41" s="65"/>
      <c r="H41" s="66"/>
      <c r="I41" s="20"/>
      <c r="J41" s="21"/>
    </row>
    <row r="42" spans="1:10" x14ac:dyDescent="0.25">
      <c r="A42" s="158" t="s">
        <v>488</v>
      </c>
      <c r="B42" s="65">
        <v>3</v>
      </c>
      <c r="C42" s="66">
        <v>2</v>
      </c>
      <c r="D42" s="65">
        <v>17</v>
      </c>
      <c r="E42" s="66">
        <v>16</v>
      </c>
      <c r="F42" s="67"/>
      <c r="G42" s="65">
        <f>B42-C42</f>
        <v>1</v>
      </c>
      <c r="H42" s="66">
        <f>D42-E42</f>
        <v>1</v>
      </c>
      <c r="I42" s="20">
        <f>IF(C42=0, "-", IF(G42/C42&lt;10, G42/C42, "&gt;999%"))</f>
        <v>0.5</v>
      </c>
      <c r="J42" s="21">
        <f>IF(E42=0, "-", IF(H42/E42&lt;10, H42/E42, "&gt;999%"))</f>
        <v>6.25E-2</v>
      </c>
    </row>
    <row r="43" spans="1:10" x14ac:dyDescent="0.25">
      <c r="A43" s="158" t="s">
        <v>337</v>
      </c>
      <c r="B43" s="65">
        <v>6</v>
      </c>
      <c r="C43" s="66">
        <v>4</v>
      </c>
      <c r="D43" s="65">
        <v>22</v>
      </c>
      <c r="E43" s="66">
        <v>16</v>
      </c>
      <c r="F43" s="67"/>
      <c r="G43" s="65">
        <f>B43-C43</f>
        <v>2</v>
      </c>
      <c r="H43" s="66">
        <f>D43-E43</f>
        <v>6</v>
      </c>
      <c r="I43" s="20">
        <f>IF(C43=0, "-", IF(G43/C43&lt;10, G43/C43, "&gt;999%"))</f>
        <v>0.5</v>
      </c>
      <c r="J43" s="21">
        <f>IF(E43=0, "-", IF(H43/E43&lt;10, H43/E43, "&gt;999%"))</f>
        <v>0.375</v>
      </c>
    </row>
    <row r="44" spans="1:10" x14ac:dyDescent="0.25">
      <c r="A44" s="158" t="s">
        <v>285</v>
      </c>
      <c r="B44" s="65">
        <v>1</v>
      </c>
      <c r="C44" s="66">
        <v>0</v>
      </c>
      <c r="D44" s="65">
        <v>4</v>
      </c>
      <c r="E44" s="66">
        <v>5</v>
      </c>
      <c r="F44" s="67"/>
      <c r="G44" s="65">
        <f>B44-C44</f>
        <v>1</v>
      </c>
      <c r="H44" s="66">
        <f>D44-E44</f>
        <v>-1</v>
      </c>
      <c r="I44" s="20" t="str">
        <f>IF(C44=0, "-", IF(G44/C44&lt;10, G44/C44, "&gt;999%"))</f>
        <v>-</v>
      </c>
      <c r="J44" s="21">
        <f>IF(E44=0, "-", IF(H44/E44&lt;10, H44/E44, "&gt;999%"))</f>
        <v>-0.2</v>
      </c>
    </row>
    <row r="45" spans="1:10" s="160" customFormat="1" ht="13" x14ac:dyDescent="0.3">
      <c r="A45" s="178" t="s">
        <v>651</v>
      </c>
      <c r="B45" s="71">
        <v>10</v>
      </c>
      <c r="C45" s="72">
        <v>6</v>
      </c>
      <c r="D45" s="71">
        <v>43</v>
      </c>
      <c r="E45" s="72">
        <v>37</v>
      </c>
      <c r="F45" s="73"/>
      <c r="G45" s="71">
        <f>B45-C45</f>
        <v>4</v>
      </c>
      <c r="H45" s="72">
        <f>D45-E45</f>
        <v>6</v>
      </c>
      <c r="I45" s="37">
        <f>IF(C45=0, "-", IF(G45/C45&lt;10, G45/C45, "&gt;999%"))</f>
        <v>0.66666666666666663</v>
      </c>
      <c r="J45" s="38">
        <f>IF(E45=0, "-", IF(H45/E45&lt;10, H45/E45, "&gt;999%"))</f>
        <v>0.16216216216216217</v>
      </c>
    </row>
    <row r="46" spans="1:10" x14ac:dyDescent="0.25">
      <c r="A46" s="177"/>
      <c r="B46" s="143"/>
      <c r="C46" s="144"/>
      <c r="D46" s="143"/>
      <c r="E46" s="144"/>
      <c r="F46" s="145"/>
      <c r="G46" s="143"/>
      <c r="H46" s="144"/>
      <c r="I46" s="151"/>
      <c r="J46" s="152"/>
    </row>
    <row r="47" spans="1:10" s="139" customFormat="1" ht="13" x14ac:dyDescent="0.3">
      <c r="A47" s="159" t="s">
        <v>36</v>
      </c>
      <c r="B47" s="65"/>
      <c r="C47" s="66"/>
      <c r="D47" s="65"/>
      <c r="E47" s="66"/>
      <c r="F47" s="67"/>
      <c r="G47" s="65"/>
      <c r="H47" s="66"/>
      <c r="I47" s="20"/>
      <c r="J47" s="21"/>
    </row>
    <row r="48" spans="1:10" x14ac:dyDescent="0.25">
      <c r="A48" s="158" t="s">
        <v>228</v>
      </c>
      <c r="B48" s="65">
        <v>18</v>
      </c>
      <c r="C48" s="66">
        <v>30</v>
      </c>
      <c r="D48" s="65">
        <v>196</v>
      </c>
      <c r="E48" s="66">
        <v>179</v>
      </c>
      <c r="F48" s="67"/>
      <c r="G48" s="65">
        <f t="shared" ref="G48:G70" si="4">B48-C48</f>
        <v>-12</v>
      </c>
      <c r="H48" s="66">
        <f t="shared" ref="H48:H70" si="5">D48-E48</f>
        <v>17</v>
      </c>
      <c r="I48" s="20">
        <f t="shared" ref="I48:I70" si="6">IF(C48=0, "-", IF(G48/C48&lt;10, G48/C48, "&gt;999%"))</f>
        <v>-0.4</v>
      </c>
      <c r="J48" s="21">
        <f t="shared" ref="J48:J70" si="7">IF(E48=0, "-", IF(H48/E48&lt;10, H48/E48, "&gt;999%"))</f>
        <v>9.4972067039106142E-2</v>
      </c>
    </row>
    <row r="49" spans="1:10" x14ac:dyDescent="0.25">
      <c r="A49" s="158" t="s">
        <v>311</v>
      </c>
      <c r="B49" s="65">
        <v>13</v>
      </c>
      <c r="C49" s="66">
        <v>19</v>
      </c>
      <c r="D49" s="65">
        <v>132</v>
      </c>
      <c r="E49" s="66">
        <v>88</v>
      </c>
      <c r="F49" s="67"/>
      <c r="G49" s="65">
        <f t="shared" si="4"/>
        <v>-6</v>
      </c>
      <c r="H49" s="66">
        <f t="shared" si="5"/>
        <v>44</v>
      </c>
      <c r="I49" s="20">
        <f t="shared" si="6"/>
        <v>-0.31578947368421051</v>
      </c>
      <c r="J49" s="21">
        <f t="shared" si="7"/>
        <v>0.5</v>
      </c>
    </row>
    <row r="50" spans="1:10" x14ac:dyDescent="0.25">
      <c r="A50" s="158" t="s">
        <v>229</v>
      </c>
      <c r="B50" s="65">
        <v>9</v>
      </c>
      <c r="C50" s="66">
        <v>31</v>
      </c>
      <c r="D50" s="65">
        <v>104</v>
      </c>
      <c r="E50" s="66">
        <v>180</v>
      </c>
      <c r="F50" s="67"/>
      <c r="G50" s="65">
        <f t="shared" si="4"/>
        <v>-22</v>
      </c>
      <c r="H50" s="66">
        <f t="shared" si="5"/>
        <v>-76</v>
      </c>
      <c r="I50" s="20">
        <f t="shared" si="6"/>
        <v>-0.70967741935483875</v>
      </c>
      <c r="J50" s="21">
        <f t="shared" si="7"/>
        <v>-0.42222222222222222</v>
      </c>
    </row>
    <row r="51" spans="1:10" x14ac:dyDescent="0.25">
      <c r="A51" s="158" t="s">
        <v>253</v>
      </c>
      <c r="B51" s="65">
        <v>36</v>
      </c>
      <c r="C51" s="66">
        <v>35</v>
      </c>
      <c r="D51" s="65">
        <v>272</v>
      </c>
      <c r="E51" s="66">
        <v>265</v>
      </c>
      <c r="F51" s="67"/>
      <c r="G51" s="65">
        <f t="shared" si="4"/>
        <v>1</v>
      </c>
      <c r="H51" s="66">
        <f t="shared" si="5"/>
        <v>7</v>
      </c>
      <c r="I51" s="20">
        <f t="shared" si="6"/>
        <v>2.8571428571428571E-2</v>
      </c>
      <c r="J51" s="21">
        <f t="shared" si="7"/>
        <v>2.6415094339622643E-2</v>
      </c>
    </row>
    <row r="52" spans="1:10" x14ac:dyDescent="0.25">
      <c r="A52" s="158" t="s">
        <v>322</v>
      </c>
      <c r="B52" s="65">
        <v>14</v>
      </c>
      <c r="C52" s="66">
        <v>21</v>
      </c>
      <c r="D52" s="65">
        <v>91</v>
      </c>
      <c r="E52" s="66">
        <v>114</v>
      </c>
      <c r="F52" s="67"/>
      <c r="G52" s="65">
        <f t="shared" si="4"/>
        <v>-7</v>
      </c>
      <c r="H52" s="66">
        <f t="shared" si="5"/>
        <v>-23</v>
      </c>
      <c r="I52" s="20">
        <f t="shared" si="6"/>
        <v>-0.33333333333333331</v>
      </c>
      <c r="J52" s="21">
        <f t="shared" si="7"/>
        <v>-0.20175438596491227</v>
      </c>
    </row>
    <row r="53" spans="1:10" x14ac:dyDescent="0.25">
      <c r="A53" s="158" t="s">
        <v>254</v>
      </c>
      <c r="B53" s="65">
        <v>4</v>
      </c>
      <c r="C53" s="66">
        <v>7</v>
      </c>
      <c r="D53" s="65">
        <v>81</v>
      </c>
      <c r="E53" s="66">
        <v>107</v>
      </c>
      <c r="F53" s="67"/>
      <c r="G53" s="65">
        <f t="shared" si="4"/>
        <v>-3</v>
      </c>
      <c r="H53" s="66">
        <f t="shared" si="5"/>
        <v>-26</v>
      </c>
      <c r="I53" s="20">
        <f t="shared" si="6"/>
        <v>-0.42857142857142855</v>
      </c>
      <c r="J53" s="21">
        <f t="shared" si="7"/>
        <v>-0.24299065420560748</v>
      </c>
    </row>
    <row r="54" spans="1:10" x14ac:dyDescent="0.25">
      <c r="A54" s="158" t="s">
        <v>275</v>
      </c>
      <c r="B54" s="65">
        <v>3</v>
      </c>
      <c r="C54" s="66">
        <v>6</v>
      </c>
      <c r="D54" s="65">
        <v>19</v>
      </c>
      <c r="E54" s="66">
        <v>38</v>
      </c>
      <c r="F54" s="67"/>
      <c r="G54" s="65">
        <f t="shared" si="4"/>
        <v>-3</v>
      </c>
      <c r="H54" s="66">
        <f t="shared" si="5"/>
        <v>-19</v>
      </c>
      <c r="I54" s="20">
        <f t="shared" si="6"/>
        <v>-0.5</v>
      </c>
      <c r="J54" s="21">
        <f t="shared" si="7"/>
        <v>-0.5</v>
      </c>
    </row>
    <row r="55" spans="1:10" x14ac:dyDescent="0.25">
      <c r="A55" s="158" t="s">
        <v>286</v>
      </c>
      <c r="B55" s="65">
        <v>0</v>
      </c>
      <c r="C55" s="66">
        <v>0</v>
      </c>
      <c r="D55" s="65">
        <v>4</v>
      </c>
      <c r="E55" s="66">
        <v>6</v>
      </c>
      <c r="F55" s="67"/>
      <c r="G55" s="65">
        <f t="shared" si="4"/>
        <v>0</v>
      </c>
      <c r="H55" s="66">
        <f t="shared" si="5"/>
        <v>-2</v>
      </c>
      <c r="I55" s="20" t="str">
        <f t="shared" si="6"/>
        <v>-</v>
      </c>
      <c r="J55" s="21">
        <f t="shared" si="7"/>
        <v>-0.33333333333333331</v>
      </c>
    </row>
    <row r="56" spans="1:10" x14ac:dyDescent="0.25">
      <c r="A56" s="158" t="s">
        <v>338</v>
      </c>
      <c r="B56" s="65">
        <v>0</v>
      </c>
      <c r="C56" s="66">
        <v>1</v>
      </c>
      <c r="D56" s="65">
        <v>9</v>
      </c>
      <c r="E56" s="66">
        <v>6</v>
      </c>
      <c r="F56" s="67"/>
      <c r="G56" s="65">
        <f t="shared" si="4"/>
        <v>-1</v>
      </c>
      <c r="H56" s="66">
        <f t="shared" si="5"/>
        <v>3</v>
      </c>
      <c r="I56" s="20">
        <f t="shared" si="6"/>
        <v>-1</v>
      </c>
      <c r="J56" s="21">
        <f t="shared" si="7"/>
        <v>0.5</v>
      </c>
    </row>
    <row r="57" spans="1:10" x14ac:dyDescent="0.25">
      <c r="A57" s="158" t="s">
        <v>287</v>
      </c>
      <c r="B57" s="65">
        <v>0</v>
      </c>
      <c r="C57" s="66">
        <v>0</v>
      </c>
      <c r="D57" s="65">
        <v>1</v>
      </c>
      <c r="E57" s="66">
        <v>6</v>
      </c>
      <c r="F57" s="67"/>
      <c r="G57" s="65">
        <f t="shared" si="4"/>
        <v>0</v>
      </c>
      <c r="H57" s="66">
        <f t="shared" si="5"/>
        <v>-5</v>
      </c>
      <c r="I57" s="20" t="str">
        <f t="shared" si="6"/>
        <v>-</v>
      </c>
      <c r="J57" s="21">
        <f t="shared" si="7"/>
        <v>-0.83333333333333337</v>
      </c>
    </row>
    <row r="58" spans="1:10" x14ac:dyDescent="0.25">
      <c r="A58" s="158" t="s">
        <v>255</v>
      </c>
      <c r="B58" s="65">
        <v>6</v>
      </c>
      <c r="C58" s="66">
        <v>3</v>
      </c>
      <c r="D58" s="65">
        <v>39</v>
      </c>
      <c r="E58" s="66">
        <v>34</v>
      </c>
      <c r="F58" s="67"/>
      <c r="G58" s="65">
        <f t="shared" si="4"/>
        <v>3</v>
      </c>
      <c r="H58" s="66">
        <f t="shared" si="5"/>
        <v>5</v>
      </c>
      <c r="I58" s="20">
        <f t="shared" si="6"/>
        <v>1</v>
      </c>
      <c r="J58" s="21">
        <f t="shared" si="7"/>
        <v>0.14705882352941177</v>
      </c>
    </row>
    <row r="59" spans="1:10" x14ac:dyDescent="0.25">
      <c r="A59" s="158" t="s">
        <v>288</v>
      </c>
      <c r="B59" s="65">
        <v>1</v>
      </c>
      <c r="C59" s="66">
        <v>0</v>
      </c>
      <c r="D59" s="65">
        <v>8</v>
      </c>
      <c r="E59" s="66">
        <v>0</v>
      </c>
      <c r="F59" s="67"/>
      <c r="G59" s="65">
        <f t="shared" si="4"/>
        <v>1</v>
      </c>
      <c r="H59" s="66">
        <f t="shared" si="5"/>
        <v>8</v>
      </c>
      <c r="I59" s="20" t="str">
        <f t="shared" si="6"/>
        <v>-</v>
      </c>
      <c r="J59" s="21" t="str">
        <f t="shared" si="7"/>
        <v>-</v>
      </c>
    </row>
    <row r="60" spans="1:10" x14ac:dyDescent="0.25">
      <c r="A60" s="158" t="s">
        <v>463</v>
      </c>
      <c r="B60" s="65">
        <v>6</v>
      </c>
      <c r="C60" s="66">
        <v>11</v>
      </c>
      <c r="D60" s="65">
        <v>116</v>
      </c>
      <c r="E60" s="66">
        <v>68</v>
      </c>
      <c r="F60" s="67"/>
      <c r="G60" s="65">
        <f t="shared" si="4"/>
        <v>-5</v>
      </c>
      <c r="H60" s="66">
        <f t="shared" si="5"/>
        <v>48</v>
      </c>
      <c r="I60" s="20">
        <f t="shared" si="6"/>
        <v>-0.45454545454545453</v>
      </c>
      <c r="J60" s="21">
        <f t="shared" si="7"/>
        <v>0.70588235294117652</v>
      </c>
    </row>
    <row r="61" spans="1:10" x14ac:dyDescent="0.25">
      <c r="A61" s="158" t="s">
        <v>382</v>
      </c>
      <c r="B61" s="65">
        <v>48</v>
      </c>
      <c r="C61" s="66">
        <v>18</v>
      </c>
      <c r="D61" s="65">
        <v>521</v>
      </c>
      <c r="E61" s="66">
        <v>339</v>
      </c>
      <c r="F61" s="67"/>
      <c r="G61" s="65">
        <f t="shared" si="4"/>
        <v>30</v>
      </c>
      <c r="H61" s="66">
        <f t="shared" si="5"/>
        <v>182</v>
      </c>
      <c r="I61" s="20">
        <f t="shared" si="6"/>
        <v>1.6666666666666667</v>
      </c>
      <c r="J61" s="21">
        <f t="shared" si="7"/>
        <v>0.53687315634218291</v>
      </c>
    </row>
    <row r="62" spans="1:10" x14ac:dyDescent="0.25">
      <c r="A62" s="158" t="s">
        <v>383</v>
      </c>
      <c r="B62" s="65">
        <v>2</v>
      </c>
      <c r="C62" s="66">
        <v>6</v>
      </c>
      <c r="D62" s="65">
        <v>43</v>
      </c>
      <c r="E62" s="66">
        <v>54</v>
      </c>
      <c r="F62" s="67"/>
      <c r="G62" s="65">
        <f t="shared" si="4"/>
        <v>-4</v>
      </c>
      <c r="H62" s="66">
        <f t="shared" si="5"/>
        <v>-11</v>
      </c>
      <c r="I62" s="20">
        <f t="shared" si="6"/>
        <v>-0.66666666666666663</v>
      </c>
      <c r="J62" s="21">
        <f t="shared" si="7"/>
        <v>-0.20370370370370369</v>
      </c>
    </row>
    <row r="63" spans="1:10" x14ac:dyDescent="0.25">
      <c r="A63" s="158" t="s">
        <v>418</v>
      </c>
      <c r="B63" s="65">
        <v>70</v>
      </c>
      <c r="C63" s="66">
        <v>49</v>
      </c>
      <c r="D63" s="65">
        <v>407</v>
      </c>
      <c r="E63" s="66">
        <v>514</v>
      </c>
      <c r="F63" s="67"/>
      <c r="G63" s="65">
        <f t="shared" si="4"/>
        <v>21</v>
      </c>
      <c r="H63" s="66">
        <f t="shared" si="5"/>
        <v>-107</v>
      </c>
      <c r="I63" s="20">
        <f t="shared" si="6"/>
        <v>0.42857142857142855</v>
      </c>
      <c r="J63" s="21">
        <f t="shared" si="7"/>
        <v>-0.20817120622568094</v>
      </c>
    </row>
    <row r="64" spans="1:10" x14ac:dyDescent="0.25">
      <c r="A64" s="158" t="s">
        <v>419</v>
      </c>
      <c r="B64" s="65">
        <v>4</v>
      </c>
      <c r="C64" s="66">
        <v>10</v>
      </c>
      <c r="D64" s="65">
        <v>81</v>
      </c>
      <c r="E64" s="66">
        <v>117</v>
      </c>
      <c r="F64" s="67"/>
      <c r="G64" s="65">
        <f t="shared" si="4"/>
        <v>-6</v>
      </c>
      <c r="H64" s="66">
        <f t="shared" si="5"/>
        <v>-36</v>
      </c>
      <c r="I64" s="20">
        <f t="shared" si="6"/>
        <v>-0.6</v>
      </c>
      <c r="J64" s="21">
        <f t="shared" si="7"/>
        <v>-0.30769230769230771</v>
      </c>
    </row>
    <row r="65" spans="1:10" x14ac:dyDescent="0.25">
      <c r="A65" s="158" t="s">
        <v>464</v>
      </c>
      <c r="B65" s="65">
        <v>39</v>
      </c>
      <c r="C65" s="66">
        <v>35</v>
      </c>
      <c r="D65" s="65">
        <v>391</v>
      </c>
      <c r="E65" s="66">
        <v>321</v>
      </c>
      <c r="F65" s="67"/>
      <c r="G65" s="65">
        <f t="shared" si="4"/>
        <v>4</v>
      </c>
      <c r="H65" s="66">
        <f t="shared" si="5"/>
        <v>70</v>
      </c>
      <c r="I65" s="20">
        <f t="shared" si="6"/>
        <v>0.11428571428571428</v>
      </c>
      <c r="J65" s="21">
        <f t="shared" si="7"/>
        <v>0.21806853582554517</v>
      </c>
    </row>
    <row r="66" spans="1:10" x14ac:dyDescent="0.25">
      <c r="A66" s="158" t="s">
        <v>465</v>
      </c>
      <c r="B66" s="65">
        <v>23</v>
      </c>
      <c r="C66" s="66">
        <v>6</v>
      </c>
      <c r="D66" s="65">
        <v>81</v>
      </c>
      <c r="E66" s="66">
        <v>84</v>
      </c>
      <c r="F66" s="67"/>
      <c r="G66" s="65">
        <f t="shared" si="4"/>
        <v>17</v>
      </c>
      <c r="H66" s="66">
        <f t="shared" si="5"/>
        <v>-3</v>
      </c>
      <c r="I66" s="20">
        <f t="shared" si="6"/>
        <v>2.8333333333333335</v>
      </c>
      <c r="J66" s="21">
        <f t="shared" si="7"/>
        <v>-3.5714285714285712E-2</v>
      </c>
    </row>
    <row r="67" spans="1:10" x14ac:dyDescent="0.25">
      <c r="A67" s="158" t="s">
        <v>489</v>
      </c>
      <c r="B67" s="65">
        <v>10</v>
      </c>
      <c r="C67" s="66">
        <v>7</v>
      </c>
      <c r="D67" s="65">
        <v>118</v>
      </c>
      <c r="E67" s="66">
        <v>118</v>
      </c>
      <c r="F67" s="67"/>
      <c r="G67" s="65">
        <f t="shared" si="4"/>
        <v>3</v>
      </c>
      <c r="H67" s="66">
        <f t="shared" si="5"/>
        <v>0</v>
      </c>
      <c r="I67" s="20">
        <f t="shared" si="6"/>
        <v>0.42857142857142855</v>
      </c>
      <c r="J67" s="21">
        <f t="shared" si="7"/>
        <v>0</v>
      </c>
    </row>
    <row r="68" spans="1:10" x14ac:dyDescent="0.25">
      <c r="A68" s="158" t="s">
        <v>490</v>
      </c>
      <c r="B68" s="65">
        <v>3</v>
      </c>
      <c r="C68" s="66">
        <v>0</v>
      </c>
      <c r="D68" s="65">
        <v>12</v>
      </c>
      <c r="E68" s="66">
        <v>0</v>
      </c>
      <c r="F68" s="67"/>
      <c r="G68" s="65">
        <f t="shared" si="4"/>
        <v>3</v>
      </c>
      <c r="H68" s="66">
        <f t="shared" si="5"/>
        <v>12</v>
      </c>
      <c r="I68" s="20" t="str">
        <f t="shared" si="6"/>
        <v>-</v>
      </c>
      <c r="J68" s="21" t="str">
        <f t="shared" si="7"/>
        <v>-</v>
      </c>
    </row>
    <row r="69" spans="1:10" x14ac:dyDescent="0.25">
      <c r="A69" s="158" t="s">
        <v>323</v>
      </c>
      <c r="B69" s="65">
        <v>2</v>
      </c>
      <c r="C69" s="66">
        <v>3</v>
      </c>
      <c r="D69" s="65">
        <v>10</v>
      </c>
      <c r="E69" s="66">
        <v>14</v>
      </c>
      <c r="F69" s="67"/>
      <c r="G69" s="65">
        <f t="shared" si="4"/>
        <v>-1</v>
      </c>
      <c r="H69" s="66">
        <f t="shared" si="5"/>
        <v>-4</v>
      </c>
      <c r="I69" s="20">
        <f t="shared" si="6"/>
        <v>-0.33333333333333331</v>
      </c>
      <c r="J69" s="21">
        <f t="shared" si="7"/>
        <v>-0.2857142857142857</v>
      </c>
    </row>
    <row r="70" spans="1:10" s="160" customFormat="1" ht="13" x14ac:dyDescent="0.3">
      <c r="A70" s="178" t="s">
        <v>652</v>
      </c>
      <c r="B70" s="71">
        <v>311</v>
      </c>
      <c r="C70" s="72">
        <v>298</v>
      </c>
      <c r="D70" s="71">
        <v>2736</v>
      </c>
      <c r="E70" s="72">
        <v>2652</v>
      </c>
      <c r="F70" s="73"/>
      <c r="G70" s="71">
        <f t="shared" si="4"/>
        <v>13</v>
      </c>
      <c r="H70" s="72">
        <f t="shared" si="5"/>
        <v>84</v>
      </c>
      <c r="I70" s="37">
        <f t="shared" si="6"/>
        <v>4.3624161073825503E-2</v>
      </c>
      <c r="J70" s="38">
        <f t="shared" si="7"/>
        <v>3.1674208144796379E-2</v>
      </c>
    </row>
    <row r="71" spans="1:10" x14ac:dyDescent="0.25">
      <c r="A71" s="177"/>
      <c r="B71" s="143"/>
      <c r="C71" s="144"/>
      <c r="D71" s="143"/>
      <c r="E71" s="144"/>
      <c r="F71" s="145"/>
      <c r="G71" s="143"/>
      <c r="H71" s="144"/>
      <c r="I71" s="151"/>
      <c r="J71" s="152"/>
    </row>
    <row r="72" spans="1:10" s="139" customFormat="1" ht="13" x14ac:dyDescent="0.3">
      <c r="A72" s="159" t="s">
        <v>37</v>
      </c>
      <c r="B72" s="65"/>
      <c r="C72" s="66"/>
      <c r="D72" s="65"/>
      <c r="E72" s="66"/>
      <c r="F72" s="67"/>
      <c r="G72" s="65"/>
      <c r="H72" s="66"/>
      <c r="I72" s="20"/>
      <c r="J72" s="21"/>
    </row>
    <row r="73" spans="1:10" x14ac:dyDescent="0.25">
      <c r="A73" s="158" t="s">
        <v>393</v>
      </c>
      <c r="B73" s="65">
        <v>208</v>
      </c>
      <c r="C73" s="66">
        <v>0</v>
      </c>
      <c r="D73" s="65">
        <v>2079</v>
      </c>
      <c r="E73" s="66">
        <v>0</v>
      </c>
      <c r="F73" s="67"/>
      <c r="G73" s="65">
        <f>B73-C73</f>
        <v>208</v>
      </c>
      <c r="H73" s="66">
        <f>D73-E73</f>
        <v>2079</v>
      </c>
      <c r="I73" s="20" t="str">
        <f>IF(C73=0, "-", IF(G73/C73&lt;10, G73/C73, "&gt;999%"))</f>
        <v>-</v>
      </c>
      <c r="J73" s="21" t="str">
        <f>IF(E73=0, "-", IF(H73/E73&lt;10, H73/E73, "&gt;999%"))</f>
        <v>-</v>
      </c>
    </row>
    <row r="74" spans="1:10" s="160" customFormat="1" ht="13" x14ac:dyDescent="0.3">
      <c r="A74" s="178" t="s">
        <v>653</v>
      </c>
      <c r="B74" s="71">
        <v>208</v>
      </c>
      <c r="C74" s="72">
        <v>0</v>
      </c>
      <c r="D74" s="71">
        <v>2079</v>
      </c>
      <c r="E74" s="72">
        <v>0</v>
      </c>
      <c r="F74" s="73"/>
      <c r="G74" s="71">
        <f>B74-C74</f>
        <v>208</v>
      </c>
      <c r="H74" s="72">
        <f>D74-E74</f>
        <v>2079</v>
      </c>
      <c r="I74" s="37" t="str">
        <f>IF(C74=0, "-", IF(G74/C74&lt;10, G74/C74, "&gt;999%"))</f>
        <v>-</v>
      </c>
      <c r="J74" s="38" t="str">
        <f>IF(E74=0, "-", IF(H74/E74&lt;10, H74/E74, "&gt;999%"))</f>
        <v>-</v>
      </c>
    </row>
    <row r="75" spans="1:10" x14ac:dyDescent="0.25">
      <c r="A75" s="177"/>
      <c r="B75" s="143"/>
      <c r="C75" s="144"/>
      <c r="D75" s="143"/>
      <c r="E75" s="144"/>
      <c r="F75" s="145"/>
      <c r="G75" s="143"/>
      <c r="H75" s="144"/>
      <c r="I75" s="151"/>
      <c r="J75" s="152"/>
    </row>
    <row r="76" spans="1:10" s="139" customFormat="1" ht="13" x14ac:dyDescent="0.3">
      <c r="A76" s="159" t="s">
        <v>38</v>
      </c>
      <c r="B76" s="65"/>
      <c r="C76" s="66"/>
      <c r="D76" s="65"/>
      <c r="E76" s="66"/>
      <c r="F76" s="67"/>
      <c r="G76" s="65"/>
      <c r="H76" s="66"/>
      <c r="I76" s="20"/>
      <c r="J76" s="21"/>
    </row>
    <row r="77" spans="1:10" x14ac:dyDescent="0.25">
      <c r="A77" s="158" t="s">
        <v>38</v>
      </c>
      <c r="B77" s="65">
        <v>0</v>
      </c>
      <c r="C77" s="66">
        <v>0</v>
      </c>
      <c r="D77" s="65">
        <v>0</v>
      </c>
      <c r="E77" s="66">
        <v>1</v>
      </c>
      <c r="F77" s="67"/>
      <c r="G77" s="65">
        <f>B77-C77</f>
        <v>0</v>
      </c>
      <c r="H77" s="66">
        <f>D77-E77</f>
        <v>-1</v>
      </c>
      <c r="I77" s="20" t="str">
        <f>IF(C77=0, "-", IF(G77/C77&lt;10, G77/C77, "&gt;999%"))</f>
        <v>-</v>
      </c>
      <c r="J77" s="21">
        <f>IF(E77=0, "-", IF(H77/E77&lt;10, H77/E77, "&gt;999%"))</f>
        <v>-1</v>
      </c>
    </row>
    <row r="78" spans="1:10" s="160" customFormat="1" ht="13" x14ac:dyDescent="0.3">
      <c r="A78" s="178" t="s">
        <v>654</v>
      </c>
      <c r="B78" s="71">
        <v>0</v>
      </c>
      <c r="C78" s="72">
        <v>0</v>
      </c>
      <c r="D78" s="71">
        <v>0</v>
      </c>
      <c r="E78" s="72">
        <v>1</v>
      </c>
      <c r="F78" s="73"/>
      <c r="G78" s="71">
        <f>B78-C78</f>
        <v>0</v>
      </c>
      <c r="H78" s="72">
        <f>D78-E78</f>
        <v>-1</v>
      </c>
      <c r="I78" s="37" t="str">
        <f>IF(C78=0, "-", IF(G78/C78&lt;10, G78/C78, "&gt;999%"))</f>
        <v>-</v>
      </c>
      <c r="J78" s="38">
        <f>IF(E78=0, "-", IF(H78/E78&lt;10, H78/E78, "&gt;999%"))</f>
        <v>-1</v>
      </c>
    </row>
    <row r="79" spans="1:10" x14ac:dyDescent="0.25">
      <c r="A79" s="177"/>
      <c r="B79" s="143"/>
      <c r="C79" s="144"/>
      <c r="D79" s="143"/>
      <c r="E79" s="144"/>
      <c r="F79" s="145"/>
      <c r="G79" s="143"/>
      <c r="H79" s="144"/>
      <c r="I79" s="151"/>
      <c r="J79" s="152"/>
    </row>
    <row r="80" spans="1:10" s="139" customFormat="1" ht="13" x14ac:dyDescent="0.3">
      <c r="A80" s="159" t="s">
        <v>39</v>
      </c>
      <c r="B80" s="65"/>
      <c r="C80" s="66"/>
      <c r="D80" s="65"/>
      <c r="E80" s="66"/>
      <c r="F80" s="67"/>
      <c r="G80" s="65"/>
      <c r="H80" s="66"/>
      <c r="I80" s="20"/>
      <c r="J80" s="21"/>
    </row>
    <row r="81" spans="1:10" x14ac:dyDescent="0.25">
      <c r="A81" s="158" t="s">
        <v>355</v>
      </c>
      <c r="B81" s="65">
        <v>70</v>
      </c>
      <c r="C81" s="66">
        <v>0</v>
      </c>
      <c r="D81" s="65">
        <v>522</v>
      </c>
      <c r="E81" s="66">
        <v>0</v>
      </c>
      <c r="F81" s="67"/>
      <c r="G81" s="65">
        <f>B81-C81</f>
        <v>70</v>
      </c>
      <c r="H81" s="66">
        <f>D81-E81</f>
        <v>522</v>
      </c>
      <c r="I81" s="20" t="str">
        <f>IF(C81=0, "-", IF(G81/C81&lt;10, G81/C81, "&gt;999%"))</f>
        <v>-</v>
      </c>
      <c r="J81" s="21" t="str">
        <f>IF(E81=0, "-", IF(H81/E81&lt;10, H81/E81, "&gt;999%"))</f>
        <v>-</v>
      </c>
    </row>
    <row r="82" spans="1:10" s="160" customFormat="1" ht="13" x14ac:dyDescent="0.3">
      <c r="A82" s="178" t="s">
        <v>655</v>
      </c>
      <c r="B82" s="71">
        <v>70</v>
      </c>
      <c r="C82" s="72">
        <v>0</v>
      </c>
      <c r="D82" s="71">
        <v>522</v>
      </c>
      <c r="E82" s="72">
        <v>0</v>
      </c>
      <c r="F82" s="73"/>
      <c r="G82" s="71">
        <f>B82-C82</f>
        <v>70</v>
      </c>
      <c r="H82" s="72">
        <f>D82-E82</f>
        <v>522</v>
      </c>
      <c r="I82" s="37" t="str">
        <f>IF(C82=0, "-", IF(G82/C82&lt;10, G82/C82, "&gt;999%"))</f>
        <v>-</v>
      </c>
      <c r="J82" s="38" t="str">
        <f>IF(E82=0, "-", IF(H82/E82&lt;10, H82/E82, "&gt;999%"))</f>
        <v>-</v>
      </c>
    </row>
    <row r="83" spans="1:10" x14ac:dyDescent="0.25">
      <c r="A83" s="177"/>
      <c r="B83" s="143"/>
      <c r="C83" s="144"/>
      <c r="D83" s="143"/>
      <c r="E83" s="144"/>
      <c r="F83" s="145"/>
      <c r="G83" s="143"/>
      <c r="H83" s="144"/>
      <c r="I83" s="151"/>
      <c r="J83" s="152"/>
    </row>
    <row r="84" spans="1:10" s="139" customFormat="1" ht="13" x14ac:dyDescent="0.3">
      <c r="A84" s="159" t="s">
        <v>40</v>
      </c>
      <c r="B84" s="65"/>
      <c r="C84" s="66"/>
      <c r="D84" s="65"/>
      <c r="E84" s="66"/>
      <c r="F84" s="67"/>
      <c r="G84" s="65"/>
      <c r="H84" s="66"/>
      <c r="I84" s="20"/>
      <c r="J84" s="21"/>
    </row>
    <row r="85" spans="1:10" x14ac:dyDescent="0.25">
      <c r="A85" s="158" t="s">
        <v>324</v>
      </c>
      <c r="B85" s="65">
        <v>4</v>
      </c>
      <c r="C85" s="66">
        <v>1</v>
      </c>
      <c r="D85" s="65">
        <v>57</v>
      </c>
      <c r="E85" s="66">
        <v>43</v>
      </c>
      <c r="F85" s="67"/>
      <c r="G85" s="65">
        <f>B85-C85</f>
        <v>3</v>
      </c>
      <c r="H85" s="66">
        <f>D85-E85</f>
        <v>14</v>
      </c>
      <c r="I85" s="20">
        <f>IF(C85=0, "-", IF(G85/C85&lt;10, G85/C85, "&gt;999%"))</f>
        <v>3</v>
      </c>
      <c r="J85" s="21">
        <f>IF(E85=0, "-", IF(H85/E85&lt;10, H85/E85, "&gt;999%"))</f>
        <v>0.32558139534883723</v>
      </c>
    </row>
    <row r="86" spans="1:10" x14ac:dyDescent="0.25">
      <c r="A86" s="158" t="s">
        <v>540</v>
      </c>
      <c r="B86" s="65">
        <v>50</v>
      </c>
      <c r="C86" s="66">
        <v>63</v>
      </c>
      <c r="D86" s="65">
        <v>337</v>
      </c>
      <c r="E86" s="66">
        <v>290</v>
      </c>
      <c r="F86" s="67"/>
      <c r="G86" s="65">
        <f>B86-C86</f>
        <v>-13</v>
      </c>
      <c r="H86" s="66">
        <f>D86-E86</f>
        <v>47</v>
      </c>
      <c r="I86" s="20">
        <f>IF(C86=0, "-", IF(G86/C86&lt;10, G86/C86, "&gt;999%"))</f>
        <v>-0.20634920634920634</v>
      </c>
      <c r="J86" s="21">
        <f>IF(E86=0, "-", IF(H86/E86&lt;10, H86/E86, "&gt;999%"))</f>
        <v>0.16206896551724137</v>
      </c>
    </row>
    <row r="87" spans="1:10" x14ac:dyDescent="0.25">
      <c r="A87" s="158" t="s">
        <v>541</v>
      </c>
      <c r="B87" s="65">
        <v>27</v>
      </c>
      <c r="C87" s="66">
        <v>7</v>
      </c>
      <c r="D87" s="65">
        <v>223</v>
      </c>
      <c r="E87" s="66">
        <v>84</v>
      </c>
      <c r="F87" s="67"/>
      <c r="G87" s="65">
        <f>B87-C87</f>
        <v>20</v>
      </c>
      <c r="H87" s="66">
        <f>D87-E87</f>
        <v>139</v>
      </c>
      <c r="I87" s="20">
        <f>IF(C87=0, "-", IF(G87/C87&lt;10, G87/C87, "&gt;999%"))</f>
        <v>2.8571428571428572</v>
      </c>
      <c r="J87" s="21">
        <f>IF(E87=0, "-", IF(H87/E87&lt;10, H87/E87, "&gt;999%"))</f>
        <v>1.6547619047619047</v>
      </c>
    </row>
    <row r="88" spans="1:10" s="160" customFormat="1" ht="13" x14ac:dyDescent="0.3">
      <c r="A88" s="178" t="s">
        <v>656</v>
      </c>
      <c r="B88" s="71">
        <v>81</v>
      </c>
      <c r="C88" s="72">
        <v>71</v>
      </c>
      <c r="D88" s="71">
        <v>617</v>
      </c>
      <c r="E88" s="72">
        <v>417</v>
      </c>
      <c r="F88" s="73"/>
      <c r="G88" s="71">
        <f>B88-C88</f>
        <v>10</v>
      </c>
      <c r="H88" s="72">
        <f>D88-E88</f>
        <v>200</v>
      </c>
      <c r="I88" s="37">
        <f>IF(C88=0, "-", IF(G88/C88&lt;10, G88/C88, "&gt;999%"))</f>
        <v>0.14084507042253522</v>
      </c>
      <c r="J88" s="38">
        <f>IF(E88=0, "-", IF(H88/E88&lt;10, H88/E88, "&gt;999%"))</f>
        <v>0.47961630695443647</v>
      </c>
    </row>
    <row r="89" spans="1:10" x14ac:dyDescent="0.25">
      <c r="A89" s="177"/>
      <c r="B89" s="143"/>
      <c r="C89" s="144"/>
      <c r="D89" s="143"/>
      <c r="E89" s="144"/>
      <c r="F89" s="145"/>
      <c r="G89" s="143"/>
      <c r="H89" s="144"/>
      <c r="I89" s="151"/>
      <c r="J89" s="152"/>
    </row>
    <row r="90" spans="1:10" s="139" customFormat="1" ht="13" x14ac:dyDescent="0.3">
      <c r="A90" s="159" t="s">
        <v>41</v>
      </c>
      <c r="B90" s="65"/>
      <c r="C90" s="66"/>
      <c r="D90" s="65"/>
      <c r="E90" s="66"/>
      <c r="F90" s="67"/>
      <c r="G90" s="65"/>
      <c r="H90" s="66"/>
      <c r="I90" s="20"/>
      <c r="J90" s="21"/>
    </row>
    <row r="91" spans="1:10" x14ac:dyDescent="0.25">
      <c r="A91" s="158" t="s">
        <v>283</v>
      </c>
      <c r="B91" s="65">
        <v>0</v>
      </c>
      <c r="C91" s="66">
        <v>0</v>
      </c>
      <c r="D91" s="65">
        <v>0</v>
      </c>
      <c r="E91" s="66">
        <v>7</v>
      </c>
      <c r="F91" s="67"/>
      <c r="G91" s="65">
        <f>B91-C91</f>
        <v>0</v>
      </c>
      <c r="H91" s="66">
        <f>D91-E91</f>
        <v>-7</v>
      </c>
      <c r="I91" s="20" t="str">
        <f>IF(C91=0, "-", IF(G91/C91&lt;10, G91/C91, "&gt;999%"))</f>
        <v>-</v>
      </c>
      <c r="J91" s="21">
        <f>IF(E91=0, "-", IF(H91/E91&lt;10, H91/E91, "&gt;999%"))</f>
        <v>-1</v>
      </c>
    </row>
    <row r="92" spans="1:10" s="160" customFormat="1" ht="13" x14ac:dyDescent="0.3">
      <c r="A92" s="178" t="s">
        <v>657</v>
      </c>
      <c r="B92" s="71">
        <v>0</v>
      </c>
      <c r="C92" s="72">
        <v>0</v>
      </c>
      <c r="D92" s="71">
        <v>0</v>
      </c>
      <c r="E92" s="72">
        <v>7</v>
      </c>
      <c r="F92" s="73"/>
      <c r="G92" s="71">
        <f>B92-C92</f>
        <v>0</v>
      </c>
      <c r="H92" s="72">
        <f>D92-E92</f>
        <v>-7</v>
      </c>
      <c r="I92" s="37" t="str">
        <f>IF(C92=0, "-", IF(G92/C92&lt;10, G92/C92, "&gt;999%"))</f>
        <v>-</v>
      </c>
      <c r="J92" s="38">
        <f>IF(E92=0, "-", IF(H92/E92&lt;10, H92/E92, "&gt;999%"))</f>
        <v>-1</v>
      </c>
    </row>
    <row r="93" spans="1:10" x14ac:dyDescent="0.25">
      <c r="A93" s="177"/>
      <c r="B93" s="143"/>
      <c r="C93" s="144"/>
      <c r="D93" s="143"/>
      <c r="E93" s="144"/>
      <c r="F93" s="145"/>
      <c r="G93" s="143"/>
      <c r="H93" s="144"/>
      <c r="I93" s="151"/>
      <c r="J93" s="152"/>
    </row>
    <row r="94" spans="1:10" s="139" customFormat="1" ht="13" x14ac:dyDescent="0.3">
      <c r="A94" s="159" t="s">
        <v>42</v>
      </c>
      <c r="B94" s="65"/>
      <c r="C94" s="66"/>
      <c r="D94" s="65"/>
      <c r="E94" s="66"/>
      <c r="F94" s="67"/>
      <c r="G94" s="65"/>
      <c r="H94" s="66"/>
      <c r="I94" s="20"/>
      <c r="J94" s="21"/>
    </row>
    <row r="95" spans="1:10" x14ac:dyDescent="0.25">
      <c r="A95" s="158" t="s">
        <v>215</v>
      </c>
      <c r="B95" s="65">
        <v>1</v>
      </c>
      <c r="C95" s="66">
        <v>0</v>
      </c>
      <c r="D95" s="65">
        <v>9</v>
      </c>
      <c r="E95" s="66">
        <v>10</v>
      </c>
      <c r="F95" s="67"/>
      <c r="G95" s="65">
        <f>B95-C95</f>
        <v>1</v>
      </c>
      <c r="H95" s="66">
        <f>D95-E95</f>
        <v>-1</v>
      </c>
      <c r="I95" s="20" t="str">
        <f>IF(C95=0, "-", IF(G95/C95&lt;10, G95/C95, "&gt;999%"))</f>
        <v>-</v>
      </c>
      <c r="J95" s="21">
        <f>IF(E95=0, "-", IF(H95/E95&lt;10, H95/E95, "&gt;999%"))</f>
        <v>-0.1</v>
      </c>
    </row>
    <row r="96" spans="1:10" x14ac:dyDescent="0.25">
      <c r="A96" s="158" t="s">
        <v>356</v>
      </c>
      <c r="B96" s="65">
        <v>0</v>
      </c>
      <c r="C96" s="66">
        <v>2</v>
      </c>
      <c r="D96" s="65">
        <v>6</v>
      </c>
      <c r="E96" s="66">
        <v>12</v>
      </c>
      <c r="F96" s="67"/>
      <c r="G96" s="65">
        <f>B96-C96</f>
        <v>-2</v>
      </c>
      <c r="H96" s="66">
        <f>D96-E96</f>
        <v>-6</v>
      </c>
      <c r="I96" s="20">
        <f>IF(C96=0, "-", IF(G96/C96&lt;10, G96/C96, "&gt;999%"))</f>
        <v>-1</v>
      </c>
      <c r="J96" s="21">
        <f>IF(E96=0, "-", IF(H96/E96&lt;10, H96/E96, "&gt;999%"))</f>
        <v>-0.5</v>
      </c>
    </row>
    <row r="97" spans="1:10" x14ac:dyDescent="0.25">
      <c r="A97" s="158" t="s">
        <v>394</v>
      </c>
      <c r="B97" s="65">
        <v>0</v>
      </c>
      <c r="C97" s="66">
        <v>0</v>
      </c>
      <c r="D97" s="65">
        <v>3</v>
      </c>
      <c r="E97" s="66">
        <v>4</v>
      </c>
      <c r="F97" s="67"/>
      <c r="G97" s="65">
        <f>B97-C97</f>
        <v>0</v>
      </c>
      <c r="H97" s="66">
        <f>D97-E97</f>
        <v>-1</v>
      </c>
      <c r="I97" s="20" t="str">
        <f>IF(C97=0, "-", IF(G97/C97&lt;10, G97/C97, "&gt;999%"))</f>
        <v>-</v>
      </c>
      <c r="J97" s="21">
        <f>IF(E97=0, "-", IF(H97/E97&lt;10, H97/E97, "&gt;999%"))</f>
        <v>-0.25</v>
      </c>
    </row>
    <row r="98" spans="1:10" x14ac:dyDescent="0.25">
      <c r="A98" s="158" t="s">
        <v>269</v>
      </c>
      <c r="B98" s="65">
        <v>0</v>
      </c>
      <c r="C98" s="66">
        <v>0</v>
      </c>
      <c r="D98" s="65">
        <v>5</v>
      </c>
      <c r="E98" s="66">
        <v>0</v>
      </c>
      <c r="F98" s="67"/>
      <c r="G98" s="65">
        <f>B98-C98</f>
        <v>0</v>
      </c>
      <c r="H98" s="66">
        <f>D98-E98</f>
        <v>5</v>
      </c>
      <c r="I98" s="20" t="str">
        <f>IF(C98=0, "-", IF(G98/C98&lt;10, G98/C98, "&gt;999%"))</f>
        <v>-</v>
      </c>
      <c r="J98" s="21" t="str">
        <f>IF(E98=0, "-", IF(H98/E98&lt;10, H98/E98, "&gt;999%"))</f>
        <v>-</v>
      </c>
    </row>
    <row r="99" spans="1:10" s="160" customFormat="1" ht="13" x14ac:dyDescent="0.3">
      <c r="A99" s="178" t="s">
        <v>658</v>
      </c>
      <c r="B99" s="71">
        <v>1</v>
      </c>
      <c r="C99" s="72">
        <v>2</v>
      </c>
      <c r="D99" s="71">
        <v>23</v>
      </c>
      <c r="E99" s="72">
        <v>26</v>
      </c>
      <c r="F99" s="73"/>
      <c r="G99" s="71">
        <f>B99-C99</f>
        <v>-1</v>
      </c>
      <c r="H99" s="72">
        <f>D99-E99</f>
        <v>-3</v>
      </c>
      <c r="I99" s="37">
        <f>IF(C99=0, "-", IF(G99/C99&lt;10, G99/C99, "&gt;999%"))</f>
        <v>-0.5</v>
      </c>
      <c r="J99" s="38">
        <f>IF(E99=0, "-", IF(H99/E99&lt;10, H99/E99, "&gt;999%"))</f>
        <v>-0.11538461538461539</v>
      </c>
    </row>
    <row r="100" spans="1:10" x14ac:dyDescent="0.25">
      <c r="A100" s="177"/>
      <c r="B100" s="143"/>
      <c r="C100" s="144"/>
      <c r="D100" s="143"/>
      <c r="E100" s="144"/>
      <c r="F100" s="145"/>
      <c r="G100" s="143"/>
      <c r="H100" s="144"/>
      <c r="I100" s="151"/>
      <c r="J100" s="152"/>
    </row>
    <row r="101" spans="1:10" s="139" customFormat="1" ht="13" x14ac:dyDescent="0.3">
      <c r="A101" s="159" t="s">
        <v>43</v>
      </c>
      <c r="B101" s="65"/>
      <c r="C101" s="66"/>
      <c r="D101" s="65"/>
      <c r="E101" s="66"/>
      <c r="F101" s="67"/>
      <c r="G101" s="65"/>
      <c r="H101" s="66"/>
      <c r="I101" s="20"/>
      <c r="J101" s="21"/>
    </row>
    <row r="102" spans="1:10" x14ac:dyDescent="0.25">
      <c r="A102" s="158" t="s">
        <v>420</v>
      </c>
      <c r="B102" s="65">
        <v>3</v>
      </c>
      <c r="C102" s="66">
        <v>4</v>
      </c>
      <c r="D102" s="65">
        <v>13</v>
      </c>
      <c r="E102" s="66">
        <v>6</v>
      </c>
      <c r="F102" s="67"/>
      <c r="G102" s="65">
        <f>B102-C102</f>
        <v>-1</v>
      </c>
      <c r="H102" s="66">
        <f>D102-E102</f>
        <v>7</v>
      </c>
      <c r="I102" s="20">
        <f>IF(C102=0, "-", IF(G102/C102&lt;10, G102/C102, "&gt;999%"))</f>
        <v>-0.25</v>
      </c>
      <c r="J102" s="21">
        <f>IF(E102=0, "-", IF(H102/E102&lt;10, H102/E102, "&gt;999%"))</f>
        <v>1.1666666666666667</v>
      </c>
    </row>
    <row r="103" spans="1:10" x14ac:dyDescent="0.25">
      <c r="A103" s="158" t="s">
        <v>230</v>
      </c>
      <c r="B103" s="65">
        <v>23</v>
      </c>
      <c r="C103" s="66">
        <v>0</v>
      </c>
      <c r="D103" s="65">
        <v>75</v>
      </c>
      <c r="E103" s="66">
        <v>0</v>
      </c>
      <c r="F103" s="67"/>
      <c r="G103" s="65">
        <f>B103-C103</f>
        <v>23</v>
      </c>
      <c r="H103" s="66">
        <f>D103-E103</f>
        <v>75</v>
      </c>
      <c r="I103" s="20" t="str">
        <f>IF(C103=0, "-", IF(G103/C103&lt;10, G103/C103, "&gt;999%"))</f>
        <v>-</v>
      </c>
      <c r="J103" s="21" t="str">
        <f>IF(E103=0, "-", IF(H103/E103&lt;10, H103/E103, "&gt;999%"))</f>
        <v>-</v>
      </c>
    </row>
    <row r="104" spans="1:10" x14ac:dyDescent="0.25">
      <c r="A104" s="158" t="s">
        <v>395</v>
      </c>
      <c r="B104" s="65">
        <v>28</v>
      </c>
      <c r="C104" s="66">
        <v>33</v>
      </c>
      <c r="D104" s="65">
        <v>163</v>
      </c>
      <c r="E104" s="66">
        <v>43</v>
      </c>
      <c r="F104" s="67"/>
      <c r="G104" s="65">
        <f>B104-C104</f>
        <v>-5</v>
      </c>
      <c r="H104" s="66">
        <f>D104-E104</f>
        <v>120</v>
      </c>
      <c r="I104" s="20">
        <f>IF(C104=0, "-", IF(G104/C104&lt;10, G104/C104, "&gt;999%"))</f>
        <v>-0.15151515151515152</v>
      </c>
      <c r="J104" s="21">
        <f>IF(E104=0, "-", IF(H104/E104&lt;10, H104/E104, "&gt;999%"))</f>
        <v>2.7906976744186047</v>
      </c>
    </row>
    <row r="105" spans="1:10" x14ac:dyDescent="0.25">
      <c r="A105" s="158" t="s">
        <v>231</v>
      </c>
      <c r="B105" s="65">
        <v>5</v>
      </c>
      <c r="C105" s="66">
        <v>1</v>
      </c>
      <c r="D105" s="65">
        <v>28</v>
      </c>
      <c r="E105" s="66">
        <v>5</v>
      </c>
      <c r="F105" s="67"/>
      <c r="G105" s="65">
        <f>B105-C105</f>
        <v>4</v>
      </c>
      <c r="H105" s="66">
        <f>D105-E105</f>
        <v>23</v>
      </c>
      <c r="I105" s="20">
        <f>IF(C105=0, "-", IF(G105/C105&lt;10, G105/C105, "&gt;999%"))</f>
        <v>4</v>
      </c>
      <c r="J105" s="21">
        <f>IF(E105=0, "-", IF(H105/E105&lt;10, H105/E105, "&gt;999%"))</f>
        <v>4.5999999999999996</v>
      </c>
    </row>
    <row r="106" spans="1:10" s="160" customFormat="1" ht="13" x14ac:dyDescent="0.3">
      <c r="A106" s="178" t="s">
        <v>659</v>
      </c>
      <c r="B106" s="71">
        <v>59</v>
      </c>
      <c r="C106" s="72">
        <v>38</v>
      </c>
      <c r="D106" s="71">
        <v>279</v>
      </c>
      <c r="E106" s="72">
        <v>54</v>
      </c>
      <c r="F106" s="73"/>
      <c r="G106" s="71">
        <f>B106-C106</f>
        <v>21</v>
      </c>
      <c r="H106" s="72">
        <f>D106-E106</f>
        <v>225</v>
      </c>
      <c r="I106" s="37">
        <f>IF(C106=0, "-", IF(G106/C106&lt;10, G106/C106, "&gt;999%"))</f>
        <v>0.55263157894736847</v>
      </c>
      <c r="J106" s="38">
        <f>IF(E106=0, "-", IF(H106/E106&lt;10, H106/E106, "&gt;999%"))</f>
        <v>4.166666666666667</v>
      </c>
    </row>
    <row r="107" spans="1:10" x14ac:dyDescent="0.25">
      <c r="A107" s="177"/>
      <c r="B107" s="143"/>
      <c r="C107" s="144"/>
      <c r="D107" s="143"/>
      <c r="E107" s="144"/>
      <c r="F107" s="145"/>
      <c r="G107" s="143"/>
      <c r="H107" s="144"/>
      <c r="I107" s="151"/>
      <c r="J107" s="152"/>
    </row>
    <row r="108" spans="1:10" s="139" customFormat="1" ht="13" x14ac:dyDescent="0.3">
      <c r="A108" s="159" t="s">
        <v>44</v>
      </c>
      <c r="B108" s="65"/>
      <c r="C108" s="66"/>
      <c r="D108" s="65"/>
      <c r="E108" s="66"/>
      <c r="F108" s="67"/>
      <c r="G108" s="65"/>
      <c r="H108" s="66"/>
      <c r="I108" s="20"/>
      <c r="J108" s="21"/>
    </row>
    <row r="109" spans="1:10" x14ac:dyDescent="0.25">
      <c r="A109" s="158" t="s">
        <v>574</v>
      </c>
      <c r="B109" s="65">
        <v>10</v>
      </c>
      <c r="C109" s="66">
        <v>8</v>
      </c>
      <c r="D109" s="65">
        <v>124</v>
      </c>
      <c r="E109" s="66">
        <v>101</v>
      </c>
      <c r="F109" s="67"/>
      <c r="G109" s="65">
        <f>B109-C109</f>
        <v>2</v>
      </c>
      <c r="H109" s="66">
        <f>D109-E109</f>
        <v>23</v>
      </c>
      <c r="I109" s="20">
        <f>IF(C109=0, "-", IF(G109/C109&lt;10, G109/C109, "&gt;999%"))</f>
        <v>0.25</v>
      </c>
      <c r="J109" s="21">
        <f>IF(E109=0, "-", IF(H109/E109&lt;10, H109/E109, "&gt;999%"))</f>
        <v>0.22772277227722773</v>
      </c>
    </row>
    <row r="110" spans="1:10" x14ac:dyDescent="0.25">
      <c r="A110" s="158" t="s">
        <v>561</v>
      </c>
      <c r="B110" s="65">
        <v>1</v>
      </c>
      <c r="C110" s="66">
        <v>1</v>
      </c>
      <c r="D110" s="65">
        <v>3</v>
      </c>
      <c r="E110" s="66">
        <v>4</v>
      </c>
      <c r="F110" s="67"/>
      <c r="G110" s="65">
        <f>B110-C110</f>
        <v>0</v>
      </c>
      <c r="H110" s="66">
        <f>D110-E110</f>
        <v>-1</v>
      </c>
      <c r="I110" s="20">
        <f>IF(C110=0, "-", IF(G110/C110&lt;10, G110/C110, "&gt;999%"))</f>
        <v>0</v>
      </c>
      <c r="J110" s="21">
        <f>IF(E110=0, "-", IF(H110/E110&lt;10, H110/E110, "&gt;999%"))</f>
        <v>-0.25</v>
      </c>
    </row>
    <row r="111" spans="1:10" s="160" customFormat="1" ht="13" x14ac:dyDescent="0.3">
      <c r="A111" s="178" t="s">
        <v>660</v>
      </c>
      <c r="B111" s="71">
        <v>11</v>
      </c>
      <c r="C111" s="72">
        <v>9</v>
      </c>
      <c r="D111" s="71">
        <v>127</v>
      </c>
      <c r="E111" s="72">
        <v>105</v>
      </c>
      <c r="F111" s="73"/>
      <c r="G111" s="71">
        <f>B111-C111</f>
        <v>2</v>
      </c>
      <c r="H111" s="72">
        <f>D111-E111</f>
        <v>22</v>
      </c>
      <c r="I111" s="37">
        <f>IF(C111=0, "-", IF(G111/C111&lt;10, G111/C111, "&gt;999%"))</f>
        <v>0.22222222222222221</v>
      </c>
      <c r="J111" s="38">
        <f>IF(E111=0, "-", IF(H111/E111&lt;10, H111/E111, "&gt;999%"))</f>
        <v>0.20952380952380953</v>
      </c>
    </row>
    <row r="112" spans="1:10" x14ac:dyDescent="0.25">
      <c r="A112" s="177"/>
      <c r="B112" s="143"/>
      <c r="C112" s="144"/>
      <c r="D112" s="143"/>
      <c r="E112" s="144"/>
      <c r="F112" s="145"/>
      <c r="G112" s="143"/>
      <c r="H112" s="144"/>
      <c r="I112" s="151"/>
      <c r="J112" s="152"/>
    </row>
    <row r="113" spans="1:10" s="139" customFormat="1" ht="13" x14ac:dyDescent="0.3">
      <c r="A113" s="159" t="s">
        <v>45</v>
      </c>
      <c r="B113" s="65"/>
      <c r="C113" s="66"/>
      <c r="D113" s="65"/>
      <c r="E113" s="66"/>
      <c r="F113" s="67"/>
      <c r="G113" s="65"/>
      <c r="H113" s="66"/>
      <c r="I113" s="20"/>
      <c r="J113" s="21"/>
    </row>
    <row r="114" spans="1:10" x14ac:dyDescent="0.25">
      <c r="A114" s="158" t="s">
        <v>575</v>
      </c>
      <c r="B114" s="65">
        <v>0</v>
      </c>
      <c r="C114" s="66">
        <v>0</v>
      </c>
      <c r="D114" s="65">
        <v>2</v>
      </c>
      <c r="E114" s="66">
        <v>5</v>
      </c>
      <c r="F114" s="67"/>
      <c r="G114" s="65">
        <f>B114-C114</f>
        <v>0</v>
      </c>
      <c r="H114" s="66">
        <f>D114-E114</f>
        <v>-3</v>
      </c>
      <c r="I114" s="20" t="str">
        <f>IF(C114=0, "-", IF(G114/C114&lt;10, G114/C114, "&gt;999%"))</f>
        <v>-</v>
      </c>
      <c r="J114" s="21">
        <f>IF(E114=0, "-", IF(H114/E114&lt;10, H114/E114, "&gt;999%"))</f>
        <v>-0.6</v>
      </c>
    </row>
    <row r="115" spans="1:10" s="160" customFormat="1" ht="13" x14ac:dyDescent="0.3">
      <c r="A115" s="178" t="s">
        <v>661</v>
      </c>
      <c r="B115" s="71">
        <v>0</v>
      </c>
      <c r="C115" s="72">
        <v>0</v>
      </c>
      <c r="D115" s="71">
        <v>2</v>
      </c>
      <c r="E115" s="72">
        <v>5</v>
      </c>
      <c r="F115" s="73"/>
      <c r="G115" s="71">
        <f>B115-C115</f>
        <v>0</v>
      </c>
      <c r="H115" s="72">
        <f>D115-E115</f>
        <v>-3</v>
      </c>
      <c r="I115" s="37" t="str">
        <f>IF(C115=0, "-", IF(G115/C115&lt;10, G115/C115, "&gt;999%"))</f>
        <v>-</v>
      </c>
      <c r="J115" s="38">
        <f>IF(E115=0, "-", IF(H115/E115&lt;10, H115/E115, "&gt;999%"))</f>
        <v>-0.6</v>
      </c>
    </row>
    <row r="116" spans="1:10" x14ac:dyDescent="0.25">
      <c r="A116" s="177"/>
      <c r="B116" s="143"/>
      <c r="C116" s="144"/>
      <c r="D116" s="143"/>
      <c r="E116" s="144"/>
      <c r="F116" s="145"/>
      <c r="G116" s="143"/>
      <c r="H116" s="144"/>
      <c r="I116" s="151"/>
      <c r="J116" s="152"/>
    </row>
    <row r="117" spans="1:10" s="139" customFormat="1" ht="13" x14ac:dyDescent="0.3">
      <c r="A117" s="159" t="s">
        <v>46</v>
      </c>
      <c r="B117" s="65"/>
      <c r="C117" s="66"/>
      <c r="D117" s="65"/>
      <c r="E117" s="66"/>
      <c r="F117" s="67"/>
      <c r="G117" s="65"/>
      <c r="H117" s="66"/>
      <c r="I117" s="20"/>
      <c r="J117" s="21"/>
    </row>
    <row r="118" spans="1:10" x14ac:dyDescent="0.25">
      <c r="A118" s="158" t="s">
        <v>339</v>
      </c>
      <c r="B118" s="65">
        <v>8</v>
      </c>
      <c r="C118" s="66">
        <v>0</v>
      </c>
      <c r="D118" s="65">
        <v>38</v>
      </c>
      <c r="E118" s="66">
        <v>39</v>
      </c>
      <c r="F118" s="67"/>
      <c r="G118" s="65">
        <f>B118-C118</f>
        <v>8</v>
      </c>
      <c r="H118" s="66">
        <f>D118-E118</f>
        <v>-1</v>
      </c>
      <c r="I118" s="20" t="str">
        <f>IF(C118=0, "-", IF(G118/C118&lt;10, G118/C118, "&gt;999%"))</f>
        <v>-</v>
      </c>
      <c r="J118" s="21">
        <f>IF(E118=0, "-", IF(H118/E118&lt;10, H118/E118, "&gt;999%"))</f>
        <v>-2.564102564102564E-2</v>
      </c>
    </row>
    <row r="119" spans="1:10" s="160" customFormat="1" ht="13" x14ac:dyDescent="0.3">
      <c r="A119" s="178" t="s">
        <v>662</v>
      </c>
      <c r="B119" s="71">
        <v>8</v>
      </c>
      <c r="C119" s="72">
        <v>0</v>
      </c>
      <c r="D119" s="71">
        <v>38</v>
      </c>
      <c r="E119" s="72">
        <v>39</v>
      </c>
      <c r="F119" s="73"/>
      <c r="G119" s="71">
        <f>B119-C119</f>
        <v>8</v>
      </c>
      <c r="H119" s="72">
        <f>D119-E119</f>
        <v>-1</v>
      </c>
      <c r="I119" s="37" t="str">
        <f>IF(C119=0, "-", IF(G119/C119&lt;10, G119/C119, "&gt;999%"))</f>
        <v>-</v>
      </c>
      <c r="J119" s="38">
        <f>IF(E119=0, "-", IF(H119/E119&lt;10, H119/E119, "&gt;999%"))</f>
        <v>-2.564102564102564E-2</v>
      </c>
    </row>
    <row r="120" spans="1:10" x14ac:dyDescent="0.25">
      <c r="A120" s="177"/>
      <c r="B120" s="143"/>
      <c r="C120" s="144"/>
      <c r="D120" s="143"/>
      <c r="E120" s="144"/>
      <c r="F120" s="145"/>
      <c r="G120" s="143"/>
      <c r="H120" s="144"/>
      <c r="I120" s="151"/>
      <c r="J120" s="152"/>
    </row>
    <row r="121" spans="1:10" s="139" customFormat="1" ht="13" x14ac:dyDescent="0.3">
      <c r="A121" s="159" t="s">
        <v>47</v>
      </c>
      <c r="B121" s="65"/>
      <c r="C121" s="66"/>
      <c r="D121" s="65"/>
      <c r="E121" s="66"/>
      <c r="F121" s="67"/>
      <c r="G121" s="65"/>
      <c r="H121" s="66"/>
      <c r="I121" s="20"/>
      <c r="J121" s="21"/>
    </row>
    <row r="122" spans="1:10" x14ac:dyDescent="0.25">
      <c r="A122" s="158" t="s">
        <v>202</v>
      </c>
      <c r="B122" s="65">
        <v>4</v>
      </c>
      <c r="C122" s="66">
        <v>3</v>
      </c>
      <c r="D122" s="65">
        <v>65</v>
      </c>
      <c r="E122" s="66">
        <v>29</v>
      </c>
      <c r="F122" s="67"/>
      <c r="G122" s="65">
        <f>B122-C122</f>
        <v>1</v>
      </c>
      <c r="H122" s="66">
        <f>D122-E122</f>
        <v>36</v>
      </c>
      <c r="I122" s="20">
        <f>IF(C122=0, "-", IF(G122/C122&lt;10, G122/C122, "&gt;999%"))</f>
        <v>0.33333333333333331</v>
      </c>
      <c r="J122" s="21">
        <f>IF(E122=0, "-", IF(H122/E122&lt;10, H122/E122, "&gt;999%"))</f>
        <v>1.2413793103448276</v>
      </c>
    </row>
    <row r="123" spans="1:10" s="160" customFormat="1" ht="13" x14ac:dyDescent="0.3">
      <c r="A123" s="178" t="s">
        <v>663</v>
      </c>
      <c r="B123" s="71">
        <v>4</v>
      </c>
      <c r="C123" s="72">
        <v>3</v>
      </c>
      <c r="D123" s="71">
        <v>65</v>
      </c>
      <c r="E123" s="72">
        <v>29</v>
      </c>
      <c r="F123" s="73"/>
      <c r="G123" s="71">
        <f>B123-C123</f>
        <v>1</v>
      </c>
      <c r="H123" s="72">
        <f>D123-E123</f>
        <v>36</v>
      </c>
      <c r="I123" s="37">
        <f>IF(C123=0, "-", IF(G123/C123&lt;10, G123/C123, "&gt;999%"))</f>
        <v>0.33333333333333331</v>
      </c>
      <c r="J123" s="38">
        <f>IF(E123=0, "-", IF(H123/E123&lt;10, H123/E123, "&gt;999%"))</f>
        <v>1.2413793103448276</v>
      </c>
    </row>
    <row r="124" spans="1:10" x14ac:dyDescent="0.25">
      <c r="A124" s="177"/>
      <c r="B124" s="143"/>
      <c r="C124" s="144"/>
      <c r="D124" s="143"/>
      <c r="E124" s="144"/>
      <c r="F124" s="145"/>
      <c r="G124" s="143"/>
      <c r="H124" s="144"/>
      <c r="I124" s="151"/>
      <c r="J124" s="152"/>
    </row>
    <row r="125" spans="1:10" s="139" customFormat="1" ht="13" x14ac:dyDescent="0.3">
      <c r="A125" s="159" t="s">
        <v>48</v>
      </c>
      <c r="B125" s="65"/>
      <c r="C125" s="66"/>
      <c r="D125" s="65"/>
      <c r="E125" s="66"/>
      <c r="F125" s="67"/>
      <c r="G125" s="65"/>
      <c r="H125" s="66"/>
      <c r="I125" s="20"/>
      <c r="J125" s="21"/>
    </row>
    <row r="126" spans="1:10" x14ac:dyDescent="0.25">
      <c r="A126" s="158" t="s">
        <v>545</v>
      </c>
      <c r="B126" s="65">
        <v>20</v>
      </c>
      <c r="C126" s="66">
        <v>10</v>
      </c>
      <c r="D126" s="65">
        <v>185</v>
      </c>
      <c r="E126" s="66">
        <v>105</v>
      </c>
      <c r="F126" s="67"/>
      <c r="G126" s="65">
        <f>B126-C126</f>
        <v>10</v>
      </c>
      <c r="H126" s="66">
        <f>D126-E126</f>
        <v>80</v>
      </c>
      <c r="I126" s="20">
        <f>IF(C126=0, "-", IF(G126/C126&lt;10, G126/C126, "&gt;999%"))</f>
        <v>1</v>
      </c>
      <c r="J126" s="21">
        <f>IF(E126=0, "-", IF(H126/E126&lt;10, H126/E126, "&gt;999%"))</f>
        <v>0.76190476190476186</v>
      </c>
    </row>
    <row r="127" spans="1:10" s="160" customFormat="1" ht="13" x14ac:dyDescent="0.3">
      <c r="A127" s="178" t="s">
        <v>664</v>
      </c>
      <c r="B127" s="71">
        <v>20</v>
      </c>
      <c r="C127" s="72">
        <v>10</v>
      </c>
      <c r="D127" s="71">
        <v>185</v>
      </c>
      <c r="E127" s="72">
        <v>105</v>
      </c>
      <c r="F127" s="73"/>
      <c r="G127" s="71">
        <f>B127-C127</f>
        <v>10</v>
      </c>
      <c r="H127" s="72">
        <f>D127-E127</f>
        <v>80</v>
      </c>
      <c r="I127" s="37">
        <f>IF(C127=0, "-", IF(G127/C127&lt;10, G127/C127, "&gt;999%"))</f>
        <v>1</v>
      </c>
      <c r="J127" s="38">
        <f>IF(E127=0, "-", IF(H127/E127&lt;10, H127/E127, "&gt;999%"))</f>
        <v>0.76190476190476186</v>
      </c>
    </row>
    <row r="128" spans="1:10" x14ac:dyDescent="0.25">
      <c r="A128" s="177"/>
      <c r="B128" s="143"/>
      <c r="C128" s="144"/>
      <c r="D128" s="143"/>
      <c r="E128" s="144"/>
      <c r="F128" s="145"/>
      <c r="G128" s="143"/>
      <c r="H128" s="144"/>
      <c r="I128" s="151"/>
      <c r="J128" s="152"/>
    </row>
    <row r="129" spans="1:10" s="139" customFormat="1" ht="13" x14ac:dyDescent="0.3">
      <c r="A129" s="159" t="s">
        <v>49</v>
      </c>
      <c r="B129" s="65"/>
      <c r="C129" s="66"/>
      <c r="D129" s="65"/>
      <c r="E129" s="66"/>
      <c r="F129" s="67"/>
      <c r="G129" s="65"/>
      <c r="H129" s="66"/>
      <c r="I129" s="20"/>
      <c r="J129" s="21"/>
    </row>
    <row r="130" spans="1:10" x14ac:dyDescent="0.25">
      <c r="A130" s="158" t="s">
        <v>396</v>
      </c>
      <c r="B130" s="65">
        <v>39</v>
      </c>
      <c r="C130" s="66">
        <v>37</v>
      </c>
      <c r="D130" s="65">
        <v>299</v>
      </c>
      <c r="E130" s="66">
        <v>289</v>
      </c>
      <c r="F130" s="67"/>
      <c r="G130" s="65">
        <f t="shared" ref="G130:G141" si="8">B130-C130</f>
        <v>2</v>
      </c>
      <c r="H130" s="66">
        <f t="shared" ref="H130:H141" si="9">D130-E130</f>
        <v>10</v>
      </c>
      <c r="I130" s="20">
        <f t="shared" ref="I130:I141" si="10">IF(C130=0, "-", IF(G130/C130&lt;10, G130/C130, "&gt;999%"))</f>
        <v>5.4054054054054057E-2</v>
      </c>
      <c r="J130" s="21">
        <f t="shared" ref="J130:J141" si="11">IF(E130=0, "-", IF(H130/E130&lt;10, H130/E130, "&gt;999%"))</f>
        <v>3.4602076124567477E-2</v>
      </c>
    </row>
    <row r="131" spans="1:10" x14ac:dyDescent="0.25">
      <c r="A131" s="158" t="s">
        <v>437</v>
      </c>
      <c r="B131" s="65">
        <v>584</v>
      </c>
      <c r="C131" s="66">
        <v>170</v>
      </c>
      <c r="D131" s="65">
        <v>1963</v>
      </c>
      <c r="E131" s="66">
        <v>1198</v>
      </c>
      <c r="F131" s="67"/>
      <c r="G131" s="65">
        <f t="shared" si="8"/>
        <v>414</v>
      </c>
      <c r="H131" s="66">
        <f t="shared" si="9"/>
        <v>765</v>
      </c>
      <c r="I131" s="20">
        <f t="shared" si="10"/>
        <v>2.4352941176470586</v>
      </c>
      <c r="J131" s="21">
        <f t="shared" si="11"/>
        <v>0.63856427378964942</v>
      </c>
    </row>
    <row r="132" spans="1:10" x14ac:dyDescent="0.25">
      <c r="A132" s="158" t="s">
        <v>205</v>
      </c>
      <c r="B132" s="65">
        <v>0</v>
      </c>
      <c r="C132" s="66">
        <v>3</v>
      </c>
      <c r="D132" s="65">
        <v>35</v>
      </c>
      <c r="E132" s="66">
        <v>12</v>
      </c>
      <c r="F132" s="67"/>
      <c r="G132" s="65">
        <f t="shared" si="8"/>
        <v>-3</v>
      </c>
      <c r="H132" s="66">
        <f t="shared" si="9"/>
        <v>23</v>
      </c>
      <c r="I132" s="20">
        <f t="shared" si="10"/>
        <v>-1</v>
      </c>
      <c r="J132" s="21">
        <f t="shared" si="11"/>
        <v>1.9166666666666667</v>
      </c>
    </row>
    <row r="133" spans="1:10" x14ac:dyDescent="0.25">
      <c r="A133" s="158" t="s">
        <v>232</v>
      </c>
      <c r="B133" s="65">
        <v>0</v>
      </c>
      <c r="C133" s="66">
        <v>1</v>
      </c>
      <c r="D133" s="65">
        <v>8</v>
      </c>
      <c r="E133" s="66">
        <v>22</v>
      </c>
      <c r="F133" s="67"/>
      <c r="G133" s="65">
        <f t="shared" si="8"/>
        <v>-1</v>
      </c>
      <c r="H133" s="66">
        <f t="shared" si="9"/>
        <v>-14</v>
      </c>
      <c r="I133" s="20">
        <f t="shared" si="10"/>
        <v>-1</v>
      </c>
      <c r="J133" s="21">
        <f t="shared" si="11"/>
        <v>-0.63636363636363635</v>
      </c>
    </row>
    <row r="134" spans="1:10" x14ac:dyDescent="0.25">
      <c r="A134" s="158" t="s">
        <v>312</v>
      </c>
      <c r="B134" s="65">
        <v>3</v>
      </c>
      <c r="C134" s="66">
        <v>42</v>
      </c>
      <c r="D134" s="65">
        <v>248</v>
      </c>
      <c r="E134" s="66">
        <v>272</v>
      </c>
      <c r="F134" s="67"/>
      <c r="G134" s="65">
        <f t="shared" si="8"/>
        <v>-39</v>
      </c>
      <c r="H134" s="66">
        <f t="shared" si="9"/>
        <v>-24</v>
      </c>
      <c r="I134" s="20">
        <f t="shared" si="10"/>
        <v>-0.9285714285714286</v>
      </c>
      <c r="J134" s="21">
        <f t="shared" si="11"/>
        <v>-8.8235294117647065E-2</v>
      </c>
    </row>
    <row r="135" spans="1:10" x14ac:dyDescent="0.25">
      <c r="A135" s="158" t="s">
        <v>345</v>
      </c>
      <c r="B135" s="65">
        <v>36</v>
      </c>
      <c r="C135" s="66">
        <v>45</v>
      </c>
      <c r="D135" s="65">
        <v>289</v>
      </c>
      <c r="E135" s="66">
        <v>314</v>
      </c>
      <c r="F135" s="67"/>
      <c r="G135" s="65">
        <f t="shared" si="8"/>
        <v>-9</v>
      </c>
      <c r="H135" s="66">
        <f t="shared" si="9"/>
        <v>-25</v>
      </c>
      <c r="I135" s="20">
        <f t="shared" si="10"/>
        <v>-0.2</v>
      </c>
      <c r="J135" s="21">
        <f t="shared" si="11"/>
        <v>-7.9617834394904455E-2</v>
      </c>
    </row>
    <row r="136" spans="1:10" x14ac:dyDescent="0.25">
      <c r="A136" s="158" t="s">
        <v>519</v>
      </c>
      <c r="B136" s="65">
        <v>45</v>
      </c>
      <c r="C136" s="66">
        <v>79</v>
      </c>
      <c r="D136" s="65">
        <v>812</v>
      </c>
      <c r="E136" s="66">
        <v>574</v>
      </c>
      <c r="F136" s="67"/>
      <c r="G136" s="65">
        <f t="shared" si="8"/>
        <v>-34</v>
      </c>
      <c r="H136" s="66">
        <f t="shared" si="9"/>
        <v>238</v>
      </c>
      <c r="I136" s="20">
        <f t="shared" si="10"/>
        <v>-0.43037974683544306</v>
      </c>
      <c r="J136" s="21">
        <f t="shared" si="11"/>
        <v>0.41463414634146339</v>
      </c>
    </row>
    <row r="137" spans="1:10" x14ac:dyDescent="0.25">
      <c r="A137" s="158" t="s">
        <v>528</v>
      </c>
      <c r="B137" s="65">
        <v>1126</v>
      </c>
      <c r="C137" s="66">
        <v>791</v>
      </c>
      <c r="D137" s="65">
        <v>7796</v>
      </c>
      <c r="E137" s="66">
        <v>5666</v>
      </c>
      <c r="F137" s="67"/>
      <c r="G137" s="65">
        <f t="shared" si="8"/>
        <v>335</v>
      </c>
      <c r="H137" s="66">
        <f t="shared" si="9"/>
        <v>2130</v>
      </c>
      <c r="I137" s="20">
        <f t="shared" si="10"/>
        <v>0.42351453855878635</v>
      </c>
      <c r="J137" s="21">
        <f t="shared" si="11"/>
        <v>0.37592657959759973</v>
      </c>
    </row>
    <row r="138" spans="1:10" x14ac:dyDescent="0.25">
      <c r="A138" s="158" t="s">
        <v>498</v>
      </c>
      <c r="B138" s="65">
        <v>0</v>
      </c>
      <c r="C138" s="66">
        <v>0</v>
      </c>
      <c r="D138" s="65">
        <v>0</v>
      </c>
      <c r="E138" s="66">
        <v>2</v>
      </c>
      <c r="F138" s="67"/>
      <c r="G138" s="65">
        <f t="shared" si="8"/>
        <v>0</v>
      </c>
      <c r="H138" s="66">
        <f t="shared" si="9"/>
        <v>-2</v>
      </c>
      <c r="I138" s="20" t="str">
        <f t="shared" si="10"/>
        <v>-</v>
      </c>
      <c r="J138" s="21">
        <f t="shared" si="11"/>
        <v>-1</v>
      </c>
    </row>
    <row r="139" spans="1:10" x14ac:dyDescent="0.25">
      <c r="A139" s="158" t="s">
        <v>509</v>
      </c>
      <c r="B139" s="65">
        <v>23</v>
      </c>
      <c r="C139" s="66">
        <v>44</v>
      </c>
      <c r="D139" s="65">
        <v>319</v>
      </c>
      <c r="E139" s="66">
        <v>133</v>
      </c>
      <c r="F139" s="67"/>
      <c r="G139" s="65">
        <f t="shared" si="8"/>
        <v>-21</v>
      </c>
      <c r="H139" s="66">
        <f t="shared" si="9"/>
        <v>186</v>
      </c>
      <c r="I139" s="20">
        <f t="shared" si="10"/>
        <v>-0.47727272727272729</v>
      </c>
      <c r="J139" s="21">
        <f t="shared" si="11"/>
        <v>1.3984962406015038</v>
      </c>
    </row>
    <row r="140" spans="1:10" x14ac:dyDescent="0.25">
      <c r="A140" s="158" t="s">
        <v>546</v>
      </c>
      <c r="B140" s="65">
        <v>2</v>
      </c>
      <c r="C140" s="66">
        <v>0</v>
      </c>
      <c r="D140" s="65">
        <v>13</v>
      </c>
      <c r="E140" s="66">
        <v>44</v>
      </c>
      <c r="F140" s="67"/>
      <c r="G140" s="65">
        <f t="shared" si="8"/>
        <v>2</v>
      </c>
      <c r="H140" s="66">
        <f t="shared" si="9"/>
        <v>-31</v>
      </c>
      <c r="I140" s="20" t="str">
        <f t="shared" si="10"/>
        <v>-</v>
      </c>
      <c r="J140" s="21">
        <f t="shared" si="11"/>
        <v>-0.70454545454545459</v>
      </c>
    </row>
    <row r="141" spans="1:10" s="160" customFormat="1" ht="13" x14ac:dyDescent="0.3">
      <c r="A141" s="178" t="s">
        <v>665</v>
      </c>
      <c r="B141" s="71">
        <v>1858</v>
      </c>
      <c r="C141" s="72">
        <v>1212</v>
      </c>
      <c r="D141" s="71">
        <v>11782</v>
      </c>
      <c r="E141" s="72">
        <v>8526</v>
      </c>
      <c r="F141" s="73"/>
      <c r="G141" s="71">
        <f t="shared" si="8"/>
        <v>646</v>
      </c>
      <c r="H141" s="72">
        <f t="shared" si="9"/>
        <v>3256</v>
      </c>
      <c r="I141" s="37">
        <f t="shared" si="10"/>
        <v>0.53300330033003296</v>
      </c>
      <c r="J141" s="38">
        <f t="shared" si="11"/>
        <v>0.38189068730940651</v>
      </c>
    </row>
    <row r="142" spans="1:10" x14ac:dyDescent="0.25">
      <c r="A142" s="177"/>
      <c r="B142" s="143"/>
      <c r="C142" s="144"/>
      <c r="D142" s="143"/>
      <c r="E142" s="144"/>
      <c r="F142" s="145"/>
      <c r="G142" s="143"/>
      <c r="H142" s="144"/>
      <c r="I142" s="151"/>
      <c r="J142" s="152"/>
    </row>
    <row r="143" spans="1:10" s="139" customFormat="1" ht="13" x14ac:dyDescent="0.3">
      <c r="A143" s="159" t="s">
        <v>50</v>
      </c>
      <c r="B143" s="65"/>
      <c r="C143" s="66"/>
      <c r="D143" s="65"/>
      <c r="E143" s="66"/>
      <c r="F143" s="67"/>
      <c r="G143" s="65"/>
      <c r="H143" s="66"/>
      <c r="I143" s="20"/>
      <c r="J143" s="21"/>
    </row>
    <row r="144" spans="1:10" x14ac:dyDescent="0.25">
      <c r="A144" s="158" t="s">
        <v>547</v>
      </c>
      <c r="B144" s="65">
        <v>2</v>
      </c>
      <c r="C144" s="66">
        <v>0</v>
      </c>
      <c r="D144" s="65">
        <v>3</v>
      </c>
      <c r="E144" s="66">
        <v>0</v>
      </c>
      <c r="F144" s="67"/>
      <c r="G144" s="65">
        <f>B144-C144</f>
        <v>2</v>
      </c>
      <c r="H144" s="66">
        <f>D144-E144</f>
        <v>3</v>
      </c>
      <c r="I144" s="20" t="str">
        <f>IF(C144=0, "-", IF(G144/C144&lt;10, G144/C144, "&gt;999%"))</f>
        <v>-</v>
      </c>
      <c r="J144" s="21" t="str">
        <f>IF(E144=0, "-", IF(H144/E144&lt;10, H144/E144, "&gt;999%"))</f>
        <v>-</v>
      </c>
    </row>
    <row r="145" spans="1:10" s="160" customFormat="1" ht="13" x14ac:dyDescent="0.3">
      <c r="A145" s="178" t="s">
        <v>666</v>
      </c>
      <c r="B145" s="71">
        <v>2</v>
      </c>
      <c r="C145" s="72">
        <v>0</v>
      </c>
      <c r="D145" s="71">
        <v>3</v>
      </c>
      <c r="E145" s="72">
        <v>0</v>
      </c>
      <c r="F145" s="73"/>
      <c r="G145" s="71">
        <f>B145-C145</f>
        <v>2</v>
      </c>
      <c r="H145" s="72">
        <f>D145-E145</f>
        <v>3</v>
      </c>
      <c r="I145" s="37" t="str">
        <f>IF(C145=0, "-", IF(G145/C145&lt;10, G145/C145, "&gt;999%"))</f>
        <v>-</v>
      </c>
      <c r="J145" s="38" t="str">
        <f>IF(E145=0, "-", IF(H145/E145&lt;10, H145/E145, "&gt;999%"))</f>
        <v>-</v>
      </c>
    </row>
    <row r="146" spans="1:10" x14ac:dyDescent="0.25">
      <c r="A146" s="177"/>
      <c r="B146" s="143"/>
      <c r="C146" s="144"/>
      <c r="D146" s="143"/>
      <c r="E146" s="144"/>
      <c r="F146" s="145"/>
      <c r="G146" s="143"/>
      <c r="H146" s="144"/>
      <c r="I146" s="151"/>
      <c r="J146" s="152"/>
    </row>
    <row r="147" spans="1:10" s="139" customFormat="1" ht="13" x14ac:dyDescent="0.3">
      <c r="A147" s="159" t="s">
        <v>51</v>
      </c>
      <c r="B147" s="65"/>
      <c r="C147" s="66"/>
      <c r="D147" s="65"/>
      <c r="E147" s="66"/>
      <c r="F147" s="67"/>
      <c r="G147" s="65"/>
      <c r="H147" s="66"/>
      <c r="I147" s="20"/>
      <c r="J147" s="21"/>
    </row>
    <row r="148" spans="1:10" x14ac:dyDescent="0.25">
      <c r="A148" s="158" t="s">
        <v>576</v>
      </c>
      <c r="B148" s="65">
        <v>1</v>
      </c>
      <c r="C148" s="66">
        <v>4</v>
      </c>
      <c r="D148" s="65">
        <v>36</v>
      </c>
      <c r="E148" s="66">
        <v>40</v>
      </c>
      <c r="F148" s="67"/>
      <c r="G148" s="65">
        <f>B148-C148</f>
        <v>-3</v>
      </c>
      <c r="H148" s="66">
        <f>D148-E148</f>
        <v>-4</v>
      </c>
      <c r="I148" s="20">
        <f>IF(C148=0, "-", IF(G148/C148&lt;10, G148/C148, "&gt;999%"))</f>
        <v>-0.75</v>
      </c>
      <c r="J148" s="21">
        <f>IF(E148=0, "-", IF(H148/E148&lt;10, H148/E148, "&gt;999%"))</f>
        <v>-0.1</v>
      </c>
    </row>
    <row r="149" spans="1:10" s="160" customFormat="1" ht="13" x14ac:dyDescent="0.3">
      <c r="A149" s="178" t="s">
        <v>667</v>
      </c>
      <c r="B149" s="71">
        <v>1</v>
      </c>
      <c r="C149" s="72">
        <v>4</v>
      </c>
      <c r="D149" s="71">
        <v>36</v>
      </c>
      <c r="E149" s="72">
        <v>40</v>
      </c>
      <c r="F149" s="73"/>
      <c r="G149" s="71">
        <f>B149-C149</f>
        <v>-3</v>
      </c>
      <c r="H149" s="72">
        <f>D149-E149</f>
        <v>-4</v>
      </c>
      <c r="I149" s="37">
        <f>IF(C149=0, "-", IF(G149/C149&lt;10, G149/C149, "&gt;999%"))</f>
        <v>-0.75</v>
      </c>
      <c r="J149" s="38">
        <f>IF(E149=0, "-", IF(H149/E149&lt;10, H149/E149, "&gt;999%"))</f>
        <v>-0.1</v>
      </c>
    </row>
    <row r="150" spans="1:10" x14ac:dyDescent="0.25">
      <c r="A150" s="177"/>
      <c r="B150" s="143"/>
      <c r="C150" s="144"/>
      <c r="D150" s="143"/>
      <c r="E150" s="144"/>
      <c r="F150" s="145"/>
      <c r="G150" s="143"/>
      <c r="H150" s="144"/>
      <c r="I150" s="151"/>
      <c r="J150" s="152"/>
    </row>
    <row r="151" spans="1:10" s="139" customFormat="1" ht="13" x14ac:dyDescent="0.3">
      <c r="A151" s="159" t="s">
        <v>52</v>
      </c>
      <c r="B151" s="65"/>
      <c r="C151" s="66"/>
      <c r="D151" s="65"/>
      <c r="E151" s="66"/>
      <c r="F151" s="67"/>
      <c r="G151" s="65"/>
      <c r="H151" s="66"/>
      <c r="I151" s="20"/>
      <c r="J151" s="21"/>
    </row>
    <row r="152" spans="1:10" x14ac:dyDescent="0.25">
      <c r="A152" s="158" t="s">
        <v>548</v>
      </c>
      <c r="B152" s="65">
        <v>57</v>
      </c>
      <c r="C152" s="66">
        <v>81</v>
      </c>
      <c r="D152" s="65">
        <v>584</v>
      </c>
      <c r="E152" s="66">
        <v>504</v>
      </c>
      <c r="F152" s="67"/>
      <c r="G152" s="65">
        <f>B152-C152</f>
        <v>-24</v>
      </c>
      <c r="H152" s="66">
        <f>D152-E152</f>
        <v>80</v>
      </c>
      <c r="I152" s="20">
        <f>IF(C152=0, "-", IF(G152/C152&lt;10, G152/C152, "&gt;999%"))</f>
        <v>-0.29629629629629628</v>
      </c>
      <c r="J152" s="21">
        <f>IF(E152=0, "-", IF(H152/E152&lt;10, H152/E152, "&gt;999%"))</f>
        <v>0.15873015873015872</v>
      </c>
    </row>
    <row r="153" spans="1:10" x14ac:dyDescent="0.25">
      <c r="A153" s="158" t="s">
        <v>562</v>
      </c>
      <c r="B153" s="65">
        <v>15</v>
      </c>
      <c r="C153" s="66">
        <v>26</v>
      </c>
      <c r="D153" s="65">
        <v>221</v>
      </c>
      <c r="E153" s="66">
        <v>232</v>
      </c>
      <c r="F153" s="67"/>
      <c r="G153" s="65">
        <f>B153-C153</f>
        <v>-11</v>
      </c>
      <c r="H153" s="66">
        <f>D153-E153</f>
        <v>-11</v>
      </c>
      <c r="I153" s="20">
        <f>IF(C153=0, "-", IF(G153/C153&lt;10, G153/C153, "&gt;999%"))</f>
        <v>-0.42307692307692307</v>
      </c>
      <c r="J153" s="21">
        <f>IF(E153=0, "-", IF(H153/E153&lt;10, H153/E153, "&gt;999%"))</f>
        <v>-4.7413793103448273E-2</v>
      </c>
    </row>
    <row r="154" spans="1:10" x14ac:dyDescent="0.25">
      <c r="A154" s="158" t="s">
        <v>577</v>
      </c>
      <c r="B154" s="65">
        <v>20</v>
      </c>
      <c r="C154" s="66">
        <v>19</v>
      </c>
      <c r="D154" s="65">
        <v>156</v>
      </c>
      <c r="E154" s="66">
        <v>126</v>
      </c>
      <c r="F154" s="67"/>
      <c r="G154" s="65">
        <f>B154-C154</f>
        <v>1</v>
      </c>
      <c r="H154" s="66">
        <f>D154-E154</f>
        <v>30</v>
      </c>
      <c r="I154" s="20">
        <f>IF(C154=0, "-", IF(G154/C154&lt;10, G154/C154, "&gt;999%"))</f>
        <v>5.2631578947368418E-2</v>
      </c>
      <c r="J154" s="21">
        <f>IF(E154=0, "-", IF(H154/E154&lt;10, H154/E154, "&gt;999%"))</f>
        <v>0.23809523809523808</v>
      </c>
    </row>
    <row r="155" spans="1:10" s="160" customFormat="1" ht="13" x14ac:dyDescent="0.3">
      <c r="A155" s="178" t="s">
        <v>668</v>
      </c>
      <c r="B155" s="71">
        <v>92</v>
      </c>
      <c r="C155" s="72">
        <v>126</v>
      </c>
      <c r="D155" s="71">
        <v>961</v>
      </c>
      <c r="E155" s="72">
        <v>862</v>
      </c>
      <c r="F155" s="73"/>
      <c r="G155" s="71">
        <f>B155-C155</f>
        <v>-34</v>
      </c>
      <c r="H155" s="72">
        <f>D155-E155</f>
        <v>99</v>
      </c>
      <c r="I155" s="37">
        <f>IF(C155=0, "-", IF(G155/C155&lt;10, G155/C155, "&gt;999%"))</f>
        <v>-0.26984126984126983</v>
      </c>
      <c r="J155" s="38">
        <f>IF(E155=0, "-", IF(H155/E155&lt;10, H155/E155, "&gt;999%"))</f>
        <v>0.1148491879350348</v>
      </c>
    </row>
    <row r="156" spans="1:10" x14ac:dyDescent="0.25">
      <c r="A156" s="177"/>
      <c r="B156" s="143"/>
      <c r="C156" s="144"/>
      <c r="D156" s="143"/>
      <c r="E156" s="144"/>
      <c r="F156" s="145"/>
      <c r="G156" s="143"/>
      <c r="H156" s="144"/>
      <c r="I156" s="151"/>
      <c r="J156" s="152"/>
    </row>
    <row r="157" spans="1:10" s="139" customFormat="1" ht="13" x14ac:dyDescent="0.3">
      <c r="A157" s="159" t="s">
        <v>53</v>
      </c>
      <c r="B157" s="65"/>
      <c r="C157" s="66"/>
      <c r="D157" s="65"/>
      <c r="E157" s="66"/>
      <c r="F157" s="67"/>
      <c r="G157" s="65"/>
      <c r="H157" s="66"/>
      <c r="I157" s="20"/>
      <c r="J157" s="21"/>
    </row>
    <row r="158" spans="1:10" x14ac:dyDescent="0.25">
      <c r="A158" s="158" t="s">
        <v>256</v>
      </c>
      <c r="B158" s="65">
        <v>0</v>
      </c>
      <c r="C158" s="66">
        <v>2</v>
      </c>
      <c r="D158" s="65">
        <v>5</v>
      </c>
      <c r="E158" s="66">
        <v>12</v>
      </c>
      <c r="F158" s="67"/>
      <c r="G158" s="65">
        <f t="shared" ref="G158:G163" si="12">B158-C158</f>
        <v>-2</v>
      </c>
      <c r="H158" s="66">
        <f t="shared" ref="H158:H163" si="13">D158-E158</f>
        <v>-7</v>
      </c>
      <c r="I158" s="20">
        <f t="shared" ref="I158:I163" si="14">IF(C158=0, "-", IF(G158/C158&lt;10, G158/C158, "&gt;999%"))</f>
        <v>-1</v>
      </c>
      <c r="J158" s="21">
        <f t="shared" ref="J158:J163" si="15">IF(E158=0, "-", IF(H158/E158&lt;10, H158/E158, "&gt;999%"))</f>
        <v>-0.58333333333333337</v>
      </c>
    </row>
    <row r="159" spans="1:10" x14ac:dyDescent="0.25">
      <c r="A159" s="158" t="s">
        <v>276</v>
      </c>
      <c r="B159" s="65">
        <v>0</v>
      </c>
      <c r="C159" s="66">
        <v>1</v>
      </c>
      <c r="D159" s="65">
        <v>1</v>
      </c>
      <c r="E159" s="66">
        <v>13</v>
      </c>
      <c r="F159" s="67"/>
      <c r="G159" s="65">
        <f t="shared" si="12"/>
        <v>-1</v>
      </c>
      <c r="H159" s="66">
        <f t="shared" si="13"/>
        <v>-12</v>
      </c>
      <c r="I159" s="20">
        <f t="shared" si="14"/>
        <v>-1</v>
      </c>
      <c r="J159" s="21">
        <f t="shared" si="15"/>
        <v>-0.92307692307692313</v>
      </c>
    </row>
    <row r="160" spans="1:10" x14ac:dyDescent="0.25">
      <c r="A160" s="158" t="s">
        <v>384</v>
      </c>
      <c r="B160" s="65">
        <v>1</v>
      </c>
      <c r="C160" s="66">
        <v>15</v>
      </c>
      <c r="D160" s="65">
        <v>26</v>
      </c>
      <c r="E160" s="66">
        <v>16</v>
      </c>
      <c r="F160" s="67"/>
      <c r="G160" s="65">
        <f t="shared" si="12"/>
        <v>-14</v>
      </c>
      <c r="H160" s="66">
        <f t="shared" si="13"/>
        <v>10</v>
      </c>
      <c r="I160" s="20">
        <f t="shared" si="14"/>
        <v>-0.93333333333333335</v>
      </c>
      <c r="J160" s="21">
        <f t="shared" si="15"/>
        <v>0.625</v>
      </c>
    </row>
    <row r="161" spans="1:10" x14ac:dyDescent="0.25">
      <c r="A161" s="158" t="s">
        <v>421</v>
      </c>
      <c r="B161" s="65">
        <v>30</v>
      </c>
      <c r="C161" s="66">
        <v>7</v>
      </c>
      <c r="D161" s="65">
        <v>152</v>
      </c>
      <c r="E161" s="66">
        <v>87</v>
      </c>
      <c r="F161" s="67"/>
      <c r="G161" s="65">
        <f t="shared" si="12"/>
        <v>23</v>
      </c>
      <c r="H161" s="66">
        <f t="shared" si="13"/>
        <v>65</v>
      </c>
      <c r="I161" s="20">
        <f t="shared" si="14"/>
        <v>3.2857142857142856</v>
      </c>
      <c r="J161" s="21">
        <f t="shared" si="15"/>
        <v>0.74712643678160917</v>
      </c>
    </row>
    <row r="162" spans="1:10" x14ac:dyDescent="0.25">
      <c r="A162" s="158" t="s">
        <v>466</v>
      </c>
      <c r="B162" s="65">
        <v>5</v>
      </c>
      <c r="C162" s="66">
        <v>3</v>
      </c>
      <c r="D162" s="65">
        <v>38</v>
      </c>
      <c r="E162" s="66">
        <v>26</v>
      </c>
      <c r="F162" s="67"/>
      <c r="G162" s="65">
        <f t="shared" si="12"/>
        <v>2</v>
      </c>
      <c r="H162" s="66">
        <f t="shared" si="13"/>
        <v>12</v>
      </c>
      <c r="I162" s="20">
        <f t="shared" si="14"/>
        <v>0.66666666666666663</v>
      </c>
      <c r="J162" s="21">
        <f t="shared" si="15"/>
        <v>0.46153846153846156</v>
      </c>
    </row>
    <row r="163" spans="1:10" s="160" customFormat="1" ht="13" x14ac:dyDescent="0.3">
      <c r="A163" s="178" t="s">
        <v>669</v>
      </c>
      <c r="B163" s="71">
        <v>36</v>
      </c>
      <c r="C163" s="72">
        <v>28</v>
      </c>
      <c r="D163" s="71">
        <v>222</v>
      </c>
      <c r="E163" s="72">
        <v>154</v>
      </c>
      <c r="F163" s="73"/>
      <c r="G163" s="71">
        <f t="shared" si="12"/>
        <v>8</v>
      </c>
      <c r="H163" s="72">
        <f t="shared" si="13"/>
        <v>68</v>
      </c>
      <c r="I163" s="37">
        <f t="shared" si="14"/>
        <v>0.2857142857142857</v>
      </c>
      <c r="J163" s="38">
        <f t="shared" si="15"/>
        <v>0.44155844155844154</v>
      </c>
    </row>
    <row r="164" spans="1:10" x14ac:dyDescent="0.25">
      <c r="A164" s="177"/>
      <c r="B164" s="143"/>
      <c r="C164" s="144"/>
      <c r="D164" s="143"/>
      <c r="E164" s="144"/>
      <c r="F164" s="145"/>
      <c r="G164" s="143"/>
      <c r="H164" s="144"/>
      <c r="I164" s="151"/>
      <c r="J164" s="152"/>
    </row>
    <row r="165" spans="1:10" s="139" customFormat="1" ht="13" x14ac:dyDescent="0.3">
      <c r="A165" s="159" t="s">
        <v>54</v>
      </c>
      <c r="B165" s="65"/>
      <c r="C165" s="66"/>
      <c r="D165" s="65"/>
      <c r="E165" s="66"/>
      <c r="F165" s="67"/>
      <c r="G165" s="65"/>
      <c r="H165" s="66"/>
      <c r="I165" s="20"/>
      <c r="J165" s="21"/>
    </row>
    <row r="166" spans="1:10" x14ac:dyDescent="0.25">
      <c r="A166" s="158" t="s">
        <v>357</v>
      </c>
      <c r="B166" s="65">
        <v>0</v>
      </c>
      <c r="C166" s="66">
        <v>0</v>
      </c>
      <c r="D166" s="65">
        <v>0</v>
      </c>
      <c r="E166" s="66">
        <v>2</v>
      </c>
      <c r="F166" s="67"/>
      <c r="G166" s="65">
        <f t="shared" ref="G166:G176" si="16">B166-C166</f>
        <v>0</v>
      </c>
      <c r="H166" s="66">
        <f t="shared" ref="H166:H176" si="17">D166-E166</f>
        <v>-2</v>
      </c>
      <c r="I166" s="20" t="str">
        <f t="shared" ref="I166:I176" si="18">IF(C166=0, "-", IF(G166/C166&lt;10, G166/C166, "&gt;999%"))</f>
        <v>-</v>
      </c>
      <c r="J166" s="21">
        <f t="shared" ref="J166:J176" si="19">IF(E166=0, "-", IF(H166/E166&lt;10, H166/E166, "&gt;999%"))</f>
        <v>-1</v>
      </c>
    </row>
    <row r="167" spans="1:10" x14ac:dyDescent="0.25">
      <c r="A167" s="158" t="s">
        <v>397</v>
      </c>
      <c r="B167" s="65">
        <v>189</v>
      </c>
      <c r="C167" s="66">
        <v>255</v>
      </c>
      <c r="D167" s="65">
        <v>1829</v>
      </c>
      <c r="E167" s="66">
        <v>1363</v>
      </c>
      <c r="F167" s="67"/>
      <c r="G167" s="65">
        <f t="shared" si="16"/>
        <v>-66</v>
      </c>
      <c r="H167" s="66">
        <f t="shared" si="17"/>
        <v>466</v>
      </c>
      <c r="I167" s="20">
        <f t="shared" si="18"/>
        <v>-0.25882352941176473</v>
      </c>
      <c r="J167" s="21">
        <f t="shared" si="19"/>
        <v>0.34189288334556128</v>
      </c>
    </row>
    <row r="168" spans="1:10" x14ac:dyDescent="0.25">
      <c r="A168" s="158" t="s">
        <v>398</v>
      </c>
      <c r="B168" s="65">
        <v>111</v>
      </c>
      <c r="C168" s="66">
        <v>125</v>
      </c>
      <c r="D168" s="65">
        <v>884</v>
      </c>
      <c r="E168" s="66">
        <v>272</v>
      </c>
      <c r="F168" s="67"/>
      <c r="G168" s="65">
        <f t="shared" si="16"/>
        <v>-14</v>
      </c>
      <c r="H168" s="66">
        <f t="shared" si="17"/>
        <v>612</v>
      </c>
      <c r="I168" s="20">
        <f t="shared" si="18"/>
        <v>-0.112</v>
      </c>
      <c r="J168" s="21">
        <f t="shared" si="19"/>
        <v>2.25</v>
      </c>
    </row>
    <row r="169" spans="1:10" x14ac:dyDescent="0.25">
      <c r="A169" s="158" t="s">
        <v>438</v>
      </c>
      <c r="B169" s="65">
        <v>0</v>
      </c>
      <c r="C169" s="66">
        <v>0</v>
      </c>
      <c r="D169" s="65">
        <v>0</v>
      </c>
      <c r="E169" s="66">
        <v>4</v>
      </c>
      <c r="F169" s="67"/>
      <c r="G169" s="65">
        <f t="shared" si="16"/>
        <v>0</v>
      </c>
      <c r="H169" s="66">
        <f t="shared" si="17"/>
        <v>-4</v>
      </c>
      <c r="I169" s="20" t="str">
        <f t="shared" si="18"/>
        <v>-</v>
      </c>
      <c r="J169" s="21">
        <f t="shared" si="19"/>
        <v>-1</v>
      </c>
    </row>
    <row r="170" spans="1:10" x14ac:dyDescent="0.25">
      <c r="A170" s="158" t="s">
        <v>358</v>
      </c>
      <c r="B170" s="65">
        <v>343</v>
      </c>
      <c r="C170" s="66">
        <v>250</v>
      </c>
      <c r="D170" s="65">
        <v>2551</v>
      </c>
      <c r="E170" s="66">
        <v>1733</v>
      </c>
      <c r="F170" s="67"/>
      <c r="G170" s="65">
        <f t="shared" si="16"/>
        <v>93</v>
      </c>
      <c r="H170" s="66">
        <f t="shared" si="17"/>
        <v>818</v>
      </c>
      <c r="I170" s="20">
        <f t="shared" si="18"/>
        <v>0.372</v>
      </c>
      <c r="J170" s="21">
        <f t="shared" si="19"/>
        <v>0.47201384881708019</v>
      </c>
    </row>
    <row r="171" spans="1:10" x14ac:dyDescent="0.25">
      <c r="A171" s="158" t="s">
        <v>233</v>
      </c>
      <c r="B171" s="65">
        <v>26</v>
      </c>
      <c r="C171" s="66">
        <v>0</v>
      </c>
      <c r="D171" s="65">
        <v>91</v>
      </c>
      <c r="E171" s="66">
        <v>0</v>
      </c>
      <c r="F171" s="67"/>
      <c r="G171" s="65">
        <f t="shared" si="16"/>
        <v>26</v>
      </c>
      <c r="H171" s="66">
        <f t="shared" si="17"/>
        <v>91</v>
      </c>
      <c r="I171" s="20" t="str">
        <f t="shared" si="18"/>
        <v>-</v>
      </c>
      <c r="J171" s="21" t="str">
        <f t="shared" si="19"/>
        <v>-</v>
      </c>
    </row>
    <row r="172" spans="1:10" x14ac:dyDescent="0.25">
      <c r="A172" s="158" t="s">
        <v>520</v>
      </c>
      <c r="B172" s="65">
        <v>0</v>
      </c>
      <c r="C172" s="66">
        <v>0</v>
      </c>
      <c r="D172" s="65">
        <v>0</v>
      </c>
      <c r="E172" s="66">
        <v>1</v>
      </c>
      <c r="F172" s="67"/>
      <c r="G172" s="65">
        <f t="shared" si="16"/>
        <v>0</v>
      </c>
      <c r="H172" s="66">
        <f t="shared" si="17"/>
        <v>-1</v>
      </c>
      <c r="I172" s="20" t="str">
        <f t="shared" si="18"/>
        <v>-</v>
      </c>
      <c r="J172" s="21">
        <f t="shared" si="19"/>
        <v>-1</v>
      </c>
    </row>
    <row r="173" spans="1:10" x14ac:dyDescent="0.25">
      <c r="A173" s="158" t="s">
        <v>439</v>
      </c>
      <c r="B173" s="65">
        <v>11</v>
      </c>
      <c r="C173" s="66">
        <v>0</v>
      </c>
      <c r="D173" s="65">
        <v>108</v>
      </c>
      <c r="E173" s="66">
        <v>0</v>
      </c>
      <c r="F173" s="67"/>
      <c r="G173" s="65">
        <f t="shared" si="16"/>
        <v>11</v>
      </c>
      <c r="H173" s="66">
        <f t="shared" si="17"/>
        <v>108</v>
      </c>
      <c r="I173" s="20" t="str">
        <f t="shared" si="18"/>
        <v>-</v>
      </c>
      <c r="J173" s="21" t="str">
        <f t="shared" si="19"/>
        <v>-</v>
      </c>
    </row>
    <row r="174" spans="1:10" x14ac:dyDescent="0.25">
      <c r="A174" s="158" t="s">
        <v>521</v>
      </c>
      <c r="B174" s="65">
        <v>1</v>
      </c>
      <c r="C174" s="66">
        <v>0</v>
      </c>
      <c r="D174" s="65">
        <v>5</v>
      </c>
      <c r="E174" s="66">
        <v>56</v>
      </c>
      <c r="F174" s="67"/>
      <c r="G174" s="65">
        <f t="shared" si="16"/>
        <v>1</v>
      </c>
      <c r="H174" s="66">
        <f t="shared" si="17"/>
        <v>-51</v>
      </c>
      <c r="I174" s="20" t="str">
        <f t="shared" si="18"/>
        <v>-</v>
      </c>
      <c r="J174" s="21">
        <f t="shared" si="19"/>
        <v>-0.9107142857142857</v>
      </c>
    </row>
    <row r="175" spans="1:10" x14ac:dyDescent="0.25">
      <c r="A175" s="158" t="s">
        <v>529</v>
      </c>
      <c r="B175" s="65">
        <v>211</v>
      </c>
      <c r="C175" s="66">
        <v>331</v>
      </c>
      <c r="D175" s="65">
        <v>2552</v>
      </c>
      <c r="E175" s="66">
        <v>1918</v>
      </c>
      <c r="F175" s="67"/>
      <c r="G175" s="65">
        <f t="shared" si="16"/>
        <v>-120</v>
      </c>
      <c r="H175" s="66">
        <f t="shared" si="17"/>
        <v>634</v>
      </c>
      <c r="I175" s="20">
        <f t="shared" si="18"/>
        <v>-0.36253776435045315</v>
      </c>
      <c r="J175" s="21">
        <f t="shared" si="19"/>
        <v>0.33055265901981229</v>
      </c>
    </row>
    <row r="176" spans="1:10" s="160" customFormat="1" ht="13" x14ac:dyDescent="0.3">
      <c r="A176" s="178" t="s">
        <v>670</v>
      </c>
      <c r="B176" s="71">
        <v>892</v>
      </c>
      <c r="C176" s="72">
        <v>961</v>
      </c>
      <c r="D176" s="71">
        <v>8020</v>
      </c>
      <c r="E176" s="72">
        <v>5349</v>
      </c>
      <c r="F176" s="73"/>
      <c r="G176" s="71">
        <f t="shared" si="16"/>
        <v>-69</v>
      </c>
      <c r="H176" s="72">
        <f t="shared" si="17"/>
        <v>2671</v>
      </c>
      <c r="I176" s="37">
        <f t="shared" si="18"/>
        <v>-7.1800208116545264E-2</v>
      </c>
      <c r="J176" s="38">
        <f t="shared" si="19"/>
        <v>0.49934567208824077</v>
      </c>
    </row>
    <row r="177" spans="1:10" x14ac:dyDescent="0.25">
      <c r="A177" s="177"/>
      <c r="B177" s="143"/>
      <c r="C177" s="144"/>
      <c r="D177" s="143"/>
      <c r="E177" s="144"/>
      <c r="F177" s="145"/>
      <c r="G177" s="143"/>
      <c r="H177" s="144"/>
      <c r="I177" s="151"/>
      <c r="J177" s="152"/>
    </row>
    <row r="178" spans="1:10" s="139" customFormat="1" ht="13" x14ac:dyDescent="0.3">
      <c r="A178" s="159" t="s">
        <v>55</v>
      </c>
      <c r="B178" s="65"/>
      <c r="C178" s="66"/>
      <c r="D178" s="65"/>
      <c r="E178" s="66"/>
      <c r="F178" s="67"/>
      <c r="G178" s="65"/>
      <c r="H178" s="66"/>
      <c r="I178" s="20"/>
      <c r="J178" s="21"/>
    </row>
    <row r="179" spans="1:10" x14ac:dyDescent="0.25">
      <c r="A179" s="158" t="s">
        <v>578</v>
      </c>
      <c r="B179" s="65">
        <v>10</v>
      </c>
      <c r="C179" s="66">
        <v>27</v>
      </c>
      <c r="D179" s="65">
        <v>159</v>
      </c>
      <c r="E179" s="66">
        <v>148</v>
      </c>
      <c r="F179" s="67"/>
      <c r="G179" s="65">
        <f>B179-C179</f>
        <v>-17</v>
      </c>
      <c r="H179" s="66">
        <f>D179-E179</f>
        <v>11</v>
      </c>
      <c r="I179" s="20">
        <f>IF(C179=0, "-", IF(G179/C179&lt;10, G179/C179, "&gt;999%"))</f>
        <v>-0.62962962962962965</v>
      </c>
      <c r="J179" s="21">
        <f>IF(E179=0, "-", IF(H179/E179&lt;10, H179/E179, "&gt;999%"))</f>
        <v>7.4324324324324328E-2</v>
      </c>
    </row>
    <row r="180" spans="1:10" x14ac:dyDescent="0.25">
      <c r="A180" s="158" t="s">
        <v>549</v>
      </c>
      <c r="B180" s="65">
        <v>57</v>
      </c>
      <c r="C180" s="66">
        <v>28</v>
      </c>
      <c r="D180" s="65">
        <v>454</v>
      </c>
      <c r="E180" s="66">
        <v>502</v>
      </c>
      <c r="F180" s="67"/>
      <c r="G180" s="65">
        <f>B180-C180</f>
        <v>29</v>
      </c>
      <c r="H180" s="66">
        <f>D180-E180</f>
        <v>-48</v>
      </c>
      <c r="I180" s="20">
        <f>IF(C180=0, "-", IF(G180/C180&lt;10, G180/C180, "&gt;999%"))</f>
        <v>1.0357142857142858</v>
      </c>
      <c r="J180" s="21">
        <f>IF(E180=0, "-", IF(H180/E180&lt;10, H180/E180, "&gt;999%"))</f>
        <v>-9.5617529880478086E-2</v>
      </c>
    </row>
    <row r="181" spans="1:10" x14ac:dyDescent="0.25">
      <c r="A181" s="158" t="s">
        <v>563</v>
      </c>
      <c r="B181" s="65">
        <v>49</v>
      </c>
      <c r="C181" s="66">
        <v>35</v>
      </c>
      <c r="D181" s="65">
        <v>406</v>
      </c>
      <c r="E181" s="66">
        <v>373</v>
      </c>
      <c r="F181" s="67"/>
      <c r="G181" s="65">
        <f>B181-C181</f>
        <v>14</v>
      </c>
      <c r="H181" s="66">
        <f>D181-E181</f>
        <v>33</v>
      </c>
      <c r="I181" s="20">
        <f>IF(C181=0, "-", IF(G181/C181&lt;10, G181/C181, "&gt;999%"))</f>
        <v>0.4</v>
      </c>
      <c r="J181" s="21">
        <f>IF(E181=0, "-", IF(H181/E181&lt;10, H181/E181, "&gt;999%"))</f>
        <v>8.8471849865951746E-2</v>
      </c>
    </row>
    <row r="182" spans="1:10" s="160" customFormat="1" ht="13" x14ac:dyDescent="0.3">
      <c r="A182" s="178" t="s">
        <v>671</v>
      </c>
      <c r="B182" s="71">
        <v>116</v>
      </c>
      <c r="C182" s="72">
        <v>90</v>
      </c>
      <c r="D182" s="71">
        <v>1019</v>
      </c>
      <c r="E182" s="72">
        <v>1023</v>
      </c>
      <c r="F182" s="73"/>
      <c r="G182" s="71">
        <f>B182-C182</f>
        <v>26</v>
      </c>
      <c r="H182" s="72">
        <f>D182-E182</f>
        <v>-4</v>
      </c>
      <c r="I182" s="37">
        <f>IF(C182=0, "-", IF(G182/C182&lt;10, G182/C182, "&gt;999%"))</f>
        <v>0.28888888888888886</v>
      </c>
      <c r="J182" s="38">
        <f>IF(E182=0, "-", IF(H182/E182&lt;10, H182/E182, "&gt;999%"))</f>
        <v>-3.9100684261974585E-3</v>
      </c>
    </row>
    <row r="183" spans="1:10" x14ac:dyDescent="0.25">
      <c r="A183" s="177"/>
      <c r="B183" s="143"/>
      <c r="C183" s="144"/>
      <c r="D183" s="143"/>
      <c r="E183" s="144"/>
      <c r="F183" s="145"/>
      <c r="G183" s="143"/>
      <c r="H183" s="144"/>
      <c r="I183" s="151"/>
      <c r="J183" s="152"/>
    </row>
    <row r="184" spans="1:10" s="139" customFormat="1" ht="13" x14ac:dyDescent="0.3">
      <c r="A184" s="159" t="s">
        <v>56</v>
      </c>
      <c r="B184" s="65"/>
      <c r="C184" s="66"/>
      <c r="D184" s="65"/>
      <c r="E184" s="66"/>
      <c r="F184" s="67"/>
      <c r="G184" s="65"/>
      <c r="H184" s="66"/>
      <c r="I184" s="20"/>
      <c r="J184" s="21"/>
    </row>
    <row r="185" spans="1:10" x14ac:dyDescent="0.25">
      <c r="A185" s="158" t="s">
        <v>244</v>
      </c>
      <c r="B185" s="65">
        <v>2</v>
      </c>
      <c r="C185" s="66">
        <v>3</v>
      </c>
      <c r="D185" s="65">
        <v>16</v>
      </c>
      <c r="E185" s="66">
        <v>19</v>
      </c>
      <c r="F185" s="67"/>
      <c r="G185" s="65">
        <f t="shared" ref="G185:G191" si="20">B185-C185</f>
        <v>-1</v>
      </c>
      <c r="H185" s="66">
        <f t="shared" ref="H185:H191" si="21">D185-E185</f>
        <v>-3</v>
      </c>
      <c r="I185" s="20">
        <f t="shared" ref="I185:I191" si="22">IF(C185=0, "-", IF(G185/C185&lt;10, G185/C185, "&gt;999%"))</f>
        <v>-0.33333333333333331</v>
      </c>
      <c r="J185" s="21">
        <f t="shared" ref="J185:J191" si="23">IF(E185=0, "-", IF(H185/E185&lt;10, H185/E185, "&gt;999%"))</f>
        <v>-0.15789473684210525</v>
      </c>
    </row>
    <row r="186" spans="1:10" x14ac:dyDescent="0.25">
      <c r="A186" s="158" t="s">
        <v>234</v>
      </c>
      <c r="B186" s="65">
        <v>19</v>
      </c>
      <c r="C186" s="66">
        <v>18</v>
      </c>
      <c r="D186" s="65">
        <v>131</v>
      </c>
      <c r="E186" s="66">
        <v>118</v>
      </c>
      <c r="F186" s="67"/>
      <c r="G186" s="65">
        <f t="shared" si="20"/>
        <v>1</v>
      </c>
      <c r="H186" s="66">
        <f t="shared" si="21"/>
        <v>13</v>
      </c>
      <c r="I186" s="20">
        <f t="shared" si="22"/>
        <v>5.5555555555555552E-2</v>
      </c>
      <c r="J186" s="21">
        <f t="shared" si="23"/>
        <v>0.11016949152542373</v>
      </c>
    </row>
    <row r="187" spans="1:10" x14ac:dyDescent="0.25">
      <c r="A187" s="158" t="s">
        <v>399</v>
      </c>
      <c r="B187" s="65">
        <v>28</v>
      </c>
      <c r="C187" s="66">
        <v>152</v>
      </c>
      <c r="D187" s="65">
        <v>988</v>
      </c>
      <c r="E187" s="66">
        <v>996</v>
      </c>
      <c r="F187" s="67"/>
      <c r="G187" s="65">
        <f t="shared" si="20"/>
        <v>-124</v>
      </c>
      <c r="H187" s="66">
        <f t="shared" si="21"/>
        <v>-8</v>
      </c>
      <c r="I187" s="20">
        <f t="shared" si="22"/>
        <v>-0.81578947368421051</v>
      </c>
      <c r="J187" s="21">
        <f t="shared" si="23"/>
        <v>-8.0321285140562242E-3</v>
      </c>
    </row>
    <row r="188" spans="1:10" x14ac:dyDescent="0.25">
      <c r="A188" s="158" t="s">
        <v>359</v>
      </c>
      <c r="B188" s="65">
        <v>23</v>
      </c>
      <c r="C188" s="66">
        <v>65</v>
      </c>
      <c r="D188" s="65">
        <v>281</v>
      </c>
      <c r="E188" s="66">
        <v>607</v>
      </c>
      <c r="F188" s="67"/>
      <c r="G188" s="65">
        <f t="shared" si="20"/>
        <v>-42</v>
      </c>
      <c r="H188" s="66">
        <f t="shared" si="21"/>
        <v>-326</v>
      </c>
      <c r="I188" s="20">
        <f t="shared" si="22"/>
        <v>-0.64615384615384619</v>
      </c>
      <c r="J188" s="21">
        <f t="shared" si="23"/>
        <v>-0.53706754530477763</v>
      </c>
    </row>
    <row r="189" spans="1:10" x14ac:dyDescent="0.25">
      <c r="A189" s="158" t="s">
        <v>295</v>
      </c>
      <c r="B189" s="65">
        <v>0</v>
      </c>
      <c r="C189" s="66">
        <v>0</v>
      </c>
      <c r="D189" s="65">
        <v>0</v>
      </c>
      <c r="E189" s="66">
        <v>68</v>
      </c>
      <c r="F189" s="67"/>
      <c r="G189" s="65">
        <f t="shared" si="20"/>
        <v>0</v>
      </c>
      <c r="H189" s="66">
        <f t="shared" si="21"/>
        <v>-68</v>
      </c>
      <c r="I189" s="20" t="str">
        <f t="shared" si="22"/>
        <v>-</v>
      </c>
      <c r="J189" s="21">
        <f t="shared" si="23"/>
        <v>-1</v>
      </c>
    </row>
    <row r="190" spans="1:10" x14ac:dyDescent="0.25">
      <c r="A190" s="158" t="s">
        <v>400</v>
      </c>
      <c r="B190" s="65">
        <v>36</v>
      </c>
      <c r="C190" s="66">
        <v>0</v>
      </c>
      <c r="D190" s="65">
        <v>160</v>
      </c>
      <c r="E190" s="66">
        <v>0</v>
      </c>
      <c r="F190" s="67"/>
      <c r="G190" s="65">
        <f t="shared" si="20"/>
        <v>36</v>
      </c>
      <c r="H190" s="66">
        <f t="shared" si="21"/>
        <v>160</v>
      </c>
      <c r="I190" s="20" t="str">
        <f t="shared" si="22"/>
        <v>-</v>
      </c>
      <c r="J190" s="21" t="str">
        <f t="shared" si="23"/>
        <v>-</v>
      </c>
    </row>
    <row r="191" spans="1:10" s="160" customFormat="1" ht="13" x14ac:dyDescent="0.3">
      <c r="A191" s="178" t="s">
        <v>672</v>
      </c>
      <c r="B191" s="71">
        <v>108</v>
      </c>
      <c r="C191" s="72">
        <v>238</v>
      </c>
      <c r="D191" s="71">
        <v>1576</v>
      </c>
      <c r="E191" s="72">
        <v>1808</v>
      </c>
      <c r="F191" s="73"/>
      <c r="G191" s="71">
        <f t="shared" si="20"/>
        <v>-130</v>
      </c>
      <c r="H191" s="72">
        <f t="shared" si="21"/>
        <v>-232</v>
      </c>
      <c r="I191" s="37">
        <f t="shared" si="22"/>
        <v>-0.54621848739495793</v>
      </c>
      <c r="J191" s="38">
        <f t="shared" si="23"/>
        <v>-0.12831858407079647</v>
      </c>
    </row>
    <row r="192" spans="1:10" x14ac:dyDescent="0.25">
      <c r="A192" s="177"/>
      <c r="B192" s="143"/>
      <c r="C192" s="144"/>
      <c r="D192" s="143"/>
      <c r="E192" s="144"/>
      <c r="F192" s="145"/>
      <c r="G192" s="143"/>
      <c r="H192" s="144"/>
      <c r="I192" s="151"/>
      <c r="J192" s="152"/>
    </row>
    <row r="193" spans="1:10" s="139" customFormat="1" ht="13" x14ac:dyDescent="0.3">
      <c r="A193" s="159" t="s">
        <v>57</v>
      </c>
      <c r="B193" s="65"/>
      <c r="C193" s="66"/>
      <c r="D193" s="65"/>
      <c r="E193" s="66"/>
      <c r="F193" s="67"/>
      <c r="G193" s="65"/>
      <c r="H193" s="66"/>
      <c r="I193" s="20"/>
      <c r="J193" s="21"/>
    </row>
    <row r="194" spans="1:10" x14ac:dyDescent="0.25">
      <c r="A194" s="158" t="s">
        <v>206</v>
      </c>
      <c r="B194" s="65">
        <v>4</v>
      </c>
      <c r="C194" s="66">
        <v>14</v>
      </c>
      <c r="D194" s="65">
        <v>142</v>
      </c>
      <c r="E194" s="66">
        <v>106</v>
      </c>
      <c r="F194" s="67"/>
      <c r="G194" s="65">
        <f t="shared" ref="G194:G208" si="24">B194-C194</f>
        <v>-10</v>
      </c>
      <c r="H194" s="66">
        <f t="shared" ref="H194:H208" si="25">D194-E194</f>
        <v>36</v>
      </c>
      <c r="I194" s="20">
        <f t="shared" ref="I194:I208" si="26">IF(C194=0, "-", IF(G194/C194&lt;10, G194/C194, "&gt;999%"))</f>
        <v>-0.7142857142857143</v>
      </c>
      <c r="J194" s="21">
        <f t="shared" ref="J194:J208" si="27">IF(E194=0, "-", IF(H194/E194&lt;10, H194/E194, "&gt;999%"))</f>
        <v>0.33962264150943394</v>
      </c>
    </row>
    <row r="195" spans="1:10" x14ac:dyDescent="0.25">
      <c r="A195" s="158" t="s">
        <v>218</v>
      </c>
      <c r="B195" s="65">
        <v>422</v>
      </c>
      <c r="C195" s="66">
        <v>404</v>
      </c>
      <c r="D195" s="65">
        <v>3551</v>
      </c>
      <c r="E195" s="66">
        <v>3910</v>
      </c>
      <c r="F195" s="67"/>
      <c r="G195" s="65">
        <f t="shared" si="24"/>
        <v>18</v>
      </c>
      <c r="H195" s="66">
        <f t="shared" si="25"/>
        <v>-359</v>
      </c>
      <c r="I195" s="20">
        <f t="shared" si="26"/>
        <v>4.4554455445544552E-2</v>
      </c>
      <c r="J195" s="21">
        <f t="shared" si="27"/>
        <v>-9.1815856777493612E-2</v>
      </c>
    </row>
    <row r="196" spans="1:10" x14ac:dyDescent="0.25">
      <c r="A196" s="158" t="s">
        <v>219</v>
      </c>
      <c r="B196" s="65">
        <v>0</v>
      </c>
      <c r="C196" s="66">
        <v>26</v>
      </c>
      <c r="D196" s="65">
        <v>0</v>
      </c>
      <c r="E196" s="66">
        <v>252</v>
      </c>
      <c r="F196" s="67"/>
      <c r="G196" s="65">
        <f t="shared" si="24"/>
        <v>-26</v>
      </c>
      <c r="H196" s="66">
        <f t="shared" si="25"/>
        <v>-252</v>
      </c>
      <c r="I196" s="20">
        <f t="shared" si="26"/>
        <v>-1</v>
      </c>
      <c r="J196" s="21">
        <f t="shared" si="27"/>
        <v>-1</v>
      </c>
    </row>
    <row r="197" spans="1:10" x14ac:dyDescent="0.25">
      <c r="A197" s="158" t="s">
        <v>422</v>
      </c>
      <c r="B197" s="65">
        <v>16</v>
      </c>
      <c r="C197" s="66">
        <v>34</v>
      </c>
      <c r="D197" s="65">
        <v>106</v>
      </c>
      <c r="E197" s="66">
        <v>106</v>
      </c>
      <c r="F197" s="67"/>
      <c r="G197" s="65">
        <f t="shared" si="24"/>
        <v>-18</v>
      </c>
      <c r="H197" s="66">
        <f t="shared" si="25"/>
        <v>0</v>
      </c>
      <c r="I197" s="20">
        <f t="shared" si="26"/>
        <v>-0.52941176470588236</v>
      </c>
      <c r="J197" s="21">
        <f t="shared" si="27"/>
        <v>0</v>
      </c>
    </row>
    <row r="198" spans="1:10" x14ac:dyDescent="0.25">
      <c r="A198" s="158" t="s">
        <v>257</v>
      </c>
      <c r="B198" s="65">
        <v>3</v>
      </c>
      <c r="C198" s="66">
        <v>0</v>
      </c>
      <c r="D198" s="65">
        <v>56</v>
      </c>
      <c r="E198" s="66">
        <v>0</v>
      </c>
      <c r="F198" s="67"/>
      <c r="G198" s="65">
        <f t="shared" si="24"/>
        <v>3</v>
      </c>
      <c r="H198" s="66">
        <f t="shared" si="25"/>
        <v>56</v>
      </c>
      <c r="I198" s="20" t="str">
        <f t="shared" si="26"/>
        <v>-</v>
      </c>
      <c r="J198" s="21" t="str">
        <f t="shared" si="27"/>
        <v>-</v>
      </c>
    </row>
    <row r="199" spans="1:10" x14ac:dyDescent="0.25">
      <c r="A199" s="158" t="s">
        <v>360</v>
      </c>
      <c r="B199" s="65">
        <v>389</v>
      </c>
      <c r="C199" s="66">
        <v>309</v>
      </c>
      <c r="D199" s="65">
        <v>1629</v>
      </c>
      <c r="E199" s="66">
        <v>2157</v>
      </c>
      <c r="F199" s="67"/>
      <c r="G199" s="65">
        <f t="shared" si="24"/>
        <v>80</v>
      </c>
      <c r="H199" s="66">
        <f t="shared" si="25"/>
        <v>-528</v>
      </c>
      <c r="I199" s="20">
        <f t="shared" si="26"/>
        <v>0.25889967637540451</v>
      </c>
      <c r="J199" s="21">
        <f t="shared" si="27"/>
        <v>-0.24478442280945759</v>
      </c>
    </row>
    <row r="200" spans="1:10" x14ac:dyDescent="0.25">
      <c r="A200" s="158" t="s">
        <v>552</v>
      </c>
      <c r="B200" s="65">
        <v>0</v>
      </c>
      <c r="C200" s="66">
        <v>0</v>
      </c>
      <c r="D200" s="65">
        <v>2</v>
      </c>
      <c r="E200" s="66">
        <v>0</v>
      </c>
      <c r="F200" s="67"/>
      <c r="G200" s="65">
        <f t="shared" si="24"/>
        <v>0</v>
      </c>
      <c r="H200" s="66">
        <f t="shared" si="25"/>
        <v>2</v>
      </c>
      <c r="I200" s="20" t="str">
        <f t="shared" si="26"/>
        <v>-</v>
      </c>
      <c r="J200" s="21" t="str">
        <f t="shared" si="27"/>
        <v>-</v>
      </c>
    </row>
    <row r="201" spans="1:10" x14ac:dyDescent="0.25">
      <c r="A201" s="158" t="s">
        <v>440</v>
      </c>
      <c r="B201" s="65">
        <v>48</v>
      </c>
      <c r="C201" s="66">
        <v>77</v>
      </c>
      <c r="D201" s="65">
        <v>510</v>
      </c>
      <c r="E201" s="66">
        <v>638</v>
      </c>
      <c r="F201" s="67"/>
      <c r="G201" s="65">
        <f t="shared" si="24"/>
        <v>-29</v>
      </c>
      <c r="H201" s="66">
        <f t="shared" si="25"/>
        <v>-128</v>
      </c>
      <c r="I201" s="20">
        <f t="shared" si="26"/>
        <v>-0.37662337662337664</v>
      </c>
      <c r="J201" s="21">
        <f t="shared" si="27"/>
        <v>-0.20062695924764889</v>
      </c>
    </row>
    <row r="202" spans="1:10" x14ac:dyDescent="0.25">
      <c r="A202" s="158" t="s">
        <v>441</v>
      </c>
      <c r="B202" s="65">
        <v>107</v>
      </c>
      <c r="C202" s="66">
        <v>72</v>
      </c>
      <c r="D202" s="65">
        <v>945</v>
      </c>
      <c r="E202" s="66">
        <v>667</v>
      </c>
      <c r="F202" s="67"/>
      <c r="G202" s="65">
        <f t="shared" si="24"/>
        <v>35</v>
      </c>
      <c r="H202" s="66">
        <f t="shared" si="25"/>
        <v>278</v>
      </c>
      <c r="I202" s="20">
        <f t="shared" si="26"/>
        <v>0.4861111111111111</v>
      </c>
      <c r="J202" s="21">
        <f t="shared" si="27"/>
        <v>0.41679160419790107</v>
      </c>
    </row>
    <row r="203" spans="1:10" x14ac:dyDescent="0.25">
      <c r="A203" s="158" t="s">
        <v>245</v>
      </c>
      <c r="B203" s="65">
        <v>0</v>
      </c>
      <c r="C203" s="66">
        <v>5</v>
      </c>
      <c r="D203" s="65">
        <v>51</v>
      </c>
      <c r="E203" s="66">
        <v>103</v>
      </c>
      <c r="F203" s="67"/>
      <c r="G203" s="65">
        <f t="shared" si="24"/>
        <v>-5</v>
      </c>
      <c r="H203" s="66">
        <f t="shared" si="25"/>
        <v>-52</v>
      </c>
      <c r="I203" s="20">
        <f t="shared" si="26"/>
        <v>-1</v>
      </c>
      <c r="J203" s="21">
        <f t="shared" si="27"/>
        <v>-0.50485436893203883</v>
      </c>
    </row>
    <row r="204" spans="1:10" x14ac:dyDescent="0.25">
      <c r="A204" s="158" t="s">
        <v>296</v>
      </c>
      <c r="B204" s="65">
        <v>6</v>
      </c>
      <c r="C204" s="66">
        <v>79</v>
      </c>
      <c r="D204" s="65">
        <v>168</v>
      </c>
      <c r="E204" s="66">
        <v>332</v>
      </c>
      <c r="F204" s="67"/>
      <c r="G204" s="65">
        <f t="shared" si="24"/>
        <v>-73</v>
      </c>
      <c r="H204" s="66">
        <f t="shared" si="25"/>
        <v>-164</v>
      </c>
      <c r="I204" s="20">
        <f t="shared" si="26"/>
        <v>-0.92405063291139244</v>
      </c>
      <c r="J204" s="21">
        <f t="shared" si="27"/>
        <v>-0.49397590361445781</v>
      </c>
    </row>
    <row r="205" spans="1:10" x14ac:dyDescent="0.25">
      <c r="A205" s="158" t="s">
        <v>510</v>
      </c>
      <c r="B205" s="65">
        <v>32</v>
      </c>
      <c r="C205" s="66">
        <v>64</v>
      </c>
      <c r="D205" s="65">
        <v>379</v>
      </c>
      <c r="E205" s="66">
        <v>608</v>
      </c>
      <c r="F205" s="67"/>
      <c r="G205" s="65">
        <f t="shared" si="24"/>
        <v>-32</v>
      </c>
      <c r="H205" s="66">
        <f t="shared" si="25"/>
        <v>-229</v>
      </c>
      <c r="I205" s="20">
        <f t="shared" si="26"/>
        <v>-0.5</v>
      </c>
      <c r="J205" s="21">
        <f t="shared" si="27"/>
        <v>-0.37664473684210525</v>
      </c>
    </row>
    <row r="206" spans="1:10" x14ac:dyDescent="0.25">
      <c r="A206" s="158" t="s">
        <v>401</v>
      </c>
      <c r="B206" s="65">
        <v>435</v>
      </c>
      <c r="C206" s="66">
        <v>361</v>
      </c>
      <c r="D206" s="65">
        <v>3773</v>
      </c>
      <c r="E206" s="66">
        <v>2855</v>
      </c>
      <c r="F206" s="67"/>
      <c r="G206" s="65">
        <f t="shared" si="24"/>
        <v>74</v>
      </c>
      <c r="H206" s="66">
        <f t="shared" si="25"/>
        <v>918</v>
      </c>
      <c r="I206" s="20">
        <f t="shared" si="26"/>
        <v>0.20498614958448755</v>
      </c>
      <c r="J206" s="21">
        <f t="shared" si="27"/>
        <v>0.32154115586690019</v>
      </c>
    </row>
    <row r="207" spans="1:10" x14ac:dyDescent="0.25">
      <c r="A207" s="158" t="s">
        <v>346</v>
      </c>
      <c r="B207" s="65">
        <v>93</v>
      </c>
      <c r="C207" s="66">
        <v>150</v>
      </c>
      <c r="D207" s="65">
        <v>1116</v>
      </c>
      <c r="E207" s="66">
        <v>1326</v>
      </c>
      <c r="F207" s="67"/>
      <c r="G207" s="65">
        <f t="shared" si="24"/>
        <v>-57</v>
      </c>
      <c r="H207" s="66">
        <f t="shared" si="25"/>
        <v>-210</v>
      </c>
      <c r="I207" s="20">
        <f t="shared" si="26"/>
        <v>-0.38</v>
      </c>
      <c r="J207" s="21">
        <f t="shared" si="27"/>
        <v>-0.15837104072398189</v>
      </c>
    </row>
    <row r="208" spans="1:10" s="160" customFormat="1" ht="13" x14ac:dyDescent="0.3">
      <c r="A208" s="178" t="s">
        <v>673</v>
      </c>
      <c r="B208" s="71">
        <v>1555</v>
      </c>
      <c r="C208" s="72">
        <v>1595</v>
      </c>
      <c r="D208" s="71">
        <v>12428</v>
      </c>
      <c r="E208" s="72">
        <v>13060</v>
      </c>
      <c r="F208" s="73"/>
      <c r="G208" s="71">
        <f t="shared" si="24"/>
        <v>-40</v>
      </c>
      <c r="H208" s="72">
        <f t="shared" si="25"/>
        <v>-632</v>
      </c>
      <c r="I208" s="37">
        <f t="shared" si="26"/>
        <v>-2.5078369905956112E-2</v>
      </c>
      <c r="J208" s="38">
        <f t="shared" si="27"/>
        <v>-4.8392036753445639E-2</v>
      </c>
    </row>
    <row r="209" spans="1:10" x14ac:dyDescent="0.25">
      <c r="A209" s="177"/>
      <c r="B209" s="143"/>
      <c r="C209" s="144"/>
      <c r="D209" s="143"/>
      <c r="E209" s="144"/>
      <c r="F209" s="145"/>
      <c r="G209" s="143"/>
      <c r="H209" s="144"/>
      <c r="I209" s="151"/>
      <c r="J209" s="152"/>
    </row>
    <row r="210" spans="1:10" s="139" customFormat="1" ht="13" x14ac:dyDescent="0.3">
      <c r="A210" s="159" t="s">
        <v>58</v>
      </c>
      <c r="B210" s="65"/>
      <c r="C210" s="66"/>
      <c r="D210" s="65"/>
      <c r="E210" s="66"/>
      <c r="F210" s="67"/>
      <c r="G210" s="65"/>
      <c r="H210" s="66"/>
      <c r="I210" s="20"/>
      <c r="J210" s="21"/>
    </row>
    <row r="211" spans="1:10" x14ac:dyDescent="0.25">
      <c r="A211" s="158" t="s">
        <v>564</v>
      </c>
      <c r="B211" s="65">
        <v>2</v>
      </c>
      <c r="C211" s="66">
        <v>0</v>
      </c>
      <c r="D211" s="65">
        <v>8</v>
      </c>
      <c r="E211" s="66">
        <v>4</v>
      </c>
      <c r="F211" s="67"/>
      <c r="G211" s="65">
        <f t="shared" ref="G211:G217" si="28">B211-C211</f>
        <v>2</v>
      </c>
      <c r="H211" s="66">
        <f t="shared" ref="H211:H217" si="29">D211-E211</f>
        <v>4</v>
      </c>
      <c r="I211" s="20" t="str">
        <f t="shared" ref="I211:I217" si="30">IF(C211=0, "-", IF(G211/C211&lt;10, G211/C211, "&gt;999%"))</f>
        <v>-</v>
      </c>
      <c r="J211" s="21">
        <f t="shared" ref="J211:J217" si="31">IF(E211=0, "-", IF(H211/E211&lt;10, H211/E211, "&gt;999%"))</f>
        <v>1</v>
      </c>
    </row>
    <row r="212" spans="1:10" x14ac:dyDescent="0.25">
      <c r="A212" s="158" t="s">
        <v>550</v>
      </c>
      <c r="B212" s="65">
        <v>4</v>
      </c>
      <c r="C212" s="66">
        <v>3</v>
      </c>
      <c r="D212" s="65">
        <v>51</v>
      </c>
      <c r="E212" s="66">
        <v>40</v>
      </c>
      <c r="F212" s="67"/>
      <c r="G212" s="65">
        <f t="shared" si="28"/>
        <v>1</v>
      </c>
      <c r="H212" s="66">
        <f t="shared" si="29"/>
        <v>11</v>
      </c>
      <c r="I212" s="20">
        <f t="shared" si="30"/>
        <v>0.33333333333333331</v>
      </c>
      <c r="J212" s="21">
        <f t="shared" si="31"/>
        <v>0.27500000000000002</v>
      </c>
    </row>
    <row r="213" spans="1:10" x14ac:dyDescent="0.25">
      <c r="A213" s="158" t="s">
        <v>551</v>
      </c>
      <c r="B213" s="65">
        <v>0</v>
      </c>
      <c r="C213" s="66">
        <v>1</v>
      </c>
      <c r="D213" s="65">
        <v>6</v>
      </c>
      <c r="E213" s="66">
        <v>8</v>
      </c>
      <c r="F213" s="67"/>
      <c r="G213" s="65">
        <f t="shared" si="28"/>
        <v>-1</v>
      </c>
      <c r="H213" s="66">
        <f t="shared" si="29"/>
        <v>-2</v>
      </c>
      <c r="I213" s="20">
        <f t="shared" si="30"/>
        <v>-1</v>
      </c>
      <c r="J213" s="21">
        <f t="shared" si="31"/>
        <v>-0.25</v>
      </c>
    </row>
    <row r="214" spans="1:10" x14ac:dyDescent="0.25">
      <c r="A214" s="158" t="s">
        <v>565</v>
      </c>
      <c r="B214" s="65">
        <v>1</v>
      </c>
      <c r="C214" s="66">
        <v>3</v>
      </c>
      <c r="D214" s="65">
        <v>10</v>
      </c>
      <c r="E214" s="66">
        <v>13</v>
      </c>
      <c r="F214" s="67"/>
      <c r="G214" s="65">
        <f t="shared" si="28"/>
        <v>-2</v>
      </c>
      <c r="H214" s="66">
        <f t="shared" si="29"/>
        <v>-3</v>
      </c>
      <c r="I214" s="20">
        <f t="shared" si="30"/>
        <v>-0.66666666666666663</v>
      </c>
      <c r="J214" s="21">
        <f t="shared" si="31"/>
        <v>-0.23076923076923078</v>
      </c>
    </row>
    <row r="215" spans="1:10" x14ac:dyDescent="0.25">
      <c r="A215" s="158" t="s">
        <v>566</v>
      </c>
      <c r="B215" s="65">
        <v>2</v>
      </c>
      <c r="C215" s="66">
        <v>2</v>
      </c>
      <c r="D215" s="65">
        <v>12</v>
      </c>
      <c r="E215" s="66">
        <v>5</v>
      </c>
      <c r="F215" s="67"/>
      <c r="G215" s="65">
        <f t="shared" si="28"/>
        <v>0</v>
      </c>
      <c r="H215" s="66">
        <f t="shared" si="29"/>
        <v>7</v>
      </c>
      <c r="I215" s="20">
        <f t="shared" si="30"/>
        <v>0</v>
      </c>
      <c r="J215" s="21">
        <f t="shared" si="31"/>
        <v>1.4</v>
      </c>
    </row>
    <row r="216" spans="1:10" x14ac:dyDescent="0.25">
      <c r="A216" s="158" t="s">
        <v>579</v>
      </c>
      <c r="B216" s="65">
        <v>1</v>
      </c>
      <c r="C216" s="66">
        <v>0</v>
      </c>
      <c r="D216" s="65">
        <v>1</v>
      </c>
      <c r="E216" s="66">
        <v>1</v>
      </c>
      <c r="F216" s="67"/>
      <c r="G216" s="65">
        <f t="shared" si="28"/>
        <v>1</v>
      </c>
      <c r="H216" s="66">
        <f t="shared" si="29"/>
        <v>0</v>
      </c>
      <c r="I216" s="20" t="str">
        <f t="shared" si="30"/>
        <v>-</v>
      </c>
      <c r="J216" s="21">
        <f t="shared" si="31"/>
        <v>0</v>
      </c>
    </row>
    <row r="217" spans="1:10" s="160" customFormat="1" ht="13" x14ac:dyDescent="0.3">
      <c r="A217" s="178" t="s">
        <v>674</v>
      </c>
      <c r="B217" s="71">
        <v>10</v>
      </c>
      <c r="C217" s="72">
        <v>9</v>
      </c>
      <c r="D217" s="71">
        <v>88</v>
      </c>
      <c r="E217" s="72">
        <v>71</v>
      </c>
      <c r="F217" s="73"/>
      <c r="G217" s="71">
        <f t="shared" si="28"/>
        <v>1</v>
      </c>
      <c r="H217" s="72">
        <f t="shared" si="29"/>
        <v>17</v>
      </c>
      <c r="I217" s="37">
        <f t="shared" si="30"/>
        <v>0.1111111111111111</v>
      </c>
      <c r="J217" s="38">
        <f t="shared" si="31"/>
        <v>0.23943661971830985</v>
      </c>
    </row>
    <row r="218" spans="1:10" x14ac:dyDescent="0.25">
      <c r="A218" s="177"/>
      <c r="B218" s="143"/>
      <c r="C218" s="144"/>
      <c r="D218" s="143"/>
      <c r="E218" s="144"/>
      <c r="F218" s="145"/>
      <c r="G218" s="143"/>
      <c r="H218" s="144"/>
      <c r="I218" s="151"/>
      <c r="J218" s="152"/>
    </row>
    <row r="219" spans="1:10" s="139" customFormat="1" ht="13" x14ac:dyDescent="0.3">
      <c r="A219" s="159" t="s">
        <v>59</v>
      </c>
      <c r="B219" s="65"/>
      <c r="C219" s="66"/>
      <c r="D219" s="65"/>
      <c r="E219" s="66"/>
      <c r="F219" s="67"/>
      <c r="G219" s="65"/>
      <c r="H219" s="66"/>
      <c r="I219" s="20"/>
      <c r="J219" s="21"/>
    </row>
    <row r="220" spans="1:10" x14ac:dyDescent="0.25">
      <c r="A220" s="158" t="s">
        <v>580</v>
      </c>
      <c r="B220" s="65">
        <v>46</v>
      </c>
      <c r="C220" s="66">
        <v>49</v>
      </c>
      <c r="D220" s="65">
        <v>513</v>
      </c>
      <c r="E220" s="66">
        <v>414</v>
      </c>
      <c r="F220" s="67"/>
      <c r="G220" s="65">
        <f>B220-C220</f>
        <v>-3</v>
      </c>
      <c r="H220" s="66">
        <f>D220-E220</f>
        <v>99</v>
      </c>
      <c r="I220" s="20">
        <f>IF(C220=0, "-", IF(G220/C220&lt;10, G220/C220, "&gt;999%"))</f>
        <v>-6.1224489795918366E-2</v>
      </c>
      <c r="J220" s="21">
        <f>IF(E220=0, "-", IF(H220/E220&lt;10, H220/E220, "&gt;999%"))</f>
        <v>0.2391304347826087</v>
      </c>
    </row>
    <row r="221" spans="1:10" x14ac:dyDescent="0.25">
      <c r="A221" s="158" t="s">
        <v>553</v>
      </c>
      <c r="B221" s="65">
        <v>159</v>
      </c>
      <c r="C221" s="66">
        <v>244</v>
      </c>
      <c r="D221" s="65">
        <v>1459</v>
      </c>
      <c r="E221" s="66">
        <v>1347</v>
      </c>
      <c r="F221" s="67"/>
      <c r="G221" s="65">
        <f>B221-C221</f>
        <v>-85</v>
      </c>
      <c r="H221" s="66">
        <f>D221-E221</f>
        <v>112</v>
      </c>
      <c r="I221" s="20">
        <f>IF(C221=0, "-", IF(G221/C221&lt;10, G221/C221, "&gt;999%"))</f>
        <v>-0.34836065573770492</v>
      </c>
      <c r="J221" s="21">
        <f>IF(E221=0, "-", IF(H221/E221&lt;10, H221/E221, "&gt;999%"))</f>
        <v>8.3147735708982928E-2</v>
      </c>
    </row>
    <row r="222" spans="1:10" x14ac:dyDescent="0.25">
      <c r="A222" s="158" t="s">
        <v>567</v>
      </c>
      <c r="B222" s="65">
        <v>79</v>
      </c>
      <c r="C222" s="66">
        <v>69</v>
      </c>
      <c r="D222" s="65">
        <v>813</v>
      </c>
      <c r="E222" s="66">
        <v>591</v>
      </c>
      <c r="F222" s="67"/>
      <c r="G222" s="65">
        <f>B222-C222</f>
        <v>10</v>
      </c>
      <c r="H222" s="66">
        <f>D222-E222</f>
        <v>222</v>
      </c>
      <c r="I222" s="20">
        <f>IF(C222=0, "-", IF(G222/C222&lt;10, G222/C222, "&gt;999%"))</f>
        <v>0.14492753623188406</v>
      </c>
      <c r="J222" s="21">
        <f>IF(E222=0, "-", IF(H222/E222&lt;10, H222/E222, "&gt;999%"))</f>
        <v>0.37563451776649748</v>
      </c>
    </row>
    <row r="223" spans="1:10" s="160" customFormat="1" ht="13" x14ac:dyDescent="0.3">
      <c r="A223" s="178" t="s">
        <v>675</v>
      </c>
      <c r="B223" s="71">
        <v>284</v>
      </c>
      <c r="C223" s="72">
        <v>362</v>
      </c>
      <c r="D223" s="71">
        <v>2785</v>
      </c>
      <c r="E223" s="72">
        <v>2352</v>
      </c>
      <c r="F223" s="73"/>
      <c r="G223" s="71">
        <f>B223-C223</f>
        <v>-78</v>
      </c>
      <c r="H223" s="72">
        <f>D223-E223</f>
        <v>433</v>
      </c>
      <c r="I223" s="37">
        <f>IF(C223=0, "-", IF(G223/C223&lt;10, G223/C223, "&gt;999%"))</f>
        <v>-0.21546961325966851</v>
      </c>
      <c r="J223" s="38">
        <f>IF(E223=0, "-", IF(H223/E223&lt;10, H223/E223, "&gt;999%"))</f>
        <v>0.18409863945578231</v>
      </c>
    </row>
    <row r="224" spans="1:10" x14ac:dyDescent="0.25">
      <c r="A224" s="177"/>
      <c r="B224" s="143"/>
      <c r="C224" s="144"/>
      <c r="D224" s="143"/>
      <c r="E224" s="144"/>
      <c r="F224" s="145"/>
      <c r="G224" s="143"/>
      <c r="H224" s="144"/>
      <c r="I224" s="151"/>
      <c r="J224" s="152"/>
    </row>
    <row r="225" spans="1:10" s="139" customFormat="1" ht="13" x14ac:dyDescent="0.3">
      <c r="A225" s="159" t="s">
        <v>60</v>
      </c>
      <c r="B225" s="65"/>
      <c r="C225" s="66"/>
      <c r="D225" s="65"/>
      <c r="E225" s="66"/>
      <c r="F225" s="67"/>
      <c r="G225" s="65"/>
      <c r="H225" s="66"/>
      <c r="I225" s="20"/>
      <c r="J225" s="21"/>
    </row>
    <row r="226" spans="1:10" x14ac:dyDescent="0.25">
      <c r="A226" s="158" t="s">
        <v>522</v>
      </c>
      <c r="B226" s="65">
        <v>140</v>
      </c>
      <c r="C226" s="66">
        <v>33</v>
      </c>
      <c r="D226" s="65">
        <v>1116</v>
      </c>
      <c r="E226" s="66">
        <v>948</v>
      </c>
      <c r="F226" s="67"/>
      <c r="G226" s="65">
        <f>B226-C226</f>
        <v>107</v>
      </c>
      <c r="H226" s="66">
        <f>D226-E226</f>
        <v>168</v>
      </c>
      <c r="I226" s="20">
        <f>IF(C226=0, "-", IF(G226/C226&lt;10, G226/C226, "&gt;999%"))</f>
        <v>3.2424242424242422</v>
      </c>
      <c r="J226" s="21">
        <f>IF(E226=0, "-", IF(H226/E226&lt;10, H226/E226, "&gt;999%"))</f>
        <v>0.17721518987341772</v>
      </c>
    </row>
    <row r="227" spans="1:10" x14ac:dyDescent="0.25">
      <c r="A227" s="158" t="s">
        <v>530</v>
      </c>
      <c r="B227" s="65">
        <v>597</v>
      </c>
      <c r="C227" s="66">
        <v>427</v>
      </c>
      <c r="D227" s="65">
        <v>4657</v>
      </c>
      <c r="E227" s="66">
        <v>4119</v>
      </c>
      <c r="F227" s="67"/>
      <c r="G227" s="65">
        <f>B227-C227</f>
        <v>170</v>
      </c>
      <c r="H227" s="66">
        <f>D227-E227</f>
        <v>538</v>
      </c>
      <c r="I227" s="20">
        <f>IF(C227=0, "-", IF(G227/C227&lt;10, G227/C227, "&gt;999%"))</f>
        <v>0.39812646370023419</v>
      </c>
      <c r="J227" s="21">
        <f>IF(E227=0, "-", IF(H227/E227&lt;10, H227/E227, "&gt;999%"))</f>
        <v>0.13061422675406653</v>
      </c>
    </row>
    <row r="228" spans="1:10" x14ac:dyDescent="0.25">
      <c r="A228" s="158" t="s">
        <v>442</v>
      </c>
      <c r="B228" s="65">
        <v>272</v>
      </c>
      <c r="C228" s="66">
        <v>233</v>
      </c>
      <c r="D228" s="65">
        <v>3087</v>
      </c>
      <c r="E228" s="66">
        <v>2184</v>
      </c>
      <c r="F228" s="67"/>
      <c r="G228" s="65">
        <f>B228-C228</f>
        <v>39</v>
      </c>
      <c r="H228" s="66">
        <f>D228-E228</f>
        <v>903</v>
      </c>
      <c r="I228" s="20">
        <f>IF(C228=0, "-", IF(G228/C228&lt;10, G228/C228, "&gt;999%"))</f>
        <v>0.16738197424892703</v>
      </c>
      <c r="J228" s="21">
        <f>IF(E228=0, "-", IF(H228/E228&lt;10, H228/E228, "&gt;999%"))</f>
        <v>0.41346153846153844</v>
      </c>
    </row>
    <row r="229" spans="1:10" s="160" customFormat="1" ht="13" x14ac:dyDescent="0.3">
      <c r="A229" s="178" t="s">
        <v>676</v>
      </c>
      <c r="B229" s="71">
        <v>1009</v>
      </c>
      <c r="C229" s="72">
        <v>693</v>
      </c>
      <c r="D229" s="71">
        <v>8860</v>
      </c>
      <c r="E229" s="72">
        <v>7251</v>
      </c>
      <c r="F229" s="73"/>
      <c r="G229" s="71">
        <f>B229-C229</f>
        <v>316</v>
      </c>
      <c r="H229" s="72">
        <f>D229-E229</f>
        <v>1609</v>
      </c>
      <c r="I229" s="37">
        <f>IF(C229=0, "-", IF(G229/C229&lt;10, G229/C229, "&gt;999%"))</f>
        <v>0.455988455988456</v>
      </c>
      <c r="J229" s="38">
        <f>IF(E229=0, "-", IF(H229/E229&lt;10, H229/E229, "&gt;999%"))</f>
        <v>0.22190042752723763</v>
      </c>
    </row>
    <row r="230" spans="1:10" x14ac:dyDescent="0.25">
      <c r="A230" s="177"/>
      <c r="B230" s="143"/>
      <c r="C230" s="144"/>
      <c r="D230" s="143"/>
      <c r="E230" s="144"/>
      <c r="F230" s="145"/>
      <c r="G230" s="143"/>
      <c r="H230" s="144"/>
      <c r="I230" s="151"/>
      <c r="J230" s="152"/>
    </row>
    <row r="231" spans="1:10" s="139" customFormat="1" ht="13" x14ac:dyDescent="0.3">
      <c r="A231" s="159" t="s">
        <v>61</v>
      </c>
      <c r="B231" s="65"/>
      <c r="C231" s="66"/>
      <c r="D231" s="65"/>
      <c r="E231" s="66"/>
      <c r="F231" s="67"/>
      <c r="G231" s="65"/>
      <c r="H231" s="66"/>
      <c r="I231" s="20"/>
      <c r="J231" s="21"/>
    </row>
    <row r="232" spans="1:10" x14ac:dyDescent="0.25">
      <c r="A232" s="158" t="s">
        <v>499</v>
      </c>
      <c r="B232" s="65">
        <v>0</v>
      </c>
      <c r="C232" s="66">
        <v>0</v>
      </c>
      <c r="D232" s="65">
        <v>1</v>
      </c>
      <c r="E232" s="66">
        <v>4</v>
      </c>
      <c r="F232" s="67"/>
      <c r="G232" s="65">
        <f>B232-C232</f>
        <v>0</v>
      </c>
      <c r="H232" s="66">
        <f>D232-E232</f>
        <v>-3</v>
      </c>
      <c r="I232" s="20" t="str">
        <f>IF(C232=0, "-", IF(G232/C232&lt;10, G232/C232, "&gt;999%"))</f>
        <v>-</v>
      </c>
      <c r="J232" s="21">
        <f>IF(E232=0, "-", IF(H232/E232&lt;10, H232/E232, "&gt;999%"))</f>
        <v>-0.75</v>
      </c>
    </row>
    <row r="233" spans="1:10" s="160" customFormat="1" ht="13" x14ac:dyDescent="0.3">
      <c r="A233" s="178" t="s">
        <v>677</v>
      </c>
      <c r="B233" s="71">
        <v>0</v>
      </c>
      <c r="C233" s="72">
        <v>0</v>
      </c>
      <c r="D233" s="71">
        <v>1</v>
      </c>
      <c r="E233" s="72">
        <v>4</v>
      </c>
      <c r="F233" s="73"/>
      <c r="G233" s="71">
        <f>B233-C233</f>
        <v>0</v>
      </c>
      <c r="H233" s="72">
        <f>D233-E233</f>
        <v>-3</v>
      </c>
      <c r="I233" s="37" t="str">
        <f>IF(C233=0, "-", IF(G233/C233&lt;10, G233/C233, "&gt;999%"))</f>
        <v>-</v>
      </c>
      <c r="J233" s="38">
        <f>IF(E233=0, "-", IF(H233/E233&lt;10, H233/E233, "&gt;999%"))</f>
        <v>-0.75</v>
      </c>
    </row>
    <row r="234" spans="1:10" x14ac:dyDescent="0.25">
      <c r="A234" s="177"/>
      <c r="B234" s="143"/>
      <c r="C234" s="144"/>
      <c r="D234" s="143"/>
      <c r="E234" s="144"/>
      <c r="F234" s="145"/>
      <c r="G234" s="143"/>
      <c r="H234" s="144"/>
      <c r="I234" s="151"/>
      <c r="J234" s="152"/>
    </row>
    <row r="235" spans="1:10" s="139" customFormat="1" ht="13" x14ac:dyDescent="0.3">
      <c r="A235" s="159" t="s">
        <v>62</v>
      </c>
      <c r="B235" s="65"/>
      <c r="C235" s="66"/>
      <c r="D235" s="65"/>
      <c r="E235" s="66"/>
      <c r="F235" s="67"/>
      <c r="G235" s="65"/>
      <c r="H235" s="66"/>
      <c r="I235" s="20"/>
      <c r="J235" s="21"/>
    </row>
    <row r="236" spans="1:10" x14ac:dyDescent="0.25">
      <c r="A236" s="158" t="s">
        <v>581</v>
      </c>
      <c r="B236" s="65">
        <v>4</v>
      </c>
      <c r="C236" s="66">
        <v>4</v>
      </c>
      <c r="D236" s="65">
        <v>34</v>
      </c>
      <c r="E236" s="66">
        <v>55</v>
      </c>
      <c r="F236" s="67"/>
      <c r="G236" s="65">
        <f>B236-C236</f>
        <v>0</v>
      </c>
      <c r="H236" s="66">
        <f>D236-E236</f>
        <v>-21</v>
      </c>
      <c r="I236" s="20">
        <f>IF(C236=0, "-", IF(G236/C236&lt;10, G236/C236, "&gt;999%"))</f>
        <v>0</v>
      </c>
      <c r="J236" s="21">
        <f>IF(E236=0, "-", IF(H236/E236&lt;10, H236/E236, "&gt;999%"))</f>
        <v>-0.38181818181818183</v>
      </c>
    </row>
    <row r="237" spans="1:10" x14ac:dyDescent="0.25">
      <c r="A237" s="158" t="s">
        <v>568</v>
      </c>
      <c r="B237" s="65">
        <v>0</v>
      </c>
      <c r="C237" s="66">
        <v>2</v>
      </c>
      <c r="D237" s="65">
        <v>11</v>
      </c>
      <c r="E237" s="66">
        <v>19</v>
      </c>
      <c r="F237" s="67"/>
      <c r="G237" s="65">
        <f>B237-C237</f>
        <v>-2</v>
      </c>
      <c r="H237" s="66">
        <f>D237-E237</f>
        <v>-8</v>
      </c>
      <c r="I237" s="20">
        <f>IF(C237=0, "-", IF(G237/C237&lt;10, G237/C237, "&gt;999%"))</f>
        <v>-1</v>
      </c>
      <c r="J237" s="21">
        <f>IF(E237=0, "-", IF(H237/E237&lt;10, H237/E237, "&gt;999%"))</f>
        <v>-0.42105263157894735</v>
      </c>
    </row>
    <row r="238" spans="1:10" x14ac:dyDescent="0.25">
      <c r="A238" s="158" t="s">
        <v>554</v>
      </c>
      <c r="B238" s="65">
        <v>32</v>
      </c>
      <c r="C238" s="66">
        <v>44</v>
      </c>
      <c r="D238" s="65">
        <v>263</v>
      </c>
      <c r="E238" s="66">
        <v>201</v>
      </c>
      <c r="F238" s="67"/>
      <c r="G238" s="65">
        <f>B238-C238</f>
        <v>-12</v>
      </c>
      <c r="H238" s="66">
        <f>D238-E238</f>
        <v>62</v>
      </c>
      <c r="I238" s="20">
        <f>IF(C238=0, "-", IF(G238/C238&lt;10, G238/C238, "&gt;999%"))</f>
        <v>-0.27272727272727271</v>
      </c>
      <c r="J238" s="21">
        <f>IF(E238=0, "-", IF(H238/E238&lt;10, H238/E238, "&gt;999%"))</f>
        <v>0.30845771144278605</v>
      </c>
    </row>
    <row r="239" spans="1:10" x14ac:dyDescent="0.25">
      <c r="A239" s="158" t="s">
        <v>555</v>
      </c>
      <c r="B239" s="65">
        <v>9</v>
      </c>
      <c r="C239" s="66">
        <v>11</v>
      </c>
      <c r="D239" s="65">
        <v>59</v>
      </c>
      <c r="E239" s="66">
        <v>52</v>
      </c>
      <c r="F239" s="67"/>
      <c r="G239" s="65">
        <f>B239-C239</f>
        <v>-2</v>
      </c>
      <c r="H239" s="66">
        <f>D239-E239</f>
        <v>7</v>
      </c>
      <c r="I239" s="20">
        <f>IF(C239=0, "-", IF(G239/C239&lt;10, G239/C239, "&gt;999%"))</f>
        <v>-0.18181818181818182</v>
      </c>
      <c r="J239" s="21">
        <f>IF(E239=0, "-", IF(H239/E239&lt;10, H239/E239, "&gt;999%"))</f>
        <v>0.13461538461538461</v>
      </c>
    </row>
    <row r="240" spans="1:10" s="160" customFormat="1" ht="13" x14ac:dyDescent="0.3">
      <c r="A240" s="178" t="s">
        <v>678</v>
      </c>
      <c r="B240" s="71">
        <v>45</v>
      </c>
      <c r="C240" s="72">
        <v>61</v>
      </c>
      <c r="D240" s="71">
        <v>367</v>
      </c>
      <c r="E240" s="72">
        <v>327</v>
      </c>
      <c r="F240" s="73"/>
      <c r="G240" s="71">
        <f>B240-C240</f>
        <v>-16</v>
      </c>
      <c r="H240" s="72">
        <f>D240-E240</f>
        <v>40</v>
      </c>
      <c r="I240" s="37">
        <f>IF(C240=0, "-", IF(G240/C240&lt;10, G240/C240, "&gt;999%"))</f>
        <v>-0.26229508196721313</v>
      </c>
      <c r="J240" s="38">
        <f>IF(E240=0, "-", IF(H240/E240&lt;10, H240/E240, "&gt;999%"))</f>
        <v>0.12232415902140673</v>
      </c>
    </row>
    <row r="241" spans="1:10" x14ac:dyDescent="0.25">
      <c r="A241" s="177"/>
      <c r="B241" s="143"/>
      <c r="C241" s="144"/>
      <c r="D241" s="143"/>
      <c r="E241" s="144"/>
      <c r="F241" s="145"/>
      <c r="G241" s="143"/>
      <c r="H241" s="144"/>
      <c r="I241" s="151"/>
      <c r="J241" s="152"/>
    </row>
    <row r="242" spans="1:10" s="139" customFormat="1" ht="13" x14ac:dyDescent="0.3">
      <c r="A242" s="159" t="s">
        <v>63</v>
      </c>
      <c r="B242" s="65"/>
      <c r="C242" s="66"/>
      <c r="D242" s="65"/>
      <c r="E242" s="66"/>
      <c r="F242" s="67"/>
      <c r="G242" s="65"/>
      <c r="H242" s="66"/>
      <c r="I242" s="20"/>
      <c r="J242" s="21"/>
    </row>
    <row r="243" spans="1:10" x14ac:dyDescent="0.25">
      <c r="A243" s="158" t="s">
        <v>385</v>
      </c>
      <c r="B243" s="65">
        <v>1</v>
      </c>
      <c r="C243" s="66">
        <v>3</v>
      </c>
      <c r="D243" s="65">
        <v>7</v>
      </c>
      <c r="E243" s="66">
        <v>38</v>
      </c>
      <c r="F243" s="67"/>
      <c r="G243" s="65">
        <f t="shared" ref="G243:G249" si="32">B243-C243</f>
        <v>-2</v>
      </c>
      <c r="H243" s="66">
        <f t="shared" ref="H243:H249" si="33">D243-E243</f>
        <v>-31</v>
      </c>
      <c r="I243" s="20">
        <f t="shared" ref="I243:I249" si="34">IF(C243=0, "-", IF(G243/C243&lt;10, G243/C243, "&gt;999%"))</f>
        <v>-0.66666666666666663</v>
      </c>
      <c r="J243" s="21">
        <f t="shared" ref="J243:J249" si="35">IF(E243=0, "-", IF(H243/E243&lt;10, H243/E243, "&gt;999%"))</f>
        <v>-0.81578947368421051</v>
      </c>
    </row>
    <row r="244" spans="1:10" x14ac:dyDescent="0.25">
      <c r="A244" s="158" t="s">
        <v>467</v>
      </c>
      <c r="B244" s="65">
        <v>2</v>
      </c>
      <c r="C244" s="66">
        <v>2</v>
      </c>
      <c r="D244" s="65">
        <v>29</v>
      </c>
      <c r="E244" s="66">
        <v>52</v>
      </c>
      <c r="F244" s="67"/>
      <c r="G244" s="65">
        <f t="shared" si="32"/>
        <v>0</v>
      </c>
      <c r="H244" s="66">
        <f t="shared" si="33"/>
        <v>-23</v>
      </c>
      <c r="I244" s="20">
        <f t="shared" si="34"/>
        <v>0</v>
      </c>
      <c r="J244" s="21">
        <f t="shared" si="35"/>
        <v>-0.44230769230769229</v>
      </c>
    </row>
    <row r="245" spans="1:10" x14ac:dyDescent="0.25">
      <c r="A245" s="158" t="s">
        <v>325</v>
      </c>
      <c r="B245" s="65">
        <v>0</v>
      </c>
      <c r="C245" s="66">
        <v>2</v>
      </c>
      <c r="D245" s="65">
        <v>7</v>
      </c>
      <c r="E245" s="66">
        <v>7</v>
      </c>
      <c r="F245" s="67"/>
      <c r="G245" s="65">
        <f t="shared" si="32"/>
        <v>-2</v>
      </c>
      <c r="H245" s="66">
        <f t="shared" si="33"/>
        <v>0</v>
      </c>
      <c r="I245" s="20">
        <f t="shared" si="34"/>
        <v>-1</v>
      </c>
      <c r="J245" s="21">
        <f t="shared" si="35"/>
        <v>0</v>
      </c>
    </row>
    <row r="246" spans="1:10" x14ac:dyDescent="0.25">
      <c r="A246" s="158" t="s">
        <v>468</v>
      </c>
      <c r="B246" s="65">
        <v>0</v>
      </c>
      <c r="C246" s="66">
        <v>0</v>
      </c>
      <c r="D246" s="65">
        <v>8</v>
      </c>
      <c r="E246" s="66">
        <v>2</v>
      </c>
      <c r="F246" s="67"/>
      <c r="G246" s="65">
        <f t="shared" si="32"/>
        <v>0</v>
      </c>
      <c r="H246" s="66">
        <f t="shared" si="33"/>
        <v>6</v>
      </c>
      <c r="I246" s="20" t="str">
        <f t="shared" si="34"/>
        <v>-</v>
      </c>
      <c r="J246" s="21">
        <f t="shared" si="35"/>
        <v>3</v>
      </c>
    </row>
    <row r="247" spans="1:10" x14ac:dyDescent="0.25">
      <c r="A247" s="158" t="s">
        <v>258</v>
      </c>
      <c r="B247" s="65">
        <v>0</v>
      </c>
      <c r="C247" s="66">
        <v>0</v>
      </c>
      <c r="D247" s="65">
        <v>7</v>
      </c>
      <c r="E247" s="66">
        <v>9</v>
      </c>
      <c r="F247" s="67"/>
      <c r="G247" s="65">
        <f t="shared" si="32"/>
        <v>0</v>
      </c>
      <c r="H247" s="66">
        <f t="shared" si="33"/>
        <v>-2</v>
      </c>
      <c r="I247" s="20" t="str">
        <f t="shared" si="34"/>
        <v>-</v>
      </c>
      <c r="J247" s="21">
        <f t="shared" si="35"/>
        <v>-0.22222222222222221</v>
      </c>
    </row>
    <row r="248" spans="1:10" x14ac:dyDescent="0.25">
      <c r="A248" s="158" t="s">
        <v>277</v>
      </c>
      <c r="B248" s="65">
        <v>0</v>
      </c>
      <c r="C248" s="66">
        <v>1</v>
      </c>
      <c r="D248" s="65">
        <v>2</v>
      </c>
      <c r="E248" s="66">
        <v>2</v>
      </c>
      <c r="F248" s="67"/>
      <c r="G248" s="65">
        <f t="shared" si="32"/>
        <v>-1</v>
      </c>
      <c r="H248" s="66">
        <f t="shared" si="33"/>
        <v>0</v>
      </c>
      <c r="I248" s="20">
        <f t="shared" si="34"/>
        <v>-1</v>
      </c>
      <c r="J248" s="21">
        <f t="shared" si="35"/>
        <v>0</v>
      </c>
    </row>
    <row r="249" spans="1:10" s="160" customFormat="1" ht="13" x14ac:dyDescent="0.3">
      <c r="A249" s="178" t="s">
        <v>679</v>
      </c>
      <c r="B249" s="71">
        <v>3</v>
      </c>
      <c r="C249" s="72">
        <v>8</v>
      </c>
      <c r="D249" s="71">
        <v>60</v>
      </c>
      <c r="E249" s="72">
        <v>110</v>
      </c>
      <c r="F249" s="73"/>
      <c r="G249" s="71">
        <f t="shared" si="32"/>
        <v>-5</v>
      </c>
      <c r="H249" s="72">
        <f t="shared" si="33"/>
        <v>-50</v>
      </c>
      <c r="I249" s="37">
        <f t="shared" si="34"/>
        <v>-0.625</v>
      </c>
      <c r="J249" s="38">
        <f t="shared" si="35"/>
        <v>-0.45454545454545453</v>
      </c>
    </row>
    <row r="250" spans="1:10" x14ac:dyDescent="0.25">
      <c r="A250" s="177"/>
      <c r="B250" s="143"/>
      <c r="C250" s="144"/>
      <c r="D250" s="143"/>
      <c r="E250" s="144"/>
      <c r="F250" s="145"/>
      <c r="G250" s="143"/>
      <c r="H250" s="144"/>
      <c r="I250" s="151"/>
      <c r="J250" s="152"/>
    </row>
    <row r="251" spans="1:10" s="139" customFormat="1" ht="13" x14ac:dyDescent="0.3">
      <c r="A251" s="159" t="s">
        <v>64</v>
      </c>
      <c r="B251" s="65"/>
      <c r="C251" s="66"/>
      <c r="D251" s="65"/>
      <c r="E251" s="66"/>
      <c r="F251" s="67"/>
      <c r="G251" s="65"/>
      <c r="H251" s="66"/>
      <c r="I251" s="20"/>
      <c r="J251" s="21"/>
    </row>
    <row r="252" spans="1:10" x14ac:dyDescent="0.25">
      <c r="A252" s="158" t="s">
        <v>402</v>
      </c>
      <c r="B252" s="65">
        <v>0</v>
      </c>
      <c r="C252" s="66">
        <v>3</v>
      </c>
      <c r="D252" s="65">
        <v>6</v>
      </c>
      <c r="E252" s="66">
        <v>44</v>
      </c>
      <c r="F252" s="67"/>
      <c r="G252" s="65">
        <f t="shared" ref="G252:G257" si="36">B252-C252</f>
        <v>-3</v>
      </c>
      <c r="H252" s="66">
        <f t="shared" ref="H252:H257" si="37">D252-E252</f>
        <v>-38</v>
      </c>
      <c r="I252" s="20">
        <f t="shared" ref="I252:I257" si="38">IF(C252=0, "-", IF(G252/C252&lt;10, G252/C252, "&gt;999%"))</f>
        <v>-1</v>
      </c>
      <c r="J252" s="21">
        <f t="shared" ref="J252:J257" si="39">IF(E252=0, "-", IF(H252/E252&lt;10, H252/E252, "&gt;999%"))</f>
        <v>-0.86363636363636365</v>
      </c>
    </row>
    <row r="253" spans="1:10" x14ac:dyDescent="0.25">
      <c r="A253" s="158" t="s">
        <v>361</v>
      </c>
      <c r="B253" s="65">
        <v>20</v>
      </c>
      <c r="C253" s="66">
        <v>46</v>
      </c>
      <c r="D253" s="65">
        <v>222</v>
      </c>
      <c r="E253" s="66">
        <v>327</v>
      </c>
      <c r="F253" s="67"/>
      <c r="G253" s="65">
        <f t="shared" si="36"/>
        <v>-26</v>
      </c>
      <c r="H253" s="66">
        <f t="shared" si="37"/>
        <v>-105</v>
      </c>
      <c r="I253" s="20">
        <f t="shared" si="38"/>
        <v>-0.56521739130434778</v>
      </c>
      <c r="J253" s="21">
        <f t="shared" si="39"/>
        <v>-0.32110091743119268</v>
      </c>
    </row>
    <row r="254" spans="1:10" x14ac:dyDescent="0.25">
      <c r="A254" s="158" t="s">
        <v>531</v>
      </c>
      <c r="B254" s="65">
        <v>20</v>
      </c>
      <c r="C254" s="66">
        <v>30</v>
      </c>
      <c r="D254" s="65">
        <v>191</v>
      </c>
      <c r="E254" s="66">
        <v>290</v>
      </c>
      <c r="F254" s="67"/>
      <c r="G254" s="65">
        <f t="shared" si="36"/>
        <v>-10</v>
      </c>
      <c r="H254" s="66">
        <f t="shared" si="37"/>
        <v>-99</v>
      </c>
      <c r="I254" s="20">
        <f t="shared" si="38"/>
        <v>-0.33333333333333331</v>
      </c>
      <c r="J254" s="21">
        <f t="shared" si="39"/>
        <v>-0.3413793103448276</v>
      </c>
    </row>
    <row r="255" spans="1:10" x14ac:dyDescent="0.25">
      <c r="A255" s="158" t="s">
        <v>469</v>
      </c>
      <c r="B255" s="65">
        <v>21</v>
      </c>
      <c r="C255" s="66">
        <v>35</v>
      </c>
      <c r="D255" s="65">
        <v>180</v>
      </c>
      <c r="E255" s="66">
        <v>307</v>
      </c>
      <c r="F255" s="67"/>
      <c r="G255" s="65">
        <f t="shared" si="36"/>
        <v>-14</v>
      </c>
      <c r="H255" s="66">
        <f t="shared" si="37"/>
        <v>-127</v>
      </c>
      <c r="I255" s="20">
        <f t="shared" si="38"/>
        <v>-0.4</v>
      </c>
      <c r="J255" s="21">
        <f t="shared" si="39"/>
        <v>-0.41368078175895767</v>
      </c>
    </row>
    <row r="256" spans="1:10" x14ac:dyDescent="0.25">
      <c r="A256" s="158" t="s">
        <v>443</v>
      </c>
      <c r="B256" s="65">
        <v>21</v>
      </c>
      <c r="C256" s="66">
        <v>16</v>
      </c>
      <c r="D256" s="65">
        <v>196</v>
      </c>
      <c r="E256" s="66">
        <v>252</v>
      </c>
      <c r="F256" s="67"/>
      <c r="G256" s="65">
        <f t="shared" si="36"/>
        <v>5</v>
      </c>
      <c r="H256" s="66">
        <f t="shared" si="37"/>
        <v>-56</v>
      </c>
      <c r="I256" s="20">
        <f t="shared" si="38"/>
        <v>0.3125</v>
      </c>
      <c r="J256" s="21">
        <f t="shared" si="39"/>
        <v>-0.22222222222222221</v>
      </c>
    </row>
    <row r="257" spans="1:10" s="160" customFormat="1" ht="13" x14ac:dyDescent="0.3">
      <c r="A257" s="178" t="s">
        <v>680</v>
      </c>
      <c r="B257" s="71">
        <v>82</v>
      </c>
      <c r="C257" s="72">
        <v>130</v>
      </c>
      <c r="D257" s="71">
        <v>795</v>
      </c>
      <c r="E257" s="72">
        <v>1220</v>
      </c>
      <c r="F257" s="73"/>
      <c r="G257" s="71">
        <f t="shared" si="36"/>
        <v>-48</v>
      </c>
      <c r="H257" s="72">
        <f t="shared" si="37"/>
        <v>-425</v>
      </c>
      <c r="I257" s="37">
        <f t="shared" si="38"/>
        <v>-0.36923076923076925</v>
      </c>
      <c r="J257" s="38">
        <f t="shared" si="39"/>
        <v>-0.34836065573770492</v>
      </c>
    </row>
    <row r="258" spans="1:10" x14ac:dyDescent="0.25">
      <c r="A258" s="177"/>
      <c r="B258" s="143"/>
      <c r="C258" s="144"/>
      <c r="D258" s="143"/>
      <c r="E258" s="144"/>
      <c r="F258" s="145"/>
      <c r="G258" s="143"/>
      <c r="H258" s="144"/>
      <c r="I258" s="151"/>
      <c r="J258" s="152"/>
    </row>
    <row r="259" spans="1:10" s="139" customFormat="1" ht="13" x14ac:dyDescent="0.3">
      <c r="A259" s="159" t="s">
        <v>65</v>
      </c>
      <c r="B259" s="65"/>
      <c r="C259" s="66"/>
      <c r="D259" s="65"/>
      <c r="E259" s="66"/>
      <c r="F259" s="67"/>
      <c r="G259" s="65"/>
      <c r="H259" s="66"/>
      <c r="I259" s="20"/>
      <c r="J259" s="21"/>
    </row>
    <row r="260" spans="1:10" x14ac:dyDescent="0.25">
      <c r="A260" s="158" t="s">
        <v>65</v>
      </c>
      <c r="B260" s="65">
        <v>66</v>
      </c>
      <c r="C260" s="66">
        <v>63</v>
      </c>
      <c r="D260" s="65">
        <v>590</v>
      </c>
      <c r="E260" s="66">
        <v>526</v>
      </c>
      <c r="F260" s="67"/>
      <c r="G260" s="65">
        <f>B260-C260</f>
        <v>3</v>
      </c>
      <c r="H260" s="66">
        <f>D260-E260</f>
        <v>64</v>
      </c>
      <c r="I260" s="20">
        <f>IF(C260=0, "-", IF(G260/C260&lt;10, G260/C260, "&gt;999%"))</f>
        <v>4.7619047619047616E-2</v>
      </c>
      <c r="J260" s="21">
        <f>IF(E260=0, "-", IF(H260/E260&lt;10, H260/E260, "&gt;999%"))</f>
        <v>0.12167300380228137</v>
      </c>
    </row>
    <row r="261" spans="1:10" s="160" customFormat="1" ht="13" x14ac:dyDescent="0.3">
      <c r="A261" s="178" t="s">
        <v>681</v>
      </c>
      <c r="B261" s="71">
        <v>66</v>
      </c>
      <c r="C261" s="72">
        <v>63</v>
      </c>
      <c r="D261" s="71">
        <v>590</v>
      </c>
      <c r="E261" s="72">
        <v>526</v>
      </c>
      <c r="F261" s="73"/>
      <c r="G261" s="71">
        <f>B261-C261</f>
        <v>3</v>
      </c>
      <c r="H261" s="72">
        <f>D261-E261</f>
        <v>64</v>
      </c>
      <c r="I261" s="37">
        <f>IF(C261=0, "-", IF(G261/C261&lt;10, G261/C261, "&gt;999%"))</f>
        <v>4.7619047619047616E-2</v>
      </c>
      <c r="J261" s="38">
        <f>IF(E261=0, "-", IF(H261/E261&lt;10, H261/E261, "&gt;999%"))</f>
        <v>0.12167300380228137</v>
      </c>
    </row>
    <row r="262" spans="1:10" x14ac:dyDescent="0.25">
      <c r="A262" s="177"/>
      <c r="B262" s="143"/>
      <c r="C262" s="144"/>
      <c r="D262" s="143"/>
      <c r="E262" s="144"/>
      <c r="F262" s="145"/>
      <c r="G262" s="143"/>
      <c r="H262" s="144"/>
      <c r="I262" s="151"/>
      <c r="J262" s="152"/>
    </row>
    <row r="263" spans="1:10" s="139" customFormat="1" ht="13" x14ac:dyDescent="0.3">
      <c r="A263" s="159" t="s">
        <v>66</v>
      </c>
      <c r="B263" s="65"/>
      <c r="C263" s="66"/>
      <c r="D263" s="65"/>
      <c r="E263" s="66"/>
      <c r="F263" s="67"/>
      <c r="G263" s="65"/>
      <c r="H263" s="66"/>
      <c r="I263" s="20"/>
      <c r="J263" s="21"/>
    </row>
    <row r="264" spans="1:10" x14ac:dyDescent="0.25">
      <c r="A264" s="158" t="s">
        <v>297</v>
      </c>
      <c r="B264" s="65">
        <v>220</v>
      </c>
      <c r="C264" s="66">
        <v>149</v>
      </c>
      <c r="D264" s="65">
        <v>1780</v>
      </c>
      <c r="E264" s="66">
        <v>1306</v>
      </c>
      <c r="F264" s="67"/>
      <c r="G264" s="65">
        <f t="shared" ref="G264:G275" si="40">B264-C264</f>
        <v>71</v>
      </c>
      <c r="H264" s="66">
        <f t="shared" ref="H264:H275" si="41">D264-E264</f>
        <v>474</v>
      </c>
      <c r="I264" s="20">
        <f t="shared" ref="I264:I275" si="42">IF(C264=0, "-", IF(G264/C264&lt;10, G264/C264, "&gt;999%"))</f>
        <v>0.47651006711409394</v>
      </c>
      <c r="J264" s="21">
        <f t="shared" ref="J264:J275" si="43">IF(E264=0, "-", IF(H264/E264&lt;10, H264/E264, "&gt;999%"))</f>
        <v>0.36294027565084225</v>
      </c>
    </row>
    <row r="265" spans="1:10" x14ac:dyDescent="0.25">
      <c r="A265" s="158" t="s">
        <v>220</v>
      </c>
      <c r="B265" s="65">
        <v>58</v>
      </c>
      <c r="C265" s="66">
        <v>222</v>
      </c>
      <c r="D265" s="65">
        <v>771</v>
      </c>
      <c r="E265" s="66">
        <v>2214</v>
      </c>
      <c r="F265" s="67"/>
      <c r="G265" s="65">
        <f t="shared" si="40"/>
        <v>-164</v>
      </c>
      <c r="H265" s="66">
        <f t="shared" si="41"/>
        <v>-1443</v>
      </c>
      <c r="I265" s="20">
        <f t="shared" si="42"/>
        <v>-0.73873873873873874</v>
      </c>
      <c r="J265" s="21">
        <f t="shared" si="43"/>
        <v>-0.6517615176151762</v>
      </c>
    </row>
    <row r="266" spans="1:10" x14ac:dyDescent="0.25">
      <c r="A266" s="158" t="s">
        <v>470</v>
      </c>
      <c r="B266" s="65">
        <v>35</v>
      </c>
      <c r="C266" s="66">
        <v>12</v>
      </c>
      <c r="D266" s="65">
        <v>243</v>
      </c>
      <c r="E266" s="66">
        <v>93</v>
      </c>
      <c r="F266" s="67"/>
      <c r="G266" s="65">
        <f t="shared" si="40"/>
        <v>23</v>
      </c>
      <c r="H266" s="66">
        <f t="shared" si="41"/>
        <v>150</v>
      </c>
      <c r="I266" s="20">
        <f t="shared" si="42"/>
        <v>1.9166666666666667</v>
      </c>
      <c r="J266" s="21">
        <f t="shared" si="43"/>
        <v>1.6129032258064515</v>
      </c>
    </row>
    <row r="267" spans="1:10" x14ac:dyDescent="0.25">
      <c r="A267" s="158" t="s">
        <v>386</v>
      </c>
      <c r="B267" s="65">
        <v>37</v>
      </c>
      <c r="C267" s="66">
        <v>26</v>
      </c>
      <c r="D267" s="65">
        <v>228</v>
      </c>
      <c r="E267" s="66">
        <v>125</v>
      </c>
      <c r="F267" s="67"/>
      <c r="G267" s="65">
        <f t="shared" si="40"/>
        <v>11</v>
      </c>
      <c r="H267" s="66">
        <f t="shared" si="41"/>
        <v>103</v>
      </c>
      <c r="I267" s="20">
        <f t="shared" si="42"/>
        <v>0.42307692307692307</v>
      </c>
      <c r="J267" s="21">
        <f t="shared" si="43"/>
        <v>0.82399999999999995</v>
      </c>
    </row>
    <row r="268" spans="1:10" x14ac:dyDescent="0.25">
      <c r="A268" s="158" t="s">
        <v>203</v>
      </c>
      <c r="B268" s="65">
        <v>224</v>
      </c>
      <c r="C268" s="66">
        <v>63</v>
      </c>
      <c r="D268" s="65">
        <v>1328</v>
      </c>
      <c r="E268" s="66">
        <v>774</v>
      </c>
      <c r="F268" s="67"/>
      <c r="G268" s="65">
        <f t="shared" si="40"/>
        <v>161</v>
      </c>
      <c r="H268" s="66">
        <f t="shared" si="41"/>
        <v>554</v>
      </c>
      <c r="I268" s="20">
        <f t="shared" si="42"/>
        <v>2.5555555555555554</v>
      </c>
      <c r="J268" s="21">
        <f t="shared" si="43"/>
        <v>0.7157622739018088</v>
      </c>
    </row>
    <row r="269" spans="1:10" x14ac:dyDescent="0.25">
      <c r="A269" s="158" t="s">
        <v>207</v>
      </c>
      <c r="B269" s="65">
        <v>21</v>
      </c>
      <c r="C269" s="66">
        <v>86</v>
      </c>
      <c r="D269" s="65">
        <v>869</v>
      </c>
      <c r="E269" s="66">
        <v>758</v>
      </c>
      <c r="F269" s="67"/>
      <c r="G269" s="65">
        <f t="shared" si="40"/>
        <v>-65</v>
      </c>
      <c r="H269" s="66">
        <f t="shared" si="41"/>
        <v>111</v>
      </c>
      <c r="I269" s="20">
        <f t="shared" si="42"/>
        <v>-0.7558139534883721</v>
      </c>
      <c r="J269" s="21">
        <f t="shared" si="43"/>
        <v>0.14643799472295516</v>
      </c>
    </row>
    <row r="270" spans="1:10" x14ac:dyDescent="0.25">
      <c r="A270" s="158" t="s">
        <v>362</v>
      </c>
      <c r="B270" s="65">
        <v>207</v>
      </c>
      <c r="C270" s="66">
        <v>188</v>
      </c>
      <c r="D270" s="65">
        <v>1867</v>
      </c>
      <c r="E270" s="66">
        <v>1431</v>
      </c>
      <c r="F270" s="67"/>
      <c r="G270" s="65">
        <f t="shared" si="40"/>
        <v>19</v>
      </c>
      <c r="H270" s="66">
        <f t="shared" si="41"/>
        <v>436</v>
      </c>
      <c r="I270" s="20">
        <f t="shared" si="42"/>
        <v>0.10106382978723404</v>
      </c>
      <c r="J270" s="21">
        <f t="shared" si="43"/>
        <v>0.30468204053109715</v>
      </c>
    </row>
    <row r="271" spans="1:10" x14ac:dyDescent="0.25">
      <c r="A271" s="158" t="s">
        <v>444</v>
      </c>
      <c r="B271" s="65">
        <v>138</v>
      </c>
      <c r="C271" s="66">
        <v>144</v>
      </c>
      <c r="D271" s="65">
        <v>1176</v>
      </c>
      <c r="E271" s="66">
        <v>769</v>
      </c>
      <c r="F271" s="67"/>
      <c r="G271" s="65">
        <f t="shared" si="40"/>
        <v>-6</v>
      </c>
      <c r="H271" s="66">
        <f t="shared" si="41"/>
        <v>407</v>
      </c>
      <c r="I271" s="20">
        <f t="shared" si="42"/>
        <v>-4.1666666666666664E-2</v>
      </c>
      <c r="J271" s="21">
        <f t="shared" si="43"/>
        <v>0.52925877763328999</v>
      </c>
    </row>
    <row r="272" spans="1:10" x14ac:dyDescent="0.25">
      <c r="A272" s="158" t="s">
        <v>403</v>
      </c>
      <c r="B272" s="65">
        <v>333</v>
      </c>
      <c r="C272" s="66">
        <v>324</v>
      </c>
      <c r="D272" s="65">
        <v>2176</v>
      </c>
      <c r="E272" s="66">
        <v>2634</v>
      </c>
      <c r="F272" s="67"/>
      <c r="G272" s="65">
        <f t="shared" si="40"/>
        <v>9</v>
      </c>
      <c r="H272" s="66">
        <f t="shared" si="41"/>
        <v>-458</v>
      </c>
      <c r="I272" s="20">
        <f t="shared" si="42"/>
        <v>2.7777777777777776E-2</v>
      </c>
      <c r="J272" s="21">
        <f t="shared" si="43"/>
        <v>-0.17388003037205771</v>
      </c>
    </row>
    <row r="273" spans="1:10" x14ac:dyDescent="0.25">
      <c r="A273" s="158" t="s">
        <v>270</v>
      </c>
      <c r="B273" s="65">
        <v>11</v>
      </c>
      <c r="C273" s="66">
        <v>22</v>
      </c>
      <c r="D273" s="65">
        <v>413</v>
      </c>
      <c r="E273" s="66">
        <v>509</v>
      </c>
      <c r="F273" s="67"/>
      <c r="G273" s="65">
        <f t="shared" si="40"/>
        <v>-11</v>
      </c>
      <c r="H273" s="66">
        <f t="shared" si="41"/>
        <v>-96</v>
      </c>
      <c r="I273" s="20">
        <f t="shared" si="42"/>
        <v>-0.5</v>
      </c>
      <c r="J273" s="21">
        <f t="shared" si="43"/>
        <v>-0.18860510805500982</v>
      </c>
    </row>
    <row r="274" spans="1:10" x14ac:dyDescent="0.25">
      <c r="A274" s="158" t="s">
        <v>347</v>
      </c>
      <c r="B274" s="65">
        <v>132</v>
      </c>
      <c r="C274" s="66">
        <v>191</v>
      </c>
      <c r="D274" s="65">
        <v>1272</v>
      </c>
      <c r="E274" s="66">
        <v>1326</v>
      </c>
      <c r="F274" s="67"/>
      <c r="G274" s="65">
        <f t="shared" si="40"/>
        <v>-59</v>
      </c>
      <c r="H274" s="66">
        <f t="shared" si="41"/>
        <v>-54</v>
      </c>
      <c r="I274" s="20">
        <f t="shared" si="42"/>
        <v>-0.30890052356020942</v>
      </c>
      <c r="J274" s="21">
        <f t="shared" si="43"/>
        <v>-4.072398190045249E-2</v>
      </c>
    </row>
    <row r="275" spans="1:10" s="160" customFormat="1" ht="13" x14ac:dyDescent="0.3">
      <c r="A275" s="178" t="s">
        <v>682</v>
      </c>
      <c r="B275" s="71">
        <v>1416</v>
      </c>
      <c r="C275" s="72">
        <v>1427</v>
      </c>
      <c r="D275" s="71">
        <v>12123</v>
      </c>
      <c r="E275" s="72">
        <v>11939</v>
      </c>
      <c r="F275" s="73"/>
      <c r="G275" s="71">
        <f t="shared" si="40"/>
        <v>-11</v>
      </c>
      <c r="H275" s="72">
        <f t="shared" si="41"/>
        <v>184</v>
      </c>
      <c r="I275" s="37">
        <f t="shared" si="42"/>
        <v>-7.7084793272599863E-3</v>
      </c>
      <c r="J275" s="38">
        <f t="shared" si="43"/>
        <v>1.5411676019767149E-2</v>
      </c>
    </row>
    <row r="276" spans="1:10" x14ac:dyDescent="0.25">
      <c r="A276" s="177"/>
      <c r="B276" s="143"/>
      <c r="C276" s="144"/>
      <c r="D276" s="143"/>
      <c r="E276" s="144"/>
      <c r="F276" s="145"/>
      <c r="G276" s="143"/>
      <c r="H276" s="144"/>
      <c r="I276" s="151"/>
      <c r="J276" s="152"/>
    </row>
    <row r="277" spans="1:10" s="139" customFormat="1" ht="13" x14ac:dyDescent="0.3">
      <c r="A277" s="159" t="s">
        <v>67</v>
      </c>
      <c r="B277" s="65"/>
      <c r="C277" s="66"/>
      <c r="D277" s="65"/>
      <c r="E277" s="66"/>
      <c r="F277" s="67"/>
      <c r="G277" s="65"/>
      <c r="H277" s="66"/>
      <c r="I277" s="20"/>
      <c r="J277" s="21"/>
    </row>
    <row r="278" spans="1:10" x14ac:dyDescent="0.25">
      <c r="A278" s="158" t="s">
        <v>340</v>
      </c>
      <c r="B278" s="65">
        <v>7</v>
      </c>
      <c r="C278" s="66">
        <v>6</v>
      </c>
      <c r="D278" s="65">
        <v>26</v>
      </c>
      <c r="E278" s="66">
        <v>12</v>
      </c>
      <c r="F278" s="67"/>
      <c r="G278" s="65">
        <f>B278-C278</f>
        <v>1</v>
      </c>
      <c r="H278" s="66">
        <f>D278-E278</f>
        <v>14</v>
      </c>
      <c r="I278" s="20">
        <f>IF(C278=0, "-", IF(G278/C278&lt;10, G278/C278, "&gt;999%"))</f>
        <v>0.16666666666666666</v>
      </c>
      <c r="J278" s="21">
        <f>IF(E278=0, "-", IF(H278/E278&lt;10, H278/E278, "&gt;999%"))</f>
        <v>1.1666666666666667</v>
      </c>
    </row>
    <row r="279" spans="1:10" x14ac:dyDescent="0.25">
      <c r="A279" s="158" t="s">
        <v>491</v>
      </c>
      <c r="B279" s="65">
        <v>5</v>
      </c>
      <c r="C279" s="66">
        <v>0</v>
      </c>
      <c r="D279" s="65">
        <v>14</v>
      </c>
      <c r="E279" s="66">
        <v>15</v>
      </c>
      <c r="F279" s="67"/>
      <c r="G279" s="65">
        <f>B279-C279</f>
        <v>5</v>
      </c>
      <c r="H279" s="66">
        <f>D279-E279</f>
        <v>-1</v>
      </c>
      <c r="I279" s="20" t="str">
        <f>IF(C279=0, "-", IF(G279/C279&lt;10, G279/C279, "&gt;999%"))</f>
        <v>-</v>
      </c>
      <c r="J279" s="21">
        <f>IF(E279=0, "-", IF(H279/E279&lt;10, H279/E279, "&gt;999%"))</f>
        <v>-6.6666666666666666E-2</v>
      </c>
    </row>
    <row r="280" spans="1:10" s="160" customFormat="1" ht="13" x14ac:dyDescent="0.3">
      <c r="A280" s="178" t="s">
        <v>683</v>
      </c>
      <c r="B280" s="71">
        <v>12</v>
      </c>
      <c r="C280" s="72">
        <v>6</v>
      </c>
      <c r="D280" s="71">
        <v>40</v>
      </c>
      <c r="E280" s="72">
        <v>27</v>
      </c>
      <c r="F280" s="73"/>
      <c r="G280" s="71">
        <f>B280-C280</f>
        <v>6</v>
      </c>
      <c r="H280" s="72">
        <f>D280-E280</f>
        <v>13</v>
      </c>
      <c r="I280" s="37">
        <f>IF(C280=0, "-", IF(G280/C280&lt;10, G280/C280, "&gt;999%"))</f>
        <v>1</v>
      </c>
      <c r="J280" s="38">
        <f>IF(E280=0, "-", IF(H280/E280&lt;10, H280/E280, "&gt;999%"))</f>
        <v>0.48148148148148145</v>
      </c>
    </row>
    <row r="281" spans="1:10" x14ac:dyDescent="0.25">
      <c r="A281" s="177"/>
      <c r="B281" s="143"/>
      <c r="C281" s="144"/>
      <c r="D281" s="143"/>
      <c r="E281" s="144"/>
      <c r="F281" s="145"/>
      <c r="G281" s="143"/>
      <c r="H281" s="144"/>
      <c r="I281" s="151"/>
      <c r="J281" s="152"/>
    </row>
    <row r="282" spans="1:10" s="139" customFormat="1" ht="13" x14ac:dyDescent="0.3">
      <c r="A282" s="159" t="s">
        <v>68</v>
      </c>
      <c r="B282" s="65"/>
      <c r="C282" s="66"/>
      <c r="D282" s="65"/>
      <c r="E282" s="66"/>
      <c r="F282" s="67"/>
      <c r="G282" s="65"/>
      <c r="H282" s="66"/>
      <c r="I282" s="20"/>
      <c r="J282" s="21"/>
    </row>
    <row r="283" spans="1:10" x14ac:dyDescent="0.25">
      <c r="A283" s="158" t="s">
        <v>471</v>
      </c>
      <c r="B283" s="65">
        <v>166</v>
      </c>
      <c r="C283" s="66">
        <v>7</v>
      </c>
      <c r="D283" s="65">
        <v>588</v>
      </c>
      <c r="E283" s="66">
        <v>211</v>
      </c>
      <c r="F283" s="67"/>
      <c r="G283" s="65">
        <f t="shared" ref="G283:G290" si="44">B283-C283</f>
        <v>159</v>
      </c>
      <c r="H283" s="66">
        <f t="shared" ref="H283:H290" si="45">D283-E283</f>
        <v>377</v>
      </c>
      <c r="I283" s="20" t="str">
        <f t="shared" ref="I283:I290" si="46">IF(C283=0, "-", IF(G283/C283&lt;10, G283/C283, "&gt;999%"))</f>
        <v>&gt;999%</v>
      </c>
      <c r="J283" s="21">
        <f t="shared" ref="J283:J290" si="47">IF(E283=0, "-", IF(H283/E283&lt;10, H283/E283, "&gt;999%"))</f>
        <v>1.7867298578199051</v>
      </c>
    </row>
    <row r="284" spans="1:10" x14ac:dyDescent="0.25">
      <c r="A284" s="158" t="s">
        <v>484</v>
      </c>
      <c r="B284" s="65">
        <v>18</v>
      </c>
      <c r="C284" s="66">
        <v>2</v>
      </c>
      <c r="D284" s="65">
        <v>63</v>
      </c>
      <c r="E284" s="66">
        <v>13</v>
      </c>
      <c r="F284" s="67"/>
      <c r="G284" s="65">
        <f t="shared" si="44"/>
        <v>16</v>
      </c>
      <c r="H284" s="66">
        <f t="shared" si="45"/>
        <v>50</v>
      </c>
      <c r="I284" s="20">
        <f t="shared" si="46"/>
        <v>8</v>
      </c>
      <c r="J284" s="21">
        <f t="shared" si="47"/>
        <v>3.8461538461538463</v>
      </c>
    </row>
    <row r="285" spans="1:10" x14ac:dyDescent="0.25">
      <c r="A285" s="158" t="s">
        <v>423</v>
      </c>
      <c r="B285" s="65">
        <v>0</v>
      </c>
      <c r="C285" s="66">
        <v>5</v>
      </c>
      <c r="D285" s="65">
        <v>21</v>
      </c>
      <c r="E285" s="66">
        <v>72</v>
      </c>
      <c r="F285" s="67"/>
      <c r="G285" s="65">
        <f t="shared" si="44"/>
        <v>-5</v>
      </c>
      <c r="H285" s="66">
        <f t="shared" si="45"/>
        <v>-51</v>
      </c>
      <c r="I285" s="20">
        <f t="shared" si="46"/>
        <v>-1</v>
      </c>
      <c r="J285" s="21">
        <f t="shared" si="47"/>
        <v>-0.70833333333333337</v>
      </c>
    </row>
    <row r="286" spans="1:10" x14ac:dyDescent="0.25">
      <c r="A286" s="158" t="s">
        <v>492</v>
      </c>
      <c r="B286" s="65">
        <v>16</v>
      </c>
      <c r="C286" s="66">
        <v>2</v>
      </c>
      <c r="D286" s="65">
        <v>108</v>
      </c>
      <c r="E286" s="66">
        <v>9</v>
      </c>
      <c r="F286" s="67"/>
      <c r="G286" s="65">
        <f t="shared" si="44"/>
        <v>14</v>
      </c>
      <c r="H286" s="66">
        <f t="shared" si="45"/>
        <v>99</v>
      </c>
      <c r="I286" s="20">
        <f t="shared" si="46"/>
        <v>7</v>
      </c>
      <c r="J286" s="21" t="str">
        <f t="shared" si="47"/>
        <v>&gt;999%</v>
      </c>
    </row>
    <row r="287" spans="1:10" x14ac:dyDescent="0.25">
      <c r="A287" s="158" t="s">
        <v>424</v>
      </c>
      <c r="B287" s="65">
        <v>0</v>
      </c>
      <c r="C287" s="66">
        <v>6</v>
      </c>
      <c r="D287" s="65">
        <v>55</v>
      </c>
      <c r="E287" s="66">
        <v>104</v>
      </c>
      <c r="F287" s="67"/>
      <c r="G287" s="65">
        <f t="shared" si="44"/>
        <v>-6</v>
      </c>
      <c r="H287" s="66">
        <f t="shared" si="45"/>
        <v>-49</v>
      </c>
      <c r="I287" s="20">
        <f t="shared" si="46"/>
        <v>-1</v>
      </c>
      <c r="J287" s="21">
        <f t="shared" si="47"/>
        <v>-0.47115384615384615</v>
      </c>
    </row>
    <row r="288" spans="1:10" x14ac:dyDescent="0.25">
      <c r="A288" s="158" t="s">
        <v>472</v>
      </c>
      <c r="B288" s="65">
        <v>30</v>
      </c>
      <c r="C288" s="66">
        <v>1</v>
      </c>
      <c r="D288" s="65">
        <v>225</v>
      </c>
      <c r="E288" s="66">
        <v>124</v>
      </c>
      <c r="F288" s="67"/>
      <c r="G288" s="65">
        <f t="shared" si="44"/>
        <v>29</v>
      </c>
      <c r="H288" s="66">
        <f t="shared" si="45"/>
        <v>101</v>
      </c>
      <c r="I288" s="20" t="str">
        <f t="shared" si="46"/>
        <v>&gt;999%</v>
      </c>
      <c r="J288" s="21">
        <f t="shared" si="47"/>
        <v>0.81451612903225812</v>
      </c>
    </row>
    <row r="289" spans="1:10" x14ac:dyDescent="0.25">
      <c r="A289" s="158" t="s">
        <v>473</v>
      </c>
      <c r="B289" s="65">
        <v>8</v>
      </c>
      <c r="C289" s="66">
        <v>0</v>
      </c>
      <c r="D289" s="65">
        <v>71</v>
      </c>
      <c r="E289" s="66">
        <v>35</v>
      </c>
      <c r="F289" s="67"/>
      <c r="G289" s="65">
        <f t="shared" si="44"/>
        <v>8</v>
      </c>
      <c r="H289" s="66">
        <f t="shared" si="45"/>
        <v>36</v>
      </c>
      <c r="I289" s="20" t="str">
        <f t="shared" si="46"/>
        <v>-</v>
      </c>
      <c r="J289" s="21">
        <f t="shared" si="47"/>
        <v>1.0285714285714285</v>
      </c>
    </row>
    <row r="290" spans="1:10" s="160" customFormat="1" ht="13" x14ac:dyDescent="0.3">
      <c r="A290" s="178" t="s">
        <v>684</v>
      </c>
      <c r="B290" s="71">
        <v>238</v>
      </c>
      <c r="C290" s="72">
        <v>23</v>
      </c>
      <c r="D290" s="71">
        <v>1131</v>
      </c>
      <c r="E290" s="72">
        <v>568</v>
      </c>
      <c r="F290" s="73"/>
      <c r="G290" s="71">
        <f t="shared" si="44"/>
        <v>215</v>
      </c>
      <c r="H290" s="72">
        <f t="shared" si="45"/>
        <v>563</v>
      </c>
      <c r="I290" s="37">
        <f t="shared" si="46"/>
        <v>9.3478260869565215</v>
      </c>
      <c r="J290" s="38">
        <f t="shared" si="47"/>
        <v>0.99119718309859151</v>
      </c>
    </row>
    <row r="291" spans="1:10" x14ac:dyDescent="0.25">
      <c r="A291" s="177"/>
      <c r="B291" s="143"/>
      <c r="C291" s="144"/>
      <c r="D291" s="143"/>
      <c r="E291" s="144"/>
      <c r="F291" s="145"/>
      <c r="G291" s="143"/>
      <c r="H291" s="144"/>
      <c r="I291" s="151"/>
      <c r="J291" s="152"/>
    </row>
    <row r="292" spans="1:10" s="139" customFormat="1" ht="13" x14ac:dyDescent="0.3">
      <c r="A292" s="159" t="s">
        <v>69</v>
      </c>
      <c r="B292" s="65"/>
      <c r="C292" s="66"/>
      <c r="D292" s="65"/>
      <c r="E292" s="66"/>
      <c r="F292" s="67"/>
      <c r="G292" s="65"/>
      <c r="H292" s="66"/>
      <c r="I292" s="20"/>
      <c r="J292" s="21"/>
    </row>
    <row r="293" spans="1:10" x14ac:dyDescent="0.25">
      <c r="A293" s="158" t="s">
        <v>445</v>
      </c>
      <c r="B293" s="65">
        <v>86</v>
      </c>
      <c r="C293" s="66">
        <v>25</v>
      </c>
      <c r="D293" s="65">
        <v>732</v>
      </c>
      <c r="E293" s="66">
        <v>642</v>
      </c>
      <c r="F293" s="67"/>
      <c r="G293" s="65">
        <f t="shared" ref="G293:G303" si="48">B293-C293</f>
        <v>61</v>
      </c>
      <c r="H293" s="66">
        <f t="shared" ref="H293:H303" si="49">D293-E293</f>
        <v>90</v>
      </c>
      <c r="I293" s="20">
        <f t="shared" ref="I293:I303" si="50">IF(C293=0, "-", IF(G293/C293&lt;10, G293/C293, "&gt;999%"))</f>
        <v>2.44</v>
      </c>
      <c r="J293" s="21">
        <f t="shared" ref="J293:J303" si="51">IF(E293=0, "-", IF(H293/E293&lt;10, H293/E293, "&gt;999%"))</f>
        <v>0.14018691588785046</v>
      </c>
    </row>
    <row r="294" spans="1:10" x14ac:dyDescent="0.25">
      <c r="A294" s="158" t="s">
        <v>556</v>
      </c>
      <c r="B294" s="65">
        <v>97</v>
      </c>
      <c r="C294" s="66">
        <v>46</v>
      </c>
      <c r="D294" s="65">
        <v>809</v>
      </c>
      <c r="E294" s="66">
        <v>471</v>
      </c>
      <c r="F294" s="67"/>
      <c r="G294" s="65">
        <f t="shared" si="48"/>
        <v>51</v>
      </c>
      <c r="H294" s="66">
        <f t="shared" si="49"/>
        <v>338</v>
      </c>
      <c r="I294" s="20">
        <f t="shared" si="50"/>
        <v>1.1086956521739131</v>
      </c>
      <c r="J294" s="21">
        <f t="shared" si="51"/>
        <v>0.71762208067940547</v>
      </c>
    </row>
    <row r="295" spans="1:10" x14ac:dyDescent="0.25">
      <c r="A295" s="158" t="s">
        <v>500</v>
      </c>
      <c r="B295" s="65">
        <v>8</v>
      </c>
      <c r="C295" s="66">
        <v>3</v>
      </c>
      <c r="D295" s="65">
        <v>56</v>
      </c>
      <c r="E295" s="66">
        <v>39</v>
      </c>
      <c r="F295" s="67"/>
      <c r="G295" s="65">
        <f t="shared" si="48"/>
        <v>5</v>
      </c>
      <c r="H295" s="66">
        <f t="shared" si="49"/>
        <v>17</v>
      </c>
      <c r="I295" s="20">
        <f t="shared" si="50"/>
        <v>1.6666666666666667</v>
      </c>
      <c r="J295" s="21">
        <f t="shared" si="51"/>
        <v>0.4358974358974359</v>
      </c>
    </row>
    <row r="296" spans="1:10" x14ac:dyDescent="0.25">
      <c r="A296" s="158" t="s">
        <v>298</v>
      </c>
      <c r="B296" s="65">
        <v>0</v>
      </c>
      <c r="C296" s="66">
        <v>0</v>
      </c>
      <c r="D296" s="65">
        <v>0</v>
      </c>
      <c r="E296" s="66">
        <v>46</v>
      </c>
      <c r="F296" s="67"/>
      <c r="G296" s="65">
        <f t="shared" si="48"/>
        <v>0</v>
      </c>
      <c r="H296" s="66">
        <f t="shared" si="49"/>
        <v>-46</v>
      </c>
      <c r="I296" s="20" t="str">
        <f t="shared" si="50"/>
        <v>-</v>
      </c>
      <c r="J296" s="21">
        <f t="shared" si="51"/>
        <v>-1</v>
      </c>
    </row>
    <row r="297" spans="1:10" x14ac:dyDescent="0.25">
      <c r="A297" s="158" t="s">
        <v>511</v>
      </c>
      <c r="B297" s="65">
        <v>66</v>
      </c>
      <c r="C297" s="66">
        <v>48</v>
      </c>
      <c r="D297" s="65">
        <v>593</v>
      </c>
      <c r="E297" s="66">
        <v>451</v>
      </c>
      <c r="F297" s="67"/>
      <c r="G297" s="65">
        <f t="shared" si="48"/>
        <v>18</v>
      </c>
      <c r="H297" s="66">
        <f t="shared" si="49"/>
        <v>142</v>
      </c>
      <c r="I297" s="20">
        <f t="shared" si="50"/>
        <v>0.375</v>
      </c>
      <c r="J297" s="21">
        <f t="shared" si="51"/>
        <v>0.31485587583148561</v>
      </c>
    </row>
    <row r="298" spans="1:10" x14ac:dyDescent="0.25">
      <c r="A298" s="158" t="s">
        <v>299</v>
      </c>
      <c r="B298" s="65">
        <v>4</v>
      </c>
      <c r="C298" s="66">
        <v>0</v>
      </c>
      <c r="D298" s="65">
        <v>77</v>
      </c>
      <c r="E298" s="66">
        <v>0</v>
      </c>
      <c r="F298" s="67"/>
      <c r="G298" s="65">
        <f t="shared" si="48"/>
        <v>4</v>
      </c>
      <c r="H298" s="66">
        <f t="shared" si="49"/>
        <v>77</v>
      </c>
      <c r="I298" s="20" t="str">
        <f t="shared" si="50"/>
        <v>-</v>
      </c>
      <c r="J298" s="21" t="str">
        <f t="shared" si="51"/>
        <v>-</v>
      </c>
    </row>
    <row r="299" spans="1:10" x14ac:dyDescent="0.25">
      <c r="A299" s="158" t="s">
        <v>303</v>
      </c>
      <c r="B299" s="65">
        <v>1</v>
      </c>
      <c r="C299" s="66">
        <v>0</v>
      </c>
      <c r="D299" s="65">
        <v>2</v>
      </c>
      <c r="E299" s="66">
        <v>0</v>
      </c>
      <c r="F299" s="67"/>
      <c r="G299" s="65">
        <f t="shared" si="48"/>
        <v>1</v>
      </c>
      <c r="H299" s="66">
        <f t="shared" si="49"/>
        <v>2</v>
      </c>
      <c r="I299" s="20" t="str">
        <f t="shared" si="50"/>
        <v>-</v>
      </c>
      <c r="J299" s="21" t="str">
        <f t="shared" si="51"/>
        <v>-</v>
      </c>
    </row>
    <row r="300" spans="1:10" x14ac:dyDescent="0.25">
      <c r="A300" s="158" t="s">
        <v>523</v>
      </c>
      <c r="B300" s="65">
        <v>0</v>
      </c>
      <c r="C300" s="66">
        <v>0</v>
      </c>
      <c r="D300" s="65">
        <v>6</v>
      </c>
      <c r="E300" s="66">
        <v>0</v>
      </c>
      <c r="F300" s="67"/>
      <c r="G300" s="65">
        <f t="shared" si="48"/>
        <v>0</v>
      </c>
      <c r="H300" s="66">
        <f t="shared" si="49"/>
        <v>6</v>
      </c>
      <c r="I300" s="20" t="str">
        <f t="shared" si="50"/>
        <v>-</v>
      </c>
      <c r="J300" s="21" t="str">
        <f t="shared" si="51"/>
        <v>-</v>
      </c>
    </row>
    <row r="301" spans="1:10" x14ac:dyDescent="0.25">
      <c r="A301" s="158" t="s">
        <v>532</v>
      </c>
      <c r="B301" s="65">
        <v>204</v>
      </c>
      <c r="C301" s="66">
        <v>202</v>
      </c>
      <c r="D301" s="65">
        <v>1688</v>
      </c>
      <c r="E301" s="66">
        <v>929</v>
      </c>
      <c r="F301" s="67"/>
      <c r="G301" s="65">
        <f t="shared" si="48"/>
        <v>2</v>
      </c>
      <c r="H301" s="66">
        <f t="shared" si="49"/>
        <v>759</v>
      </c>
      <c r="I301" s="20">
        <f t="shared" si="50"/>
        <v>9.9009900990099011E-3</v>
      </c>
      <c r="J301" s="21">
        <f t="shared" si="51"/>
        <v>0.81700753498385359</v>
      </c>
    </row>
    <row r="302" spans="1:10" x14ac:dyDescent="0.25">
      <c r="A302" s="158" t="s">
        <v>512</v>
      </c>
      <c r="B302" s="65">
        <v>9</v>
      </c>
      <c r="C302" s="66">
        <v>20</v>
      </c>
      <c r="D302" s="65">
        <v>148</v>
      </c>
      <c r="E302" s="66">
        <v>109</v>
      </c>
      <c r="F302" s="67"/>
      <c r="G302" s="65">
        <f t="shared" si="48"/>
        <v>-11</v>
      </c>
      <c r="H302" s="66">
        <f t="shared" si="49"/>
        <v>39</v>
      </c>
      <c r="I302" s="20">
        <f t="shared" si="50"/>
        <v>-0.55000000000000004</v>
      </c>
      <c r="J302" s="21">
        <f t="shared" si="51"/>
        <v>0.3577981651376147</v>
      </c>
    </row>
    <row r="303" spans="1:10" s="160" customFormat="1" ht="13" x14ac:dyDescent="0.3">
      <c r="A303" s="178" t="s">
        <v>685</v>
      </c>
      <c r="B303" s="71">
        <v>475</v>
      </c>
      <c r="C303" s="72">
        <v>344</v>
      </c>
      <c r="D303" s="71">
        <v>4111</v>
      </c>
      <c r="E303" s="72">
        <v>2687</v>
      </c>
      <c r="F303" s="73"/>
      <c r="G303" s="71">
        <f t="shared" si="48"/>
        <v>131</v>
      </c>
      <c r="H303" s="72">
        <f t="shared" si="49"/>
        <v>1424</v>
      </c>
      <c r="I303" s="37">
        <f t="shared" si="50"/>
        <v>0.3808139534883721</v>
      </c>
      <c r="J303" s="38">
        <f t="shared" si="51"/>
        <v>0.52995906215109789</v>
      </c>
    </row>
    <row r="304" spans="1:10" x14ac:dyDescent="0.25">
      <c r="A304" s="177"/>
      <c r="B304" s="143"/>
      <c r="C304" s="144"/>
      <c r="D304" s="143"/>
      <c r="E304" s="144"/>
      <c r="F304" s="145"/>
      <c r="G304" s="143"/>
      <c r="H304" s="144"/>
      <c r="I304" s="151"/>
      <c r="J304" s="152"/>
    </row>
    <row r="305" spans="1:10" s="139" customFormat="1" ht="13" x14ac:dyDescent="0.3">
      <c r="A305" s="159" t="s">
        <v>70</v>
      </c>
      <c r="B305" s="65"/>
      <c r="C305" s="66"/>
      <c r="D305" s="65"/>
      <c r="E305" s="66"/>
      <c r="F305" s="67"/>
      <c r="G305" s="65"/>
      <c r="H305" s="66"/>
      <c r="I305" s="20"/>
      <c r="J305" s="21"/>
    </row>
    <row r="306" spans="1:10" x14ac:dyDescent="0.25">
      <c r="A306" s="158" t="s">
        <v>259</v>
      </c>
      <c r="B306" s="65">
        <v>9</v>
      </c>
      <c r="C306" s="66">
        <v>9</v>
      </c>
      <c r="D306" s="65">
        <v>176</v>
      </c>
      <c r="E306" s="66">
        <v>107</v>
      </c>
      <c r="F306" s="67"/>
      <c r="G306" s="65">
        <f t="shared" ref="G306:G316" si="52">B306-C306</f>
        <v>0</v>
      </c>
      <c r="H306" s="66">
        <f t="shared" ref="H306:H316" si="53">D306-E306</f>
        <v>69</v>
      </c>
      <c r="I306" s="20">
        <f t="shared" ref="I306:I316" si="54">IF(C306=0, "-", IF(G306/C306&lt;10, G306/C306, "&gt;999%"))</f>
        <v>0</v>
      </c>
      <c r="J306" s="21">
        <f t="shared" ref="J306:J316" si="55">IF(E306=0, "-", IF(H306/E306&lt;10, H306/E306, "&gt;999%"))</f>
        <v>0.64485981308411211</v>
      </c>
    </row>
    <row r="307" spans="1:10" x14ac:dyDescent="0.25">
      <c r="A307" s="158" t="s">
        <v>260</v>
      </c>
      <c r="B307" s="65">
        <v>0</v>
      </c>
      <c r="C307" s="66">
        <v>0</v>
      </c>
      <c r="D307" s="65">
        <v>0</v>
      </c>
      <c r="E307" s="66">
        <v>1</v>
      </c>
      <c r="F307" s="67"/>
      <c r="G307" s="65">
        <f t="shared" si="52"/>
        <v>0</v>
      </c>
      <c r="H307" s="66">
        <f t="shared" si="53"/>
        <v>-1</v>
      </c>
      <c r="I307" s="20" t="str">
        <f t="shared" si="54"/>
        <v>-</v>
      </c>
      <c r="J307" s="21">
        <f t="shared" si="55"/>
        <v>-1</v>
      </c>
    </row>
    <row r="308" spans="1:10" x14ac:dyDescent="0.25">
      <c r="A308" s="158" t="s">
        <v>326</v>
      </c>
      <c r="B308" s="65">
        <v>2</v>
      </c>
      <c r="C308" s="66">
        <v>0</v>
      </c>
      <c r="D308" s="65">
        <v>11</v>
      </c>
      <c r="E308" s="66">
        <v>10</v>
      </c>
      <c r="F308" s="67"/>
      <c r="G308" s="65">
        <f t="shared" si="52"/>
        <v>2</v>
      </c>
      <c r="H308" s="66">
        <f t="shared" si="53"/>
        <v>1</v>
      </c>
      <c r="I308" s="20" t="str">
        <f t="shared" si="54"/>
        <v>-</v>
      </c>
      <c r="J308" s="21">
        <f t="shared" si="55"/>
        <v>0.1</v>
      </c>
    </row>
    <row r="309" spans="1:10" x14ac:dyDescent="0.25">
      <c r="A309" s="158" t="s">
        <v>289</v>
      </c>
      <c r="B309" s="65">
        <v>0</v>
      </c>
      <c r="C309" s="66">
        <v>1</v>
      </c>
      <c r="D309" s="65">
        <v>5</v>
      </c>
      <c r="E309" s="66">
        <v>2</v>
      </c>
      <c r="F309" s="67"/>
      <c r="G309" s="65">
        <f t="shared" si="52"/>
        <v>-1</v>
      </c>
      <c r="H309" s="66">
        <f t="shared" si="53"/>
        <v>3</v>
      </c>
      <c r="I309" s="20">
        <f t="shared" si="54"/>
        <v>-1</v>
      </c>
      <c r="J309" s="21">
        <f t="shared" si="55"/>
        <v>1.5</v>
      </c>
    </row>
    <row r="310" spans="1:10" x14ac:dyDescent="0.25">
      <c r="A310" s="158" t="s">
        <v>493</v>
      </c>
      <c r="B310" s="65">
        <v>10</v>
      </c>
      <c r="C310" s="66">
        <v>1</v>
      </c>
      <c r="D310" s="65">
        <v>160</v>
      </c>
      <c r="E310" s="66">
        <v>48</v>
      </c>
      <c r="F310" s="67"/>
      <c r="G310" s="65">
        <f t="shared" si="52"/>
        <v>9</v>
      </c>
      <c r="H310" s="66">
        <f t="shared" si="53"/>
        <v>112</v>
      </c>
      <c r="I310" s="20">
        <f t="shared" si="54"/>
        <v>9</v>
      </c>
      <c r="J310" s="21">
        <f t="shared" si="55"/>
        <v>2.3333333333333335</v>
      </c>
    </row>
    <row r="311" spans="1:10" x14ac:dyDescent="0.25">
      <c r="A311" s="158" t="s">
        <v>425</v>
      </c>
      <c r="B311" s="65">
        <v>118</v>
      </c>
      <c r="C311" s="66">
        <v>27</v>
      </c>
      <c r="D311" s="65">
        <v>956</v>
      </c>
      <c r="E311" s="66">
        <v>421</v>
      </c>
      <c r="F311" s="67"/>
      <c r="G311" s="65">
        <f t="shared" si="52"/>
        <v>91</v>
      </c>
      <c r="H311" s="66">
        <f t="shared" si="53"/>
        <v>535</v>
      </c>
      <c r="I311" s="20">
        <f t="shared" si="54"/>
        <v>3.3703703703703702</v>
      </c>
      <c r="J311" s="21">
        <f t="shared" si="55"/>
        <v>1.2707838479809976</v>
      </c>
    </row>
    <row r="312" spans="1:10" x14ac:dyDescent="0.25">
      <c r="A312" s="158" t="s">
        <v>327</v>
      </c>
      <c r="B312" s="65">
        <v>0</v>
      </c>
      <c r="C312" s="66">
        <v>0</v>
      </c>
      <c r="D312" s="65">
        <v>0</v>
      </c>
      <c r="E312" s="66">
        <v>1</v>
      </c>
      <c r="F312" s="67"/>
      <c r="G312" s="65">
        <f t="shared" si="52"/>
        <v>0</v>
      </c>
      <c r="H312" s="66">
        <f t="shared" si="53"/>
        <v>-1</v>
      </c>
      <c r="I312" s="20" t="str">
        <f t="shared" si="54"/>
        <v>-</v>
      </c>
      <c r="J312" s="21">
        <f t="shared" si="55"/>
        <v>-1</v>
      </c>
    </row>
    <row r="313" spans="1:10" x14ac:dyDescent="0.25">
      <c r="A313" s="158" t="s">
        <v>474</v>
      </c>
      <c r="B313" s="65">
        <v>26</v>
      </c>
      <c r="C313" s="66">
        <v>17</v>
      </c>
      <c r="D313" s="65">
        <v>390</v>
      </c>
      <c r="E313" s="66">
        <v>205</v>
      </c>
      <c r="F313" s="67"/>
      <c r="G313" s="65">
        <f t="shared" si="52"/>
        <v>9</v>
      </c>
      <c r="H313" s="66">
        <f t="shared" si="53"/>
        <v>185</v>
      </c>
      <c r="I313" s="20">
        <f t="shared" si="54"/>
        <v>0.52941176470588236</v>
      </c>
      <c r="J313" s="21">
        <f t="shared" si="55"/>
        <v>0.90243902439024393</v>
      </c>
    </row>
    <row r="314" spans="1:10" x14ac:dyDescent="0.25">
      <c r="A314" s="158" t="s">
        <v>426</v>
      </c>
      <c r="B314" s="65">
        <v>3</v>
      </c>
      <c r="C314" s="66">
        <v>0</v>
      </c>
      <c r="D314" s="65">
        <v>41</v>
      </c>
      <c r="E314" s="66">
        <v>0</v>
      </c>
      <c r="F314" s="67"/>
      <c r="G314" s="65">
        <f t="shared" si="52"/>
        <v>3</v>
      </c>
      <c r="H314" s="66">
        <f t="shared" si="53"/>
        <v>41</v>
      </c>
      <c r="I314" s="20" t="str">
        <f t="shared" si="54"/>
        <v>-</v>
      </c>
      <c r="J314" s="21" t="str">
        <f t="shared" si="55"/>
        <v>-</v>
      </c>
    </row>
    <row r="315" spans="1:10" x14ac:dyDescent="0.25">
      <c r="A315" s="158" t="s">
        <v>387</v>
      </c>
      <c r="B315" s="65">
        <v>30</v>
      </c>
      <c r="C315" s="66">
        <v>23</v>
      </c>
      <c r="D315" s="65">
        <v>344</v>
      </c>
      <c r="E315" s="66">
        <v>168</v>
      </c>
      <c r="F315" s="67"/>
      <c r="G315" s="65">
        <f t="shared" si="52"/>
        <v>7</v>
      </c>
      <c r="H315" s="66">
        <f t="shared" si="53"/>
        <v>176</v>
      </c>
      <c r="I315" s="20">
        <f t="shared" si="54"/>
        <v>0.30434782608695654</v>
      </c>
      <c r="J315" s="21">
        <f t="shared" si="55"/>
        <v>1.0476190476190477</v>
      </c>
    </row>
    <row r="316" spans="1:10" s="160" customFormat="1" ht="13" x14ac:dyDescent="0.3">
      <c r="A316" s="178" t="s">
        <v>686</v>
      </c>
      <c r="B316" s="71">
        <v>198</v>
      </c>
      <c r="C316" s="72">
        <v>78</v>
      </c>
      <c r="D316" s="71">
        <v>2083</v>
      </c>
      <c r="E316" s="72">
        <v>963</v>
      </c>
      <c r="F316" s="73"/>
      <c r="G316" s="71">
        <f t="shared" si="52"/>
        <v>120</v>
      </c>
      <c r="H316" s="72">
        <f t="shared" si="53"/>
        <v>1120</v>
      </c>
      <c r="I316" s="37">
        <f t="shared" si="54"/>
        <v>1.5384615384615385</v>
      </c>
      <c r="J316" s="38">
        <f t="shared" si="55"/>
        <v>1.1630321910695742</v>
      </c>
    </row>
    <row r="317" spans="1:10" x14ac:dyDescent="0.25">
      <c r="A317" s="177"/>
      <c r="B317" s="143"/>
      <c r="C317" s="144"/>
      <c r="D317" s="143"/>
      <c r="E317" s="144"/>
      <c r="F317" s="145"/>
      <c r="G317" s="143"/>
      <c r="H317" s="144"/>
      <c r="I317" s="151"/>
      <c r="J317" s="152"/>
    </row>
    <row r="318" spans="1:10" s="139" customFormat="1" ht="13" x14ac:dyDescent="0.3">
      <c r="A318" s="159" t="s">
        <v>71</v>
      </c>
      <c r="B318" s="65"/>
      <c r="C318" s="66"/>
      <c r="D318" s="65"/>
      <c r="E318" s="66"/>
      <c r="F318" s="67"/>
      <c r="G318" s="65"/>
      <c r="H318" s="66"/>
      <c r="I318" s="20"/>
      <c r="J318" s="21"/>
    </row>
    <row r="319" spans="1:10" x14ac:dyDescent="0.25">
      <c r="A319" s="158" t="s">
        <v>328</v>
      </c>
      <c r="B319" s="65">
        <v>0</v>
      </c>
      <c r="C319" s="66">
        <v>0</v>
      </c>
      <c r="D319" s="65">
        <v>0</v>
      </c>
      <c r="E319" s="66">
        <v>6</v>
      </c>
      <c r="F319" s="67"/>
      <c r="G319" s="65">
        <f>B319-C319</f>
        <v>0</v>
      </c>
      <c r="H319" s="66">
        <f>D319-E319</f>
        <v>-6</v>
      </c>
      <c r="I319" s="20" t="str">
        <f>IF(C319=0, "-", IF(G319/C319&lt;10, G319/C319, "&gt;999%"))</f>
        <v>-</v>
      </c>
      <c r="J319" s="21">
        <f>IF(E319=0, "-", IF(H319/E319&lt;10, H319/E319, "&gt;999%"))</f>
        <v>-1</v>
      </c>
    </row>
    <row r="320" spans="1:10" x14ac:dyDescent="0.25">
      <c r="A320" s="158" t="s">
        <v>329</v>
      </c>
      <c r="B320" s="65">
        <v>10</v>
      </c>
      <c r="C320" s="66">
        <v>0</v>
      </c>
      <c r="D320" s="65">
        <v>27</v>
      </c>
      <c r="E320" s="66">
        <v>0</v>
      </c>
      <c r="F320" s="67"/>
      <c r="G320" s="65">
        <f>B320-C320</f>
        <v>10</v>
      </c>
      <c r="H320" s="66">
        <f>D320-E320</f>
        <v>27</v>
      </c>
      <c r="I320" s="20" t="str">
        <f>IF(C320=0, "-", IF(G320/C320&lt;10, G320/C320, "&gt;999%"))</f>
        <v>-</v>
      </c>
      <c r="J320" s="21" t="str">
        <f>IF(E320=0, "-", IF(H320/E320&lt;10, H320/E320, "&gt;999%"))</f>
        <v>-</v>
      </c>
    </row>
    <row r="321" spans="1:10" x14ac:dyDescent="0.25">
      <c r="A321" s="158" t="s">
        <v>330</v>
      </c>
      <c r="B321" s="65">
        <v>0</v>
      </c>
      <c r="C321" s="66">
        <v>0</v>
      </c>
      <c r="D321" s="65">
        <v>0</v>
      </c>
      <c r="E321" s="66">
        <v>13</v>
      </c>
      <c r="F321" s="67"/>
      <c r="G321" s="65">
        <f>B321-C321</f>
        <v>0</v>
      </c>
      <c r="H321" s="66">
        <f>D321-E321</f>
        <v>-13</v>
      </c>
      <c r="I321" s="20" t="str">
        <f>IF(C321=0, "-", IF(G321/C321&lt;10, G321/C321, "&gt;999%"))</f>
        <v>-</v>
      </c>
      <c r="J321" s="21">
        <f>IF(E321=0, "-", IF(H321/E321&lt;10, H321/E321, "&gt;999%"))</f>
        <v>-1</v>
      </c>
    </row>
    <row r="322" spans="1:10" s="160" customFormat="1" ht="13" x14ac:dyDescent="0.3">
      <c r="A322" s="178" t="s">
        <v>687</v>
      </c>
      <c r="B322" s="71">
        <v>10</v>
      </c>
      <c r="C322" s="72">
        <v>0</v>
      </c>
      <c r="D322" s="71">
        <v>27</v>
      </c>
      <c r="E322" s="72">
        <v>19</v>
      </c>
      <c r="F322" s="73"/>
      <c r="G322" s="71">
        <f>B322-C322</f>
        <v>10</v>
      </c>
      <c r="H322" s="72">
        <f>D322-E322</f>
        <v>8</v>
      </c>
      <c r="I322" s="37" t="str">
        <f>IF(C322=0, "-", IF(G322/C322&lt;10, G322/C322, "&gt;999%"))</f>
        <v>-</v>
      </c>
      <c r="J322" s="38">
        <f>IF(E322=0, "-", IF(H322/E322&lt;10, H322/E322, "&gt;999%"))</f>
        <v>0.42105263157894735</v>
      </c>
    </row>
    <row r="323" spans="1:10" x14ac:dyDescent="0.25">
      <c r="A323" s="177"/>
      <c r="B323" s="143"/>
      <c r="C323" s="144"/>
      <c r="D323" s="143"/>
      <c r="E323" s="144"/>
      <c r="F323" s="145"/>
      <c r="G323" s="143"/>
      <c r="H323" s="144"/>
      <c r="I323" s="151"/>
      <c r="J323" s="152"/>
    </row>
    <row r="324" spans="1:10" s="139" customFormat="1" ht="13" x14ac:dyDescent="0.3">
      <c r="A324" s="159" t="s">
        <v>72</v>
      </c>
      <c r="B324" s="65"/>
      <c r="C324" s="66"/>
      <c r="D324" s="65"/>
      <c r="E324" s="66"/>
      <c r="F324" s="67"/>
      <c r="G324" s="65"/>
      <c r="H324" s="66"/>
      <c r="I324" s="20"/>
      <c r="J324" s="21"/>
    </row>
    <row r="325" spans="1:10" x14ac:dyDescent="0.25">
      <c r="A325" s="158" t="s">
        <v>582</v>
      </c>
      <c r="B325" s="65">
        <v>29</v>
      </c>
      <c r="C325" s="66">
        <v>19</v>
      </c>
      <c r="D325" s="65">
        <v>254</v>
      </c>
      <c r="E325" s="66">
        <v>167</v>
      </c>
      <c r="F325" s="67"/>
      <c r="G325" s="65">
        <f>B325-C325</f>
        <v>10</v>
      </c>
      <c r="H325" s="66">
        <f>D325-E325</f>
        <v>87</v>
      </c>
      <c r="I325" s="20">
        <f>IF(C325=0, "-", IF(G325/C325&lt;10, G325/C325, "&gt;999%"))</f>
        <v>0.52631578947368418</v>
      </c>
      <c r="J325" s="21">
        <f>IF(E325=0, "-", IF(H325/E325&lt;10, H325/E325, "&gt;999%"))</f>
        <v>0.52095808383233533</v>
      </c>
    </row>
    <row r="326" spans="1:10" s="160" customFormat="1" ht="13" x14ac:dyDescent="0.3">
      <c r="A326" s="178" t="s">
        <v>688</v>
      </c>
      <c r="B326" s="71">
        <v>29</v>
      </c>
      <c r="C326" s="72">
        <v>19</v>
      </c>
      <c r="D326" s="71">
        <v>254</v>
      </c>
      <c r="E326" s="72">
        <v>167</v>
      </c>
      <c r="F326" s="73"/>
      <c r="G326" s="71">
        <f>B326-C326</f>
        <v>10</v>
      </c>
      <c r="H326" s="72">
        <f>D326-E326</f>
        <v>87</v>
      </c>
      <c r="I326" s="37">
        <f>IF(C326=0, "-", IF(G326/C326&lt;10, G326/C326, "&gt;999%"))</f>
        <v>0.52631578947368418</v>
      </c>
      <c r="J326" s="38">
        <f>IF(E326=0, "-", IF(H326/E326&lt;10, H326/E326, "&gt;999%"))</f>
        <v>0.52095808383233533</v>
      </c>
    </row>
    <row r="327" spans="1:10" x14ac:dyDescent="0.25">
      <c r="A327" s="177"/>
      <c r="B327" s="143"/>
      <c r="C327" s="144"/>
      <c r="D327" s="143"/>
      <c r="E327" s="144"/>
      <c r="F327" s="145"/>
      <c r="G327" s="143"/>
      <c r="H327" s="144"/>
      <c r="I327" s="151"/>
      <c r="J327" s="152"/>
    </row>
    <row r="328" spans="1:10" s="139" customFormat="1" ht="13" x14ac:dyDescent="0.3">
      <c r="A328" s="159" t="s">
        <v>73</v>
      </c>
      <c r="B328" s="65"/>
      <c r="C328" s="66"/>
      <c r="D328" s="65"/>
      <c r="E328" s="66"/>
      <c r="F328" s="67"/>
      <c r="G328" s="65"/>
      <c r="H328" s="66"/>
      <c r="I328" s="20"/>
      <c r="J328" s="21"/>
    </row>
    <row r="329" spans="1:10" x14ac:dyDescent="0.25">
      <c r="A329" s="158" t="s">
        <v>583</v>
      </c>
      <c r="B329" s="65">
        <v>10</v>
      </c>
      <c r="C329" s="66">
        <v>2</v>
      </c>
      <c r="D329" s="65">
        <v>54</v>
      </c>
      <c r="E329" s="66">
        <v>53</v>
      </c>
      <c r="F329" s="67"/>
      <c r="G329" s="65">
        <f>B329-C329</f>
        <v>8</v>
      </c>
      <c r="H329" s="66">
        <f>D329-E329</f>
        <v>1</v>
      </c>
      <c r="I329" s="20">
        <f>IF(C329=0, "-", IF(G329/C329&lt;10, G329/C329, "&gt;999%"))</f>
        <v>4</v>
      </c>
      <c r="J329" s="21">
        <f>IF(E329=0, "-", IF(H329/E329&lt;10, H329/E329, "&gt;999%"))</f>
        <v>1.8867924528301886E-2</v>
      </c>
    </row>
    <row r="330" spans="1:10" x14ac:dyDescent="0.25">
      <c r="A330" s="158" t="s">
        <v>569</v>
      </c>
      <c r="B330" s="65">
        <v>1</v>
      </c>
      <c r="C330" s="66">
        <v>0</v>
      </c>
      <c r="D330" s="65">
        <v>6</v>
      </c>
      <c r="E330" s="66">
        <v>0</v>
      </c>
      <c r="F330" s="67"/>
      <c r="G330" s="65">
        <f>B330-C330</f>
        <v>1</v>
      </c>
      <c r="H330" s="66">
        <f>D330-E330</f>
        <v>6</v>
      </c>
      <c r="I330" s="20" t="str">
        <f>IF(C330=0, "-", IF(G330/C330&lt;10, G330/C330, "&gt;999%"))</f>
        <v>-</v>
      </c>
      <c r="J330" s="21" t="str">
        <f>IF(E330=0, "-", IF(H330/E330&lt;10, H330/E330, "&gt;999%"))</f>
        <v>-</v>
      </c>
    </row>
    <row r="331" spans="1:10" s="160" customFormat="1" ht="13" x14ac:dyDescent="0.3">
      <c r="A331" s="178" t="s">
        <v>689</v>
      </c>
      <c r="B331" s="71">
        <v>11</v>
      </c>
      <c r="C331" s="72">
        <v>2</v>
      </c>
      <c r="D331" s="71">
        <v>60</v>
      </c>
      <c r="E331" s="72">
        <v>53</v>
      </c>
      <c r="F331" s="73"/>
      <c r="G331" s="71">
        <f>B331-C331</f>
        <v>9</v>
      </c>
      <c r="H331" s="72">
        <f>D331-E331</f>
        <v>7</v>
      </c>
      <c r="I331" s="37">
        <f>IF(C331=0, "-", IF(G331/C331&lt;10, G331/C331, "&gt;999%"))</f>
        <v>4.5</v>
      </c>
      <c r="J331" s="38">
        <f>IF(E331=0, "-", IF(H331/E331&lt;10, H331/E331, "&gt;999%"))</f>
        <v>0.13207547169811321</v>
      </c>
    </row>
    <row r="332" spans="1:10" x14ac:dyDescent="0.25">
      <c r="A332" s="177"/>
      <c r="B332" s="143"/>
      <c r="C332" s="144"/>
      <c r="D332" s="143"/>
      <c r="E332" s="144"/>
      <c r="F332" s="145"/>
      <c r="G332" s="143"/>
      <c r="H332" s="144"/>
      <c r="I332" s="151"/>
      <c r="J332" s="152"/>
    </row>
    <row r="333" spans="1:10" s="139" customFormat="1" ht="13" x14ac:dyDescent="0.3">
      <c r="A333" s="159" t="s">
        <v>74</v>
      </c>
      <c r="B333" s="65"/>
      <c r="C333" s="66"/>
      <c r="D333" s="65"/>
      <c r="E333" s="66"/>
      <c r="F333" s="67"/>
      <c r="G333" s="65"/>
      <c r="H333" s="66"/>
      <c r="I333" s="20"/>
      <c r="J333" s="21"/>
    </row>
    <row r="334" spans="1:10" x14ac:dyDescent="0.25">
      <c r="A334" s="158" t="s">
        <v>341</v>
      </c>
      <c r="B334" s="65">
        <v>0</v>
      </c>
      <c r="C334" s="66">
        <v>0</v>
      </c>
      <c r="D334" s="65">
        <v>5</v>
      </c>
      <c r="E334" s="66">
        <v>4</v>
      </c>
      <c r="F334" s="67"/>
      <c r="G334" s="65">
        <f>B334-C334</f>
        <v>0</v>
      </c>
      <c r="H334" s="66">
        <f>D334-E334</f>
        <v>1</v>
      </c>
      <c r="I334" s="20" t="str">
        <f>IF(C334=0, "-", IF(G334/C334&lt;10, G334/C334, "&gt;999%"))</f>
        <v>-</v>
      </c>
      <c r="J334" s="21">
        <f>IF(E334=0, "-", IF(H334/E334&lt;10, H334/E334, "&gt;999%"))</f>
        <v>0.25</v>
      </c>
    </row>
    <row r="335" spans="1:10" x14ac:dyDescent="0.25">
      <c r="A335" s="158" t="s">
        <v>278</v>
      </c>
      <c r="B335" s="65">
        <v>0</v>
      </c>
      <c r="C335" s="66">
        <v>4</v>
      </c>
      <c r="D335" s="65">
        <v>1</v>
      </c>
      <c r="E335" s="66">
        <v>16</v>
      </c>
      <c r="F335" s="67"/>
      <c r="G335" s="65">
        <f>B335-C335</f>
        <v>-4</v>
      </c>
      <c r="H335" s="66">
        <f>D335-E335</f>
        <v>-15</v>
      </c>
      <c r="I335" s="20">
        <f>IF(C335=0, "-", IF(G335/C335&lt;10, G335/C335, "&gt;999%"))</f>
        <v>-1</v>
      </c>
      <c r="J335" s="21">
        <f>IF(E335=0, "-", IF(H335/E335&lt;10, H335/E335, "&gt;999%"))</f>
        <v>-0.9375</v>
      </c>
    </row>
    <row r="336" spans="1:10" x14ac:dyDescent="0.25">
      <c r="A336" s="158" t="s">
        <v>427</v>
      </c>
      <c r="B336" s="65">
        <v>4</v>
      </c>
      <c r="C336" s="66">
        <v>0</v>
      </c>
      <c r="D336" s="65">
        <v>71</v>
      </c>
      <c r="E336" s="66">
        <v>0</v>
      </c>
      <c r="F336" s="67"/>
      <c r="G336" s="65">
        <f>B336-C336</f>
        <v>4</v>
      </c>
      <c r="H336" s="66">
        <f>D336-E336</f>
        <v>71</v>
      </c>
      <c r="I336" s="20" t="str">
        <f>IF(C336=0, "-", IF(G336/C336&lt;10, G336/C336, "&gt;999%"))</f>
        <v>-</v>
      </c>
      <c r="J336" s="21" t="str">
        <f>IF(E336=0, "-", IF(H336/E336&lt;10, H336/E336, "&gt;999%"))</f>
        <v>-</v>
      </c>
    </row>
    <row r="337" spans="1:10" x14ac:dyDescent="0.25">
      <c r="A337" s="158" t="s">
        <v>475</v>
      </c>
      <c r="B337" s="65">
        <v>1</v>
      </c>
      <c r="C337" s="66">
        <v>8</v>
      </c>
      <c r="D337" s="65">
        <v>10</v>
      </c>
      <c r="E337" s="66">
        <v>68</v>
      </c>
      <c r="F337" s="67"/>
      <c r="G337" s="65">
        <f>B337-C337</f>
        <v>-7</v>
      </c>
      <c r="H337" s="66">
        <f>D337-E337</f>
        <v>-58</v>
      </c>
      <c r="I337" s="20">
        <f>IF(C337=0, "-", IF(G337/C337&lt;10, G337/C337, "&gt;999%"))</f>
        <v>-0.875</v>
      </c>
      <c r="J337" s="21">
        <f>IF(E337=0, "-", IF(H337/E337&lt;10, H337/E337, "&gt;999%"))</f>
        <v>-0.8529411764705882</v>
      </c>
    </row>
    <row r="338" spans="1:10" s="160" customFormat="1" ht="13" x14ac:dyDescent="0.3">
      <c r="A338" s="178" t="s">
        <v>690</v>
      </c>
      <c r="B338" s="71">
        <v>5</v>
      </c>
      <c r="C338" s="72">
        <v>12</v>
      </c>
      <c r="D338" s="71">
        <v>87</v>
      </c>
      <c r="E338" s="72">
        <v>88</v>
      </c>
      <c r="F338" s="73"/>
      <c r="G338" s="71">
        <f>B338-C338</f>
        <v>-7</v>
      </c>
      <c r="H338" s="72">
        <f>D338-E338</f>
        <v>-1</v>
      </c>
      <c r="I338" s="37">
        <f>IF(C338=0, "-", IF(G338/C338&lt;10, G338/C338, "&gt;999%"))</f>
        <v>-0.58333333333333337</v>
      </c>
      <c r="J338" s="38">
        <f>IF(E338=0, "-", IF(H338/E338&lt;10, H338/E338, "&gt;999%"))</f>
        <v>-1.1363636363636364E-2</v>
      </c>
    </row>
    <row r="339" spans="1:10" x14ac:dyDescent="0.25">
      <c r="A339" s="177"/>
      <c r="B339" s="143"/>
      <c r="C339" s="144"/>
      <c r="D339" s="143"/>
      <c r="E339" s="144"/>
      <c r="F339" s="145"/>
      <c r="G339" s="143"/>
      <c r="H339" s="144"/>
      <c r="I339" s="151"/>
      <c r="J339" s="152"/>
    </row>
    <row r="340" spans="1:10" s="139" customFormat="1" ht="13" x14ac:dyDescent="0.3">
      <c r="A340" s="159" t="s">
        <v>75</v>
      </c>
      <c r="B340" s="65"/>
      <c r="C340" s="66"/>
      <c r="D340" s="65"/>
      <c r="E340" s="66"/>
      <c r="F340" s="67"/>
      <c r="G340" s="65"/>
      <c r="H340" s="66"/>
      <c r="I340" s="20"/>
      <c r="J340" s="21"/>
    </row>
    <row r="341" spans="1:10" x14ac:dyDescent="0.25">
      <c r="A341" s="158" t="s">
        <v>524</v>
      </c>
      <c r="B341" s="65">
        <v>60</v>
      </c>
      <c r="C341" s="66">
        <v>25</v>
      </c>
      <c r="D341" s="65">
        <v>632</v>
      </c>
      <c r="E341" s="66">
        <v>605</v>
      </c>
      <c r="F341" s="67"/>
      <c r="G341" s="65">
        <f t="shared" ref="G341:G355" si="56">B341-C341</f>
        <v>35</v>
      </c>
      <c r="H341" s="66">
        <f t="shared" ref="H341:H355" si="57">D341-E341</f>
        <v>27</v>
      </c>
      <c r="I341" s="20">
        <f t="shared" ref="I341:I355" si="58">IF(C341=0, "-", IF(G341/C341&lt;10, G341/C341, "&gt;999%"))</f>
        <v>1.4</v>
      </c>
      <c r="J341" s="21">
        <f t="shared" ref="J341:J355" si="59">IF(E341=0, "-", IF(H341/E341&lt;10, H341/E341, "&gt;999%"))</f>
        <v>4.4628099173553717E-2</v>
      </c>
    </row>
    <row r="342" spans="1:10" x14ac:dyDescent="0.25">
      <c r="A342" s="158" t="s">
        <v>533</v>
      </c>
      <c r="B342" s="65">
        <v>282</v>
      </c>
      <c r="C342" s="66">
        <v>141</v>
      </c>
      <c r="D342" s="65">
        <v>3771</v>
      </c>
      <c r="E342" s="66">
        <v>2790</v>
      </c>
      <c r="F342" s="67"/>
      <c r="G342" s="65">
        <f t="shared" si="56"/>
        <v>141</v>
      </c>
      <c r="H342" s="66">
        <f t="shared" si="57"/>
        <v>981</v>
      </c>
      <c r="I342" s="20">
        <f t="shared" si="58"/>
        <v>1</v>
      </c>
      <c r="J342" s="21">
        <f t="shared" si="59"/>
        <v>0.35161290322580646</v>
      </c>
    </row>
    <row r="343" spans="1:10" x14ac:dyDescent="0.25">
      <c r="A343" s="158" t="s">
        <v>348</v>
      </c>
      <c r="B343" s="65">
        <v>294</v>
      </c>
      <c r="C343" s="66">
        <v>327</v>
      </c>
      <c r="D343" s="65">
        <v>2414</v>
      </c>
      <c r="E343" s="66">
        <v>1695</v>
      </c>
      <c r="F343" s="67"/>
      <c r="G343" s="65">
        <f t="shared" si="56"/>
        <v>-33</v>
      </c>
      <c r="H343" s="66">
        <f t="shared" si="57"/>
        <v>719</v>
      </c>
      <c r="I343" s="20">
        <f t="shared" si="58"/>
        <v>-0.10091743119266056</v>
      </c>
      <c r="J343" s="21">
        <f t="shared" si="59"/>
        <v>0.42418879056047198</v>
      </c>
    </row>
    <row r="344" spans="1:10" x14ac:dyDescent="0.25">
      <c r="A344" s="158" t="s">
        <v>363</v>
      </c>
      <c r="B344" s="65">
        <v>224</v>
      </c>
      <c r="C344" s="66">
        <v>202</v>
      </c>
      <c r="D344" s="65">
        <v>2068</v>
      </c>
      <c r="E344" s="66">
        <v>2640</v>
      </c>
      <c r="F344" s="67"/>
      <c r="G344" s="65">
        <f t="shared" si="56"/>
        <v>22</v>
      </c>
      <c r="H344" s="66">
        <f t="shared" si="57"/>
        <v>-572</v>
      </c>
      <c r="I344" s="20">
        <f t="shared" si="58"/>
        <v>0.10891089108910891</v>
      </c>
      <c r="J344" s="21">
        <f t="shared" si="59"/>
        <v>-0.21666666666666667</v>
      </c>
    </row>
    <row r="345" spans="1:10" x14ac:dyDescent="0.25">
      <c r="A345" s="158" t="s">
        <v>404</v>
      </c>
      <c r="B345" s="65">
        <v>375</v>
      </c>
      <c r="C345" s="66">
        <v>473</v>
      </c>
      <c r="D345" s="65">
        <v>3580</v>
      </c>
      <c r="E345" s="66">
        <v>4431</v>
      </c>
      <c r="F345" s="67"/>
      <c r="G345" s="65">
        <f t="shared" si="56"/>
        <v>-98</v>
      </c>
      <c r="H345" s="66">
        <f t="shared" si="57"/>
        <v>-851</v>
      </c>
      <c r="I345" s="20">
        <f t="shared" si="58"/>
        <v>-0.20718816067653276</v>
      </c>
      <c r="J345" s="21">
        <f t="shared" si="59"/>
        <v>-0.19205596930715413</v>
      </c>
    </row>
    <row r="346" spans="1:10" x14ac:dyDescent="0.25">
      <c r="A346" s="158" t="s">
        <v>428</v>
      </c>
      <c r="B346" s="65">
        <v>76</v>
      </c>
      <c r="C346" s="66">
        <v>0</v>
      </c>
      <c r="D346" s="65">
        <v>338</v>
      </c>
      <c r="E346" s="66">
        <v>0</v>
      </c>
      <c r="F346" s="67"/>
      <c r="G346" s="65">
        <f t="shared" si="56"/>
        <v>76</v>
      </c>
      <c r="H346" s="66">
        <f t="shared" si="57"/>
        <v>338</v>
      </c>
      <c r="I346" s="20" t="str">
        <f t="shared" si="58"/>
        <v>-</v>
      </c>
      <c r="J346" s="21" t="str">
        <f t="shared" si="59"/>
        <v>-</v>
      </c>
    </row>
    <row r="347" spans="1:10" x14ac:dyDescent="0.25">
      <c r="A347" s="158" t="s">
        <v>446</v>
      </c>
      <c r="B347" s="65">
        <v>86</v>
      </c>
      <c r="C347" s="66">
        <v>114</v>
      </c>
      <c r="D347" s="65">
        <v>785</v>
      </c>
      <c r="E347" s="66">
        <v>912</v>
      </c>
      <c r="F347" s="67"/>
      <c r="G347" s="65">
        <f t="shared" si="56"/>
        <v>-28</v>
      </c>
      <c r="H347" s="66">
        <f t="shared" si="57"/>
        <v>-127</v>
      </c>
      <c r="I347" s="20">
        <f t="shared" si="58"/>
        <v>-0.24561403508771928</v>
      </c>
      <c r="J347" s="21">
        <f t="shared" si="59"/>
        <v>-0.13925438596491227</v>
      </c>
    </row>
    <row r="348" spans="1:10" x14ac:dyDescent="0.25">
      <c r="A348" s="158" t="s">
        <v>447</v>
      </c>
      <c r="B348" s="65">
        <v>40</v>
      </c>
      <c r="C348" s="66">
        <v>81</v>
      </c>
      <c r="D348" s="65">
        <v>640</v>
      </c>
      <c r="E348" s="66">
        <v>782</v>
      </c>
      <c r="F348" s="67"/>
      <c r="G348" s="65">
        <f t="shared" si="56"/>
        <v>-41</v>
      </c>
      <c r="H348" s="66">
        <f t="shared" si="57"/>
        <v>-142</v>
      </c>
      <c r="I348" s="20">
        <f t="shared" si="58"/>
        <v>-0.50617283950617287</v>
      </c>
      <c r="J348" s="21">
        <f t="shared" si="59"/>
        <v>-0.1815856777493606</v>
      </c>
    </row>
    <row r="349" spans="1:10" x14ac:dyDescent="0.25">
      <c r="A349" s="158" t="s">
        <v>476</v>
      </c>
      <c r="B349" s="65">
        <v>14</v>
      </c>
      <c r="C349" s="66">
        <v>0</v>
      </c>
      <c r="D349" s="65">
        <v>51</v>
      </c>
      <c r="E349" s="66">
        <v>0</v>
      </c>
      <c r="F349" s="67"/>
      <c r="G349" s="65">
        <f t="shared" si="56"/>
        <v>14</v>
      </c>
      <c r="H349" s="66">
        <f t="shared" si="57"/>
        <v>51</v>
      </c>
      <c r="I349" s="20" t="str">
        <f t="shared" si="58"/>
        <v>-</v>
      </c>
      <c r="J349" s="21" t="str">
        <f t="shared" si="59"/>
        <v>-</v>
      </c>
    </row>
    <row r="350" spans="1:10" x14ac:dyDescent="0.25">
      <c r="A350" s="158" t="s">
        <v>364</v>
      </c>
      <c r="B350" s="65">
        <v>27</v>
      </c>
      <c r="C350" s="66">
        <v>18</v>
      </c>
      <c r="D350" s="65">
        <v>169</v>
      </c>
      <c r="E350" s="66">
        <v>153</v>
      </c>
      <c r="F350" s="67"/>
      <c r="G350" s="65">
        <f t="shared" si="56"/>
        <v>9</v>
      </c>
      <c r="H350" s="66">
        <f t="shared" si="57"/>
        <v>16</v>
      </c>
      <c r="I350" s="20">
        <f t="shared" si="58"/>
        <v>0.5</v>
      </c>
      <c r="J350" s="21">
        <f t="shared" si="59"/>
        <v>0.10457516339869281</v>
      </c>
    </row>
    <row r="351" spans="1:10" x14ac:dyDescent="0.25">
      <c r="A351" s="158" t="s">
        <v>313</v>
      </c>
      <c r="B351" s="65">
        <v>17</v>
      </c>
      <c r="C351" s="66">
        <v>16</v>
      </c>
      <c r="D351" s="65">
        <v>73</v>
      </c>
      <c r="E351" s="66">
        <v>99</v>
      </c>
      <c r="F351" s="67"/>
      <c r="G351" s="65">
        <f t="shared" si="56"/>
        <v>1</v>
      </c>
      <c r="H351" s="66">
        <f t="shared" si="57"/>
        <v>-26</v>
      </c>
      <c r="I351" s="20">
        <f t="shared" si="58"/>
        <v>6.25E-2</v>
      </c>
      <c r="J351" s="21">
        <f t="shared" si="59"/>
        <v>-0.26262626262626265</v>
      </c>
    </row>
    <row r="352" spans="1:10" x14ac:dyDescent="0.25">
      <c r="A352" s="158" t="s">
        <v>208</v>
      </c>
      <c r="B352" s="65">
        <v>96</v>
      </c>
      <c r="C352" s="66">
        <v>81</v>
      </c>
      <c r="D352" s="65">
        <v>927</v>
      </c>
      <c r="E352" s="66">
        <v>851</v>
      </c>
      <c r="F352" s="67"/>
      <c r="G352" s="65">
        <f t="shared" si="56"/>
        <v>15</v>
      </c>
      <c r="H352" s="66">
        <f t="shared" si="57"/>
        <v>76</v>
      </c>
      <c r="I352" s="20">
        <f t="shared" si="58"/>
        <v>0.18518518518518517</v>
      </c>
      <c r="J352" s="21">
        <f t="shared" si="59"/>
        <v>8.9306698002350179E-2</v>
      </c>
    </row>
    <row r="353" spans="1:10" x14ac:dyDescent="0.25">
      <c r="A353" s="158" t="s">
        <v>221</v>
      </c>
      <c r="B353" s="65">
        <v>104</v>
      </c>
      <c r="C353" s="66">
        <v>55</v>
      </c>
      <c r="D353" s="65">
        <v>1454</v>
      </c>
      <c r="E353" s="66">
        <v>1533</v>
      </c>
      <c r="F353" s="67"/>
      <c r="G353" s="65">
        <f t="shared" si="56"/>
        <v>49</v>
      </c>
      <c r="H353" s="66">
        <f t="shared" si="57"/>
        <v>-79</v>
      </c>
      <c r="I353" s="20">
        <f t="shared" si="58"/>
        <v>0.89090909090909087</v>
      </c>
      <c r="J353" s="21">
        <f t="shared" si="59"/>
        <v>-5.1532941943900845E-2</v>
      </c>
    </row>
    <row r="354" spans="1:10" x14ac:dyDescent="0.25">
      <c r="A354" s="158" t="s">
        <v>246</v>
      </c>
      <c r="B354" s="65">
        <v>10</v>
      </c>
      <c r="C354" s="66">
        <v>7</v>
      </c>
      <c r="D354" s="65">
        <v>215</v>
      </c>
      <c r="E354" s="66">
        <v>172</v>
      </c>
      <c r="F354" s="67"/>
      <c r="G354" s="65">
        <f t="shared" si="56"/>
        <v>3</v>
      </c>
      <c r="H354" s="66">
        <f t="shared" si="57"/>
        <v>43</v>
      </c>
      <c r="I354" s="20">
        <f t="shared" si="58"/>
        <v>0.42857142857142855</v>
      </c>
      <c r="J354" s="21">
        <f t="shared" si="59"/>
        <v>0.25</v>
      </c>
    </row>
    <row r="355" spans="1:10" s="160" customFormat="1" ht="13" x14ac:dyDescent="0.3">
      <c r="A355" s="178" t="s">
        <v>691</v>
      </c>
      <c r="B355" s="71">
        <v>1705</v>
      </c>
      <c r="C355" s="72">
        <v>1540</v>
      </c>
      <c r="D355" s="71">
        <v>17117</v>
      </c>
      <c r="E355" s="72">
        <v>16663</v>
      </c>
      <c r="F355" s="73"/>
      <c r="G355" s="71">
        <f t="shared" si="56"/>
        <v>165</v>
      </c>
      <c r="H355" s="72">
        <f t="shared" si="57"/>
        <v>454</v>
      </c>
      <c r="I355" s="37">
        <f t="shared" si="58"/>
        <v>0.10714285714285714</v>
      </c>
      <c r="J355" s="38">
        <f t="shared" si="59"/>
        <v>2.7245994118706117E-2</v>
      </c>
    </row>
    <row r="356" spans="1:10" x14ac:dyDescent="0.25">
      <c r="A356" s="177"/>
      <c r="B356" s="143"/>
      <c r="C356" s="144"/>
      <c r="D356" s="143"/>
      <c r="E356" s="144"/>
      <c r="F356" s="145"/>
      <c r="G356" s="143"/>
      <c r="H356" s="144"/>
      <c r="I356" s="151"/>
      <c r="J356" s="152"/>
    </row>
    <row r="357" spans="1:10" s="139" customFormat="1" ht="13" x14ac:dyDescent="0.3">
      <c r="A357" s="159" t="s">
        <v>76</v>
      </c>
      <c r="B357" s="65"/>
      <c r="C357" s="66"/>
      <c r="D357" s="65"/>
      <c r="E357" s="66"/>
      <c r="F357" s="67"/>
      <c r="G357" s="65"/>
      <c r="H357" s="66"/>
      <c r="I357" s="20"/>
      <c r="J357" s="21"/>
    </row>
    <row r="358" spans="1:10" x14ac:dyDescent="0.25">
      <c r="A358" s="158" t="s">
        <v>342</v>
      </c>
      <c r="B358" s="65">
        <v>2</v>
      </c>
      <c r="C358" s="66">
        <v>0</v>
      </c>
      <c r="D358" s="65">
        <v>11</v>
      </c>
      <c r="E358" s="66">
        <v>7</v>
      </c>
      <c r="F358" s="67"/>
      <c r="G358" s="65">
        <f>B358-C358</f>
        <v>2</v>
      </c>
      <c r="H358" s="66">
        <f>D358-E358</f>
        <v>4</v>
      </c>
      <c r="I358" s="20" t="str">
        <f>IF(C358=0, "-", IF(G358/C358&lt;10, G358/C358, "&gt;999%"))</f>
        <v>-</v>
      </c>
      <c r="J358" s="21">
        <f>IF(E358=0, "-", IF(H358/E358&lt;10, H358/E358, "&gt;999%"))</f>
        <v>0.5714285714285714</v>
      </c>
    </row>
    <row r="359" spans="1:10" s="160" customFormat="1" ht="13" x14ac:dyDescent="0.3">
      <c r="A359" s="178" t="s">
        <v>692</v>
      </c>
      <c r="B359" s="71">
        <v>2</v>
      </c>
      <c r="C359" s="72">
        <v>0</v>
      </c>
      <c r="D359" s="71">
        <v>11</v>
      </c>
      <c r="E359" s="72">
        <v>7</v>
      </c>
      <c r="F359" s="73"/>
      <c r="G359" s="71">
        <f>B359-C359</f>
        <v>2</v>
      </c>
      <c r="H359" s="72">
        <f>D359-E359</f>
        <v>4</v>
      </c>
      <c r="I359" s="37" t="str">
        <f>IF(C359=0, "-", IF(G359/C359&lt;10, G359/C359, "&gt;999%"))</f>
        <v>-</v>
      </c>
      <c r="J359" s="38">
        <f>IF(E359=0, "-", IF(H359/E359&lt;10, H359/E359, "&gt;999%"))</f>
        <v>0.5714285714285714</v>
      </c>
    </row>
    <row r="360" spans="1:10" x14ac:dyDescent="0.25">
      <c r="A360" s="177"/>
      <c r="B360" s="143"/>
      <c r="C360" s="144"/>
      <c r="D360" s="143"/>
      <c r="E360" s="144"/>
      <c r="F360" s="145"/>
      <c r="G360" s="143"/>
      <c r="H360" s="144"/>
      <c r="I360" s="151"/>
      <c r="J360" s="152"/>
    </row>
    <row r="361" spans="1:10" s="139" customFormat="1" ht="13" x14ac:dyDescent="0.3">
      <c r="A361" s="159" t="s">
        <v>77</v>
      </c>
      <c r="B361" s="65"/>
      <c r="C361" s="66"/>
      <c r="D361" s="65"/>
      <c r="E361" s="66"/>
      <c r="F361" s="67"/>
      <c r="G361" s="65"/>
      <c r="H361" s="66"/>
      <c r="I361" s="20"/>
      <c r="J361" s="21"/>
    </row>
    <row r="362" spans="1:10" x14ac:dyDescent="0.25">
      <c r="A362" s="158" t="s">
        <v>290</v>
      </c>
      <c r="B362" s="65">
        <v>2</v>
      </c>
      <c r="C362" s="66">
        <v>0</v>
      </c>
      <c r="D362" s="65">
        <v>3</v>
      </c>
      <c r="E362" s="66">
        <v>0</v>
      </c>
      <c r="F362" s="67"/>
      <c r="G362" s="65">
        <f t="shared" ref="G362:G388" si="60">B362-C362</f>
        <v>2</v>
      </c>
      <c r="H362" s="66">
        <f t="shared" ref="H362:H388" si="61">D362-E362</f>
        <v>3</v>
      </c>
      <c r="I362" s="20" t="str">
        <f t="shared" ref="I362:I388" si="62">IF(C362=0, "-", IF(G362/C362&lt;10, G362/C362, "&gt;999%"))</f>
        <v>-</v>
      </c>
      <c r="J362" s="21" t="str">
        <f t="shared" ref="J362:J388" si="63">IF(E362=0, "-", IF(H362/E362&lt;10, H362/E362, "&gt;999%"))</f>
        <v>-</v>
      </c>
    </row>
    <row r="363" spans="1:10" x14ac:dyDescent="0.25">
      <c r="A363" s="158" t="s">
        <v>235</v>
      </c>
      <c r="B363" s="65">
        <v>22</v>
      </c>
      <c r="C363" s="66">
        <v>52</v>
      </c>
      <c r="D363" s="65">
        <v>290</v>
      </c>
      <c r="E363" s="66">
        <v>400</v>
      </c>
      <c r="F363" s="67"/>
      <c r="G363" s="65">
        <f t="shared" si="60"/>
        <v>-30</v>
      </c>
      <c r="H363" s="66">
        <f t="shared" si="61"/>
        <v>-110</v>
      </c>
      <c r="I363" s="20">
        <f t="shared" si="62"/>
        <v>-0.57692307692307687</v>
      </c>
      <c r="J363" s="21">
        <f t="shared" si="63"/>
        <v>-0.27500000000000002</v>
      </c>
    </row>
    <row r="364" spans="1:10" x14ac:dyDescent="0.25">
      <c r="A364" s="158" t="s">
        <v>236</v>
      </c>
      <c r="B364" s="65">
        <v>0</v>
      </c>
      <c r="C364" s="66">
        <v>4</v>
      </c>
      <c r="D364" s="65">
        <v>9</v>
      </c>
      <c r="E364" s="66">
        <v>29</v>
      </c>
      <c r="F364" s="67"/>
      <c r="G364" s="65">
        <f t="shared" si="60"/>
        <v>-4</v>
      </c>
      <c r="H364" s="66">
        <f t="shared" si="61"/>
        <v>-20</v>
      </c>
      <c r="I364" s="20">
        <f t="shared" si="62"/>
        <v>-1</v>
      </c>
      <c r="J364" s="21">
        <f t="shared" si="63"/>
        <v>-0.68965517241379315</v>
      </c>
    </row>
    <row r="365" spans="1:10" x14ac:dyDescent="0.25">
      <c r="A365" s="158" t="s">
        <v>261</v>
      </c>
      <c r="B365" s="65">
        <v>20</v>
      </c>
      <c r="C365" s="66">
        <v>53</v>
      </c>
      <c r="D365" s="65">
        <v>346</v>
      </c>
      <c r="E365" s="66">
        <v>407</v>
      </c>
      <c r="F365" s="67"/>
      <c r="G365" s="65">
        <f t="shared" si="60"/>
        <v>-33</v>
      </c>
      <c r="H365" s="66">
        <f t="shared" si="61"/>
        <v>-61</v>
      </c>
      <c r="I365" s="20">
        <f t="shared" si="62"/>
        <v>-0.62264150943396224</v>
      </c>
      <c r="J365" s="21">
        <f t="shared" si="63"/>
        <v>-0.14987714987714987</v>
      </c>
    </row>
    <row r="366" spans="1:10" x14ac:dyDescent="0.25">
      <c r="A366" s="158" t="s">
        <v>331</v>
      </c>
      <c r="B366" s="65">
        <v>3</v>
      </c>
      <c r="C366" s="66">
        <v>10</v>
      </c>
      <c r="D366" s="65">
        <v>108</v>
      </c>
      <c r="E366" s="66">
        <v>98</v>
      </c>
      <c r="F366" s="67"/>
      <c r="G366" s="65">
        <f t="shared" si="60"/>
        <v>-7</v>
      </c>
      <c r="H366" s="66">
        <f t="shared" si="61"/>
        <v>10</v>
      </c>
      <c r="I366" s="20">
        <f t="shared" si="62"/>
        <v>-0.7</v>
      </c>
      <c r="J366" s="21">
        <f t="shared" si="63"/>
        <v>0.10204081632653061</v>
      </c>
    </row>
    <row r="367" spans="1:10" x14ac:dyDescent="0.25">
      <c r="A367" s="158" t="s">
        <v>262</v>
      </c>
      <c r="B367" s="65">
        <v>4</v>
      </c>
      <c r="C367" s="66">
        <v>18</v>
      </c>
      <c r="D367" s="65">
        <v>112</v>
      </c>
      <c r="E367" s="66">
        <v>194</v>
      </c>
      <c r="F367" s="67"/>
      <c r="G367" s="65">
        <f t="shared" si="60"/>
        <v>-14</v>
      </c>
      <c r="H367" s="66">
        <f t="shared" si="61"/>
        <v>-82</v>
      </c>
      <c r="I367" s="20">
        <f t="shared" si="62"/>
        <v>-0.77777777777777779</v>
      </c>
      <c r="J367" s="21">
        <f t="shared" si="63"/>
        <v>-0.42268041237113402</v>
      </c>
    </row>
    <row r="368" spans="1:10" x14ac:dyDescent="0.25">
      <c r="A368" s="158" t="s">
        <v>279</v>
      </c>
      <c r="B368" s="65">
        <v>0</v>
      </c>
      <c r="C368" s="66">
        <v>2</v>
      </c>
      <c r="D368" s="65">
        <v>2</v>
      </c>
      <c r="E368" s="66">
        <v>7</v>
      </c>
      <c r="F368" s="67"/>
      <c r="G368" s="65">
        <f t="shared" si="60"/>
        <v>-2</v>
      </c>
      <c r="H368" s="66">
        <f t="shared" si="61"/>
        <v>-5</v>
      </c>
      <c r="I368" s="20">
        <f t="shared" si="62"/>
        <v>-1</v>
      </c>
      <c r="J368" s="21">
        <f t="shared" si="63"/>
        <v>-0.7142857142857143</v>
      </c>
    </row>
    <row r="369" spans="1:10" x14ac:dyDescent="0.25">
      <c r="A369" s="158" t="s">
        <v>280</v>
      </c>
      <c r="B369" s="65">
        <v>6</v>
      </c>
      <c r="C369" s="66">
        <v>6</v>
      </c>
      <c r="D369" s="65">
        <v>46</v>
      </c>
      <c r="E369" s="66">
        <v>42</v>
      </c>
      <c r="F369" s="67"/>
      <c r="G369" s="65">
        <f t="shared" si="60"/>
        <v>0</v>
      </c>
      <c r="H369" s="66">
        <f t="shared" si="61"/>
        <v>4</v>
      </c>
      <c r="I369" s="20">
        <f t="shared" si="62"/>
        <v>0</v>
      </c>
      <c r="J369" s="21">
        <f t="shared" si="63"/>
        <v>9.5238095238095233E-2</v>
      </c>
    </row>
    <row r="370" spans="1:10" x14ac:dyDescent="0.25">
      <c r="A370" s="158" t="s">
        <v>332</v>
      </c>
      <c r="B370" s="65">
        <v>0</v>
      </c>
      <c r="C370" s="66">
        <v>4</v>
      </c>
      <c r="D370" s="65">
        <v>30</v>
      </c>
      <c r="E370" s="66">
        <v>29</v>
      </c>
      <c r="F370" s="67"/>
      <c r="G370" s="65">
        <f t="shared" si="60"/>
        <v>-4</v>
      </c>
      <c r="H370" s="66">
        <f t="shared" si="61"/>
        <v>1</v>
      </c>
      <c r="I370" s="20">
        <f t="shared" si="62"/>
        <v>-1</v>
      </c>
      <c r="J370" s="21">
        <f t="shared" si="63"/>
        <v>3.4482758620689655E-2</v>
      </c>
    </row>
    <row r="371" spans="1:10" x14ac:dyDescent="0.25">
      <c r="A371" s="158" t="s">
        <v>388</v>
      </c>
      <c r="B371" s="65">
        <v>20</v>
      </c>
      <c r="C371" s="66">
        <v>17</v>
      </c>
      <c r="D371" s="65">
        <v>150</v>
      </c>
      <c r="E371" s="66">
        <v>114</v>
      </c>
      <c r="F371" s="67"/>
      <c r="G371" s="65">
        <f t="shared" si="60"/>
        <v>3</v>
      </c>
      <c r="H371" s="66">
        <f t="shared" si="61"/>
        <v>36</v>
      </c>
      <c r="I371" s="20">
        <f t="shared" si="62"/>
        <v>0.17647058823529413</v>
      </c>
      <c r="J371" s="21">
        <f t="shared" si="63"/>
        <v>0.31578947368421051</v>
      </c>
    </row>
    <row r="372" spans="1:10" x14ac:dyDescent="0.25">
      <c r="A372" s="158" t="s">
        <v>429</v>
      </c>
      <c r="B372" s="65">
        <v>22</v>
      </c>
      <c r="C372" s="66">
        <v>25</v>
      </c>
      <c r="D372" s="65">
        <v>140</v>
      </c>
      <c r="E372" s="66">
        <v>29</v>
      </c>
      <c r="F372" s="67"/>
      <c r="G372" s="65">
        <f t="shared" si="60"/>
        <v>-3</v>
      </c>
      <c r="H372" s="66">
        <f t="shared" si="61"/>
        <v>111</v>
      </c>
      <c r="I372" s="20">
        <f t="shared" si="62"/>
        <v>-0.12</v>
      </c>
      <c r="J372" s="21">
        <f t="shared" si="63"/>
        <v>3.8275862068965516</v>
      </c>
    </row>
    <row r="373" spans="1:10" x14ac:dyDescent="0.25">
      <c r="A373" s="158" t="s">
        <v>430</v>
      </c>
      <c r="B373" s="65">
        <v>2</v>
      </c>
      <c r="C373" s="66">
        <v>3</v>
      </c>
      <c r="D373" s="65">
        <v>39</v>
      </c>
      <c r="E373" s="66">
        <v>45</v>
      </c>
      <c r="F373" s="67"/>
      <c r="G373" s="65">
        <f t="shared" si="60"/>
        <v>-1</v>
      </c>
      <c r="H373" s="66">
        <f t="shared" si="61"/>
        <v>-6</v>
      </c>
      <c r="I373" s="20">
        <f t="shared" si="62"/>
        <v>-0.33333333333333331</v>
      </c>
      <c r="J373" s="21">
        <f t="shared" si="63"/>
        <v>-0.13333333333333333</v>
      </c>
    </row>
    <row r="374" spans="1:10" x14ac:dyDescent="0.25">
      <c r="A374" s="158" t="s">
        <v>281</v>
      </c>
      <c r="B374" s="65">
        <v>1</v>
      </c>
      <c r="C374" s="66">
        <v>0</v>
      </c>
      <c r="D374" s="65">
        <v>63</v>
      </c>
      <c r="E374" s="66">
        <v>0</v>
      </c>
      <c r="F374" s="67"/>
      <c r="G374" s="65">
        <f t="shared" si="60"/>
        <v>1</v>
      </c>
      <c r="H374" s="66">
        <f t="shared" si="61"/>
        <v>63</v>
      </c>
      <c r="I374" s="20" t="str">
        <f t="shared" si="62"/>
        <v>-</v>
      </c>
      <c r="J374" s="21" t="str">
        <f t="shared" si="63"/>
        <v>-</v>
      </c>
    </row>
    <row r="375" spans="1:10" x14ac:dyDescent="0.25">
      <c r="A375" s="158" t="s">
        <v>477</v>
      </c>
      <c r="B375" s="65">
        <v>11</v>
      </c>
      <c r="C375" s="66">
        <v>0</v>
      </c>
      <c r="D375" s="65">
        <v>11</v>
      </c>
      <c r="E375" s="66">
        <v>0</v>
      </c>
      <c r="F375" s="67"/>
      <c r="G375" s="65">
        <f t="shared" si="60"/>
        <v>11</v>
      </c>
      <c r="H375" s="66">
        <f t="shared" si="61"/>
        <v>11</v>
      </c>
      <c r="I375" s="20" t="str">
        <f t="shared" si="62"/>
        <v>-</v>
      </c>
      <c r="J375" s="21" t="str">
        <f t="shared" si="63"/>
        <v>-</v>
      </c>
    </row>
    <row r="376" spans="1:10" x14ac:dyDescent="0.25">
      <c r="A376" s="158" t="s">
        <v>291</v>
      </c>
      <c r="B376" s="65">
        <v>2</v>
      </c>
      <c r="C376" s="66">
        <v>2</v>
      </c>
      <c r="D376" s="65">
        <v>4</v>
      </c>
      <c r="E376" s="66">
        <v>11</v>
      </c>
      <c r="F376" s="67"/>
      <c r="G376" s="65">
        <f t="shared" si="60"/>
        <v>0</v>
      </c>
      <c r="H376" s="66">
        <f t="shared" si="61"/>
        <v>-7</v>
      </c>
      <c r="I376" s="20">
        <f t="shared" si="62"/>
        <v>0</v>
      </c>
      <c r="J376" s="21">
        <f t="shared" si="63"/>
        <v>-0.63636363636363635</v>
      </c>
    </row>
    <row r="377" spans="1:10" x14ac:dyDescent="0.25">
      <c r="A377" s="158" t="s">
        <v>494</v>
      </c>
      <c r="B377" s="65">
        <v>3</v>
      </c>
      <c r="C377" s="66">
        <v>0</v>
      </c>
      <c r="D377" s="65">
        <v>3</v>
      </c>
      <c r="E377" s="66">
        <v>0</v>
      </c>
      <c r="F377" s="67"/>
      <c r="G377" s="65">
        <f t="shared" si="60"/>
        <v>3</v>
      </c>
      <c r="H377" s="66">
        <f t="shared" si="61"/>
        <v>3</v>
      </c>
      <c r="I377" s="20" t="str">
        <f t="shared" si="62"/>
        <v>-</v>
      </c>
      <c r="J377" s="21" t="str">
        <f t="shared" si="63"/>
        <v>-</v>
      </c>
    </row>
    <row r="378" spans="1:10" x14ac:dyDescent="0.25">
      <c r="A378" s="158" t="s">
        <v>495</v>
      </c>
      <c r="B378" s="65">
        <v>10</v>
      </c>
      <c r="C378" s="66">
        <v>2</v>
      </c>
      <c r="D378" s="65">
        <v>32</v>
      </c>
      <c r="E378" s="66">
        <v>60</v>
      </c>
      <c r="F378" s="67"/>
      <c r="G378" s="65">
        <f t="shared" si="60"/>
        <v>8</v>
      </c>
      <c r="H378" s="66">
        <f t="shared" si="61"/>
        <v>-28</v>
      </c>
      <c r="I378" s="20">
        <f t="shared" si="62"/>
        <v>4</v>
      </c>
      <c r="J378" s="21">
        <f t="shared" si="63"/>
        <v>-0.46666666666666667</v>
      </c>
    </row>
    <row r="379" spans="1:10" x14ac:dyDescent="0.25">
      <c r="A379" s="158" t="s">
        <v>389</v>
      </c>
      <c r="B379" s="65">
        <v>14</v>
      </c>
      <c r="C379" s="66">
        <v>31</v>
      </c>
      <c r="D379" s="65">
        <v>217</v>
      </c>
      <c r="E379" s="66">
        <v>449</v>
      </c>
      <c r="F379" s="67"/>
      <c r="G379" s="65">
        <f t="shared" si="60"/>
        <v>-17</v>
      </c>
      <c r="H379" s="66">
        <f t="shared" si="61"/>
        <v>-232</v>
      </c>
      <c r="I379" s="20">
        <f t="shared" si="62"/>
        <v>-0.54838709677419351</v>
      </c>
      <c r="J379" s="21">
        <f t="shared" si="63"/>
        <v>-0.51670378619153678</v>
      </c>
    </row>
    <row r="380" spans="1:10" x14ac:dyDescent="0.25">
      <c r="A380" s="158" t="s">
        <v>431</v>
      </c>
      <c r="B380" s="65">
        <v>4</v>
      </c>
      <c r="C380" s="66">
        <v>24</v>
      </c>
      <c r="D380" s="65">
        <v>187</v>
      </c>
      <c r="E380" s="66">
        <v>182</v>
      </c>
      <c r="F380" s="67"/>
      <c r="G380" s="65">
        <f t="shared" si="60"/>
        <v>-20</v>
      </c>
      <c r="H380" s="66">
        <f t="shared" si="61"/>
        <v>5</v>
      </c>
      <c r="I380" s="20">
        <f t="shared" si="62"/>
        <v>-0.83333333333333337</v>
      </c>
      <c r="J380" s="21">
        <f t="shared" si="63"/>
        <v>2.7472527472527472E-2</v>
      </c>
    </row>
    <row r="381" spans="1:10" x14ac:dyDescent="0.25">
      <c r="A381" s="158" t="s">
        <v>432</v>
      </c>
      <c r="B381" s="65">
        <v>12</v>
      </c>
      <c r="C381" s="66">
        <v>27</v>
      </c>
      <c r="D381" s="65">
        <v>229</v>
      </c>
      <c r="E381" s="66">
        <v>235</v>
      </c>
      <c r="F381" s="67"/>
      <c r="G381" s="65">
        <f t="shared" si="60"/>
        <v>-15</v>
      </c>
      <c r="H381" s="66">
        <f t="shared" si="61"/>
        <v>-6</v>
      </c>
      <c r="I381" s="20">
        <f t="shared" si="62"/>
        <v>-0.55555555555555558</v>
      </c>
      <c r="J381" s="21">
        <f t="shared" si="63"/>
        <v>-2.553191489361702E-2</v>
      </c>
    </row>
    <row r="382" spans="1:10" x14ac:dyDescent="0.25">
      <c r="A382" s="158" t="s">
        <v>433</v>
      </c>
      <c r="B382" s="65">
        <v>75</v>
      </c>
      <c r="C382" s="66">
        <v>40</v>
      </c>
      <c r="D382" s="65">
        <v>415</v>
      </c>
      <c r="E382" s="66">
        <v>556</v>
      </c>
      <c r="F382" s="67"/>
      <c r="G382" s="65">
        <f t="shared" si="60"/>
        <v>35</v>
      </c>
      <c r="H382" s="66">
        <f t="shared" si="61"/>
        <v>-141</v>
      </c>
      <c r="I382" s="20">
        <f t="shared" si="62"/>
        <v>0.875</v>
      </c>
      <c r="J382" s="21">
        <f t="shared" si="63"/>
        <v>-0.25359712230215825</v>
      </c>
    </row>
    <row r="383" spans="1:10" x14ac:dyDescent="0.25">
      <c r="A383" s="158" t="s">
        <v>478</v>
      </c>
      <c r="B383" s="65">
        <v>5</v>
      </c>
      <c r="C383" s="66">
        <v>13</v>
      </c>
      <c r="D383" s="65">
        <v>93</v>
      </c>
      <c r="E383" s="66">
        <v>77</v>
      </c>
      <c r="F383" s="67"/>
      <c r="G383" s="65">
        <f t="shared" si="60"/>
        <v>-8</v>
      </c>
      <c r="H383" s="66">
        <f t="shared" si="61"/>
        <v>16</v>
      </c>
      <c r="I383" s="20">
        <f t="shared" si="62"/>
        <v>-0.61538461538461542</v>
      </c>
      <c r="J383" s="21">
        <f t="shared" si="63"/>
        <v>0.20779220779220781</v>
      </c>
    </row>
    <row r="384" spans="1:10" x14ac:dyDescent="0.25">
      <c r="A384" s="158" t="s">
        <v>479</v>
      </c>
      <c r="B384" s="65">
        <v>13</v>
      </c>
      <c r="C384" s="66">
        <v>31</v>
      </c>
      <c r="D384" s="65">
        <v>285</v>
      </c>
      <c r="E384" s="66">
        <v>353</v>
      </c>
      <c r="F384" s="67"/>
      <c r="G384" s="65">
        <f t="shared" si="60"/>
        <v>-18</v>
      </c>
      <c r="H384" s="66">
        <f t="shared" si="61"/>
        <v>-68</v>
      </c>
      <c r="I384" s="20">
        <f t="shared" si="62"/>
        <v>-0.58064516129032262</v>
      </c>
      <c r="J384" s="21">
        <f t="shared" si="63"/>
        <v>-0.19263456090651557</v>
      </c>
    </row>
    <row r="385" spans="1:10" x14ac:dyDescent="0.25">
      <c r="A385" s="158" t="s">
        <v>496</v>
      </c>
      <c r="B385" s="65">
        <v>9</v>
      </c>
      <c r="C385" s="66">
        <v>18</v>
      </c>
      <c r="D385" s="65">
        <v>80</v>
      </c>
      <c r="E385" s="66">
        <v>115</v>
      </c>
      <c r="F385" s="67"/>
      <c r="G385" s="65">
        <f t="shared" si="60"/>
        <v>-9</v>
      </c>
      <c r="H385" s="66">
        <f t="shared" si="61"/>
        <v>-35</v>
      </c>
      <c r="I385" s="20">
        <f t="shared" si="62"/>
        <v>-0.5</v>
      </c>
      <c r="J385" s="21">
        <f t="shared" si="63"/>
        <v>-0.30434782608695654</v>
      </c>
    </row>
    <row r="386" spans="1:10" x14ac:dyDescent="0.25">
      <c r="A386" s="158" t="s">
        <v>292</v>
      </c>
      <c r="B386" s="65">
        <v>1</v>
      </c>
      <c r="C386" s="66">
        <v>2</v>
      </c>
      <c r="D386" s="65">
        <v>13</v>
      </c>
      <c r="E386" s="66">
        <v>24</v>
      </c>
      <c r="F386" s="67"/>
      <c r="G386" s="65">
        <f t="shared" si="60"/>
        <v>-1</v>
      </c>
      <c r="H386" s="66">
        <f t="shared" si="61"/>
        <v>-11</v>
      </c>
      <c r="I386" s="20">
        <f t="shared" si="62"/>
        <v>-0.5</v>
      </c>
      <c r="J386" s="21">
        <f t="shared" si="63"/>
        <v>-0.45833333333333331</v>
      </c>
    </row>
    <row r="387" spans="1:10" x14ac:dyDescent="0.25">
      <c r="A387" s="158" t="s">
        <v>343</v>
      </c>
      <c r="B387" s="65">
        <v>0</v>
      </c>
      <c r="C387" s="66">
        <v>0</v>
      </c>
      <c r="D387" s="65">
        <v>4</v>
      </c>
      <c r="E387" s="66">
        <v>0</v>
      </c>
      <c r="F387" s="67"/>
      <c r="G387" s="65">
        <f t="shared" si="60"/>
        <v>0</v>
      </c>
      <c r="H387" s="66">
        <f t="shared" si="61"/>
        <v>4</v>
      </c>
      <c r="I387" s="20" t="str">
        <f t="shared" si="62"/>
        <v>-</v>
      </c>
      <c r="J387" s="21" t="str">
        <f t="shared" si="63"/>
        <v>-</v>
      </c>
    </row>
    <row r="388" spans="1:10" s="160" customFormat="1" ht="13" x14ac:dyDescent="0.3">
      <c r="A388" s="178" t="s">
        <v>693</v>
      </c>
      <c r="B388" s="71">
        <v>261</v>
      </c>
      <c r="C388" s="72">
        <v>384</v>
      </c>
      <c r="D388" s="71">
        <v>2911</v>
      </c>
      <c r="E388" s="72">
        <v>3456</v>
      </c>
      <c r="F388" s="73"/>
      <c r="G388" s="71">
        <f t="shared" si="60"/>
        <v>-123</v>
      </c>
      <c r="H388" s="72">
        <f t="shared" si="61"/>
        <v>-545</v>
      </c>
      <c r="I388" s="37">
        <f t="shared" si="62"/>
        <v>-0.3203125</v>
      </c>
      <c r="J388" s="38">
        <f t="shared" si="63"/>
        <v>-0.15769675925925927</v>
      </c>
    </row>
    <row r="389" spans="1:10" x14ac:dyDescent="0.25">
      <c r="A389" s="177"/>
      <c r="B389" s="143"/>
      <c r="C389" s="144"/>
      <c r="D389" s="143"/>
      <c r="E389" s="144"/>
      <c r="F389" s="145"/>
      <c r="G389" s="143"/>
      <c r="H389" s="144"/>
      <c r="I389" s="151"/>
      <c r="J389" s="152"/>
    </row>
    <row r="390" spans="1:10" s="139" customFormat="1" ht="13" x14ac:dyDescent="0.3">
      <c r="A390" s="159" t="s">
        <v>78</v>
      </c>
      <c r="B390" s="65"/>
      <c r="C390" s="66"/>
      <c r="D390" s="65"/>
      <c r="E390" s="66"/>
      <c r="F390" s="67"/>
      <c r="G390" s="65"/>
      <c r="H390" s="66"/>
      <c r="I390" s="20"/>
      <c r="J390" s="21"/>
    </row>
    <row r="391" spans="1:10" x14ac:dyDescent="0.25">
      <c r="A391" s="158" t="s">
        <v>584</v>
      </c>
      <c r="B391" s="65">
        <v>27</v>
      </c>
      <c r="C391" s="66">
        <v>21</v>
      </c>
      <c r="D391" s="65">
        <v>167</v>
      </c>
      <c r="E391" s="66">
        <v>163</v>
      </c>
      <c r="F391" s="67"/>
      <c r="G391" s="65">
        <f>B391-C391</f>
        <v>6</v>
      </c>
      <c r="H391" s="66">
        <f>D391-E391</f>
        <v>4</v>
      </c>
      <c r="I391" s="20">
        <f>IF(C391=0, "-", IF(G391/C391&lt;10, G391/C391, "&gt;999%"))</f>
        <v>0.2857142857142857</v>
      </c>
      <c r="J391" s="21">
        <f>IF(E391=0, "-", IF(H391/E391&lt;10, H391/E391, "&gt;999%"))</f>
        <v>2.4539877300613498E-2</v>
      </c>
    </row>
    <row r="392" spans="1:10" x14ac:dyDescent="0.25">
      <c r="A392" s="158" t="s">
        <v>570</v>
      </c>
      <c r="B392" s="65">
        <v>2</v>
      </c>
      <c r="C392" s="66">
        <v>0</v>
      </c>
      <c r="D392" s="65">
        <v>13</v>
      </c>
      <c r="E392" s="66">
        <v>6</v>
      </c>
      <c r="F392" s="67"/>
      <c r="G392" s="65">
        <f>B392-C392</f>
        <v>2</v>
      </c>
      <c r="H392" s="66">
        <f>D392-E392</f>
        <v>7</v>
      </c>
      <c r="I392" s="20" t="str">
        <f>IF(C392=0, "-", IF(G392/C392&lt;10, G392/C392, "&gt;999%"))</f>
        <v>-</v>
      </c>
      <c r="J392" s="21">
        <f>IF(E392=0, "-", IF(H392/E392&lt;10, H392/E392, "&gt;999%"))</f>
        <v>1.1666666666666667</v>
      </c>
    </row>
    <row r="393" spans="1:10" s="160" customFormat="1" ht="13" x14ac:dyDescent="0.3">
      <c r="A393" s="178" t="s">
        <v>694</v>
      </c>
      <c r="B393" s="71">
        <v>29</v>
      </c>
      <c r="C393" s="72">
        <v>21</v>
      </c>
      <c r="D393" s="71">
        <v>180</v>
      </c>
      <c r="E393" s="72">
        <v>169</v>
      </c>
      <c r="F393" s="73"/>
      <c r="G393" s="71">
        <f>B393-C393</f>
        <v>8</v>
      </c>
      <c r="H393" s="72">
        <f>D393-E393</f>
        <v>11</v>
      </c>
      <c r="I393" s="37">
        <f>IF(C393=0, "-", IF(G393/C393&lt;10, G393/C393, "&gt;999%"))</f>
        <v>0.38095238095238093</v>
      </c>
      <c r="J393" s="38">
        <f>IF(E393=0, "-", IF(H393/E393&lt;10, H393/E393, "&gt;999%"))</f>
        <v>6.5088757396449703E-2</v>
      </c>
    </row>
    <row r="394" spans="1:10" x14ac:dyDescent="0.25">
      <c r="A394" s="177"/>
      <c r="B394" s="143"/>
      <c r="C394" s="144"/>
      <c r="D394" s="143"/>
      <c r="E394" s="144"/>
      <c r="F394" s="145"/>
      <c r="G394" s="143"/>
      <c r="H394" s="144"/>
      <c r="I394" s="151"/>
      <c r="J394" s="152"/>
    </row>
    <row r="395" spans="1:10" s="139" customFormat="1" ht="13" x14ac:dyDescent="0.3">
      <c r="A395" s="159" t="s">
        <v>79</v>
      </c>
      <c r="B395" s="65"/>
      <c r="C395" s="66"/>
      <c r="D395" s="65"/>
      <c r="E395" s="66"/>
      <c r="F395" s="67"/>
      <c r="G395" s="65"/>
      <c r="H395" s="66"/>
      <c r="I395" s="20"/>
      <c r="J395" s="21"/>
    </row>
    <row r="396" spans="1:10" x14ac:dyDescent="0.25">
      <c r="A396" s="158" t="s">
        <v>304</v>
      </c>
      <c r="B396" s="65">
        <v>0</v>
      </c>
      <c r="C396" s="66">
        <v>0</v>
      </c>
      <c r="D396" s="65">
        <v>2</v>
      </c>
      <c r="E396" s="66">
        <v>0</v>
      </c>
      <c r="F396" s="67"/>
      <c r="G396" s="65">
        <f t="shared" ref="G396:G404" si="64">B396-C396</f>
        <v>0</v>
      </c>
      <c r="H396" s="66">
        <f t="shared" ref="H396:H404" si="65">D396-E396</f>
        <v>2</v>
      </c>
      <c r="I396" s="20" t="str">
        <f t="shared" ref="I396:I404" si="66">IF(C396=0, "-", IF(G396/C396&lt;10, G396/C396, "&gt;999%"))</f>
        <v>-</v>
      </c>
      <c r="J396" s="21" t="str">
        <f t="shared" ref="J396:J404" si="67">IF(E396=0, "-", IF(H396/E396&lt;10, H396/E396, "&gt;999%"))</f>
        <v>-</v>
      </c>
    </row>
    <row r="397" spans="1:10" x14ac:dyDescent="0.25">
      <c r="A397" s="158" t="s">
        <v>305</v>
      </c>
      <c r="B397" s="65">
        <v>1</v>
      </c>
      <c r="C397" s="66">
        <v>0</v>
      </c>
      <c r="D397" s="65">
        <v>1</v>
      </c>
      <c r="E397" s="66">
        <v>6</v>
      </c>
      <c r="F397" s="67"/>
      <c r="G397" s="65">
        <f t="shared" si="64"/>
        <v>1</v>
      </c>
      <c r="H397" s="66">
        <f t="shared" si="65"/>
        <v>-5</v>
      </c>
      <c r="I397" s="20" t="str">
        <f t="shared" si="66"/>
        <v>-</v>
      </c>
      <c r="J397" s="21">
        <f t="shared" si="67"/>
        <v>-0.83333333333333337</v>
      </c>
    </row>
    <row r="398" spans="1:10" x14ac:dyDescent="0.25">
      <c r="A398" s="158" t="s">
        <v>557</v>
      </c>
      <c r="B398" s="65">
        <v>41</v>
      </c>
      <c r="C398" s="66">
        <v>31</v>
      </c>
      <c r="D398" s="65">
        <v>569</v>
      </c>
      <c r="E398" s="66">
        <v>428</v>
      </c>
      <c r="F398" s="67"/>
      <c r="G398" s="65">
        <f t="shared" si="64"/>
        <v>10</v>
      </c>
      <c r="H398" s="66">
        <f t="shared" si="65"/>
        <v>141</v>
      </c>
      <c r="I398" s="20">
        <f t="shared" si="66"/>
        <v>0.32258064516129031</v>
      </c>
      <c r="J398" s="21">
        <f t="shared" si="67"/>
        <v>0.32943925233644861</v>
      </c>
    </row>
    <row r="399" spans="1:10" x14ac:dyDescent="0.25">
      <c r="A399" s="158" t="s">
        <v>501</v>
      </c>
      <c r="B399" s="65">
        <v>0</v>
      </c>
      <c r="C399" s="66">
        <v>2</v>
      </c>
      <c r="D399" s="65">
        <v>1</v>
      </c>
      <c r="E399" s="66">
        <v>9</v>
      </c>
      <c r="F399" s="67"/>
      <c r="G399" s="65">
        <f t="shared" si="64"/>
        <v>-2</v>
      </c>
      <c r="H399" s="66">
        <f t="shared" si="65"/>
        <v>-8</v>
      </c>
      <c r="I399" s="20">
        <f t="shared" si="66"/>
        <v>-1</v>
      </c>
      <c r="J399" s="21">
        <f t="shared" si="67"/>
        <v>-0.88888888888888884</v>
      </c>
    </row>
    <row r="400" spans="1:10" x14ac:dyDescent="0.25">
      <c r="A400" s="158" t="s">
        <v>306</v>
      </c>
      <c r="B400" s="65">
        <v>0</v>
      </c>
      <c r="C400" s="66">
        <v>1</v>
      </c>
      <c r="D400" s="65">
        <v>1</v>
      </c>
      <c r="E400" s="66">
        <v>21</v>
      </c>
      <c r="F400" s="67"/>
      <c r="G400" s="65">
        <f t="shared" si="64"/>
        <v>-1</v>
      </c>
      <c r="H400" s="66">
        <f t="shared" si="65"/>
        <v>-20</v>
      </c>
      <c r="I400" s="20">
        <f t="shared" si="66"/>
        <v>-1</v>
      </c>
      <c r="J400" s="21">
        <f t="shared" si="67"/>
        <v>-0.95238095238095233</v>
      </c>
    </row>
    <row r="401" spans="1:10" x14ac:dyDescent="0.25">
      <c r="A401" s="158" t="s">
        <v>307</v>
      </c>
      <c r="B401" s="65">
        <v>7</v>
      </c>
      <c r="C401" s="66">
        <v>9</v>
      </c>
      <c r="D401" s="65">
        <v>43</v>
      </c>
      <c r="E401" s="66">
        <v>58</v>
      </c>
      <c r="F401" s="67"/>
      <c r="G401" s="65">
        <f t="shared" si="64"/>
        <v>-2</v>
      </c>
      <c r="H401" s="66">
        <f t="shared" si="65"/>
        <v>-15</v>
      </c>
      <c r="I401" s="20">
        <f t="shared" si="66"/>
        <v>-0.22222222222222221</v>
      </c>
      <c r="J401" s="21">
        <f t="shared" si="67"/>
        <v>-0.25862068965517243</v>
      </c>
    </row>
    <row r="402" spans="1:10" x14ac:dyDescent="0.25">
      <c r="A402" s="158" t="s">
        <v>308</v>
      </c>
      <c r="B402" s="65">
        <v>3</v>
      </c>
      <c r="C402" s="66">
        <v>2</v>
      </c>
      <c r="D402" s="65">
        <v>14</v>
      </c>
      <c r="E402" s="66">
        <v>4</v>
      </c>
      <c r="F402" s="67"/>
      <c r="G402" s="65">
        <f t="shared" si="64"/>
        <v>1</v>
      </c>
      <c r="H402" s="66">
        <f t="shared" si="65"/>
        <v>10</v>
      </c>
      <c r="I402" s="20">
        <f t="shared" si="66"/>
        <v>0.5</v>
      </c>
      <c r="J402" s="21">
        <f t="shared" si="67"/>
        <v>2.5</v>
      </c>
    </row>
    <row r="403" spans="1:10" x14ac:dyDescent="0.25">
      <c r="A403" s="158" t="s">
        <v>513</v>
      </c>
      <c r="B403" s="65">
        <v>2</v>
      </c>
      <c r="C403" s="66">
        <v>19</v>
      </c>
      <c r="D403" s="65">
        <v>75</v>
      </c>
      <c r="E403" s="66">
        <v>105</v>
      </c>
      <c r="F403" s="67"/>
      <c r="G403" s="65">
        <f t="shared" si="64"/>
        <v>-17</v>
      </c>
      <c r="H403" s="66">
        <f t="shared" si="65"/>
        <v>-30</v>
      </c>
      <c r="I403" s="20">
        <f t="shared" si="66"/>
        <v>-0.89473684210526316</v>
      </c>
      <c r="J403" s="21">
        <f t="shared" si="67"/>
        <v>-0.2857142857142857</v>
      </c>
    </row>
    <row r="404" spans="1:10" s="160" customFormat="1" ht="13" x14ac:dyDescent="0.3">
      <c r="A404" s="178" t="s">
        <v>695</v>
      </c>
      <c r="B404" s="71">
        <v>54</v>
      </c>
      <c r="C404" s="72">
        <v>64</v>
      </c>
      <c r="D404" s="71">
        <v>706</v>
      </c>
      <c r="E404" s="72">
        <v>631</v>
      </c>
      <c r="F404" s="73"/>
      <c r="G404" s="71">
        <f t="shared" si="64"/>
        <v>-10</v>
      </c>
      <c r="H404" s="72">
        <f t="shared" si="65"/>
        <v>75</v>
      </c>
      <c r="I404" s="37">
        <f t="shared" si="66"/>
        <v>-0.15625</v>
      </c>
      <c r="J404" s="38">
        <f t="shared" si="67"/>
        <v>0.11885895404120443</v>
      </c>
    </row>
    <row r="405" spans="1:10" x14ac:dyDescent="0.25">
      <c r="A405" s="177"/>
      <c r="B405" s="143"/>
      <c r="C405" s="144"/>
      <c r="D405" s="143"/>
      <c r="E405" s="144"/>
      <c r="F405" s="145"/>
      <c r="G405" s="143"/>
      <c r="H405" s="144"/>
      <c r="I405" s="151"/>
      <c r="J405" s="152"/>
    </row>
    <row r="406" spans="1:10" s="139" customFormat="1" ht="13" x14ac:dyDescent="0.3">
      <c r="A406" s="159" t="s">
        <v>80</v>
      </c>
      <c r="B406" s="65"/>
      <c r="C406" s="66"/>
      <c r="D406" s="65"/>
      <c r="E406" s="66"/>
      <c r="F406" s="67"/>
      <c r="G406" s="65"/>
      <c r="H406" s="66"/>
      <c r="I406" s="20"/>
      <c r="J406" s="21"/>
    </row>
    <row r="407" spans="1:10" x14ac:dyDescent="0.25">
      <c r="A407" s="158" t="s">
        <v>405</v>
      </c>
      <c r="B407" s="65">
        <v>92</v>
      </c>
      <c r="C407" s="66">
        <v>191</v>
      </c>
      <c r="D407" s="65">
        <v>1167</v>
      </c>
      <c r="E407" s="66">
        <v>1853</v>
      </c>
      <c r="F407" s="67"/>
      <c r="G407" s="65">
        <f t="shared" ref="G407:G412" si="68">B407-C407</f>
        <v>-99</v>
      </c>
      <c r="H407" s="66">
        <f t="shared" ref="H407:H412" si="69">D407-E407</f>
        <v>-686</v>
      </c>
      <c r="I407" s="20">
        <f t="shared" ref="I407:I412" si="70">IF(C407=0, "-", IF(G407/C407&lt;10, G407/C407, "&gt;999%"))</f>
        <v>-0.51832460732984298</v>
      </c>
      <c r="J407" s="21">
        <f t="shared" ref="J407:J412" si="71">IF(E407=0, "-", IF(H407/E407&lt;10, H407/E407, "&gt;999%"))</f>
        <v>-0.37021046950890446</v>
      </c>
    </row>
    <row r="408" spans="1:10" x14ac:dyDescent="0.25">
      <c r="A408" s="158" t="s">
        <v>209</v>
      </c>
      <c r="B408" s="65">
        <v>319</v>
      </c>
      <c r="C408" s="66">
        <v>541</v>
      </c>
      <c r="D408" s="65">
        <v>2934</v>
      </c>
      <c r="E408" s="66">
        <v>2981</v>
      </c>
      <c r="F408" s="67"/>
      <c r="G408" s="65">
        <f t="shared" si="68"/>
        <v>-222</v>
      </c>
      <c r="H408" s="66">
        <f t="shared" si="69"/>
        <v>-47</v>
      </c>
      <c r="I408" s="20">
        <f t="shared" si="70"/>
        <v>-0.41035120147874304</v>
      </c>
      <c r="J408" s="21">
        <f t="shared" si="71"/>
        <v>-1.5766521301576651E-2</v>
      </c>
    </row>
    <row r="409" spans="1:10" x14ac:dyDescent="0.25">
      <c r="A409" s="158" t="s">
        <v>237</v>
      </c>
      <c r="B409" s="65">
        <v>186</v>
      </c>
      <c r="C409" s="66">
        <v>0</v>
      </c>
      <c r="D409" s="65">
        <v>280</v>
      </c>
      <c r="E409" s="66">
        <v>0</v>
      </c>
      <c r="F409" s="67"/>
      <c r="G409" s="65">
        <f t="shared" si="68"/>
        <v>186</v>
      </c>
      <c r="H409" s="66">
        <f t="shared" si="69"/>
        <v>280</v>
      </c>
      <c r="I409" s="20" t="str">
        <f t="shared" si="70"/>
        <v>-</v>
      </c>
      <c r="J409" s="21" t="str">
        <f t="shared" si="71"/>
        <v>-</v>
      </c>
    </row>
    <row r="410" spans="1:10" x14ac:dyDescent="0.25">
      <c r="A410" s="158" t="s">
        <v>222</v>
      </c>
      <c r="B410" s="65">
        <v>136</v>
      </c>
      <c r="C410" s="66">
        <v>0</v>
      </c>
      <c r="D410" s="65">
        <v>220</v>
      </c>
      <c r="E410" s="66">
        <v>0</v>
      </c>
      <c r="F410" s="67"/>
      <c r="G410" s="65">
        <f t="shared" si="68"/>
        <v>136</v>
      </c>
      <c r="H410" s="66">
        <f t="shared" si="69"/>
        <v>220</v>
      </c>
      <c r="I410" s="20" t="str">
        <f t="shared" si="70"/>
        <v>-</v>
      </c>
      <c r="J410" s="21" t="str">
        <f t="shared" si="71"/>
        <v>-</v>
      </c>
    </row>
    <row r="411" spans="1:10" x14ac:dyDescent="0.25">
      <c r="A411" s="158" t="s">
        <v>365</v>
      </c>
      <c r="B411" s="65">
        <v>460</v>
      </c>
      <c r="C411" s="66">
        <v>280</v>
      </c>
      <c r="D411" s="65">
        <v>4918</v>
      </c>
      <c r="E411" s="66">
        <v>3543</v>
      </c>
      <c r="F411" s="67"/>
      <c r="G411" s="65">
        <f t="shared" si="68"/>
        <v>180</v>
      </c>
      <c r="H411" s="66">
        <f t="shared" si="69"/>
        <v>1375</v>
      </c>
      <c r="I411" s="20">
        <f t="shared" si="70"/>
        <v>0.6428571428571429</v>
      </c>
      <c r="J411" s="21">
        <f t="shared" si="71"/>
        <v>0.38808918995201808</v>
      </c>
    </row>
    <row r="412" spans="1:10" s="160" customFormat="1" ht="13" x14ac:dyDescent="0.3">
      <c r="A412" s="178" t="s">
        <v>696</v>
      </c>
      <c r="B412" s="71">
        <v>1193</v>
      </c>
      <c r="C412" s="72">
        <v>1012</v>
      </c>
      <c r="D412" s="71">
        <v>9519</v>
      </c>
      <c r="E412" s="72">
        <v>8377</v>
      </c>
      <c r="F412" s="73"/>
      <c r="G412" s="71">
        <f t="shared" si="68"/>
        <v>181</v>
      </c>
      <c r="H412" s="72">
        <f t="shared" si="69"/>
        <v>1142</v>
      </c>
      <c r="I412" s="37">
        <f t="shared" si="70"/>
        <v>0.17885375494071146</v>
      </c>
      <c r="J412" s="38">
        <f t="shared" si="71"/>
        <v>0.1363256535752656</v>
      </c>
    </row>
    <row r="413" spans="1:10" x14ac:dyDescent="0.25">
      <c r="A413" s="177"/>
      <c r="B413" s="143"/>
      <c r="C413" s="144"/>
      <c r="D413" s="143"/>
      <c r="E413" s="144"/>
      <c r="F413" s="145"/>
      <c r="G413" s="143"/>
      <c r="H413" s="144"/>
      <c r="I413" s="151"/>
      <c r="J413" s="152"/>
    </row>
    <row r="414" spans="1:10" s="139" customFormat="1" ht="13" x14ac:dyDescent="0.3">
      <c r="A414" s="159" t="s">
        <v>81</v>
      </c>
      <c r="B414" s="65"/>
      <c r="C414" s="66"/>
      <c r="D414" s="65"/>
      <c r="E414" s="66"/>
      <c r="F414" s="67"/>
      <c r="G414" s="65"/>
      <c r="H414" s="66"/>
      <c r="I414" s="20"/>
      <c r="J414" s="21"/>
    </row>
    <row r="415" spans="1:10" x14ac:dyDescent="0.25">
      <c r="A415" s="158" t="s">
        <v>314</v>
      </c>
      <c r="B415" s="65">
        <v>6</v>
      </c>
      <c r="C415" s="66">
        <v>0</v>
      </c>
      <c r="D415" s="65">
        <v>55</v>
      </c>
      <c r="E415" s="66">
        <v>40</v>
      </c>
      <c r="F415" s="67"/>
      <c r="G415" s="65">
        <f>B415-C415</f>
        <v>6</v>
      </c>
      <c r="H415" s="66">
        <f>D415-E415</f>
        <v>15</v>
      </c>
      <c r="I415" s="20" t="str">
        <f>IF(C415=0, "-", IF(G415/C415&lt;10, G415/C415, "&gt;999%"))</f>
        <v>-</v>
      </c>
      <c r="J415" s="21">
        <f>IF(E415=0, "-", IF(H415/E415&lt;10, H415/E415, "&gt;999%"))</f>
        <v>0.375</v>
      </c>
    </row>
    <row r="416" spans="1:10" x14ac:dyDescent="0.25">
      <c r="A416" s="158" t="s">
        <v>238</v>
      </c>
      <c r="B416" s="65">
        <v>9</v>
      </c>
      <c r="C416" s="66">
        <v>2</v>
      </c>
      <c r="D416" s="65">
        <v>47</v>
      </c>
      <c r="E416" s="66">
        <v>51</v>
      </c>
      <c r="F416" s="67"/>
      <c r="G416" s="65">
        <f>B416-C416</f>
        <v>7</v>
      </c>
      <c r="H416" s="66">
        <f>D416-E416</f>
        <v>-4</v>
      </c>
      <c r="I416" s="20">
        <f>IF(C416=0, "-", IF(G416/C416&lt;10, G416/C416, "&gt;999%"))</f>
        <v>3.5</v>
      </c>
      <c r="J416" s="21">
        <f>IF(E416=0, "-", IF(H416/E416&lt;10, H416/E416, "&gt;999%"))</f>
        <v>-7.8431372549019607E-2</v>
      </c>
    </row>
    <row r="417" spans="1:10" x14ac:dyDescent="0.25">
      <c r="A417" s="158" t="s">
        <v>390</v>
      </c>
      <c r="B417" s="65">
        <v>37</v>
      </c>
      <c r="C417" s="66">
        <v>37</v>
      </c>
      <c r="D417" s="65">
        <v>312</v>
      </c>
      <c r="E417" s="66">
        <v>201</v>
      </c>
      <c r="F417" s="67"/>
      <c r="G417" s="65">
        <f>B417-C417</f>
        <v>0</v>
      </c>
      <c r="H417" s="66">
        <f>D417-E417</f>
        <v>111</v>
      </c>
      <c r="I417" s="20">
        <f>IF(C417=0, "-", IF(G417/C417&lt;10, G417/C417, "&gt;999%"))</f>
        <v>0</v>
      </c>
      <c r="J417" s="21">
        <f>IF(E417=0, "-", IF(H417/E417&lt;10, H417/E417, "&gt;999%"))</f>
        <v>0.55223880597014929</v>
      </c>
    </row>
    <row r="418" spans="1:10" x14ac:dyDescent="0.25">
      <c r="A418" s="158" t="s">
        <v>216</v>
      </c>
      <c r="B418" s="65">
        <v>51</v>
      </c>
      <c r="C418" s="66">
        <v>31</v>
      </c>
      <c r="D418" s="65">
        <v>301</v>
      </c>
      <c r="E418" s="66">
        <v>300</v>
      </c>
      <c r="F418" s="67"/>
      <c r="G418" s="65">
        <f>B418-C418</f>
        <v>20</v>
      </c>
      <c r="H418" s="66">
        <f>D418-E418</f>
        <v>1</v>
      </c>
      <c r="I418" s="20">
        <f>IF(C418=0, "-", IF(G418/C418&lt;10, G418/C418, "&gt;999%"))</f>
        <v>0.64516129032258063</v>
      </c>
      <c r="J418" s="21">
        <f>IF(E418=0, "-", IF(H418/E418&lt;10, H418/E418, "&gt;999%"))</f>
        <v>3.3333333333333335E-3</v>
      </c>
    </row>
    <row r="419" spans="1:10" s="160" customFormat="1" ht="13" x14ac:dyDescent="0.3">
      <c r="A419" s="178" t="s">
        <v>697</v>
      </c>
      <c r="B419" s="71">
        <v>103</v>
      </c>
      <c r="C419" s="72">
        <v>70</v>
      </c>
      <c r="D419" s="71">
        <v>715</v>
      </c>
      <c r="E419" s="72">
        <v>592</v>
      </c>
      <c r="F419" s="73"/>
      <c r="G419" s="71">
        <f>B419-C419</f>
        <v>33</v>
      </c>
      <c r="H419" s="72">
        <f>D419-E419</f>
        <v>123</v>
      </c>
      <c r="I419" s="37">
        <f>IF(C419=0, "-", IF(G419/C419&lt;10, G419/C419, "&gt;999%"))</f>
        <v>0.47142857142857142</v>
      </c>
      <c r="J419" s="38">
        <f>IF(E419=0, "-", IF(H419/E419&lt;10, H419/E419, "&gt;999%"))</f>
        <v>0.20777027027027026</v>
      </c>
    </row>
    <row r="420" spans="1:10" x14ac:dyDescent="0.25">
      <c r="A420" s="177"/>
      <c r="B420" s="143"/>
      <c r="C420" s="144"/>
      <c r="D420" s="143"/>
      <c r="E420" s="144"/>
      <c r="F420" s="145"/>
      <c r="G420" s="143"/>
      <c r="H420" s="144"/>
      <c r="I420" s="151"/>
      <c r="J420" s="152"/>
    </row>
    <row r="421" spans="1:10" s="139" customFormat="1" ht="13" x14ac:dyDescent="0.3">
      <c r="A421" s="159" t="s">
        <v>82</v>
      </c>
      <c r="B421" s="65"/>
      <c r="C421" s="66"/>
      <c r="D421" s="65"/>
      <c r="E421" s="66"/>
      <c r="F421" s="67"/>
      <c r="G421" s="65"/>
      <c r="H421" s="66"/>
      <c r="I421" s="20"/>
      <c r="J421" s="21"/>
    </row>
    <row r="422" spans="1:10" x14ac:dyDescent="0.25">
      <c r="A422" s="158" t="s">
        <v>366</v>
      </c>
      <c r="B422" s="65">
        <v>199</v>
      </c>
      <c r="C422" s="66">
        <v>336</v>
      </c>
      <c r="D422" s="65">
        <v>1813</v>
      </c>
      <c r="E422" s="66">
        <v>2250</v>
      </c>
      <c r="F422" s="67"/>
      <c r="G422" s="65">
        <f t="shared" ref="G422:G431" si="72">B422-C422</f>
        <v>-137</v>
      </c>
      <c r="H422" s="66">
        <f t="shared" ref="H422:H431" si="73">D422-E422</f>
        <v>-437</v>
      </c>
      <c r="I422" s="20">
        <f t="shared" ref="I422:I431" si="74">IF(C422=0, "-", IF(G422/C422&lt;10, G422/C422, "&gt;999%"))</f>
        <v>-0.40773809523809523</v>
      </c>
      <c r="J422" s="21">
        <f t="shared" ref="J422:J431" si="75">IF(E422=0, "-", IF(H422/E422&lt;10, H422/E422, "&gt;999%"))</f>
        <v>-0.19422222222222221</v>
      </c>
    </row>
    <row r="423" spans="1:10" x14ac:dyDescent="0.25">
      <c r="A423" s="158" t="s">
        <v>367</v>
      </c>
      <c r="B423" s="65">
        <v>167</v>
      </c>
      <c r="C423" s="66">
        <v>81</v>
      </c>
      <c r="D423" s="65">
        <v>1350</v>
      </c>
      <c r="E423" s="66">
        <v>1191</v>
      </c>
      <c r="F423" s="67"/>
      <c r="G423" s="65">
        <f t="shared" si="72"/>
        <v>86</v>
      </c>
      <c r="H423" s="66">
        <f t="shared" si="73"/>
        <v>159</v>
      </c>
      <c r="I423" s="20">
        <f t="shared" si="74"/>
        <v>1.0617283950617284</v>
      </c>
      <c r="J423" s="21">
        <f t="shared" si="75"/>
        <v>0.13350125944584382</v>
      </c>
    </row>
    <row r="424" spans="1:10" x14ac:dyDescent="0.25">
      <c r="A424" s="158" t="s">
        <v>514</v>
      </c>
      <c r="B424" s="65">
        <v>0</v>
      </c>
      <c r="C424" s="66">
        <v>34</v>
      </c>
      <c r="D424" s="65">
        <v>3</v>
      </c>
      <c r="E424" s="66">
        <v>370</v>
      </c>
      <c r="F424" s="67"/>
      <c r="G424" s="65">
        <f t="shared" si="72"/>
        <v>-34</v>
      </c>
      <c r="H424" s="66">
        <f t="shared" si="73"/>
        <v>-367</v>
      </c>
      <c r="I424" s="20">
        <f t="shared" si="74"/>
        <v>-1</v>
      </c>
      <c r="J424" s="21">
        <f t="shared" si="75"/>
        <v>-0.99189189189189186</v>
      </c>
    </row>
    <row r="425" spans="1:10" x14ac:dyDescent="0.25">
      <c r="A425" s="158" t="s">
        <v>204</v>
      </c>
      <c r="B425" s="65">
        <v>0</v>
      </c>
      <c r="C425" s="66">
        <v>0</v>
      </c>
      <c r="D425" s="65">
        <v>0</v>
      </c>
      <c r="E425" s="66">
        <v>193</v>
      </c>
      <c r="F425" s="67"/>
      <c r="G425" s="65">
        <f t="shared" si="72"/>
        <v>0</v>
      </c>
      <c r="H425" s="66">
        <f t="shared" si="73"/>
        <v>-193</v>
      </c>
      <c r="I425" s="20" t="str">
        <f t="shared" si="74"/>
        <v>-</v>
      </c>
      <c r="J425" s="21">
        <f t="shared" si="75"/>
        <v>-1</v>
      </c>
    </row>
    <row r="426" spans="1:10" x14ac:dyDescent="0.25">
      <c r="A426" s="158" t="s">
        <v>406</v>
      </c>
      <c r="B426" s="65">
        <v>660</v>
      </c>
      <c r="C426" s="66">
        <v>397</v>
      </c>
      <c r="D426" s="65">
        <v>3709</v>
      </c>
      <c r="E426" s="66">
        <v>3240</v>
      </c>
      <c r="F426" s="67"/>
      <c r="G426" s="65">
        <f t="shared" si="72"/>
        <v>263</v>
      </c>
      <c r="H426" s="66">
        <f t="shared" si="73"/>
        <v>469</v>
      </c>
      <c r="I426" s="20">
        <f t="shared" si="74"/>
        <v>0.66246851385390426</v>
      </c>
      <c r="J426" s="21">
        <f t="shared" si="75"/>
        <v>0.1447530864197531</v>
      </c>
    </row>
    <row r="427" spans="1:10" x14ac:dyDescent="0.25">
      <c r="A427" s="158" t="s">
        <v>448</v>
      </c>
      <c r="B427" s="65">
        <v>0</v>
      </c>
      <c r="C427" s="66">
        <v>0</v>
      </c>
      <c r="D427" s="65">
        <v>0</v>
      </c>
      <c r="E427" s="66">
        <v>2</v>
      </c>
      <c r="F427" s="67"/>
      <c r="G427" s="65">
        <f t="shared" si="72"/>
        <v>0</v>
      </c>
      <c r="H427" s="66">
        <f t="shared" si="73"/>
        <v>-2</v>
      </c>
      <c r="I427" s="20" t="str">
        <f t="shared" si="74"/>
        <v>-</v>
      </c>
      <c r="J427" s="21">
        <f t="shared" si="75"/>
        <v>-1</v>
      </c>
    </row>
    <row r="428" spans="1:10" x14ac:dyDescent="0.25">
      <c r="A428" s="158" t="s">
        <v>449</v>
      </c>
      <c r="B428" s="65">
        <v>14</v>
      </c>
      <c r="C428" s="66">
        <v>141</v>
      </c>
      <c r="D428" s="65">
        <v>643</v>
      </c>
      <c r="E428" s="66">
        <v>1796</v>
      </c>
      <c r="F428" s="67"/>
      <c r="G428" s="65">
        <f t="shared" si="72"/>
        <v>-127</v>
      </c>
      <c r="H428" s="66">
        <f t="shared" si="73"/>
        <v>-1153</v>
      </c>
      <c r="I428" s="20">
        <f t="shared" si="74"/>
        <v>-0.900709219858156</v>
      </c>
      <c r="J428" s="21">
        <f t="shared" si="75"/>
        <v>-0.64198218262806239</v>
      </c>
    </row>
    <row r="429" spans="1:10" x14ac:dyDescent="0.25">
      <c r="A429" s="158" t="s">
        <v>525</v>
      </c>
      <c r="B429" s="65">
        <v>50</v>
      </c>
      <c r="C429" s="66">
        <v>77</v>
      </c>
      <c r="D429" s="65">
        <v>471</v>
      </c>
      <c r="E429" s="66">
        <v>666</v>
      </c>
      <c r="F429" s="67"/>
      <c r="G429" s="65">
        <f t="shared" si="72"/>
        <v>-27</v>
      </c>
      <c r="H429" s="66">
        <f t="shared" si="73"/>
        <v>-195</v>
      </c>
      <c r="I429" s="20">
        <f t="shared" si="74"/>
        <v>-0.35064935064935066</v>
      </c>
      <c r="J429" s="21">
        <f t="shared" si="75"/>
        <v>-0.2927927927927928</v>
      </c>
    </row>
    <row r="430" spans="1:10" x14ac:dyDescent="0.25">
      <c r="A430" s="158" t="s">
        <v>534</v>
      </c>
      <c r="B430" s="65">
        <v>123</v>
      </c>
      <c r="C430" s="66">
        <v>514</v>
      </c>
      <c r="D430" s="65">
        <v>2743</v>
      </c>
      <c r="E430" s="66">
        <v>5172</v>
      </c>
      <c r="F430" s="67"/>
      <c r="G430" s="65">
        <f t="shared" si="72"/>
        <v>-391</v>
      </c>
      <c r="H430" s="66">
        <f t="shared" si="73"/>
        <v>-2429</v>
      </c>
      <c r="I430" s="20">
        <f t="shared" si="74"/>
        <v>-0.76070038910505833</v>
      </c>
      <c r="J430" s="21">
        <f t="shared" si="75"/>
        <v>-0.4696442382057231</v>
      </c>
    </row>
    <row r="431" spans="1:10" s="160" customFormat="1" ht="13" x14ac:dyDescent="0.3">
      <c r="A431" s="178" t="s">
        <v>698</v>
      </c>
      <c r="B431" s="71">
        <v>1213</v>
      </c>
      <c r="C431" s="72">
        <v>1580</v>
      </c>
      <c r="D431" s="71">
        <v>10732</v>
      </c>
      <c r="E431" s="72">
        <v>14880</v>
      </c>
      <c r="F431" s="73"/>
      <c r="G431" s="71">
        <f t="shared" si="72"/>
        <v>-367</v>
      </c>
      <c r="H431" s="72">
        <f t="shared" si="73"/>
        <v>-4148</v>
      </c>
      <c r="I431" s="37">
        <f t="shared" si="74"/>
        <v>-0.23227848101265822</v>
      </c>
      <c r="J431" s="38">
        <f t="shared" si="75"/>
        <v>-0.27876344086021504</v>
      </c>
    </row>
    <row r="432" spans="1:10" x14ac:dyDescent="0.25">
      <c r="A432" s="177"/>
      <c r="B432" s="143"/>
      <c r="C432" s="144"/>
      <c r="D432" s="143"/>
      <c r="E432" s="144"/>
      <c r="F432" s="145"/>
      <c r="G432" s="143"/>
      <c r="H432" s="144"/>
      <c r="I432" s="151"/>
      <c r="J432" s="152"/>
    </row>
    <row r="433" spans="1:10" s="139" customFormat="1" ht="13" x14ac:dyDescent="0.3">
      <c r="A433" s="159" t="s">
        <v>83</v>
      </c>
      <c r="B433" s="65"/>
      <c r="C433" s="66"/>
      <c r="D433" s="65"/>
      <c r="E433" s="66"/>
      <c r="F433" s="67"/>
      <c r="G433" s="65"/>
      <c r="H433" s="66"/>
      <c r="I433" s="20"/>
      <c r="J433" s="21"/>
    </row>
    <row r="434" spans="1:10" x14ac:dyDescent="0.25">
      <c r="A434" s="158" t="s">
        <v>315</v>
      </c>
      <c r="B434" s="65">
        <v>0</v>
      </c>
      <c r="C434" s="66">
        <v>0</v>
      </c>
      <c r="D434" s="65">
        <v>0</v>
      </c>
      <c r="E434" s="66">
        <v>2</v>
      </c>
      <c r="F434" s="67"/>
      <c r="G434" s="65">
        <f t="shared" ref="G434:G444" si="76">B434-C434</f>
        <v>0</v>
      </c>
      <c r="H434" s="66">
        <f t="shared" ref="H434:H444" si="77">D434-E434</f>
        <v>-2</v>
      </c>
      <c r="I434" s="20" t="str">
        <f t="shared" ref="I434:I444" si="78">IF(C434=0, "-", IF(G434/C434&lt;10, G434/C434, "&gt;999%"))</f>
        <v>-</v>
      </c>
      <c r="J434" s="21">
        <f t="shared" ref="J434:J444" si="79">IF(E434=0, "-", IF(H434/E434&lt;10, H434/E434, "&gt;999%"))</f>
        <v>-1</v>
      </c>
    </row>
    <row r="435" spans="1:10" x14ac:dyDescent="0.25">
      <c r="A435" s="158" t="s">
        <v>349</v>
      </c>
      <c r="B435" s="65">
        <v>20</v>
      </c>
      <c r="C435" s="66">
        <v>9</v>
      </c>
      <c r="D435" s="65">
        <v>178</v>
      </c>
      <c r="E435" s="66">
        <v>176</v>
      </c>
      <c r="F435" s="67"/>
      <c r="G435" s="65">
        <f t="shared" si="76"/>
        <v>11</v>
      </c>
      <c r="H435" s="66">
        <f t="shared" si="77"/>
        <v>2</v>
      </c>
      <c r="I435" s="20">
        <f t="shared" si="78"/>
        <v>1.2222222222222223</v>
      </c>
      <c r="J435" s="21">
        <f t="shared" si="79"/>
        <v>1.1363636363636364E-2</v>
      </c>
    </row>
    <row r="436" spans="1:10" x14ac:dyDescent="0.25">
      <c r="A436" s="158" t="s">
        <v>239</v>
      </c>
      <c r="B436" s="65">
        <v>13</v>
      </c>
      <c r="C436" s="66">
        <v>1</v>
      </c>
      <c r="D436" s="65">
        <v>78</v>
      </c>
      <c r="E436" s="66">
        <v>48</v>
      </c>
      <c r="F436" s="67"/>
      <c r="G436" s="65">
        <f t="shared" si="76"/>
        <v>12</v>
      </c>
      <c r="H436" s="66">
        <f t="shared" si="77"/>
        <v>30</v>
      </c>
      <c r="I436" s="20" t="str">
        <f t="shared" si="78"/>
        <v>&gt;999%</v>
      </c>
      <c r="J436" s="21">
        <f t="shared" si="79"/>
        <v>0.625</v>
      </c>
    </row>
    <row r="437" spans="1:10" x14ac:dyDescent="0.25">
      <c r="A437" s="158" t="s">
        <v>526</v>
      </c>
      <c r="B437" s="65">
        <v>22</v>
      </c>
      <c r="C437" s="66">
        <v>22</v>
      </c>
      <c r="D437" s="65">
        <v>102</v>
      </c>
      <c r="E437" s="66">
        <v>333</v>
      </c>
      <c r="F437" s="67"/>
      <c r="G437" s="65">
        <f t="shared" si="76"/>
        <v>0</v>
      </c>
      <c r="H437" s="66">
        <f t="shared" si="77"/>
        <v>-231</v>
      </c>
      <c r="I437" s="20">
        <f t="shared" si="78"/>
        <v>0</v>
      </c>
      <c r="J437" s="21">
        <f t="shared" si="79"/>
        <v>-0.69369369369369371</v>
      </c>
    </row>
    <row r="438" spans="1:10" x14ac:dyDescent="0.25">
      <c r="A438" s="158" t="s">
        <v>535</v>
      </c>
      <c r="B438" s="65">
        <v>181</v>
      </c>
      <c r="C438" s="66">
        <v>160</v>
      </c>
      <c r="D438" s="65">
        <v>1436</v>
      </c>
      <c r="E438" s="66">
        <v>1836</v>
      </c>
      <c r="F438" s="67"/>
      <c r="G438" s="65">
        <f t="shared" si="76"/>
        <v>21</v>
      </c>
      <c r="H438" s="66">
        <f t="shared" si="77"/>
        <v>-400</v>
      </c>
      <c r="I438" s="20">
        <f t="shared" si="78"/>
        <v>0.13125000000000001</v>
      </c>
      <c r="J438" s="21">
        <f t="shared" si="79"/>
        <v>-0.2178649237472767</v>
      </c>
    </row>
    <row r="439" spans="1:10" x14ac:dyDescent="0.25">
      <c r="A439" s="158" t="s">
        <v>450</v>
      </c>
      <c r="B439" s="65">
        <v>20</v>
      </c>
      <c r="C439" s="66">
        <v>0</v>
      </c>
      <c r="D439" s="65">
        <v>210</v>
      </c>
      <c r="E439" s="66">
        <v>0</v>
      </c>
      <c r="F439" s="67"/>
      <c r="G439" s="65">
        <f t="shared" si="76"/>
        <v>20</v>
      </c>
      <c r="H439" s="66">
        <f t="shared" si="77"/>
        <v>210</v>
      </c>
      <c r="I439" s="20" t="str">
        <f t="shared" si="78"/>
        <v>-</v>
      </c>
      <c r="J439" s="21" t="str">
        <f t="shared" si="79"/>
        <v>-</v>
      </c>
    </row>
    <row r="440" spans="1:10" x14ac:dyDescent="0.25">
      <c r="A440" s="158" t="s">
        <v>485</v>
      </c>
      <c r="B440" s="65">
        <v>324</v>
      </c>
      <c r="C440" s="66">
        <v>101</v>
      </c>
      <c r="D440" s="65">
        <v>1632</v>
      </c>
      <c r="E440" s="66">
        <v>1160</v>
      </c>
      <c r="F440" s="67"/>
      <c r="G440" s="65">
        <f t="shared" si="76"/>
        <v>223</v>
      </c>
      <c r="H440" s="66">
        <f t="shared" si="77"/>
        <v>472</v>
      </c>
      <c r="I440" s="20">
        <f t="shared" si="78"/>
        <v>2.2079207920792081</v>
      </c>
      <c r="J440" s="21">
        <f t="shared" si="79"/>
        <v>0.40689655172413791</v>
      </c>
    </row>
    <row r="441" spans="1:10" x14ac:dyDescent="0.25">
      <c r="A441" s="158" t="s">
        <v>368</v>
      </c>
      <c r="B441" s="65">
        <v>79</v>
      </c>
      <c r="C441" s="66">
        <v>0</v>
      </c>
      <c r="D441" s="65">
        <v>963</v>
      </c>
      <c r="E441" s="66">
        <v>2</v>
      </c>
      <c r="F441" s="67"/>
      <c r="G441" s="65">
        <f t="shared" si="76"/>
        <v>79</v>
      </c>
      <c r="H441" s="66">
        <f t="shared" si="77"/>
        <v>961</v>
      </c>
      <c r="I441" s="20" t="str">
        <f t="shared" si="78"/>
        <v>-</v>
      </c>
      <c r="J441" s="21" t="str">
        <f t="shared" si="79"/>
        <v>&gt;999%</v>
      </c>
    </row>
    <row r="442" spans="1:10" x14ac:dyDescent="0.25">
      <c r="A442" s="158" t="s">
        <v>407</v>
      </c>
      <c r="B442" s="65">
        <v>361</v>
      </c>
      <c r="C442" s="66">
        <v>89</v>
      </c>
      <c r="D442" s="65">
        <v>1784</v>
      </c>
      <c r="E442" s="66">
        <v>1193</v>
      </c>
      <c r="F442" s="67"/>
      <c r="G442" s="65">
        <f t="shared" si="76"/>
        <v>272</v>
      </c>
      <c r="H442" s="66">
        <f t="shared" si="77"/>
        <v>591</v>
      </c>
      <c r="I442" s="20">
        <f t="shared" si="78"/>
        <v>3.0561797752808988</v>
      </c>
      <c r="J442" s="21">
        <f t="shared" si="79"/>
        <v>0.49538977367979881</v>
      </c>
    </row>
    <row r="443" spans="1:10" x14ac:dyDescent="0.25">
      <c r="A443" s="158" t="s">
        <v>316</v>
      </c>
      <c r="B443" s="65">
        <v>10</v>
      </c>
      <c r="C443" s="66">
        <v>3</v>
      </c>
      <c r="D443" s="65">
        <v>66</v>
      </c>
      <c r="E443" s="66">
        <v>3</v>
      </c>
      <c r="F443" s="67"/>
      <c r="G443" s="65">
        <f t="shared" si="76"/>
        <v>7</v>
      </c>
      <c r="H443" s="66">
        <f t="shared" si="77"/>
        <v>63</v>
      </c>
      <c r="I443" s="20">
        <f t="shared" si="78"/>
        <v>2.3333333333333335</v>
      </c>
      <c r="J443" s="21" t="str">
        <f t="shared" si="79"/>
        <v>&gt;999%</v>
      </c>
    </row>
    <row r="444" spans="1:10" s="160" customFormat="1" ht="13" x14ac:dyDescent="0.3">
      <c r="A444" s="178" t="s">
        <v>699</v>
      </c>
      <c r="B444" s="71">
        <v>1030</v>
      </c>
      <c r="C444" s="72">
        <v>385</v>
      </c>
      <c r="D444" s="71">
        <v>6449</v>
      </c>
      <c r="E444" s="72">
        <v>4753</v>
      </c>
      <c r="F444" s="73"/>
      <c r="G444" s="71">
        <f t="shared" si="76"/>
        <v>645</v>
      </c>
      <c r="H444" s="72">
        <f t="shared" si="77"/>
        <v>1696</v>
      </c>
      <c r="I444" s="37">
        <f t="shared" si="78"/>
        <v>1.6753246753246753</v>
      </c>
      <c r="J444" s="38">
        <f t="shared" si="79"/>
        <v>0.35682726698926992</v>
      </c>
    </row>
    <row r="445" spans="1:10" x14ac:dyDescent="0.25">
      <c r="A445" s="177"/>
      <c r="B445" s="143"/>
      <c r="C445" s="144"/>
      <c r="D445" s="143"/>
      <c r="E445" s="144"/>
      <c r="F445" s="145"/>
      <c r="G445" s="143"/>
      <c r="H445" s="144"/>
      <c r="I445" s="151"/>
      <c r="J445" s="152"/>
    </row>
    <row r="446" spans="1:10" s="139" customFormat="1" ht="13" x14ac:dyDescent="0.3">
      <c r="A446" s="159" t="s">
        <v>84</v>
      </c>
      <c r="B446" s="65"/>
      <c r="C446" s="66"/>
      <c r="D446" s="65"/>
      <c r="E446" s="66"/>
      <c r="F446" s="67"/>
      <c r="G446" s="65"/>
      <c r="H446" s="66"/>
      <c r="I446" s="20"/>
      <c r="J446" s="21"/>
    </row>
    <row r="447" spans="1:10" x14ac:dyDescent="0.25">
      <c r="A447" s="158" t="s">
        <v>369</v>
      </c>
      <c r="B447" s="65">
        <v>6</v>
      </c>
      <c r="C447" s="66">
        <v>4</v>
      </c>
      <c r="D447" s="65">
        <v>33</v>
      </c>
      <c r="E447" s="66">
        <v>48</v>
      </c>
      <c r="F447" s="67"/>
      <c r="G447" s="65">
        <f t="shared" ref="G447:G455" si="80">B447-C447</f>
        <v>2</v>
      </c>
      <c r="H447" s="66">
        <f t="shared" ref="H447:H455" si="81">D447-E447</f>
        <v>-15</v>
      </c>
      <c r="I447" s="20">
        <f t="shared" ref="I447:I455" si="82">IF(C447=0, "-", IF(G447/C447&lt;10, G447/C447, "&gt;999%"))</f>
        <v>0.5</v>
      </c>
      <c r="J447" s="21">
        <f t="shared" ref="J447:J455" si="83">IF(E447=0, "-", IF(H447/E447&lt;10, H447/E447, "&gt;999%"))</f>
        <v>-0.3125</v>
      </c>
    </row>
    <row r="448" spans="1:10" x14ac:dyDescent="0.25">
      <c r="A448" s="158" t="s">
        <v>408</v>
      </c>
      <c r="B448" s="65">
        <v>7</v>
      </c>
      <c r="C448" s="66">
        <v>15</v>
      </c>
      <c r="D448" s="65">
        <v>61</v>
      </c>
      <c r="E448" s="66">
        <v>102</v>
      </c>
      <c r="F448" s="67"/>
      <c r="G448" s="65">
        <f t="shared" si="80"/>
        <v>-8</v>
      </c>
      <c r="H448" s="66">
        <f t="shared" si="81"/>
        <v>-41</v>
      </c>
      <c r="I448" s="20">
        <f t="shared" si="82"/>
        <v>-0.53333333333333333</v>
      </c>
      <c r="J448" s="21">
        <f t="shared" si="83"/>
        <v>-0.40196078431372551</v>
      </c>
    </row>
    <row r="449" spans="1:10" x14ac:dyDescent="0.25">
      <c r="A449" s="158" t="s">
        <v>240</v>
      </c>
      <c r="B449" s="65">
        <v>7</v>
      </c>
      <c r="C449" s="66">
        <v>0</v>
      </c>
      <c r="D449" s="65">
        <v>30</v>
      </c>
      <c r="E449" s="66">
        <v>0</v>
      </c>
      <c r="F449" s="67"/>
      <c r="G449" s="65">
        <f t="shared" si="80"/>
        <v>7</v>
      </c>
      <c r="H449" s="66">
        <f t="shared" si="81"/>
        <v>30</v>
      </c>
      <c r="I449" s="20" t="str">
        <f t="shared" si="82"/>
        <v>-</v>
      </c>
      <c r="J449" s="21" t="str">
        <f t="shared" si="83"/>
        <v>-</v>
      </c>
    </row>
    <row r="450" spans="1:10" x14ac:dyDescent="0.25">
      <c r="A450" s="158" t="s">
        <v>409</v>
      </c>
      <c r="B450" s="65">
        <v>0</v>
      </c>
      <c r="C450" s="66">
        <v>0</v>
      </c>
      <c r="D450" s="65">
        <v>10</v>
      </c>
      <c r="E450" s="66">
        <v>9</v>
      </c>
      <c r="F450" s="67"/>
      <c r="G450" s="65">
        <f t="shared" si="80"/>
        <v>0</v>
      </c>
      <c r="H450" s="66">
        <f t="shared" si="81"/>
        <v>1</v>
      </c>
      <c r="I450" s="20" t="str">
        <f t="shared" si="82"/>
        <v>-</v>
      </c>
      <c r="J450" s="21">
        <f t="shared" si="83"/>
        <v>0.1111111111111111</v>
      </c>
    </row>
    <row r="451" spans="1:10" x14ac:dyDescent="0.25">
      <c r="A451" s="158" t="s">
        <v>263</v>
      </c>
      <c r="B451" s="65">
        <v>2</v>
      </c>
      <c r="C451" s="66">
        <v>0</v>
      </c>
      <c r="D451" s="65">
        <v>6</v>
      </c>
      <c r="E451" s="66">
        <v>6</v>
      </c>
      <c r="F451" s="67"/>
      <c r="G451" s="65">
        <f t="shared" si="80"/>
        <v>2</v>
      </c>
      <c r="H451" s="66">
        <f t="shared" si="81"/>
        <v>0</v>
      </c>
      <c r="I451" s="20" t="str">
        <f t="shared" si="82"/>
        <v>-</v>
      </c>
      <c r="J451" s="21">
        <f t="shared" si="83"/>
        <v>0</v>
      </c>
    </row>
    <row r="452" spans="1:10" x14ac:dyDescent="0.25">
      <c r="A452" s="158" t="s">
        <v>558</v>
      </c>
      <c r="B452" s="65">
        <v>0</v>
      </c>
      <c r="C452" s="66">
        <v>0</v>
      </c>
      <c r="D452" s="65">
        <v>4</v>
      </c>
      <c r="E452" s="66">
        <v>0</v>
      </c>
      <c r="F452" s="67"/>
      <c r="G452" s="65">
        <f t="shared" si="80"/>
        <v>0</v>
      </c>
      <c r="H452" s="66">
        <f t="shared" si="81"/>
        <v>4</v>
      </c>
      <c r="I452" s="20" t="str">
        <f t="shared" si="82"/>
        <v>-</v>
      </c>
      <c r="J452" s="21" t="str">
        <f t="shared" si="83"/>
        <v>-</v>
      </c>
    </row>
    <row r="453" spans="1:10" x14ac:dyDescent="0.25">
      <c r="A453" s="158" t="s">
        <v>515</v>
      </c>
      <c r="B453" s="65">
        <v>4</v>
      </c>
      <c r="C453" s="66">
        <v>7</v>
      </c>
      <c r="D453" s="65">
        <v>30</v>
      </c>
      <c r="E453" s="66">
        <v>36</v>
      </c>
      <c r="F453" s="67"/>
      <c r="G453" s="65">
        <f t="shared" si="80"/>
        <v>-3</v>
      </c>
      <c r="H453" s="66">
        <f t="shared" si="81"/>
        <v>-6</v>
      </c>
      <c r="I453" s="20">
        <f t="shared" si="82"/>
        <v>-0.42857142857142855</v>
      </c>
      <c r="J453" s="21">
        <f t="shared" si="83"/>
        <v>-0.16666666666666666</v>
      </c>
    </row>
    <row r="454" spans="1:10" x14ac:dyDescent="0.25">
      <c r="A454" s="158" t="s">
        <v>506</v>
      </c>
      <c r="B454" s="65">
        <v>4</v>
      </c>
      <c r="C454" s="66">
        <v>4</v>
      </c>
      <c r="D454" s="65">
        <v>59</v>
      </c>
      <c r="E454" s="66">
        <v>29</v>
      </c>
      <c r="F454" s="67"/>
      <c r="G454" s="65">
        <f t="shared" si="80"/>
        <v>0</v>
      </c>
      <c r="H454" s="66">
        <f t="shared" si="81"/>
        <v>30</v>
      </c>
      <c r="I454" s="20">
        <f t="shared" si="82"/>
        <v>0</v>
      </c>
      <c r="J454" s="21">
        <f t="shared" si="83"/>
        <v>1.0344827586206897</v>
      </c>
    </row>
    <row r="455" spans="1:10" s="160" customFormat="1" ht="13" x14ac:dyDescent="0.3">
      <c r="A455" s="178" t="s">
        <v>700</v>
      </c>
      <c r="B455" s="71">
        <v>30</v>
      </c>
      <c r="C455" s="72">
        <v>30</v>
      </c>
      <c r="D455" s="71">
        <v>233</v>
      </c>
      <c r="E455" s="72">
        <v>230</v>
      </c>
      <c r="F455" s="73"/>
      <c r="G455" s="71">
        <f t="shared" si="80"/>
        <v>0</v>
      </c>
      <c r="H455" s="72">
        <f t="shared" si="81"/>
        <v>3</v>
      </c>
      <c r="I455" s="37">
        <f t="shared" si="82"/>
        <v>0</v>
      </c>
      <c r="J455" s="38">
        <f t="shared" si="83"/>
        <v>1.3043478260869565E-2</v>
      </c>
    </row>
    <row r="456" spans="1:10" x14ac:dyDescent="0.25">
      <c r="A456" s="177"/>
      <c r="B456" s="143"/>
      <c r="C456" s="144"/>
      <c r="D456" s="143"/>
      <c r="E456" s="144"/>
      <c r="F456" s="145"/>
      <c r="G456" s="143"/>
      <c r="H456" s="144"/>
      <c r="I456" s="151"/>
      <c r="J456" s="152"/>
    </row>
    <row r="457" spans="1:10" s="139" customFormat="1" ht="13" x14ac:dyDescent="0.3">
      <c r="A457" s="159" t="s">
        <v>85</v>
      </c>
      <c r="B457" s="65"/>
      <c r="C457" s="66"/>
      <c r="D457" s="65"/>
      <c r="E457" s="66"/>
      <c r="F457" s="67"/>
      <c r="G457" s="65"/>
      <c r="H457" s="66"/>
      <c r="I457" s="20"/>
      <c r="J457" s="21"/>
    </row>
    <row r="458" spans="1:10" x14ac:dyDescent="0.25">
      <c r="A458" s="158" t="s">
        <v>264</v>
      </c>
      <c r="B458" s="65">
        <v>27</v>
      </c>
      <c r="C458" s="66">
        <v>23</v>
      </c>
      <c r="D458" s="65">
        <v>230</v>
      </c>
      <c r="E458" s="66">
        <v>121</v>
      </c>
      <c r="F458" s="67"/>
      <c r="G458" s="65">
        <f>B458-C458</f>
        <v>4</v>
      </c>
      <c r="H458" s="66">
        <f>D458-E458</f>
        <v>109</v>
      </c>
      <c r="I458" s="20">
        <f>IF(C458=0, "-", IF(G458/C458&lt;10, G458/C458, "&gt;999%"))</f>
        <v>0.17391304347826086</v>
      </c>
      <c r="J458" s="21">
        <f>IF(E458=0, "-", IF(H458/E458&lt;10, H458/E458, "&gt;999%"))</f>
        <v>0.90082644628099173</v>
      </c>
    </row>
    <row r="459" spans="1:10" s="160" customFormat="1" ht="13" x14ac:dyDescent="0.3">
      <c r="A459" s="178" t="s">
        <v>701</v>
      </c>
      <c r="B459" s="71">
        <v>27</v>
      </c>
      <c r="C459" s="72">
        <v>23</v>
      </c>
      <c r="D459" s="71">
        <v>230</v>
      </c>
      <c r="E459" s="72">
        <v>121</v>
      </c>
      <c r="F459" s="73"/>
      <c r="G459" s="71">
        <f>B459-C459</f>
        <v>4</v>
      </c>
      <c r="H459" s="72">
        <f>D459-E459</f>
        <v>109</v>
      </c>
      <c r="I459" s="37">
        <f>IF(C459=0, "-", IF(G459/C459&lt;10, G459/C459, "&gt;999%"))</f>
        <v>0.17391304347826086</v>
      </c>
      <c r="J459" s="38">
        <f>IF(E459=0, "-", IF(H459/E459&lt;10, H459/E459, "&gt;999%"))</f>
        <v>0.90082644628099173</v>
      </c>
    </row>
    <row r="460" spans="1:10" x14ac:dyDescent="0.25">
      <c r="A460" s="177"/>
      <c r="B460" s="143"/>
      <c r="C460" s="144"/>
      <c r="D460" s="143"/>
      <c r="E460" s="144"/>
      <c r="F460" s="145"/>
      <c r="G460" s="143"/>
      <c r="H460" s="144"/>
      <c r="I460" s="151"/>
      <c r="J460" s="152"/>
    </row>
    <row r="461" spans="1:10" s="139" customFormat="1" ht="13" x14ac:dyDescent="0.3">
      <c r="A461" s="159" t="s">
        <v>86</v>
      </c>
      <c r="B461" s="65"/>
      <c r="C461" s="66"/>
      <c r="D461" s="65"/>
      <c r="E461" s="66"/>
      <c r="F461" s="67"/>
      <c r="G461" s="65"/>
      <c r="H461" s="66"/>
      <c r="I461" s="20"/>
      <c r="J461" s="21"/>
    </row>
    <row r="462" spans="1:10" x14ac:dyDescent="0.25">
      <c r="A462" s="158" t="s">
        <v>344</v>
      </c>
      <c r="B462" s="65">
        <v>17</v>
      </c>
      <c r="C462" s="66">
        <v>4</v>
      </c>
      <c r="D462" s="65">
        <v>68</v>
      </c>
      <c r="E462" s="66">
        <v>73</v>
      </c>
      <c r="F462" s="67"/>
      <c r="G462" s="65">
        <f t="shared" ref="G462:G470" si="84">B462-C462</f>
        <v>13</v>
      </c>
      <c r="H462" s="66">
        <f t="shared" ref="H462:H470" si="85">D462-E462</f>
        <v>-5</v>
      </c>
      <c r="I462" s="20">
        <f t="shared" ref="I462:I470" si="86">IF(C462=0, "-", IF(G462/C462&lt;10, G462/C462, "&gt;999%"))</f>
        <v>3.25</v>
      </c>
      <c r="J462" s="21">
        <f t="shared" ref="J462:J470" si="87">IF(E462=0, "-", IF(H462/E462&lt;10, H462/E462, "&gt;999%"))</f>
        <v>-6.8493150684931503E-2</v>
      </c>
    </row>
    <row r="463" spans="1:10" x14ac:dyDescent="0.25">
      <c r="A463" s="158" t="s">
        <v>333</v>
      </c>
      <c r="B463" s="65">
        <v>3</v>
      </c>
      <c r="C463" s="66">
        <v>1</v>
      </c>
      <c r="D463" s="65">
        <v>12</v>
      </c>
      <c r="E463" s="66">
        <v>14</v>
      </c>
      <c r="F463" s="67"/>
      <c r="G463" s="65">
        <f t="shared" si="84"/>
        <v>2</v>
      </c>
      <c r="H463" s="66">
        <f t="shared" si="85"/>
        <v>-2</v>
      </c>
      <c r="I463" s="20">
        <f t="shared" si="86"/>
        <v>2</v>
      </c>
      <c r="J463" s="21">
        <f t="shared" si="87"/>
        <v>-0.14285714285714285</v>
      </c>
    </row>
    <row r="464" spans="1:10" x14ac:dyDescent="0.25">
      <c r="A464" s="158" t="s">
        <v>480</v>
      </c>
      <c r="B464" s="65">
        <v>15</v>
      </c>
      <c r="C464" s="66">
        <v>10</v>
      </c>
      <c r="D464" s="65">
        <v>99</v>
      </c>
      <c r="E464" s="66">
        <v>82</v>
      </c>
      <c r="F464" s="67"/>
      <c r="G464" s="65">
        <f t="shared" si="84"/>
        <v>5</v>
      </c>
      <c r="H464" s="66">
        <f t="shared" si="85"/>
        <v>17</v>
      </c>
      <c r="I464" s="20">
        <f t="shared" si="86"/>
        <v>0.5</v>
      </c>
      <c r="J464" s="21">
        <f t="shared" si="87"/>
        <v>0.2073170731707317</v>
      </c>
    </row>
    <row r="465" spans="1:10" x14ac:dyDescent="0.25">
      <c r="A465" s="158" t="s">
        <v>481</v>
      </c>
      <c r="B465" s="65">
        <v>17</v>
      </c>
      <c r="C465" s="66">
        <v>5</v>
      </c>
      <c r="D465" s="65">
        <v>86</v>
      </c>
      <c r="E465" s="66">
        <v>84</v>
      </c>
      <c r="F465" s="67"/>
      <c r="G465" s="65">
        <f t="shared" si="84"/>
        <v>12</v>
      </c>
      <c r="H465" s="66">
        <f t="shared" si="85"/>
        <v>2</v>
      </c>
      <c r="I465" s="20">
        <f t="shared" si="86"/>
        <v>2.4</v>
      </c>
      <c r="J465" s="21">
        <f t="shared" si="87"/>
        <v>2.3809523809523808E-2</v>
      </c>
    </row>
    <row r="466" spans="1:10" x14ac:dyDescent="0.25">
      <c r="A466" s="158" t="s">
        <v>334</v>
      </c>
      <c r="B466" s="65">
        <v>5</v>
      </c>
      <c r="C466" s="66">
        <v>3</v>
      </c>
      <c r="D466" s="65">
        <v>32</v>
      </c>
      <c r="E466" s="66">
        <v>20</v>
      </c>
      <c r="F466" s="67"/>
      <c r="G466" s="65">
        <f t="shared" si="84"/>
        <v>2</v>
      </c>
      <c r="H466" s="66">
        <f t="shared" si="85"/>
        <v>12</v>
      </c>
      <c r="I466" s="20">
        <f t="shared" si="86"/>
        <v>0.66666666666666663</v>
      </c>
      <c r="J466" s="21">
        <f t="shared" si="87"/>
        <v>0.6</v>
      </c>
    </row>
    <row r="467" spans="1:10" x14ac:dyDescent="0.25">
      <c r="A467" s="158" t="s">
        <v>434</v>
      </c>
      <c r="B467" s="65">
        <v>62</v>
      </c>
      <c r="C467" s="66">
        <v>26</v>
      </c>
      <c r="D467" s="65">
        <v>369</v>
      </c>
      <c r="E467" s="66">
        <v>314</v>
      </c>
      <c r="F467" s="67"/>
      <c r="G467" s="65">
        <f t="shared" si="84"/>
        <v>36</v>
      </c>
      <c r="H467" s="66">
        <f t="shared" si="85"/>
        <v>55</v>
      </c>
      <c r="I467" s="20">
        <f t="shared" si="86"/>
        <v>1.3846153846153846</v>
      </c>
      <c r="J467" s="21">
        <f t="shared" si="87"/>
        <v>0.1751592356687898</v>
      </c>
    </row>
    <row r="468" spans="1:10" x14ac:dyDescent="0.25">
      <c r="A468" s="158" t="s">
        <v>293</v>
      </c>
      <c r="B468" s="65">
        <v>2</v>
      </c>
      <c r="C468" s="66">
        <v>0</v>
      </c>
      <c r="D468" s="65">
        <v>7</v>
      </c>
      <c r="E468" s="66">
        <v>7</v>
      </c>
      <c r="F468" s="67"/>
      <c r="G468" s="65">
        <f t="shared" si="84"/>
        <v>2</v>
      </c>
      <c r="H468" s="66">
        <f t="shared" si="85"/>
        <v>0</v>
      </c>
      <c r="I468" s="20" t="str">
        <f t="shared" si="86"/>
        <v>-</v>
      </c>
      <c r="J468" s="21">
        <f t="shared" si="87"/>
        <v>0</v>
      </c>
    </row>
    <row r="469" spans="1:10" x14ac:dyDescent="0.25">
      <c r="A469" s="158" t="s">
        <v>282</v>
      </c>
      <c r="B469" s="65">
        <v>5</v>
      </c>
      <c r="C469" s="66">
        <v>3</v>
      </c>
      <c r="D469" s="65">
        <v>55</v>
      </c>
      <c r="E469" s="66">
        <v>69</v>
      </c>
      <c r="F469" s="67"/>
      <c r="G469" s="65">
        <f t="shared" si="84"/>
        <v>2</v>
      </c>
      <c r="H469" s="66">
        <f t="shared" si="85"/>
        <v>-14</v>
      </c>
      <c r="I469" s="20">
        <f t="shared" si="86"/>
        <v>0.66666666666666663</v>
      </c>
      <c r="J469" s="21">
        <f t="shared" si="87"/>
        <v>-0.20289855072463769</v>
      </c>
    </row>
    <row r="470" spans="1:10" s="160" customFormat="1" ht="13" x14ac:dyDescent="0.3">
      <c r="A470" s="178" t="s">
        <v>702</v>
      </c>
      <c r="B470" s="71">
        <v>126</v>
      </c>
      <c r="C470" s="72">
        <v>52</v>
      </c>
      <c r="D470" s="71">
        <v>728</v>
      </c>
      <c r="E470" s="72">
        <v>663</v>
      </c>
      <c r="F470" s="73"/>
      <c r="G470" s="71">
        <f t="shared" si="84"/>
        <v>74</v>
      </c>
      <c r="H470" s="72">
        <f t="shared" si="85"/>
        <v>65</v>
      </c>
      <c r="I470" s="37">
        <f t="shared" si="86"/>
        <v>1.4230769230769231</v>
      </c>
      <c r="J470" s="38">
        <f t="shared" si="87"/>
        <v>9.8039215686274508E-2</v>
      </c>
    </row>
    <row r="471" spans="1:10" x14ac:dyDescent="0.25">
      <c r="A471" s="177"/>
      <c r="B471" s="143"/>
      <c r="C471" s="144"/>
      <c r="D471" s="143"/>
      <c r="E471" s="144"/>
      <c r="F471" s="145"/>
      <c r="G471" s="143"/>
      <c r="H471" s="144"/>
      <c r="I471" s="151"/>
      <c r="J471" s="152"/>
    </row>
    <row r="472" spans="1:10" s="139" customFormat="1" ht="13" x14ac:dyDescent="0.3">
      <c r="A472" s="159" t="s">
        <v>87</v>
      </c>
      <c r="B472" s="65"/>
      <c r="C472" s="66"/>
      <c r="D472" s="65"/>
      <c r="E472" s="66"/>
      <c r="F472" s="67"/>
      <c r="G472" s="65"/>
      <c r="H472" s="66"/>
      <c r="I472" s="20"/>
      <c r="J472" s="21"/>
    </row>
    <row r="473" spans="1:10" x14ac:dyDescent="0.25">
      <c r="A473" s="158" t="s">
        <v>542</v>
      </c>
      <c r="B473" s="65">
        <v>162</v>
      </c>
      <c r="C473" s="66">
        <v>129</v>
      </c>
      <c r="D473" s="65">
        <v>1354</v>
      </c>
      <c r="E473" s="66">
        <v>917</v>
      </c>
      <c r="F473" s="67"/>
      <c r="G473" s="65">
        <f>B473-C473</f>
        <v>33</v>
      </c>
      <c r="H473" s="66">
        <f>D473-E473</f>
        <v>437</v>
      </c>
      <c r="I473" s="20">
        <f>IF(C473=0, "-", IF(G473/C473&lt;10, G473/C473, "&gt;999%"))</f>
        <v>0.2558139534883721</v>
      </c>
      <c r="J473" s="21">
        <f>IF(E473=0, "-", IF(H473/E473&lt;10, H473/E473, "&gt;999%"))</f>
        <v>0.47655398037077429</v>
      </c>
    </row>
    <row r="474" spans="1:10" x14ac:dyDescent="0.25">
      <c r="A474" s="158" t="s">
        <v>543</v>
      </c>
      <c r="B474" s="65">
        <v>13</v>
      </c>
      <c r="C474" s="66">
        <v>16</v>
      </c>
      <c r="D474" s="65">
        <v>188</v>
      </c>
      <c r="E474" s="66">
        <v>152</v>
      </c>
      <c r="F474" s="67"/>
      <c r="G474" s="65">
        <f>B474-C474</f>
        <v>-3</v>
      </c>
      <c r="H474" s="66">
        <f>D474-E474</f>
        <v>36</v>
      </c>
      <c r="I474" s="20">
        <f>IF(C474=0, "-", IF(G474/C474&lt;10, G474/C474, "&gt;999%"))</f>
        <v>-0.1875</v>
      </c>
      <c r="J474" s="21">
        <f>IF(E474=0, "-", IF(H474/E474&lt;10, H474/E474, "&gt;999%"))</f>
        <v>0.23684210526315788</v>
      </c>
    </row>
    <row r="475" spans="1:10" x14ac:dyDescent="0.25">
      <c r="A475" s="158" t="s">
        <v>544</v>
      </c>
      <c r="B475" s="65">
        <v>5</v>
      </c>
      <c r="C475" s="66">
        <v>0</v>
      </c>
      <c r="D475" s="65">
        <v>18</v>
      </c>
      <c r="E475" s="66">
        <v>13</v>
      </c>
      <c r="F475" s="67"/>
      <c r="G475" s="65">
        <f>B475-C475</f>
        <v>5</v>
      </c>
      <c r="H475" s="66">
        <f>D475-E475</f>
        <v>5</v>
      </c>
      <c r="I475" s="20" t="str">
        <f>IF(C475=0, "-", IF(G475/C475&lt;10, G475/C475, "&gt;999%"))</f>
        <v>-</v>
      </c>
      <c r="J475" s="21">
        <f>IF(E475=0, "-", IF(H475/E475&lt;10, H475/E475, "&gt;999%"))</f>
        <v>0.38461538461538464</v>
      </c>
    </row>
    <row r="476" spans="1:10" s="160" customFormat="1" ht="13" x14ac:dyDescent="0.3">
      <c r="A476" s="178" t="s">
        <v>703</v>
      </c>
      <c r="B476" s="71">
        <v>180</v>
      </c>
      <c r="C476" s="72">
        <v>145</v>
      </c>
      <c r="D476" s="71">
        <v>1560</v>
      </c>
      <c r="E476" s="72">
        <v>1082</v>
      </c>
      <c r="F476" s="73"/>
      <c r="G476" s="71">
        <f>B476-C476</f>
        <v>35</v>
      </c>
      <c r="H476" s="72">
        <f>D476-E476</f>
        <v>478</v>
      </c>
      <c r="I476" s="37">
        <f>IF(C476=0, "-", IF(G476/C476&lt;10, G476/C476, "&gt;999%"))</f>
        <v>0.2413793103448276</v>
      </c>
      <c r="J476" s="38">
        <f>IF(E476=0, "-", IF(H476/E476&lt;10, H476/E476, "&gt;999%"))</f>
        <v>0.44177449168207023</v>
      </c>
    </row>
    <row r="477" spans="1:10" x14ac:dyDescent="0.25">
      <c r="A477" s="177"/>
      <c r="B477" s="143"/>
      <c r="C477" s="144"/>
      <c r="D477" s="143"/>
      <c r="E477" s="144"/>
      <c r="F477" s="145"/>
      <c r="G477" s="143"/>
      <c r="H477" s="144"/>
      <c r="I477" s="151"/>
      <c r="J477" s="152"/>
    </row>
    <row r="478" spans="1:10" s="139" customFormat="1" ht="13" x14ac:dyDescent="0.3">
      <c r="A478" s="159" t="s">
        <v>88</v>
      </c>
      <c r="B478" s="65"/>
      <c r="C478" s="66"/>
      <c r="D478" s="65"/>
      <c r="E478" s="66"/>
      <c r="F478" s="67"/>
      <c r="G478" s="65"/>
      <c r="H478" s="66"/>
      <c r="I478" s="20"/>
      <c r="J478" s="21"/>
    </row>
    <row r="479" spans="1:10" x14ac:dyDescent="0.25">
      <c r="A479" s="158" t="s">
        <v>370</v>
      </c>
      <c r="B479" s="65">
        <v>12</v>
      </c>
      <c r="C479" s="66">
        <v>23</v>
      </c>
      <c r="D479" s="65">
        <v>336</v>
      </c>
      <c r="E479" s="66">
        <v>256</v>
      </c>
      <c r="F479" s="67"/>
      <c r="G479" s="65">
        <f t="shared" ref="G479:G487" si="88">B479-C479</f>
        <v>-11</v>
      </c>
      <c r="H479" s="66">
        <f t="shared" ref="H479:H487" si="89">D479-E479</f>
        <v>80</v>
      </c>
      <c r="I479" s="20">
        <f t="shared" ref="I479:I487" si="90">IF(C479=0, "-", IF(G479/C479&lt;10, G479/C479, "&gt;999%"))</f>
        <v>-0.47826086956521741</v>
      </c>
      <c r="J479" s="21">
        <f t="shared" ref="J479:J487" si="91">IF(E479=0, "-", IF(H479/E479&lt;10, H479/E479, "&gt;999%"))</f>
        <v>0.3125</v>
      </c>
    </row>
    <row r="480" spans="1:10" x14ac:dyDescent="0.25">
      <c r="A480" s="158" t="s">
        <v>350</v>
      </c>
      <c r="B480" s="65">
        <v>22</v>
      </c>
      <c r="C480" s="66">
        <v>8</v>
      </c>
      <c r="D480" s="65">
        <v>119</v>
      </c>
      <c r="E480" s="66">
        <v>209</v>
      </c>
      <c r="F480" s="67"/>
      <c r="G480" s="65">
        <f t="shared" si="88"/>
        <v>14</v>
      </c>
      <c r="H480" s="66">
        <f t="shared" si="89"/>
        <v>-90</v>
      </c>
      <c r="I480" s="20">
        <f t="shared" si="90"/>
        <v>1.75</v>
      </c>
      <c r="J480" s="21">
        <f t="shared" si="91"/>
        <v>-0.43062200956937802</v>
      </c>
    </row>
    <row r="481" spans="1:10" x14ac:dyDescent="0.25">
      <c r="A481" s="158" t="s">
        <v>507</v>
      </c>
      <c r="B481" s="65">
        <v>0</v>
      </c>
      <c r="C481" s="66">
        <v>0</v>
      </c>
      <c r="D481" s="65">
        <v>2</v>
      </c>
      <c r="E481" s="66">
        <v>68</v>
      </c>
      <c r="F481" s="67"/>
      <c r="G481" s="65">
        <f t="shared" si="88"/>
        <v>0</v>
      </c>
      <c r="H481" s="66">
        <f t="shared" si="89"/>
        <v>-66</v>
      </c>
      <c r="I481" s="20" t="str">
        <f t="shared" si="90"/>
        <v>-</v>
      </c>
      <c r="J481" s="21">
        <f t="shared" si="91"/>
        <v>-0.97058823529411764</v>
      </c>
    </row>
    <row r="482" spans="1:10" x14ac:dyDescent="0.25">
      <c r="A482" s="158" t="s">
        <v>410</v>
      </c>
      <c r="B482" s="65">
        <v>41</v>
      </c>
      <c r="C482" s="66">
        <v>39</v>
      </c>
      <c r="D482" s="65">
        <v>757</v>
      </c>
      <c r="E482" s="66">
        <v>500</v>
      </c>
      <c r="F482" s="67"/>
      <c r="G482" s="65">
        <f t="shared" si="88"/>
        <v>2</v>
      </c>
      <c r="H482" s="66">
        <f t="shared" si="89"/>
        <v>257</v>
      </c>
      <c r="I482" s="20">
        <f t="shared" si="90"/>
        <v>5.128205128205128E-2</v>
      </c>
      <c r="J482" s="21">
        <f t="shared" si="91"/>
        <v>0.51400000000000001</v>
      </c>
    </row>
    <row r="483" spans="1:10" x14ac:dyDescent="0.25">
      <c r="A483" s="158" t="s">
        <v>559</v>
      </c>
      <c r="B483" s="65">
        <v>61</v>
      </c>
      <c r="C483" s="66">
        <v>48</v>
      </c>
      <c r="D483" s="65">
        <v>181</v>
      </c>
      <c r="E483" s="66">
        <v>293</v>
      </c>
      <c r="F483" s="67"/>
      <c r="G483" s="65">
        <f t="shared" si="88"/>
        <v>13</v>
      </c>
      <c r="H483" s="66">
        <f t="shared" si="89"/>
        <v>-112</v>
      </c>
      <c r="I483" s="20">
        <f t="shared" si="90"/>
        <v>0.27083333333333331</v>
      </c>
      <c r="J483" s="21">
        <f t="shared" si="91"/>
        <v>-0.38225255972696248</v>
      </c>
    </row>
    <row r="484" spans="1:10" x14ac:dyDescent="0.25">
      <c r="A484" s="158" t="s">
        <v>502</v>
      </c>
      <c r="B484" s="65">
        <v>0</v>
      </c>
      <c r="C484" s="66">
        <v>0</v>
      </c>
      <c r="D484" s="65">
        <v>0</v>
      </c>
      <c r="E484" s="66">
        <v>2</v>
      </c>
      <c r="F484" s="67"/>
      <c r="G484" s="65">
        <f t="shared" si="88"/>
        <v>0</v>
      </c>
      <c r="H484" s="66">
        <f t="shared" si="89"/>
        <v>-2</v>
      </c>
      <c r="I484" s="20" t="str">
        <f t="shared" si="90"/>
        <v>-</v>
      </c>
      <c r="J484" s="21">
        <f t="shared" si="91"/>
        <v>-1</v>
      </c>
    </row>
    <row r="485" spans="1:10" x14ac:dyDescent="0.25">
      <c r="A485" s="158" t="s">
        <v>241</v>
      </c>
      <c r="B485" s="65">
        <v>4</v>
      </c>
      <c r="C485" s="66">
        <v>0</v>
      </c>
      <c r="D485" s="65">
        <v>7</v>
      </c>
      <c r="E485" s="66">
        <v>15</v>
      </c>
      <c r="F485" s="67"/>
      <c r="G485" s="65">
        <f t="shared" si="88"/>
        <v>4</v>
      </c>
      <c r="H485" s="66">
        <f t="shared" si="89"/>
        <v>-8</v>
      </c>
      <c r="I485" s="20" t="str">
        <f t="shared" si="90"/>
        <v>-</v>
      </c>
      <c r="J485" s="21">
        <f t="shared" si="91"/>
        <v>-0.53333333333333333</v>
      </c>
    </row>
    <row r="486" spans="1:10" x14ac:dyDescent="0.25">
      <c r="A486" s="158" t="s">
        <v>516</v>
      </c>
      <c r="B486" s="65">
        <v>7</v>
      </c>
      <c r="C486" s="66">
        <v>36</v>
      </c>
      <c r="D486" s="65">
        <v>148</v>
      </c>
      <c r="E486" s="66">
        <v>282</v>
      </c>
      <c r="F486" s="67"/>
      <c r="G486" s="65">
        <f t="shared" si="88"/>
        <v>-29</v>
      </c>
      <c r="H486" s="66">
        <f t="shared" si="89"/>
        <v>-134</v>
      </c>
      <c r="I486" s="20">
        <f t="shared" si="90"/>
        <v>-0.80555555555555558</v>
      </c>
      <c r="J486" s="21">
        <f t="shared" si="91"/>
        <v>-0.47517730496453903</v>
      </c>
    </row>
    <row r="487" spans="1:10" s="160" customFormat="1" ht="13" x14ac:dyDescent="0.3">
      <c r="A487" s="178" t="s">
        <v>704</v>
      </c>
      <c r="B487" s="71">
        <v>147</v>
      </c>
      <c r="C487" s="72">
        <v>154</v>
      </c>
      <c r="D487" s="71">
        <v>1550</v>
      </c>
      <c r="E487" s="72">
        <v>1625</v>
      </c>
      <c r="F487" s="73"/>
      <c r="G487" s="71">
        <f t="shared" si="88"/>
        <v>-7</v>
      </c>
      <c r="H487" s="72">
        <f t="shared" si="89"/>
        <v>-75</v>
      </c>
      <c r="I487" s="37">
        <f t="shared" si="90"/>
        <v>-4.5454545454545456E-2</v>
      </c>
      <c r="J487" s="38">
        <f t="shared" si="91"/>
        <v>-4.6153846153846156E-2</v>
      </c>
    </row>
    <row r="488" spans="1:10" x14ac:dyDescent="0.25">
      <c r="A488" s="177"/>
      <c r="B488" s="143"/>
      <c r="C488" s="144"/>
      <c r="D488" s="143"/>
      <c r="E488" s="144"/>
      <c r="F488" s="145"/>
      <c r="G488" s="143"/>
      <c r="H488" s="144"/>
      <c r="I488" s="151"/>
      <c r="J488" s="152"/>
    </row>
    <row r="489" spans="1:10" s="139" customFormat="1" ht="13" x14ac:dyDescent="0.3">
      <c r="A489" s="159" t="s">
        <v>89</v>
      </c>
      <c r="B489" s="65"/>
      <c r="C489" s="66"/>
      <c r="D489" s="65"/>
      <c r="E489" s="66"/>
      <c r="F489" s="67"/>
      <c r="G489" s="65"/>
      <c r="H489" s="66"/>
      <c r="I489" s="20"/>
      <c r="J489" s="21"/>
    </row>
    <row r="490" spans="1:10" x14ac:dyDescent="0.25">
      <c r="A490" s="158" t="s">
        <v>497</v>
      </c>
      <c r="B490" s="65">
        <v>0</v>
      </c>
      <c r="C490" s="66">
        <v>1</v>
      </c>
      <c r="D490" s="65">
        <v>6</v>
      </c>
      <c r="E490" s="66">
        <v>7</v>
      </c>
      <c r="F490" s="67"/>
      <c r="G490" s="65">
        <f>B490-C490</f>
        <v>-1</v>
      </c>
      <c r="H490" s="66">
        <f>D490-E490</f>
        <v>-1</v>
      </c>
      <c r="I490" s="20">
        <f>IF(C490=0, "-", IF(G490/C490&lt;10, G490/C490, "&gt;999%"))</f>
        <v>-1</v>
      </c>
      <c r="J490" s="21">
        <f>IF(E490=0, "-", IF(H490/E490&lt;10, H490/E490, "&gt;999%"))</f>
        <v>-0.14285714285714285</v>
      </c>
    </row>
    <row r="491" spans="1:10" x14ac:dyDescent="0.25">
      <c r="A491" s="158" t="s">
        <v>294</v>
      </c>
      <c r="B491" s="65">
        <v>0</v>
      </c>
      <c r="C491" s="66">
        <v>1</v>
      </c>
      <c r="D491" s="65">
        <v>5</v>
      </c>
      <c r="E491" s="66">
        <v>3</v>
      </c>
      <c r="F491" s="67"/>
      <c r="G491" s="65">
        <f>B491-C491</f>
        <v>-1</v>
      </c>
      <c r="H491" s="66">
        <f>D491-E491</f>
        <v>2</v>
      </c>
      <c r="I491" s="20">
        <f>IF(C491=0, "-", IF(G491/C491&lt;10, G491/C491, "&gt;999%"))</f>
        <v>-1</v>
      </c>
      <c r="J491" s="21">
        <f>IF(E491=0, "-", IF(H491/E491&lt;10, H491/E491, "&gt;999%"))</f>
        <v>0.66666666666666663</v>
      </c>
    </row>
    <row r="492" spans="1:10" s="160" customFormat="1" ht="13" x14ac:dyDescent="0.3">
      <c r="A492" s="178" t="s">
        <v>705</v>
      </c>
      <c r="B492" s="71">
        <v>0</v>
      </c>
      <c r="C492" s="72">
        <v>2</v>
      </c>
      <c r="D492" s="71">
        <v>11</v>
      </c>
      <c r="E492" s="72">
        <v>10</v>
      </c>
      <c r="F492" s="73"/>
      <c r="G492" s="71">
        <f>B492-C492</f>
        <v>-2</v>
      </c>
      <c r="H492" s="72">
        <f>D492-E492</f>
        <v>1</v>
      </c>
      <c r="I492" s="37">
        <f>IF(C492=0, "-", IF(G492/C492&lt;10, G492/C492, "&gt;999%"))</f>
        <v>-1</v>
      </c>
      <c r="J492" s="38">
        <f>IF(E492=0, "-", IF(H492/E492&lt;10, H492/E492, "&gt;999%"))</f>
        <v>0.1</v>
      </c>
    </row>
    <row r="493" spans="1:10" x14ac:dyDescent="0.25">
      <c r="A493" s="177"/>
      <c r="B493" s="143"/>
      <c r="C493" s="144"/>
      <c r="D493" s="143"/>
      <c r="E493" s="144"/>
      <c r="F493" s="145"/>
      <c r="G493" s="143"/>
      <c r="H493" s="144"/>
      <c r="I493" s="151"/>
      <c r="J493" s="152"/>
    </row>
    <row r="494" spans="1:10" s="139" customFormat="1" ht="13" x14ac:dyDescent="0.3">
      <c r="A494" s="159" t="s">
        <v>90</v>
      </c>
      <c r="B494" s="65"/>
      <c r="C494" s="66"/>
      <c r="D494" s="65"/>
      <c r="E494" s="66"/>
      <c r="F494" s="67"/>
      <c r="G494" s="65"/>
      <c r="H494" s="66"/>
      <c r="I494" s="20"/>
      <c r="J494" s="21"/>
    </row>
    <row r="495" spans="1:10" x14ac:dyDescent="0.25">
      <c r="A495" s="158" t="s">
        <v>585</v>
      </c>
      <c r="B495" s="65">
        <v>19</v>
      </c>
      <c r="C495" s="66">
        <v>17</v>
      </c>
      <c r="D495" s="65">
        <v>174</v>
      </c>
      <c r="E495" s="66">
        <v>106</v>
      </c>
      <c r="F495" s="67"/>
      <c r="G495" s="65">
        <f>B495-C495</f>
        <v>2</v>
      </c>
      <c r="H495" s="66">
        <f>D495-E495</f>
        <v>68</v>
      </c>
      <c r="I495" s="20">
        <f>IF(C495=0, "-", IF(G495/C495&lt;10, G495/C495, "&gt;999%"))</f>
        <v>0.11764705882352941</v>
      </c>
      <c r="J495" s="21">
        <f>IF(E495=0, "-", IF(H495/E495&lt;10, H495/E495, "&gt;999%"))</f>
        <v>0.64150943396226412</v>
      </c>
    </row>
    <row r="496" spans="1:10" s="160" customFormat="1" ht="13" x14ac:dyDescent="0.3">
      <c r="A496" s="178" t="s">
        <v>706</v>
      </c>
      <c r="B496" s="71">
        <v>19</v>
      </c>
      <c r="C496" s="72">
        <v>17</v>
      </c>
      <c r="D496" s="71">
        <v>174</v>
      </c>
      <c r="E496" s="72">
        <v>106</v>
      </c>
      <c r="F496" s="73"/>
      <c r="G496" s="71">
        <f>B496-C496</f>
        <v>2</v>
      </c>
      <c r="H496" s="72">
        <f>D496-E496</f>
        <v>68</v>
      </c>
      <c r="I496" s="37">
        <f>IF(C496=0, "-", IF(G496/C496&lt;10, G496/C496, "&gt;999%"))</f>
        <v>0.11764705882352941</v>
      </c>
      <c r="J496" s="38">
        <f>IF(E496=0, "-", IF(H496/E496&lt;10, H496/E496, "&gt;999%"))</f>
        <v>0.64150943396226412</v>
      </c>
    </row>
    <row r="497" spans="1:10" x14ac:dyDescent="0.25">
      <c r="A497" s="177"/>
      <c r="B497" s="143"/>
      <c r="C497" s="144"/>
      <c r="D497" s="143"/>
      <c r="E497" s="144"/>
      <c r="F497" s="145"/>
      <c r="G497" s="143"/>
      <c r="H497" s="144"/>
      <c r="I497" s="151"/>
      <c r="J497" s="152"/>
    </row>
    <row r="498" spans="1:10" s="139" customFormat="1" ht="13" x14ac:dyDescent="0.3">
      <c r="A498" s="159" t="s">
        <v>91</v>
      </c>
      <c r="B498" s="65"/>
      <c r="C498" s="66"/>
      <c r="D498" s="65"/>
      <c r="E498" s="66"/>
      <c r="F498" s="67"/>
      <c r="G498" s="65"/>
      <c r="H498" s="66"/>
      <c r="I498" s="20"/>
      <c r="J498" s="21"/>
    </row>
    <row r="499" spans="1:10" x14ac:dyDescent="0.25">
      <c r="A499" s="158" t="s">
        <v>571</v>
      </c>
      <c r="B499" s="65">
        <v>1</v>
      </c>
      <c r="C499" s="66">
        <v>0</v>
      </c>
      <c r="D499" s="65">
        <v>2</v>
      </c>
      <c r="E499" s="66">
        <v>1</v>
      </c>
      <c r="F499" s="67"/>
      <c r="G499" s="65">
        <f>B499-C499</f>
        <v>1</v>
      </c>
      <c r="H499" s="66">
        <f>D499-E499</f>
        <v>1</v>
      </c>
      <c r="I499" s="20" t="str">
        <f>IF(C499=0, "-", IF(G499/C499&lt;10, G499/C499, "&gt;999%"))</f>
        <v>-</v>
      </c>
      <c r="J499" s="21">
        <f>IF(E499=0, "-", IF(H499/E499&lt;10, H499/E499, "&gt;999%"))</f>
        <v>1</v>
      </c>
    </row>
    <row r="500" spans="1:10" s="160" customFormat="1" ht="13" x14ac:dyDescent="0.3">
      <c r="A500" s="178" t="s">
        <v>707</v>
      </c>
      <c r="B500" s="71">
        <v>1</v>
      </c>
      <c r="C500" s="72">
        <v>0</v>
      </c>
      <c r="D500" s="71">
        <v>2</v>
      </c>
      <c r="E500" s="72">
        <v>1</v>
      </c>
      <c r="F500" s="73"/>
      <c r="G500" s="71">
        <f>B500-C500</f>
        <v>1</v>
      </c>
      <c r="H500" s="72">
        <f>D500-E500</f>
        <v>1</v>
      </c>
      <c r="I500" s="37" t="str">
        <f>IF(C500=0, "-", IF(G500/C500&lt;10, G500/C500, "&gt;999%"))</f>
        <v>-</v>
      </c>
      <c r="J500" s="38">
        <f>IF(E500=0, "-", IF(H500/E500&lt;10, H500/E500, "&gt;999%"))</f>
        <v>1</v>
      </c>
    </row>
    <row r="501" spans="1:10" x14ac:dyDescent="0.25">
      <c r="A501" s="177"/>
      <c r="B501" s="143"/>
      <c r="C501" s="144"/>
      <c r="D501" s="143"/>
      <c r="E501" s="144"/>
      <c r="F501" s="145"/>
      <c r="G501" s="143"/>
      <c r="H501" s="144"/>
      <c r="I501" s="151"/>
      <c r="J501" s="152"/>
    </row>
    <row r="502" spans="1:10" s="139" customFormat="1" ht="13" x14ac:dyDescent="0.3">
      <c r="A502" s="159" t="s">
        <v>92</v>
      </c>
      <c r="B502" s="65"/>
      <c r="C502" s="66"/>
      <c r="D502" s="65"/>
      <c r="E502" s="66"/>
      <c r="F502" s="67"/>
      <c r="G502" s="65"/>
      <c r="H502" s="66"/>
      <c r="I502" s="20"/>
      <c r="J502" s="21"/>
    </row>
    <row r="503" spans="1:10" x14ac:dyDescent="0.25">
      <c r="A503" s="158" t="s">
        <v>217</v>
      </c>
      <c r="B503" s="65">
        <v>10</v>
      </c>
      <c r="C503" s="66">
        <v>9</v>
      </c>
      <c r="D503" s="65">
        <v>62</v>
      </c>
      <c r="E503" s="66">
        <v>13</v>
      </c>
      <c r="F503" s="67"/>
      <c r="G503" s="65">
        <f t="shared" ref="G503:G510" si="92">B503-C503</f>
        <v>1</v>
      </c>
      <c r="H503" s="66">
        <f t="shared" ref="H503:H510" si="93">D503-E503</f>
        <v>49</v>
      </c>
      <c r="I503" s="20">
        <f t="shared" ref="I503:I510" si="94">IF(C503=0, "-", IF(G503/C503&lt;10, G503/C503, "&gt;999%"))</f>
        <v>0.1111111111111111</v>
      </c>
      <c r="J503" s="21">
        <f t="shared" ref="J503:J510" si="95">IF(E503=0, "-", IF(H503/E503&lt;10, H503/E503, "&gt;999%"))</f>
        <v>3.7692307692307692</v>
      </c>
    </row>
    <row r="504" spans="1:10" x14ac:dyDescent="0.25">
      <c r="A504" s="158" t="s">
        <v>371</v>
      </c>
      <c r="B504" s="65">
        <v>19</v>
      </c>
      <c r="C504" s="66">
        <v>19</v>
      </c>
      <c r="D504" s="65">
        <v>214</v>
      </c>
      <c r="E504" s="66">
        <v>183</v>
      </c>
      <c r="F504" s="67"/>
      <c r="G504" s="65">
        <f t="shared" si="92"/>
        <v>0</v>
      </c>
      <c r="H504" s="66">
        <f t="shared" si="93"/>
        <v>31</v>
      </c>
      <c r="I504" s="20">
        <f t="shared" si="94"/>
        <v>0</v>
      </c>
      <c r="J504" s="21">
        <f t="shared" si="95"/>
        <v>0.16939890710382513</v>
      </c>
    </row>
    <row r="505" spans="1:10" x14ac:dyDescent="0.25">
      <c r="A505" s="158" t="s">
        <v>411</v>
      </c>
      <c r="B505" s="65">
        <v>14</v>
      </c>
      <c r="C505" s="66">
        <v>19</v>
      </c>
      <c r="D505" s="65">
        <v>164</v>
      </c>
      <c r="E505" s="66">
        <v>95</v>
      </c>
      <c r="F505" s="67"/>
      <c r="G505" s="65">
        <f t="shared" si="92"/>
        <v>-5</v>
      </c>
      <c r="H505" s="66">
        <f t="shared" si="93"/>
        <v>69</v>
      </c>
      <c r="I505" s="20">
        <f t="shared" si="94"/>
        <v>-0.26315789473684209</v>
      </c>
      <c r="J505" s="21">
        <f t="shared" si="95"/>
        <v>0.72631578947368425</v>
      </c>
    </row>
    <row r="506" spans="1:10" x14ac:dyDescent="0.25">
      <c r="A506" s="158" t="s">
        <v>451</v>
      </c>
      <c r="B506" s="65">
        <v>19</v>
      </c>
      <c r="C506" s="66">
        <v>19</v>
      </c>
      <c r="D506" s="65">
        <v>147</v>
      </c>
      <c r="E506" s="66">
        <v>170</v>
      </c>
      <c r="F506" s="67"/>
      <c r="G506" s="65">
        <f t="shared" si="92"/>
        <v>0</v>
      </c>
      <c r="H506" s="66">
        <f t="shared" si="93"/>
        <v>-23</v>
      </c>
      <c r="I506" s="20">
        <f t="shared" si="94"/>
        <v>0</v>
      </c>
      <c r="J506" s="21">
        <f t="shared" si="95"/>
        <v>-0.13529411764705881</v>
      </c>
    </row>
    <row r="507" spans="1:10" x14ac:dyDescent="0.25">
      <c r="A507" s="158" t="s">
        <v>247</v>
      </c>
      <c r="B507" s="65">
        <v>13</v>
      </c>
      <c r="C507" s="66">
        <v>2</v>
      </c>
      <c r="D507" s="65">
        <v>141</v>
      </c>
      <c r="E507" s="66">
        <v>115</v>
      </c>
      <c r="F507" s="67"/>
      <c r="G507" s="65">
        <f t="shared" si="92"/>
        <v>11</v>
      </c>
      <c r="H507" s="66">
        <f t="shared" si="93"/>
        <v>26</v>
      </c>
      <c r="I507" s="20">
        <f t="shared" si="94"/>
        <v>5.5</v>
      </c>
      <c r="J507" s="21">
        <f t="shared" si="95"/>
        <v>0.22608695652173913</v>
      </c>
    </row>
    <row r="508" spans="1:10" x14ac:dyDescent="0.25">
      <c r="A508" s="158" t="s">
        <v>223</v>
      </c>
      <c r="B508" s="65">
        <v>12</v>
      </c>
      <c r="C508" s="66">
        <v>10</v>
      </c>
      <c r="D508" s="65">
        <v>76</v>
      </c>
      <c r="E508" s="66">
        <v>53</v>
      </c>
      <c r="F508" s="67"/>
      <c r="G508" s="65">
        <f t="shared" si="92"/>
        <v>2</v>
      </c>
      <c r="H508" s="66">
        <f t="shared" si="93"/>
        <v>23</v>
      </c>
      <c r="I508" s="20">
        <f t="shared" si="94"/>
        <v>0.2</v>
      </c>
      <c r="J508" s="21">
        <f t="shared" si="95"/>
        <v>0.43396226415094341</v>
      </c>
    </row>
    <row r="509" spans="1:10" x14ac:dyDescent="0.25">
      <c r="A509" s="158" t="s">
        <v>271</v>
      </c>
      <c r="B509" s="65">
        <v>3</v>
      </c>
      <c r="C509" s="66">
        <v>6</v>
      </c>
      <c r="D509" s="65">
        <v>19</v>
      </c>
      <c r="E509" s="66">
        <v>68</v>
      </c>
      <c r="F509" s="67"/>
      <c r="G509" s="65">
        <f t="shared" si="92"/>
        <v>-3</v>
      </c>
      <c r="H509" s="66">
        <f t="shared" si="93"/>
        <v>-49</v>
      </c>
      <c r="I509" s="20">
        <f t="shared" si="94"/>
        <v>-0.5</v>
      </c>
      <c r="J509" s="21">
        <f t="shared" si="95"/>
        <v>-0.72058823529411764</v>
      </c>
    </row>
    <row r="510" spans="1:10" s="160" customFormat="1" ht="13" x14ac:dyDescent="0.3">
      <c r="A510" s="178" t="s">
        <v>708</v>
      </c>
      <c r="B510" s="71">
        <v>90</v>
      </c>
      <c r="C510" s="72">
        <v>84</v>
      </c>
      <c r="D510" s="71">
        <v>823</v>
      </c>
      <c r="E510" s="72">
        <v>697</v>
      </c>
      <c r="F510" s="73"/>
      <c r="G510" s="71">
        <f t="shared" si="92"/>
        <v>6</v>
      </c>
      <c r="H510" s="72">
        <f t="shared" si="93"/>
        <v>126</v>
      </c>
      <c r="I510" s="37">
        <f t="shared" si="94"/>
        <v>7.1428571428571425E-2</v>
      </c>
      <c r="J510" s="38">
        <f t="shared" si="95"/>
        <v>0.18077474892395984</v>
      </c>
    </row>
    <row r="511" spans="1:10" x14ac:dyDescent="0.25">
      <c r="A511" s="177"/>
      <c r="B511" s="143"/>
      <c r="C511" s="144"/>
      <c r="D511" s="143"/>
      <c r="E511" s="144"/>
      <c r="F511" s="145"/>
      <c r="G511" s="143"/>
      <c r="H511" s="144"/>
      <c r="I511" s="151"/>
      <c r="J511" s="152"/>
    </row>
    <row r="512" spans="1:10" s="139" customFormat="1" ht="13" x14ac:dyDescent="0.3">
      <c r="A512" s="159" t="s">
        <v>93</v>
      </c>
      <c r="B512" s="65"/>
      <c r="C512" s="66"/>
      <c r="D512" s="65"/>
      <c r="E512" s="66"/>
      <c r="F512" s="67"/>
      <c r="G512" s="65"/>
      <c r="H512" s="66"/>
      <c r="I512" s="20"/>
      <c r="J512" s="21"/>
    </row>
    <row r="513" spans="1:10" x14ac:dyDescent="0.25">
      <c r="A513" s="158" t="s">
        <v>412</v>
      </c>
      <c r="B513" s="65">
        <v>14</v>
      </c>
      <c r="C513" s="66">
        <v>16</v>
      </c>
      <c r="D513" s="65">
        <v>155</v>
      </c>
      <c r="E513" s="66">
        <v>162</v>
      </c>
      <c r="F513" s="67"/>
      <c r="G513" s="65">
        <f>B513-C513</f>
        <v>-2</v>
      </c>
      <c r="H513" s="66">
        <f>D513-E513</f>
        <v>-7</v>
      </c>
      <c r="I513" s="20">
        <f>IF(C513=0, "-", IF(G513/C513&lt;10, G513/C513, "&gt;999%"))</f>
        <v>-0.125</v>
      </c>
      <c r="J513" s="21">
        <f>IF(E513=0, "-", IF(H513/E513&lt;10, H513/E513, "&gt;999%"))</f>
        <v>-4.3209876543209874E-2</v>
      </c>
    </row>
    <row r="514" spans="1:10" x14ac:dyDescent="0.25">
      <c r="A514" s="158" t="s">
        <v>536</v>
      </c>
      <c r="B514" s="65">
        <v>35</v>
      </c>
      <c r="C514" s="66">
        <v>60</v>
      </c>
      <c r="D514" s="65">
        <v>827</v>
      </c>
      <c r="E514" s="66">
        <v>327</v>
      </c>
      <c r="F514" s="67"/>
      <c r="G514" s="65">
        <f>B514-C514</f>
        <v>-25</v>
      </c>
      <c r="H514" s="66">
        <f>D514-E514</f>
        <v>500</v>
      </c>
      <c r="I514" s="20">
        <f>IF(C514=0, "-", IF(G514/C514&lt;10, G514/C514, "&gt;999%"))</f>
        <v>-0.41666666666666669</v>
      </c>
      <c r="J514" s="21">
        <f>IF(E514=0, "-", IF(H514/E514&lt;10, H514/E514, "&gt;999%"))</f>
        <v>1.5290519877675841</v>
      </c>
    </row>
    <row r="515" spans="1:10" x14ac:dyDescent="0.25">
      <c r="A515" s="158" t="s">
        <v>452</v>
      </c>
      <c r="B515" s="65">
        <v>46</v>
      </c>
      <c r="C515" s="66">
        <v>30</v>
      </c>
      <c r="D515" s="65">
        <v>372</v>
      </c>
      <c r="E515" s="66">
        <v>275</v>
      </c>
      <c r="F515" s="67"/>
      <c r="G515" s="65">
        <f>B515-C515</f>
        <v>16</v>
      </c>
      <c r="H515" s="66">
        <f>D515-E515</f>
        <v>97</v>
      </c>
      <c r="I515" s="20">
        <f>IF(C515=0, "-", IF(G515/C515&lt;10, G515/C515, "&gt;999%"))</f>
        <v>0.53333333333333333</v>
      </c>
      <c r="J515" s="21">
        <f>IF(E515=0, "-", IF(H515/E515&lt;10, H515/E515, "&gt;999%"))</f>
        <v>0.35272727272727272</v>
      </c>
    </row>
    <row r="516" spans="1:10" s="160" customFormat="1" ht="13" x14ac:dyDescent="0.3">
      <c r="A516" s="178" t="s">
        <v>709</v>
      </c>
      <c r="B516" s="71">
        <v>95</v>
      </c>
      <c r="C516" s="72">
        <v>106</v>
      </c>
      <c r="D516" s="71">
        <v>1354</v>
      </c>
      <c r="E516" s="72">
        <v>764</v>
      </c>
      <c r="F516" s="73"/>
      <c r="G516" s="71">
        <f>B516-C516</f>
        <v>-11</v>
      </c>
      <c r="H516" s="72">
        <f>D516-E516</f>
        <v>590</v>
      </c>
      <c r="I516" s="37">
        <f>IF(C516=0, "-", IF(G516/C516&lt;10, G516/C516, "&gt;999%"))</f>
        <v>-0.10377358490566038</v>
      </c>
      <c r="J516" s="38">
        <f>IF(E516=0, "-", IF(H516/E516&lt;10, H516/E516, "&gt;999%"))</f>
        <v>0.77225130890052351</v>
      </c>
    </row>
    <row r="517" spans="1:10" x14ac:dyDescent="0.25">
      <c r="A517" s="177"/>
      <c r="B517" s="143"/>
      <c r="C517" s="144"/>
      <c r="D517" s="143"/>
      <c r="E517" s="144"/>
      <c r="F517" s="145"/>
      <c r="G517" s="143"/>
      <c r="H517" s="144"/>
      <c r="I517" s="151"/>
      <c r="J517" s="152"/>
    </row>
    <row r="518" spans="1:10" s="139" customFormat="1" ht="13" x14ac:dyDescent="0.3">
      <c r="A518" s="159" t="s">
        <v>94</v>
      </c>
      <c r="B518" s="65"/>
      <c r="C518" s="66"/>
      <c r="D518" s="65"/>
      <c r="E518" s="66"/>
      <c r="F518" s="67"/>
      <c r="G518" s="65"/>
      <c r="H518" s="66"/>
      <c r="I518" s="20"/>
      <c r="J518" s="21"/>
    </row>
    <row r="519" spans="1:10" x14ac:dyDescent="0.25">
      <c r="A519" s="158" t="s">
        <v>317</v>
      </c>
      <c r="B519" s="65">
        <v>46</v>
      </c>
      <c r="C519" s="66">
        <v>22</v>
      </c>
      <c r="D519" s="65">
        <v>318</v>
      </c>
      <c r="E519" s="66">
        <v>170</v>
      </c>
      <c r="F519" s="67"/>
      <c r="G519" s="65">
        <f t="shared" ref="G519:G526" si="96">B519-C519</f>
        <v>24</v>
      </c>
      <c r="H519" s="66">
        <f t="shared" ref="H519:H526" si="97">D519-E519</f>
        <v>148</v>
      </c>
      <c r="I519" s="20">
        <f t="shared" ref="I519:I526" si="98">IF(C519=0, "-", IF(G519/C519&lt;10, G519/C519, "&gt;999%"))</f>
        <v>1.0909090909090908</v>
      </c>
      <c r="J519" s="21">
        <f t="shared" ref="J519:J526" si="99">IF(E519=0, "-", IF(H519/E519&lt;10, H519/E519, "&gt;999%"))</f>
        <v>0.87058823529411766</v>
      </c>
    </row>
    <row r="520" spans="1:10" x14ac:dyDescent="0.25">
      <c r="A520" s="158" t="s">
        <v>372</v>
      </c>
      <c r="B520" s="65">
        <v>254</v>
      </c>
      <c r="C520" s="66">
        <v>0</v>
      </c>
      <c r="D520" s="65">
        <v>1244</v>
      </c>
      <c r="E520" s="66">
        <v>0</v>
      </c>
      <c r="F520" s="67"/>
      <c r="G520" s="65">
        <f t="shared" si="96"/>
        <v>254</v>
      </c>
      <c r="H520" s="66">
        <f t="shared" si="97"/>
        <v>1244</v>
      </c>
      <c r="I520" s="20" t="str">
        <f t="shared" si="98"/>
        <v>-</v>
      </c>
      <c r="J520" s="21" t="str">
        <f t="shared" si="99"/>
        <v>-</v>
      </c>
    </row>
    <row r="521" spans="1:10" x14ac:dyDescent="0.25">
      <c r="A521" s="158" t="s">
        <v>413</v>
      </c>
      <c r="B521" s="65">
        <v>230</v>
      </c>
      <c r="C521" s="66">
        <v>101</v>
      </c>
      <c r="D521" s="65">
        <v>1932</v>
      </c>
      <c r="E521" s="66">
        <v>1259</v>
      </c>
      <c r="F521" s="67"/>
      <c r="G521" s="65">
        <f t="shared" si="96"/>
        <v>129</v>
      </c>
      <c r="H521" s="66">
        <f t="shared" si="97"/>
        <v>673</v>
      </c>
      <c r="I521" s="20">
        <f t="shared" si="98"/>
        <v>1.2772277227722773</v>
      </c>
      <c r="J521" s="21">
        <f t="shared" si="99"/>
        <v>0.53455123113582204</v>
      </c>
    </row>
    <row r="522" spans="1:10" x14ac:dyDescent="0.25">
      <c r="A522" s="158" t="s">
        <v>224</v>
      </c>
      <c r="B522" s="65">
        <v>8</v>
      </c>
      <c r="C522" s="66">
        <v>62</v>
      </c>
      <c r="D522" s="65">
        <v>335</v>
      </c>
      <c r="E522" s="66">
        <v>420</v>
      </c>
      <c r="F522" s="67"/>
      <c r="G522" s="65">
        <f t="shared" si="96"/>
        <v>-54</v>
      </c>
      <c r="H522" s="66">
        <f t="shared" si="97"/>
        <v>-85</v>
      </c>
      <c r="I522" s="20">
        <f t="shared" si="98"/>
        <v>-0.87096774193548387</v>
      </c>
      <c r="J522" s="21">
        <f t="shared" si="99"/>
        <v>-0.20238095238095238</v>
      </c>
    </row>
    <row r="523" spans="1:10" x14ac:dyDescent="0.25">
      <c r="A523" s="158" t="s">
        <v>453</v>
      </c>
      <c r="B523" s="65">
        <v>250</v>
      </c>
      <c r="C523" s="66">
        <v>124</v>
      </c>
      <c r="D523" s="65">
        <v>1683</v>
      </c>
      <c r="E523" s="66">
        <v>1231</v>
      </c>
      <c r="F523" s="67"/>
      <c r="G523" s="65">
        <f t="shared" si="96"/>
        <v>126</v>
      </c>
      <c r="H523" s="66">
        <f t="shared" si="97"/>
        <v>452</v>
      </c>
      <c r="I523" s="20">
        <f t="shared" si="98"/>
        <v>1.0161290322580645</v>
      </c>
      <c r="J523" s="21">
        <f t="shared" si="99"/>
        <v>0.36718115353371245</v>
      </c>
    </row>
    <row r="524" spans="1:10" x14ac:dyDescent="0.25">
      <c r="A524" s="158" t="s">
        <v>242</v>
      </c>
      <c r="B524" s="65">
        <v>60</v>
      </c>
      <c r="C524" s="66">
        <v>53</v>
      </c>
      <c r="D524" s="65">
        <v>449</v>
      </c>
      <c r="E524" s="66">
        <v>283</v>
      </c>
      <c r="F524" s="67"/>
      <c r="G524" s="65">
        <f t="shared" si="96"/>
        <v>7</v>
      </c>
      <c r="H524" s="66">
        <f t="shared" si="97"/>
        <v>166</v>
      </c>
      <c r="I524" s="20">
        <f t="shared" si="98"/>
        <v>0.13207547169811321</v>
      </c>
      <c r="J524" s="21">
        <f t="shared" si="99"/>
        <v>0.58657243816254412</v>
      </c>
    </row>
    <row r="525" spans="1:10" x14ac:dyDescent="0.25">
      <c r="A525" s="158" t="s">
        <v>373</v>
      </c>
      <c r="B525" s="65">
        <v>0</v>
      </c>
      <c r="C525" s="66">
        <v>171</v>
      </c>
      <c r="D525" s="65">
        <v>257</v>
      </c>
      <c r="E525" s="66">
        <v>1253</v>
      </c>
      <c r="F525" s="67"/>
      <c r="G525" s="65">
        <f t="shared" si="96"/>
        <v>-171</v>
      </c>
      <c r="H525" s="66">
        <f t="shared" si="97"/>
        <v>-996</v>
      </c>
      <c r="I525" s="20">
        <f t="shared" si="98"/>
        <v>-1</v>
      </c>
      <c r="J525" s="21">
        <f t="shared" si="99"/>
        <v>-0.79489225857940937</v>
      </c>
    </row>
    <row r="526" spans="1:10" s="160" customFormat="1" ht="13" x14ac:dyDescent="0.3">
      <c r="A526" s="178" t="s">
        <v>710</v>
      </c>
      <c r="B526" s="71">
        <v>848</v>
      </c>
      <c r="C526" s="72">
        <v>533</v>
      </c>
      <c r="D526" s="71">
        <v>6218</v>
      </c>
      <c r="E526" s="72">
        <v>4616</v>
      </c>
      <c r="F526" s="73"/>
      <c r="G526" s="71">
        <f t="shared" si="96"/>
        <v>315</v>
      </c>
      <c r="H526" s="72">
        <f t="shared" si="97"/>
        <v>1602</v>
      </c>
      <c r="I526" s="37">
        <f t="shared" si="98"/>
        <v>0.59099437148217637</v>
      </c>
      <c r="J526" s="38">
        <f t="shared" si="99"/>
        <v>0.34705372616984403</v>
      </c>
    </row>
    <row r="527" spans="1:10" x14ac:dyDescent="0.25">
      <c r="A527" s="177"/>
      <c r="B527" s="143"/>
      <c r="C527" s="144"/>
      <c r="D527" s="143"/>
      <c r="E527" s="144"/>
      <c r="F527" s="145"/>
      <c r="G527" s="143"/>
      <c r="H527" s="144"/>
      <c r="I527" s="151"/>
      <c r="J527" s="152"/>
    </row>
    <row r="528" spans="1:10" s="139" customFormat="1" ht="13" x14ac:dyDescent="0.3">
      <c r="A528" s="159" t="s">
        <v>95</v>
      </c>
      <c r="B528" s="65"/>
      <c r="C528" s="66"/>
      <c r="D528" s="65"/>
      <c r="E528" s="66"/>
      <c r="F528" s="67"/>
      <c r="G528" s="65"/>
      <c r="H528" s="66"/>
      <c r="I528" s="20"/>
      <c r="J528" s="21"/>
    </row>
    <row r="529" spans="1:10" x14ac:dyDescent="0.25">
      <c r="A529" s="158" t="s">
        <v>210</v>
      </c>
      <c r="B529" s="65">
        <v>0</v>
      </c>
      <c r="C529" s="66">
        <v>8</v>
      </c>
      <c r="D529" s="65">
        <v>2</v>
      </c>
      <c r="E529" s="66">
        <v>336</v>
      </c>
      <c r="F529" s="67"/>
      <c r="G529" s="65">
        <f t="shared" ref="G529:G535" si="100">B529-C529</f>
        <v>-8</v>
      </c>
      <c r="H529" s="66">
        <f t="shared" ref="H529:H535" si="101">D529-E529</f>
        <v>-334</v>
      </c>
      <c r="I529" s="20">
        <f t="shared" ref="I529:I535" si="102">IF(C529=0, "-", IF(G529/C529&lt;10, G529/C529, "&gt;999%"))</f>
        <v>-1</v>
      </c>
      <c r="J529" s="21">
        <f t="shared" ref="J529:J535" si="103">IF(E529=0, "-", IF(H529/E529&lt;10, H529/E529, "&gt;999%"))</f>
        <v>-0.99404761904761907</v>
      </c>
    </row>
    <row r="530" spans="1:10" x14ac:dyDescent="0.25">
      <c r="A530" s="158" t="s">
        <v>351</v>
      </c>
      <c r="B530" s="65">
        <v>32</v>
      </c>
      <c r="C530" s="66">
        <v>23</v>
      </c>
      <c r="D530" s="65">
        <v>412</v>
      </c>
      <c r="E530" s="66">
        <v>288</v>
      </c>
      <c r="F530" s="67"/>
      <c r="G530" s="65">
        <f t="shared" si="100"/>
        <v>9</v>
      </c>
      <c r="H530" s="66">
        <f t="shared" si="101"/>
        <v>124</v>
      </c>
      <c r="I530" s="20">
        <f t="shared" si="102"/>
        <v>0.39130434782608697</v>
      </c>
      <c r="J530" s="21">
        <f t="shared" si="103"/>
        <v>0.43055555555555558</v>
      </c>
    </row>
    <row r="531" spans="1:10" x14ac:dyDescent="0.25">
      <c r="A531" s="158" t="s">
        <v>352</v>
      </c>
      <c r="B531" s="65">
        <v>102</v>
      </c>
      <c r="C531" s="66">
        <v>120</v>
      </c>
      <c r="D531" s="65">
        <v>1221</v>
      </c>
      <c r="E531" s="66">
        <v>746</v>
      </c>
      <c r="F531" s="67"/>
      <c r="G531" s="65">
        <f t="shared" si="100"/>
        <v>-18</v>
      </c>
      <c r="H531" s="66">
        <f t="shared" si="101"/>
        <v>475</v>
      </c>
      <c r="I531" s="20">
        <f t="shared" si="102"/>
        <v>-0.15</v>
      </c>
      <c r="J531" s="21">
        <f t="shared" si="103"/>
        <v>0.63672922252010722</v>
      </c>
    </row>
    <row r="532" spans="1:10" x14ac:dyDescent="0.25">
      <c r="A532" s="158" t="s">
        <v>374</v>
      </c>
      <c r="B532" s="65">
        <v>16</v>
      </c>
      <c r="C532" s="66">
        <v>15</v>
      </c>
      <c r="D532" s="65">
        <v>73</v>
      </c>
      <c r="E532" s="66">
        <v>30</v>
      </c>
      <c r="F532" s="67"/>
      <c r="G532" s="65">
        <f t="shared" si="100"/>
        <v>1</v>
      </c>
      <c r="H532" s="66">
        <f t="shared" si="101"/>
        <v>43</v>
      </c>
      <c r="I532" s="20">
        <f t="shared" si="102"/>
        <v>6.6666666666666666E-2</v>
      </c>
      <c r="J532" s="21">
        <f t="shared" si="103"/>
        <v>1.4333333333333333</v>
      </c>
    </row>
    <row r="533" spans="1:10" x14ac:dyDescent="0.25">
      <c r="A533" s="158" t="s">
        <v>211</v>
      </c>
      <c r="B533" s="65">
        <v>149</v>
      </c>
      <c r="C533" s="66">
        <v>104</v>
      </c>
      <c r="D533" s="65">
        <v>1051</v>
      </c>
      <c r="E533" s="66">
        <v>983</v>
      </c>
      <c r="F533" s="67"/>
      <c r="G533" s="65">
        <f t="shared" si="100"/>
        <v>45</v>
      </c>
      <c r="H533" s="66">
        <f t="shared" si="101"/>
        <v>68</v>
      </c>
      <c r="I533" s="20">
        <f t="shared" si="102"/>
        <v>0.43269230769230771</v>
      </c>
      <c r="J533" s="21">
        <f t="shared" si="103"/>
        <v>6.9175991861648023E-2</v>
      </c>
    </row>
    <row r="534" spans="1:10" x14ac:dyDescent="0.25">
      <c r="A534" s="158" t="s">
        <v>375</v>
      </c>
      <c r="B534" s="65">
        <v>36</v>
      </c>
      <c r="C534" s="66">
        <v>72</v>
      </c>
      <c r="D534" s="65">
        <v>276</v>
      </c>
      <c r="E534" s="66">
        <v>348</v>
      </c>
      <c r="F534" s="67"/>
      <c r="G534" s="65">
        <f t="shared" si="100"/>
        <v>-36</v>
      </c>
      <c r="H534" s="66">
        <f t="shared" si="101"/>
        <v>-72</v>
      </c>
      <c r="I534" s="20">
        <f t="shared" si="102"/>
        <v>-0.5</v>
      </c>
      <c r="J534" s="21">
        <f t="shared" si="103"/>
        <v>-0.20689655172413793</v>
      </c>
    </row>
    <row r="535" spans="1:10" s="160" customFormat="1" ht="13" x14ac:dyDescent="0.3">
      <c r="A535" s="178" t="s">
        <v>711</v>
      </c>
      <c r="B535" s="71">
        <v>335</v>
      </c>
      <c r="C535" s="72">
        <v>342</v>
      </c>
      <c r="D535" s="71">
        <v>3035</v>
      </c>
      <c r="E535" s="72">
        <v>2731</v>
      </c>
      <c r="F535" s="73"/>
      <c r="G535" s="71">
        <f t="shared" si="100"/>
        <v>-7</v>
      </c>
      <c r="H535" s="72">
        <f t="shared" si="101"/>
        <v>304</v>
      </c>
      <c r="I535" s="37">
        <f t="shared" si="102"/>
        <v>-2.046783625730994E-2</v>
      </c>
      <c r="J535" s="38">
        <f t="shared" si="103"/>
        <v>0.11131453679970707</v>
      </c>
    </row>
    <row r="536" spans="1:10" x14ac:dyDescent="0.25">
      <c r="A536" s="177"/>
      <c r="B536" s="143"/>
      <c r="C536" s="144"/>
      <c r="D536" s="143"/>
      <c r="E536" s="144"/>
      <c r="F536" s="145"/>
      <c r="G536" s="143"/>
      <c r="H536" s="144"/>
      <c r="I536" s="151"/>
      <c r="J536" s="152"/>
    </row>
    <row r="537" spans="1:10" s="139" customFormat="1" ht="13" x14ac:dyDescent="0.3">
      <c r="A537" s="159" t="s">
        <v>96</v>
      </c>
      <c r="B537" s="65"/>
      <c r="C537" s="66"/>
      <c r="D537" s="65"/>
      <c r="E537" s="66"/>
      <c r="F537" s="67"/>
      <c r="G537" s="65"/>
      <c r="H537" s="66"/>
      <c r="I537" s="20"/>
      <c r="J537" s="21"/>
    </row>
    <row r="538" spans="1:10" x14ac:dyDescent="0.25">
      <c r="A538" s="158" t="s">
        <v>265</v>
      </c>
      <c r="B538" s="65">
        <v>316</v>
      </c>
      <c r="C538" s="66">
        <v>351</v>
      </c>
      <c r="D538" s="65">
        <v>3209</v>
      </c>
      <c r="E538" s="66">
        <v>1824</v>
      </c>
      <c r="F538" s="67"/>
      <c r="G538" s="65">
        <f>B538-C538</f>
        <v>-35</v>
      </c>
      <c r="H538" s="66">
        <f>D538-E538</f>
        <v>1385</v>
      </c>
      <c r="I538" s="20">
        <f>IF(C538=0, "-", IF(G538/C538&lt;10, G538/C538, "&gt;999%"))</f>
        <v>-9.9715099715099717E-2</v>
      </c>
      <c r="J538" s="21">
        <f>IF(E538=0, "-", IF(H538/E538&lt;10, H538/E538, "&gt;999%"))</f>
        <v>0.75932017543859653</v>
      </c>
    </row>
    <row r="539" spans="1:10" x14ac:dyDescent="0.25">
      <c r="A539" s="158" t="s">
        <v>435</v>
      </c>
      <c r="B539" s="65">
        <v>697</v>
      </c>
      <c r="C539" s="66">
        <v>934</v>
      </c>
      <c r="D539" s="65">
        <v>4909</v>
      </c>
      <c r="E539" s="66">
        <v>1123</v>
      </c>
      <c r="F539" s="67"/>
      <c r="G539" s="65">
        <f>B539-C539</f>
        <v>-237</v>
      </c>
      <c r="H539" s="66">
        <f>D539-E539</f>
        <v>3786</v>
      </c>
      <c r="I539" s="20">
        <f>IF(C539=0, "-", IF(G539/C539&lt;10, G539/C539, "&gt;999%"))</f>
        <v>-0.25374732334047106</v>
      </c>
      <c r="J539" s="21">
        <f>IF(E539=0, "-", IF(H539/E539&lt;10, H539/E539, "&gt;999%"))</f>
        <v>3.3713268032056991</v>
      </c>
    </row>
    <row r="540" spans="1:10" s="160" customFormat="1" ht="13" x14ac:dyDescent="0.3">
      <c r="A540" s="178" t="s">
        <v>712</v>
      </c>
      <c r="B540" s="71">
        <v>1013</v>
      </c>
      <c r="C540" s="72">
        <v>1285</v>
      </c>
      <c r="D540" s="71">
        <v>8118</v>
      </c>
      <c r="E540" s="72">
        <v>2947</v>
      </c>
      <c r="F540" s="73"/>
      <c r="G540" s="71">
        <f>B540-C540</f>
        <v>-272</v>
      </c>
      <c r="H540" s="72">
        <f>D540-E540</f>
        <v>5171</v>
      </c>
      <c r="I540" s="37">
        <f>IF(C540=0, "-", IF(G540/C540&lt;10, G540/C540, "&gt;999%"))</f>
        <v>-0.21167315175097276</v>
      </c>
      <c r="J540" s="38">
        <f>IF(E540=0, "-", IF(H540/E540&lt;10, H540/E540, "&gt;999%"))</f>
        <v>1.7546657617916526</v>
      </c>
    </row>
    <row r="541" spans="1:10" x14ac:dyDescent="0.25">
      <c r="A541" s="177"/>
      <c r="B541" s="143"/>
      <c r="C541" s="144"/>
      <c r="D541" s="143"/>
      <c r="E541" s="144"/>
      <c r="F541" s="145"/>
      <c r="G541" s="143"/>
      <c r="H541" s="144"/>
      <c r="I541" s="151"/>
      <c r="J541" s="152"/>
    </row>
    <row r="542" spans="1:10" s="139" customFormat="1" ht="13" x14ac:dyDescent="0.3">
      <c r="A542" s="159" t="s">
        <v>97</v>
      </c>
      <c r="B542" s="65"/>
      <c r="C542" s="66"/>
      <c r="D542" s="65"/>
      <c r="E542" s="66"/>
      <c r="F542" s="67"/>
      <c r="G542" s="65"/>
      <c r="H542" s="66"/>
      <c r="I542" s="20"/>
      <c r="J542" s="21"/>
    </row>
    <row r="543" spans="1:10" x14ac:dyDescent="0.25">
      <c r="A543" s="158" t="s">
        <v>248</v>
      </c>
      <c r="B543" s="65">
        <v>129</v>
      </c>
      <c r="C543" s="66">
        <v>151</v>
      </c>
      <c r="D543" s="65">
        <v>1469</v>
      </c>
      <c r="E543" s="66">
        <v>1556</v>
      </c>
      <c r="F543" s="67"/>
      <c r="G543" s="65">
        <f t="shared" ref="G543:G565" si="104">B543-C543</f>
        <v>-22</v>
      </c>
      <c r="H543" s="66">
        <f t="shared" ref="H543:H565" si="105">D543-E543</f>
        <v>-87</v>
      </c>
      <c r="I543" s="20">
        <f t="shared" ref="I543:I565" si="106">IF(C543=0, "-", IF(G543/C543&lt;10, G543/C543, "&gt;999%"))</f>
        <v>-0.14569536423841059</v>
      </c>
      <c r="J543" s="21">
        <f t="shared" ref="J543:J565" si="107">IF(E543=0, "-", IF(H543/E543&lt;10, H543/E543, "&gt;999%"))</f>
        <v>-5.5912596401028275E-2</v>
      </c>
    </row>
    <row r="544" spans="1:10" x14ac:dyDescent="0.25">
      <c r="A544" s="158" t="s">
        <v>376</v>
      </c>
      <c r="B544" s="65">
        <v>37</v>
      </c>
      <c r="C544" s="66">
        <v>116</v>
      </c>
      <c r="D544" s="65">
        <v>1126</v>
      </c>
      <c r="E544" s="66">
        <v>1392</v>
      </c>
      <c r="F544" s="67"/>
      <c r="G544" s="65">
        <f t="shared" si="104"/>
        <v>-79</v>
      </c>
      <c r="H544" s="66">
        <f t="shared" si="105"/>
        <v>-266</v>
      </c>
      <c r="I544" s="20">
        <f t="shared" si="106"/>
        <v>-0.68103448275862066</v>
      </c>
      <c r="J544" s="21">
        <f t="shared" si="107"/>
        <v>-0.19109195402298851</v>
      </c>
    </row>
    <row r="545" spans="1:10" x14ac:dyDescent="0.25">
      <c r="A545" s="158" t="s">
        <v>505</v>
      </c>
      <c r="B545" s="65">
        <v>10</v>
      </c>
      <c r="C545" s="66">
        <v>7</v>
      </c>
      <c r="D545" s="65">
        <v>76</v>
      </c>
      <c r="E545" s="66">
        <v>57</v>
      </c>
      <c r="F545" s="67"/>
      <c r="G545" s="65">
        <f t="shared" si="104"/>
        <v>3</v>
      </c>
      <c r="H545" s="66">
        <f t="shared" si="105"/>
        <v>19</v>
      </c>
      <c r="I545" s="20">
        <f t="shared" si="106"/>
        <v>0.42857142857142855</v>
      </c>
      <c r="J545" s="21">
        <f t="shared" si="107"/>
        <v>0.33333333333333331</v>
      </c>
    </row>
    <row r="546" spans="1:10" x14ac:dyDescent="0.25">
      <c r="A546" s="158" t="s">
        <v>225</v>
      </c>
      <c r="B546" s="65">
        <v>303</v>
      </c>
      <c r="C546" s="66">
        <v>363</v>
      </c>
      <c r="D546" s="65">
        <v>3058</v>
      </c>
      <c r="E546" s="66">
        <v>3971</v>
      </c>
      <c r="F546" s="67"/>
      <c r="G546" s="65">
        <f t="shared" si="104"/>
        <v>-60</v>
      </c>
      <c r="H546" s="66">
        <f t="shared" si="105"/>
        <v>-913</v>
      </c>
      <c r="I546" s="20">
        <f t="shared" si="106"/>
        <v>-0.16528925619834711</v>
      </c>
      <c r="J546" s="21">
        <f t="shared" si="107"/>
        <v>-0.22991689750692521</v>
      </c>
    </row>
    <row r="547" spans="1:10" x14ac:dyDescent="0.25">
      <c r="A547" s="158" t="s">
        <v>377</v>
      </c>
      <c r="B547" s="65">
        <v>96</v>
      </c>
      <c r="C547" s="66">
        <v>0</v>
      </c>
      <c r="D547" s="65">
        <v>1179</v>
      </c>
      <c r="E547" s="66">
        <v>0</v>
      </c>
      <c r="F547" s="67"/>
      <c r="G547" s="65">
        <f t="shared" si="104"/>
        <v>96</v>
      </c>
      <c r="H547" s="66">
        <f t="shared" si="105"/>
        <v>1179</v>
      </c>
      <c r="I547" s="20" t="str">
        <f t="shared" si="106"/>
        <v>-</v>
      </c>
      <c r="J547" s="21" t="str">
        <f t="shared" si="107"/>
        <v>-</v>
      </c>
    </row>
    <row r="548" spans="1:10" x14ac:dyDescent="0.25">
      <c r="A548" s="158" t="s">
        <v>454</v>
      </c>
      <c r="B548" s="65">
        <v>0</v>
      </c>
      <c r="C548" s="66">
        <v>0</v>
      </c>
      <c r="D548" s="65">
        <v>1</v>
      </c>
      <c r="E548" s="66">
        <v>0</v>
      </c>
      <c r="F548" s="67"/>
      <c r="G548" s="65">
        <f t="shared" si="104"/>
        <v>0</v>
      </c>
      <c r="H548" s="66">
        <f t="shared" si="105"/>
        <v>1</v>
      </c>
      <c r="I548" s="20" t="str">
        <f t="shared" si="106"/>
        <v>-</v>
      </c>
      <c r="J548" s="21" t="str">
        <f t="shared" si="107"/>
        <v>-</v>
      </c>
    </row>
    <row r="549" spans="1:10" x14ac:dyDescent="0.25">
      <c r="A549" s="158" t="s">
        <v>455</v>
      </c>
      <c r="B549" s="65">
        <v>94</v>
      </c>
      <c r="C549" s="66">
        <v>78</v>
      </c>
      <c r="D549" s="65">
        <v>586</v>
      </c>
      <c r="E549" s="66">
        <v>895</v>
      </c>
      <c r="F549" s="67"/>
      <c r="G549" s="65">
        <f t="shared" si="104"/>
        <v>16</v>
      </c>
      <c r="H549" s="66">
        <f t="shared" si="105"/>
        <v>-309</v>
      </c>
      <c r="I549" s="20">
        <f t="shared" si="106"/>
        <v>0.20512820512820512</v>
      </c>
      <c r="J549" s="21">
        <f t="shared" si="107"/>
        <v>-0.34525139664804472</v>
      </c>
    </row>
    <row r="550" spans="1:10" x14ac:dyDescent="0.25">
      <c r="A550" s="158" t="s">
        <v>318</v>
      </c>
      <c r="B550" s="65">
        <v>14</v>
      </c>
      <c r="C550" s="66">
        <v>21</v>
      </c>
      <c r="D550" s="65">
        <v>150</v>
      </c>
      <c r="E550" s="66">
        <v>21</v>
      </c>
      <c r="F550" s="67"/>
      <c r="G550" s="65">
        <f t="shared" si="104"/>
        <v>-7</v>
      </c>
      <c r="H550" s="66">
        <f t="shared" si="105"/>
        <v>129</v>
      </c>
      <c r="I550" s="20">
        <f t="shared" si="106"/>
        <v>-0.33333333333333331</v>
      </c>
      <c r="J550" s="21">
        <f t="shared" si="107"/>
        <v>6.1428571428571432</v>
      </c>
    </row>
    <row r="551" spans="1:10" x14ac:dyDescent="0.25">
      <c r="A551" s="158" t="s">
        <v>309</v>
      </c>
      <c r="B551" s="65">
        <v>0</v>
      </c>
      <c r="C551" s="66">
        <v>0</v>
      </c>
      <c r="D551" s="65">
        <v>11</v>
      </c>
      <c r="E551" s="66">
        <v>10</v>
      </c>
      <c r="F551" s="67"/>
      <c r="G551" s="65">
        <f t="shared" si="104"/>
        <v>0</v>
      </c>
      <c r="H551" s="66">
        <f t="shared" si="105"/>
        <v>1</v>
      </c>
      <c r="I551" s="20" t="str">
        <f t="shared" si="106"/>
        <v>-</v>
      </c>
      <c r="J551" s="21">
        <f t="shared" si="107"/>
        <v>0.1</v>
      </c>
    </row>
    <row r="552" spans="1:10" x14ac:dyDescent="0.25">
      <c r="A552" s="158" t="s">
        <v>503</v>
      </c>
      <c r="B552" s="65">
        <v>73</v>
      </c>
      <c r="C552" s="66">
        <v>56</v>
      </c>
      <c r="D552" s="65">
        <v>529</v>
      </c>
      <c r="E552" s="66">
        <v>547</v>
      </c>
      <c r="F552" s="67"/>
      <c r="G552" s="65">
        <f t="shared" si="104"/>
        <v>17</v>
      </c>
      <c r="H552" s="66">
        <f t="shared" si="105"/>
        <v>-18</v>
      </c>
      <c r="I552" s="20">
        <f t="shared" si="106"/>
        <v>0.30357142857142855</v>
      </c>
      <c r="J552" s="21">
        <f t="shared" si="107"/>
        <v>-3.2906764168190127E-2</v>
      </c>
    </row>
    <row r="553" spans="1:10" x14ac:dyDescent="0.25">
      <c r="A553" s="158" t="s">
        <v>517</v>
      </c>
      <c r="B553" s="65">
        <v>94</v>
      </c>
      <c r="C553" s="66">
        <v>47</v>
      </c>
      <c r="D553" s="65">
        <v>834</v>
      </c>
      <c r="E553" s="66">
        <v>1047</v>
      </c>
      <c r="F553" s="67"/>
      <c r="G553" s="65">
        <f t="shared" si="104"/>
        <v>47</v>
      </c>
      <c r="H553" s="66">
        <f t="shared" si="105"/>
        <v>-213</v>
      </c>
      <c r="I553" s="20">
        <f t="shared" si="106"/>
        <v>1</v>
      </c>
      <c r="J553" s="21">
        <f t="shared" si="107"/>
        <v>-0.20343839541547279</v>
      </c>
    </row>
    <row r="554" spans="1:10" x14ac:dyDescent="0.25">
      <c r="A554" s="158" t="s">
        <v>527</v>
      </c>
      <c r="B554" s="65">
        <v>299</v>
      </c>
      <c r="C554" s="66">
        <v>369</v>
      </c>
      <c r="D554" s="65">
        <v>2426</v>
      </c>
      <c r="E554" s="66">
        <v>3476</v>
      </c>
      <c r="F554" s="67"/>
      <c r="G554" s="65">
        <f t="shared" si="104"/>
        <v>-70</v>
      </c>
      <c r="H554" s="66">
        <f t="shared" si="105"/>
        <v>-1050</v>
      </c>
      <c r="I554" s="20">
        <f t="shared" si="106"/>
        <v>-0.18970189701897019</v>
      </c>
      <c r="J554" s="21">
        <f t="shared" si="107"/>
        <v>-0.30207134637514382</v>
      </c>
    </row>
    <row r="555" spans="1:10" x14ac:dyDescent="0.25">
      <c r="A555" s="158" t="s">
        <v>537</v>
      </c>
      <c r="B555" s="65">
        <v>1347</v>
      </c>
      <c r="C555" s="66">
        <v>965</v>
      </c>
      <c r="D555" s="65">
        <v>8944</v>
      </c>
      <c r="E555" s="66">
        <v>9509</v>
      </c>
      <c r="F555" s="67"/>
      <c r="G555" s="65">
        <f t="shared" si="104"/>
        <v>382</v>
      </c>
      <c r="H555" s="66">
        <f t="shared" si="105"/>
        <v>-565</v>
      </c>
      <c r="I555" s="20">
        <f t="shared" si="106"/>
        <v>0.39585492227979274</v>
      </c>
      <c r="J555" s="21">
        <f t="shared" si="107"/>
        <v>-5.9417394047744244E-2</v>
      </c>
    </row>
    <row r="556" spans="1:10" x14ac:dyDescent="0.25">
      <c r="A556" s="158" t="s">
        <v>456</v>
      </c>
      <c r="B556" s="65">
        <v>186</v>
      </c>
      <c r="C556" s="66">
        <v>143</v>
      </c>
      <c r="D556" s="65">
        <v>1135</v>
      </c>
      <c r="E556" s="66">
        <v>1464</v>
      </c>
      <c r="F556" s="67"/>
      <c r="G556" s="65">
        <f t="shared" si="104"/>
        <v>43</v>
      </c>
      <c r="H556" s="66">
        <f t="shared" si="105"/>
        <v>-329</v>
      </c>
      <c r="I556" s="20">
        <f t="shared" si="106"/>
        <v>0.30069930069930068</v>
      </c>
      <c r="J556" s="21">
        <f t="shared" si="107"/>
        <v>-0.22472677595628415</v>
      </c>
    </row>
    <row r="557" spans="1:10" x14ac:dyDescent="0.25">
      <c r="A557" s="158" t="s">
        <v>538</v>
      </c>
      <c r="B557" s="65">
        <v>340</v>
      </c>
      <c r="C557" s="66">
        <v>318</v>
      </c>
      <c r="D557" s="65">
        <v>2461</v>
      </c>
      <c r="E557" s="66">
        <v>2713</v>
      </c>
      <c r="F557" s="67"/>
      <c r="G557" s="65">
        <f t="shared" si="104"/>
        <v>22</v>
      </c>
      <c r="H557" s="66">
        <f t="shared" si="105"/>
        <v>-252</v>
      </c>
      <c r="I557" s="20">
        <f t="shared" si="106"/>
        <v>6.9182389937106917E-2</v>
      </c>
      <c r="J557" s="21">
        <f t="shared" si="107"/>
        <v>-9.2886103943973466E-2</v>
      </c>
    </row>
    <row r="558" spans="1:10" x14ac:dyDescent="0.25">
      <c r="A558" s="158" t="s">
        <v>486</v>
      </c>
      <c r="B558" s="65">
        <v>288</v>
      </c>
      <c r="C558" s="66">
        <v>141</v>
      </c>
      <c r="D558" s="65">
        <v>2593</v>
      </c>
      <c r="E558" s="66">
        <v>2002</v>
      </c>
      <c r="F558" s="67"/>
      <c r="G558" s="65">
        <f t="shared" si="104"/>
        <v>147</v>
      </c>
      <c r="H558" s="66">
        <f t="shared" si="105"/>
        <v>591</v>
      </c>
      <c r="I558" s="20">
        <f t="shared" si="106"/>
        <v>1.0425531914893618</v>
      </c>
      <c r="J558" s="21">
        <f t="shared" si="107"/>
        <v>0.2952047952047952</v>
      </c>
    </row>
    <row r="559" spans="1:10" x14ac:dyDescent="0.25">
      <c r="A559" s="158" t="s">
        <v>457</v>
      </c>
      <c r="B559" s="65">
        <v>532</v>
      </c>
      <c r="C559" s="66">
        <v>388</v>
      </c>
      <c r="D559" s="65">
        <v>3703</v>
      </c>
      <c r="E559" s="66">
        <v>4808</v>
      </c>
      <c r="F559" s="67"/>
      <c r="G559" s="65">
        <f t="shared" si="104"/>
        <v>144</v>
      </c>
      <c r="H559" s="66">
        <f t="shared" si="105"/>
        <v>-1105</v>
      </c>
      <c r="I559" s="20">
        <f t="shared" si="106"/>
        <v>0.37113402061855671</v>
      </c>
      <c r="J559" s="21">
        <f t="shared" si="107"/>
        <v>-0.22982529118136438</v>
      </c>
    </row>
    <row r="560" spans="1:10" x14ac:dyDescent="0.25">
      <c r="A560" s="158" t="s">
        <v>226</v>
      </c>
      <c r="B560" s="65">
        <v>0</v>
      </c>
      <c r="C560" s="66">
        <v>0</v>
      </c>
      <c r="D560" s="65">
        <v>1</v>
      </c>
      <c r="E560" s="66">
        <v>4</v>
      </c>
      <c r="F560" s="67"/>
      <c r="G560" s="65">
        <f t="shared" si="104"/>
        <v>0</v>
      </c>
      <c r="H560" s="66">
        <f t="shared" si="105"/>
        <v>-3</v>
      </c>
      <c r="I560" s="20" t="str">
        <f t="shared" si="106"/>
        <v>-</v>
      </c>
      <c r="J560" s="21">
        <f t="shared" si="107"/>
        <v>-0.75</v>
      </c>
    </row>
    <row r="561" spans="1:10" x14ac:dyDescent="0.25">
      <c r="A561" s="158" t="s">
        <v>414</v>
      </c>
      <c r="B561" s="65">
        <v>405</v>
      </c>
      <c r="C561" s="66">
        <v>368</v>
      </c>
      <c r="D561" s="65">
        <v>4349</v>
      </c>
      <c r="E561" s="66">
        <v>5339</v>
      </c>
      <c r="F561" s="67"/>
      <c r="G561" s="65">
        <f t="shared" si="104"/>
        <v>37</v>
      </c>
      <c r="H561" s="66">
        <f t="shared" si="105"/>
        <v>-990</v>
      </c>
      <c r="I561" s="20">
        <f t="shared" si="106"/>
        <v>0.10054347826086957</v>
      </c>
      <c r="J561" s="21">
        <f t="shared" si="107"/>
        <v>-0.18542798276830869</v>
      </c>
    </row>
    <row r="562" spans="1:10" x14ac:dyDescent="0.25">
      <c r="A562" s="158" t="s">
        <v>335</v>
      </c>
      <c r="B562" s="65">
        <v>6</v>
      </c>
      <c r="C562" s="66">
        <v>0</v>
      </c>
      <c r="D562" s="65">
        <v>31</v>
      </c>
      <c r="E562" s="66">
        <v>15</v>
      </c>
      <c r="F562" s="67"/>
      <c r="G562" s="65">
        <f t="shared" si="104"/>
        <v>6</v>
      </c>
      <c r="H562" s="66">
        <f t="shared" si="105"/>
        <v>16</v>
      </c>
      <c r="I562" s="20" t="str">
        <f t="shared" si="106"/>
        <v>-</v>
      </c>
      <c r="J562" s="21">
        <f t="shared" si="107"/>
        <v>1.0666666666666667</v>
      </c>
    </row>
    <row r="563" spans="1:10" x14ac:dyDescent="0.25">
      <c r="A563" s="158" t="s">
        <v>212</v>
      </c>
      <c r="B563" s="65">
        <v>35</v>
      </c>
      <c r="C563" s="66">
        <v>15</v>
      </c>
      <c r="D563" s="65">
        <v>347</v>
      </c>
      <c r="E563" s="66">
        <v>488</v>
      </c>
      <c r="F563" s="67"/>
      <c r="G563" s="65">
        <f t="shared" si="104"/>
        <v>20</v>
      </c>
      <c r="H563" s="66">
        <f t="shared" si="105"/>
        <v>-141</v>
      </c>
      <c r="I563" s="20">
        <f t="shared" si="106"/>
        <v>1.3333333333333333</v>
      </c>
      <c r="J563" s="21">
        <f t="shared" si="107"/>
        <v>-0.28893442622950821</v>
      </c>
    </row>
    <row r="564" spans="1:10" x14ac:dyDescent="0.25">
      <c r="A564" s="158" t="s">
        <v>353</v>
      </c>
      <c r="B564" s="65">
        <v>100</v>
      </c>
      <c r="C564" s="66">
        <v>66</v>
      </c>
      <c r="D564" s="65">
        <v>954</v>
      </c>
      <c r="E564" s="66">
        <v>1338</v>
      </c>
      <c r="F564" s="67"/>
      <c r="G564" s="65">
        <f t="shared" si="104"/>
        <v>34</v>
      </c>
      <c r="H564" s="66">
        <f t="shared" si="105"/>
        <v>-384</v>
      </c>
      <c r="I564" s="20">
        <f t="shared" si="106"/>
        <v>0.51515151515151514</v>
      </c>
      <c r="J564" s="21">
        <f t="shared" si="107"/>
        <v>-0.28699551569506726</v>
      </c>
    </row>
    <row r="565" spans="1:10" s="160" customFormat="1" ht="13" x14ac:dyDescent="0.3">
      <c r="A565" s="178" t="s">
        <v>713</v>
      </c>
      <c r="B565" s="71">
        <v>4388</v>
      </c>
      <c r="C565" s="72">
        <v>3612</v>
      </c>
      <c r="D565" s="71">
        <v>35963</v>
      </c>
      <c r="E565" s="72">
        <v>40652</v>
      </c>
      <c r="F565" s="73"/>
      <c r="G565" s="71">
        <f t="shared" si="104"/>
        <v>776</v>
      </c>
      <c r="H565" s="72">
        <f t="shared" si="105"/>
        <v>-4689</v>
      </c>
      <c r="I565" s="37">
        <f t="shared" si="106"/>
        <v>0.21483942414174972</v>
      </c>
      <c r="J565" s="38">
        <f t="shared" si="107"/>
        <v>-0.11534487848076355</v>
      </c>
    </row>
    <row r="566" spans="1:10" x14ac:dyDescent="0.25">
      <c r="A566" s="177"/>
      <c r="B566" s="143"/>
      <c r="C566" s="144"/>
      <c r="D566" s="143"/>
      <c r="E566" s="144"/>
      <c r="F566" s="145"/>
      <c r="G566" s="143"/>
      <c r="H566" s="144"/>
      <c r="I566" s="151"/>
      <c r="J566" s="152"/>
    </row>
    <row r="567" spans="1:10" s="139" customFormat="1" ht="13" x14ac:dyDescent="0.3">
      <c r="A567" s="159" t="s">
        <v>98</v>
      </c>
      <c r="B567" s="65"/>
      <c r="C567" s="66"/>
      <c r="D567" s="65"/>
      <c r="E567" s="66"/>
      <c r="F567" s="67"/>
      <c r="G567" s="65"/>
      <c r="H567" s="66"/>
      <c r="I567" s="20"/>
      <c r="J567" s="21"/>
    </row>
    <row r="568" spans="1:10" x14ac:dyDescent="0.25">
      <c r="A568" s="158" t="s">
        <v>586</v>
      </c>
      <c r="B568" s="65">
        <v>17</v>
      </c>
      <c r="C568" s="66">
        <v>26</v>
      </c>
      <c r="D568" s="65">
        <v>172</v>
      </c>
      <c r="E568" s="66">
        <v>174</v>
      </c>
      <c r="F568" s="67"/>
      <c r="G568" s="65">
        <f>B568-C568</f>
        <v>-9</v>
      </c>
      <c r="H568" s="66">
        <f>D568-E568</f>
        <v>-2</v>
      </c>
      <c r="I568" s="20">
        <f>IF(C568=0, "-", IF(G568/C568&lt;10, G568/C568, "&gt;999%"))</f>
        <v>-0.34615384615384615</v>
      </c>
      <c r="J568" s="21">
        <f>IF(E568=0, "-", IF(H568/E568&lt;10, H568/E568, "&gt;999%"))</f>
        <v>-1.1494252873563218E-2</v>
      </c>
    </row>
    <row r="569" spans="1:10" x14ac:dyDescent="0.25">
      <c r="A569" s="158" t="s">
        <v>572</v>
      </c>
      <c r="B569" s="65">
        <v>0</v>
      </c>
      <c r="C569" s="66">
        <v>1</v>
      </c>
      <c r="D569" s="65">
        <v>33</v>
      </c>
      <c r="E569" s="66">
        <v>40</v>
      </c>
      <c r="F569" s="67"/>
      <c r="G569" s="65">
        <f>B569-C569</f>
        <v>-1</v>
      </c>
      <c r="H569" s="66">
        <f>D569-E569</f>
        <v>-7</v>
      </c>
      <c r="I569" s="20">
        <f>IF(C569=0, "-", IF(G569/C569&lt;10, G569/C569, "&gt;999%"))</f>
        <v>-1</v>
      </c>
      <c r="J569" s="21">
        <f>IF(E569=0, "-", IF(H569/E569&lt;10, H569/E569, "&gt;999%"))</f>
        <v>-0.17499999999999999</v>
      </c>
    </row>
    <row r="570" spans="1:10" s="160" customFormat="1" ht="13" x14ac:dyDescent="0.3">
      <c r="A570" s="178" t="s">
        <v>714</v>
      </c>
      <c r="B570" s="71">
        <v>17</v>
      </c>
      <c r="C570" s="72">
        <v>27</v>
      </c>
      <c r="D570" s="71">
        <v>205</v>
      </c>
      <c r="E570" s="72">
        <v>214</v>
      </c>
      <c r="F570" s="73"/>
      <c r="G570" s="71">
        <f>B570-C570</f>
        <v>-10</v>
      </c>
      <c r="H570" s="72">
        <f>D570-E570</f>
        <v>-9</v>
      </c>
      <c r="I570" s="37">
        <f>IF(C570=0, "-", IF(G570/C570&lt;10, G570/C570, "&gt;999%"))</f>
        <v>-0.37037037037037035</v>
      </c>
      <c r="J570" s="38">
        <f>IF(E570=0, "-", IF(H570/E570&lt;10, H570/E570, "&gt;999%"))</f>
        <v>-4.2056074766355138E-2</v>
      </c>
    </row>
    <row r="571" spans="1:10" x14ac:dyDescent="0.25">
      <c r="A571" s="177"/>
      <c r="B571" s="143"/>
      <c r="C571" s="144"/>
      <c r="D571" s="143"/>
      <c r="E571" s="144"/>
      <c r="F571" s="145"/>
      <c r="G571" s="143"/>
      <c r="H571" s="144"/>
      <c r="I571" s="151"/>
      <c r="J571" s="152"/>
    </row>
    <row r="572" spans="1:10" s="139" customFormat="1" ht="13" x14ac:dyDescent="0.3">
      <c r="A572" s="159" t="s">
        <v>99</v>
      </c>
      <c r="B572" s="65"/>
      <c r="C572" s="66"/>
      <c r="D572" s="65"/>
      <c r="E572" s="66"/>
      <c r="F572" s="67"/>
      <c r="G572" s="65"/>
      <c r="H572" s="66"/>
      <c r="I572" s="20"/>
      <c r="J572" s="21"/>
    </row>
    <row r="573" spans="1:10" x14ac:dyDescent="0.25">
      <c r="A573" s="158" t="s">
        <v>539</v>
      </c>
      <c r="B573" s="65">
        <v>159</v>
      </c>
      <c r="C573" s="66">
        <v>73</v>
      </c>
      <c r="D573" s="65">
        <v>836</v>
      </c>
      <c r="E573" s="66">
        <v>747</v>
      </c>
      <c r="F573" s="67"/>
      <c r="G573" s="65">
        <f t="shared" ref="G573:G592" si="108">B573-C573</f>
        <v>86</v>
      </c>
      <c r="H573" s="66">
        <f t="shared" ref="H573:H592" si="109">D573-E573</f>
        <v>89</v>
      </c>
      <c r="I573" s="20">
        <f t="shared" ref="I573:I592" si="110">IF(C573=0, "-", IF(G573/C573&lt;10, G573/C573, "&gt;999%"))</f>
        <v>1.178082191780822</v>
      </c>
      <c r="J573" s="21">
        <f t="shared" ref="J573:J592" si="111">IF(E573=0, "-", IF(H573/E573&lt;10, H573/E573, "&gt;999%"))</f>
        <v>0.11914323962516733</v>
      </c>
    </row>
    <row r="574" spans="1:10" x14ac:dyDescent="0.25">
      <c r="A574" s="158" t="s">
        <v>266</v>
      </c>
      <c r="B574" s="65">
        <v>14</v>
      </c>
      <c r="C574" s="66">
        <v>12</v>
      </c>
      <c r="D574" s="65">
        <v>89</v>
      </c>
      <c r="E574" s="66">
        <v>59</v>
      </c>
      <c r="F574" s="67"/>
      <c r="G574" s="65">
        <f t="shared" si="108"/>
        <v>2</v>
      </c>
      <c r="H574" s="66">
        <f t="shared" si="109"/>
        <v>30</v>
      </c>
      <c r="I574" s="20">
        <f t="shared" si="110"/>
        <v>0.16666666666666666</v>
      </c>
      <c r="J574" s="21">
        <f t="shared" si="111"/>
        <v>0.50847457627118642</v>
      </c>
    </row>
    <row r="575" spans="1:10" x14ac:dyDescent="0.25">
      <c r="A575" s="158" t="s">
        <v>300</v>
      </c>
      <c r="B575" s="65">
        <v>1</v>
      </c>
      <c r="C575" s="66">
        <v>2</v>
      </c>
      <c r="D575" s="65">
        <v>4</v>
      </c>
      <c r="E575" s="66">
        <v>7</v>
      </c>
      <c r="F575" s="67"/>
      <c r="G575" s="65">
        <f t="shared" si="108"/>
        <v>-1</v>
      </c>
      <c r="H575" s="66">
        <f t="shared" si="109"/>
        <v>-3</v>
      </c>
      <c r="I575" s="20">
        <f t="shared" si="110"/>
        <v>-0.5</v>
      </c>
      <c r="J575" s="21">
        <f t="shared" si="111"/>
        <v>-0.42857142857142855</v>
      </c>
    </row>
    <row r="576" spans="1:10" x14ac:dyDescent="0.25">
      <c r="A576" s="158" t="s">
        <v>508</v>
      </c>
      <c r="B576" s="65">
        <v>9</v>
      </c>
      <c r="C576" s="66">
        <v>19</v>
      </c>
      <c r="D576" s="65">
        <v>58</v>
      </c>
      <c r="E576" s="66">
        <v>90</v>
      </c>
      <c r="F576" s="67"/>
      <c r="G576" s="65">
        <f t="shared" si="108"/>
        <v>-10</v>
      </c>
      <c r="H576" s="66">
        <f t="shared" si="109"/>
        <v>-32</v>
      </c>
      <c r="I576" s="20">
        <f t="shared" si="110"/>
        <v>-0.52631578947368418</v>
      </c>
      <c r="J576" s="21">
        <f t="shared" si="111"/>
        <v>-0.35555555555555557</v>
      </c>
    </row>
    <row r="577" spans="1:10" x14ac:dyDescent="0.25">
      <c r="A577" s="158" t="s">
        <v>310</v>
      </c>
      <c r="B577" s="65">
        <v>0</v>
      </c>
      <c r="C577" s="66">
        <v>4</v>
      </c>
      <c r="D577" s="65">
        <v>16</v>
      </c>
      <c r="E577" s="66">
        <v>15</v>
      </c>
      <c r="F577" s="67"/>
      <c r="G577" s="65">
        <f t="shared" si="108"/>
        <v>-4</v>
      </c>
      <c r="H577" s="66">
        <f t="shared" si="109"/>
        <v>1</v>
      </c>
      <c r="I577" s="20">
        <f t="shared" si="110"/>
        <v>-1</v>
      </c>
      <c r="J577" s="21">
        <f t="shared" si="111"/>
        <v>6.6666666666666666E-2</v>
      </c>
    </row>
    <row r="578" spans="1:10" x14ac:dyDescent="0.25">
      <c r="A578" s="158" t="s">
        <v>301</v>
      </c>
      <c r="B578" s="65">
        <v>0</v>
      </c>
      <c r="C578" s="66">
        <v>0</v>
      </c>
      <c r="D578" s="65">
        <v>3</v>
      </c>
      <c r="E578" s="66">
        <v>1</v>
      </c>
      <c r="F578" s="67"/>
      <c r="G578" s="65">
        <f t="shared" si="108"/>
        <v>0</v>
      </c>
      <c r="H578" s="66">
        <f t="shared" si="109"/>
        <v>2</v>
      </c>
      <c r="I578" s="20" t="str">
        <f t="shared" si="110"/>
        <v>-</v>
      </c>
      <c r="J578" s="21">
        <f t="shared" si="111"/>
        <v>2</v>
      </c>
    </row>
    <row r="579" spans="1:10" x14ac:dyDescent="0.25">
      <c r="A579" s="158" t="s">
        <v>560</v>
      </c>
      <c r="B579" s="65">
        <v>21</v>
      </c>
      <c r="C579" s="66">
        <v>42</v>
      </c>
      <c r="D579" s="65">
        <v>204</v>
      </c>
      <c r="E579" s="66">
        <v>144</v>
      </c>
      <c r="F579" s="67"/>
      <c r="G579" s="65">
        <f t="shared" si="108"/>
        <v>-21</v>
      </c>
      <c r="H579" s="66">
        <f t="shared" si="109"/>
        <v>60</v>
      </c>
      <c r="I579" s="20">
        <f t="shared" si="110"/>
        <v>-0.5</v>
      </c>
      <c r="J579" s="21">
        <f t="shared" si="111"/>
        <v>0.41666666666666669</v>
      </c>
    </row>
    <row r="580" spans="1:10" x14ac:dyDescent="0.25">
      <c r="A580" s="158" t="s">
        <v>504</v>
      </c>
      <c r="B580" s="65">
        <v>0</v>
      </c>
      <c r="C580" s="66">
        <v>1</v>
      </c>
      <c r="D580" s="65">
        <v>0</v>
      </c>
      <c r="E580" s="66">
        <v>15</v>
      </c>
      <c r="F580" s="67"/>
      <c r="G580" s="65">
        <f t="shared" si="108"/>
        <v>-1</v>
      </c>
      <c r="H580" s="66">
        <f t="shared" si="109"/>
        <v>-15</v>
      </c>
      <c r="I580" s="20">
        <f t="shared" si="110"/>
        <v>-1</v>
      </c>
      <c r="J580" s="21">
        <f t="shared" si="111"/>
        <v>-1</v>
      </c>
    </row>
    <row r="581" spans="1:10" x14ac:dyDescent="0.25">
      <c r="A581" s="158" t="s">
        <v>243</v>
      </c>
      <c r="B581" s="65">
        <v>57</v>
      </c>
      <c r="C581" s="66">
        <v>75</v>
      </c>
      <c r="D581" s="65">
        <v>381</v>
      </c>
      <c r="E581" s="66">
        <v>366</v>
      </c>
      <c r="F581" s="67"/>
      <c r="G581" s="65">
        <f t="shared" si="108"/>
        <v>-18</v>
      </c>
      <c r="H581" s="66">
        <f t="shared" si="109"/>
        <v>15</v>
      </c>
      <c r="I581" s="20">
        <f t="shared" si="110"/>
        <v>-0.24</v>
      </c>
      <c r="J581" s="21">
        <f t="shared" si="111"/>
        <v>4.0983606557377046E-2</v>
      </c>
    </row>
    <row r="582" spans="1:10" x14ac:dyDescent="0.25">
      <c r="A582" s="158" t="s">
        <v>302</v>
      </c>
      <c r="B582" s="65">
        <v>8</v>
      </c>
      <c r="C582" s="66">
        <v>25</v>
      </c>
      <c r="D582" s="65">
        <v>117</v>
      </c>
      <c r="E582" s="66">
        <v>62</v>
      </c>
      <c r="F582" s="67"/>
      <c r="G582" s="65">
        <f t="shared" si="108"/>
        <v>-17</v>
      </c>
      <c r="H582" s="66">
        <f t="shared" si="109"/>
        <v>55</v>
      </c>
      <c r="I582" s="20">
        <f t="shared" si="110"/>
        <v>-0.68</v>
      </c>
      <c r="J582" s="21">
        <f t="shared" si="111"/>
        <v>0.88709677419354838</v>
      </c>
    </row>
    <row r="583" spans="1:10" x14ac:dyDescent="0.25">
      <c r="A583" s="158" t="s">
        <v>249</v>
      </c>
      <c r="B583" s="65">
        <v>5</v>
      </c>
      <c r="C583" s="66">
        <v>9</v>
      </c>
      <c r="D583" s="65">
        <v>32</v>
      </c>
      <c r="E583" s="66">
        <v>49</v>
      </c>
      <c r="F583" s="67"/>
      <c r="G583" s="65">
        <f t="shared" si="108"/>
        <v>-4</v>
      </c>
      <c r="H583" s="66">
        <f t="shared" si="109"/>
        <v>-17</v>
      </c>
      <c r="I583" s="20">
        <f t="shared" si="110"/>
        <v>-0.44444444444444442</v>
      </c>
      <c r="J583" s="21">
        <f t="shared" si="111"/>
        <v>-0.34693877551020408</v>
      </c>
    </row>
    <row r="584" spans="1:10" x14ac:dyDescent="0.25">
      <c r="A584" s="158" t="s">
        <v>458</v>
      </c>
      <c r="B584" s="65">
        <v>2</v>
      </c>
      <c r="C584" s="66">
        <v>0</v>
      </c>
      <c r="D584" s="65">
        <v>20</v>
      </c>
      <c r="E584" s="66">
        <v>11</v>
      </c>
      <c r="F584" s="67"/>
      <c r="G584" s="65">
        <f t="shared" si="108"/>
        <v>2</v>
      </c>
      <c r="H584" s="66">
        <f t="shared" si="109"/>
        <v>9</v>
      </c>
      <c r="I584" s="20" t="str">
        <f t="shared" si="110"/>
        <v>-</v>
      </c>
      <c r="J584" s="21">
        <f t="shared" si="111"/>
        <v>0.81818181818181823</v>
      </c>
    </row>
    <row r="585" spans="1:10" x14ac:dyDescent="0.25">
      <c r="A585" s="158" t="s">
        <v>213</v>
      </c>
      <c r="B585" s="65">
        <v>18</v>
      </c>
      <c r="C585" s="66">
        <v>15</v>
      </c>
      <c r="D585" s="65">
        <v>69</v>
      </c>
      <c r="E585" s="66">
        <v>207</v>
      </c>
      <c r="F585" s="67"/>
      <c r="G585" s="65">
        <f t="shared" si="108"/>
        <v>3</v>
      </c>
      <c r="H585" s="66">
        <f t="shared" si="109"/>
        <v>-138</v>
      </c>
      <c r="I585" s="20">
        <f t="shared" si="110"/>
        <v>0.2</v>
      </c>
      <c r="J585" s="21">
        <f t="shared" si="111"/>
        <v>-0.66666666666666663</v>
      </c>
    </row>
    <row r="586" spans="1:10" x14ac:dyDescent="0.25">
      <c r="A586" s="158" t="s">
        <v>354</v>
      </c>
      <c r="B586" s="65">
        <v>48</v>
      </c>
      <c r="C586" s="66">
        <v>99</v>
      </c>
      <c r="D586" s="65">
        <v>558</v>
      </c>
      <c r="E586" s="66">
        <v>747</v>
      </c>
      <c r="F586" s="67"/>
      <c r="G586" s="65">
        <f t="shared" si="108"/>
        <v>-51</v>
      </c>
      <c r="H586" s="66">
        <f t="shared" si="109"/>
        <v>-189</v>
      </c>
      <c r="I586" s="20">
        <f t="shared" si="110"/>
        <v>-0.51515151515151514</v>
      </c>
      <c r="J586" s="21">
        <f t="shared" si="111"/>
        <v>-0.25301204819277107</v>
      </c>
    </row>
    <row r="587" spans="1:10" x14ac:dyDescent="0.25">
      <c r="A587" s="158" t="s">
        <v>415</v>
      </c>
      <c r="B587" s="65">
        <v>97</v>
      </c>
      <c r="C587" s="66">
        <v>89</v>
      </c>
      <c r="D587" s="65">
        <v>780</v>
      </c>
      <c r="E587" s="66">
        <v>304</v>
      </c>
      <c r="F587" s="67"/>
      <c r="G587" s="65">
        <f t="shared" si="108"/>
        <v>8</v>
      </c>
      <c r="H587" s="66">
        <f t="shared" si="109"/>
        <v>476</v>
      </c>
      <c r="I587" s="20">
        <f t="shared" si="110"/>
        <v>8.98876404494382E-2</v>
      </c>
      <c r="J587" s="21">
        <f t="shared" si="111"/>
        <v>1.5657894736842106</v>
      </c>
    </row>
    <row r="588" spans="1:10" x14ac:dyDescent="0.25">
      <c r="A588" s="158" t="s">
        <v>459</v>
      </c>
      <c r="B588" s="65">
        <v>74</v>
      </c>
      <c r="C588" s="66">
        <v>106</v>
      </c>
      <c r="D588" s="65">
        <v>539</v>
      </c>
      <c r="E588" s="66">
        <v>310</v>
      </c>
      <c r="F588" s="67"/>
      <c r="G588" s="65">
        <f t="shared" si="108"/>
        <v>-32</v>
      </c>
      <c r="H588" s="66">
        <f t="shared" si="109"/>
        <v>229</v>
      </c>
      <c r="I588" s="20">
        <f t="shared" si="110"/>
        <v>-0.30188679245283018</v>
      </c>
      <c r="J588" s="21">
        <f t="shared" si="111"/>
        <v>0.73870967741935489</v>
      </c>
    </row>
    <row r="589" spans="1:10" x14ac:dyDescent="0.25">
      <c r="A589" s="158" t="s">
        <v>482</v>
      </c>
      <c r="B589" s="65">
        <v>8</v>
      </c>
      <c r="C589" s="66">
        <v>24</v>
      </c>
      <c r="D589" s="65">
        <v>113</v>
      </c>
      <c r="E589" s="66">
        <v>103</v>
      </c>
      <c r="F589" s="67"/>
      <c r="G589" s="65">
        <f t="shared" si="108"/>
        <v>-16</v>
      </c>
      <c r="H589" s="66">
        <f t="shared" si="109"/>
        <v>10</v>
      </c>
      <c r="I589" s="20">
        <f t="shared" si="110"/>
        <v>-0.66666666666666663</v>
      </c>
      <c r="J589" s="21">
        <f t="shared" si="111"/>
        <v>9.7087378640776698E-2</v>
      </c>
    </row>
    <row r="590" spans="1:10" x14ac:dyDescent="0.25">
      <c r="A590" s="158" t="s">
        <v>518</v>
      </c>
      <c r="B590" s="65">
        <v>10</v>
      </c>
      <c r="C590" s="66">
        <v>21</v>
      </c>
      <c r="D590" s="65">
        <v>99</v>
      </c>
      <c r="E590" s="66">
        <v>135</v>
      </c>
      <c r="F590" s="67"/>
      <c r="G590" s="65">
        <f t="shared" si="108"/>
        <v>-11</v>
      </c>
      <c r="H590" s="66">
        <f t="shared" si="109"/>
        <v>-36</v>
      </c>
      <c r="I590" s="20">
        <f t="shared" si="110"/>
        <v>-0.52380952380952384</v>
      </c>
      <c r="J590" s="21">
        <f t="shared" si="111"/>
        <v>-0.26666666666666666</v>
      </c>
    </row>
    <row r="591" spans="1:10" x14ac:dyDescent="0.25">
      <c r="A591" s="158" t="s">
        <v>378</v>
      </c>
      <c r="B591" s="65">
        <v>118</v>
      </c>
      <c r="C591" s="66">
        <v>83</v>
      </c>
      <c r="D591" s="65">
        <v>1082</v>
      </c>
      <c r="E591" s="66">
        <v>385</v>
      </c>
      <c r="F591" s="67"/>
      <c r="G591" s="65">
        <f t="shared" si="108"/>
        <v>35</v>
      </c>
      <c r="H591" s="66">
        <f t="shared" si="109"/>
        <v>697</v>
      </c>
      <c r="I591" s="20">
        <f t="shared" si="110"/>
        <v>0.42168674698795183</v>
      </c>
      <c r="J591" s="21">
        <f t="shared" si="111"/>
        <v>1.8103896103896104</v>
      </c>
    </row>
    <row r="592" spans="1:10" s="160" customFormat="1" ht="13" x14ac:dyDescent="0.3">
      <c r="A592" s="178" t="s">
        <v>715</v>
      </c>
      <c r="B592" s="71">
        <v>649</v>
      </c>
      <c r="C592" s="72">
        <v>699</v>
      </c>
      <c r="D592" s="71">
        <v>5000</v>
      </c>
      <c r="E592" s="72">
        <v>3757</v>
      </c>
      <c r="F592" s="73"/>
      <c r="G592" s="71">
        <f t="shared" si="108"/>
        <v>-50</v>
      </c>
      <c r="H592" s="72">
        <f t="shared" si="109"/>
        <v>1243</v>
      </c>
      <c r="I592" s="37">
        <f t="shared" si="110"/>
        <v>-7.1530758226037203E-2</v>
      </c>
      <c r="J592" s="38">
        <f t="shared" si="111"/>
        <v>0.33084908171413363</v>
      </c>
    </row>
    <row r="593" spans="1:10" x14ac:dyDescent="0.25">
      <c r="A593" s="177"/>
      <c r="B593" s="143"/>
      <c r="C593" s="144"/>
      <c r="D593" s="143"/>
      <c r="E593" s="144"/>
      <c r="F593" s="145"/>
      <c r="G593" s="143"/>
      <c r="H593" s="144"/>
      <c r="I593" s="151"/>
      <c r="J593" s="152"/>
    </row>
    <row r="594" spans="1:10" s="139" customFormat="1" ht="13" x14ac:dyDescent="0.3">
      <c r="A594" s="159" t="s">
        <v>100</v>
      </c>
      <c r="B594" s="65"/>
      <c r="C594" s="66"/>
      <c r="D594" s="65"/>
      <c r="E594" s="66"/>
      <c r="F594" s="67"/>
      <c r="G594" s="65"/>
      <c r="H594" s="66"/>
      <c r="I594" s="20"/>
      <c r="J594" s="21"/>
    </row>
    <row r="595" spans="1:10" x14ac:dyDescent="0.25">
      <c r="A595" s="158" t="s">
        <v>391</v>
      </c>
      <c r="B595" s="65">
        <v>18</v>
      </c>
      <c r="C595" s="66">
        <v>0</v>
      </c>
      <c r="D595" s="65">
        <v>230</v>
      </c>
      <c r="E595" s="66">
        <v>0</v>
      </c>
      <c r="F595" s="67"/>
      <c r="G595" s="65">
        <f t="shared" ref="G595:G601" si="112">B595-C595</f>
        <v>18</v>
      </c>
      <c r="H595" s="66">
        <f t="shared" ref="H595:H601" si="113">D595-E595</f>
        <v>230</v>
      </c>
      <c r="I595" s="20" t="str">
        <f t="shared" ref="I595:I601" si="114">IF(C595=0, "-", IF(G595/C595&lt;10, G595/C595, "&gt;999%"))</f>
        <v>-</v>
      </c>
      <c r="J595" s="21" t="str">
        <f t="shared" ref="J595:J601" si="115">IF(E595=0, "-", IF(H595/E595&lt;10, H595/E595, "&gt;999%"))</f>
        <v>-</v>
      </c>
    </row>
    <row r="596" spans="1:10" x14ac:dyDescent="0.25">
      <c r="A596" s="158" t="s">
        <v>267</v>
      </c>
      <c r="B596" s="65">
        <v>3</v>
      </c>
      <c r="C596" s="66">
        <v>5</v>
      </c>
      <c r="D596" s="65">
        <v>19</v>
      </c>
      <c r="E596" s="66">
        <v>26</v>
      </c>
      <c r="F596" s="67"/>
      <c r="G596" s="65">
        <f t="shared" si="112"/>
        <v>-2</v>
      </c>
      <c r="H596" s="66">
        <f t="shared" si="113"/>
        <v>-7</v>
      </c>
      <c r="I596" s="20">
        <f t="shared" si="114"/>
        <v>-0.4</v>
      </c>
      <c r="J596" s="21">
        <f t="shared" si="115"/>
        <v>-0.26923076923076922</v>
      </c>
    </row>
    <row r="597" spans="1:10" x14ac:dyDescent="0.25">
      <c r="A597" s="158" t="s">
        <v>268</v>
      </c>
      <c r="B597" s="65">
        <v>1</v>
      </c>
      <c r="C597" s="66">
        <v>3</v>
      </c>
      <c r="D597" s="65">
        <v>18</v>
      </c>
      <c r="E597" s="66">
        <v>18</v>
      </c>
      <c r="F597" s="67"/>
      <c r="G597" s="65">
        <f t="shared" si="112"/>
        <v>-2</v>
      </c>
      <c r="H597" s="66">
        <f t="shared" si="113"/>
        <v>0</v>
      </c>
      <c r="I597" s="20">
        <f t="shared" si="114"/>
        <v>-0.66666666666666663</v>
      </c>
      <c r="J597" s="21">
        <f t="shared" si="115"/>
        <v>0</v>
      </c>
    </row>
    <row r="598" spans="1:10" x14ac:dyDescent="0.25">
      <c r="A598" s="158" t="s">
        <v>392</v>
      </c>
      <c r="B598" s="65">
        <v>80</v>
      </c>
      <c r="C598" s="66">
        <v>89</v>
      </c>
      <c r="D598" s="65">
        <v>777</v>
      </c>
      <c r="E598" s="66">
        <v>597</v>
      </c>
      <c r="F598" s="67"/>
      <c r="G598" s="65">
        <f t="shared" si="112"/>
        <v>-9</v>
      </c>
      <c r="H598" s="66">
        <f t="shared" si="113"/>
        <v>180</v>
      </c>
      <c r="I598" s="20">
        <f t="shared" si="114"/>
        <v>-0.10112359550561797</v>
      </c>
      <c r="J598" s="21">
        <f t="shared" si="115"/>
        <v>0.30150753768844218</v>
      </c>
    </row>
    <row r="599" spans="1:10" x14ac:dyDescent="0.25">
      <c r="A599" s="158" t="s">
        <v>436</v>
      </c>
      <c r="B599" s="65">
        <v>33</v>
      </c>
      <c r="C599" s="66">
        <v>46</v>
      </c>
      <c r="D599" s="65">
        <v>292</v>
      </c>
      <c r="E599" s="66">
        <v>423</v>
      </c>
      <c r="F599" s="67"/>
      <c r="G599" s="65">
        <f t="shared" si="112"/>
        <v>-13</v>
      </c>
      <c r="H599" s="66">
        <f t="shared" si="113"/>
        <v>-131</v>
      </c>
      <c r="I599" s="20">
        <f t="shared" si="114"/>
        <v>-0.28260869565217389</v>
      </c>
      <c r="J599" s="21">
        <f t="shared" si="115"/>
        <v>-0.30969267139479906</v>
      </c>
    </row>
    <row r="600" spans="1:10" x14ac:dyDescent="0.25">
      <c r="A600" s="158" t="s">
        <v>483</v>
      </c>
      <c r="B600" s="65">
        <v>16</v>
      </c>
      <c r="C600" s="66">
        <v>24</v>
      </c>
      <c r="D600" s="65">
        <v>128</v>
      </c>
      <c r="E600" s="66">
        <v>144</v>
      </c>
      <c r="F600" s="67"/>
      <c r="G600" s="65">
        <f t="shared" si="112"/>
        <v>-8</v>
      </c>
      <c r="H600" s="66">
        <f t="shared" si="113"/>
        <v>-16</v>
      </c>
      <c r="I600" s="20">
        <f t="shared" si="114"/>
        <v>-0.33333333333333331</v>
      </c>
      <c r="J600" s="21">
        <f t="shared" si="115"/>
        <v>-0.1111111111111111</v>
      </c>
    </row>
    <row r="601" spans="1:10" s="160" customFormat="1" ht="13" x14ac:dyDescent="0.3">
      <c r="A601" s="178" t="s">
        <v>716</v>
      </c>
      <c r="B601" s="71">
        <v>151</v>
      </c>
      <c r="C601" s="72">
        <v>167</v>
      </c>
      <c r="D601" s="71">
        <v>1464</v>
      </c>
      <c r="E601" s="72">
        <v>1208</v>
      </c>
      <c r="F601" s="73"/>
      <c r="G601" s="71">
        <f t="shared" si="112"/>
        <v>-16</v>
      </c>
      <c r="H601" s="72">
        <f t="shared" si="113"/>
        <v>256</v>
      </c>
      <c r="I601" s="37">
        <f t="shared" si="114"/>
        <v>-9.580838323353294E-2</v>
      </c>
      <c r="J601" s="38">
        <f t="shared" si="115"/>
        <v>0.2119205298013245</v>
      </c>
    </row>
    <row r="602" spans="1:10" x14ac:dyDescent="0.25">
      <c r="A602" s="177"/>
      <c r="B602" s="143"/>
      <c r="C602" s="144"/>
      <c r="D602" s="143"/>
      <c r="E602" s="144"/>
      <c r="F602" s="145"/>
      <c r="G602" s="143"/>
      <c r="H602" s="144"/>
      <c r="I602" s="151"/>
      <c r="J602" s="152"/>
    </row>
    <row r="603" spans="1:10" s="139" customFormat="1" ht="13" x14ac:dyDescent="0.3">
      <c r="A603" s="159" t="s">
        <v>101</v>
      </c>
      <c r="B603" s="65"/>
      <c r="C603" s="66"/>
      <c r="D603" s="65"/>
      <c r="E603" s="66"/>
      <c r="F603" s="67"/>
      <c r="G603" s="65"/>
      <c r="H603" s="66"/>
      <c r="I603" s="20"/>
      <c r="J603" s="21"/>
    </row>
    <row r="604" spans="1:10" x14ac:dyDescent="0.25">
      <c r="A604" s="158" t="s">
        <v>587</v>
      </c>
      <c r="B604" s="65">
        <v>61</v>
      </c>
      <c r="C604" s="66">
        <v>54</v>
      </c>
      <c r="D604" s="65">
        <v>583</v>
      </c>
      <c r="E604" s="66">
        <v>334</v>
      </c>
      <c r="F604" s="67"/>
      <c r="G604" s="65">
        <f>B604-C604</f>
        <v>7</v>
      </c>
      <c r="H604" s="66">
        <f>D604-E604</f>
        <v>249</v>
      </c>
      <c r="I604" s="20">
        <f>IF(C604=0, "-", IF(G604/C604&lt;10, G604/C604, "&gt;999%"))</f>
        <v>0.12962962962962962</v>
      </c>
      <c r="J604" s="21">
        <f>IF(E604=0, "-", IF(H604/E604&lt;10, H604/E604, "&gt;999%"))</f>
        <v>0.74550898203592819</v>
      </c>
    </row>
    <row r="605" spans="1:10" x14ac:dyDescent="0.25">
      <c r="A605" s="158" t="s">
        <v>573</v>
      </c>
      <c r="B605" s="65">
        <v>8</v>
      </c>
      <c r="C605" s="66">
        <v>3</v>
      </c>
      <c r="D605" s="65">
        <v>22</v>
      </c>
      <c r="E605" s="66">
        <v>19</v>
      </c>
      <c r="F605" s="67"/>
      <c r="G605" s="65">
        <f>B605-C605</f>
        <v>5</v>
      </c>
      <c r="H605" s="66">
        <f>D605-E605</f>
        <v>3</v>
      </c>
      <c r="I605" s="20">
        <f>IF(C605=0, "-", IF(G605/C605&lt;10, G605/C605, "&gt;999%"))</f>
        <v>1.6666666666666667</v>
      </c>
      <c r="J605" s="21">
        <f>IF(E605=0, "-", IF(H605/E605&lt;10, H605/E605, "&gt;999%"))</f>
        <v>0.15789473684210525</v>
      </c>
    </row>
    <row r="606" spans="1:10" s="160" customFormat="1" ht="13" x14ac:dyDescent="0.3">
      <c r="A606" s="178" t="s">
        <v>717</v>
      </c>
      <c r="B606" s="71">
        <v>69</v>
      </c>
      <c r="C606" s="72">
        <v>57</v>
      </c>
      <c r="D606" s="71">
        <v>605</v>
      </c>
      <c r="E606" s="72">
        <v>353</v>
      </c>
      <c r="F606" s="73"/>
      <c r="G606" s="71">
        <f>B606-C606</f>
        <v>12</v>
      </c>
      <c r="H606" s="72">
        <f>D606-E606</f>
        <v>252</v>
      </c>
      <c r="I606" s="37">
        <f>IF(C606=0, "-", IF(G606/C606&lt;10, G606/C606, "&gt;999%"))</f>
        <v>0.21052631578947367</v>
      </c>
      <c r="J606" s="38">
        <f>IF(E606=0, "-", IF(H606/E606&lt;10, H606/E606, "&gt;999%"))</f>
        <v>0.71388101983002827</v>
      </c>
    </row>
    <row r="607" spans="1:10" x14ac:dyDescent="0.25">
      <c r="A607" s="177"/>
      <c r="B607" s="143"/>
      <c r="C607" s="144"/>
      <c r="D607" s="143"/>
      <c r="E607" s="144"/>
      <c r="F607" s="145"/>
      <c r="G607" s="143"/>
      <c r="H607" s="144"/>
      <c r="I607" s="151"/>
      <c r="J607" s="152"/>
    </row>
    <row r="608" spans="1:10" s="139" customFormat="1" ht="13" x14ac:dyDescent="0.3">
      <c r="A608" s="159" t="s">
        <v>102</v>
      </c>
      <c r="B608" s="65"/>
      <c r="C608" s="66"/>
      <c r="D608" s="65"/>
      <c r="E608" s="66"/>
      <c r="F608" s="67"/>
      <c r="G608" s="65"/>
      <c r="H608" s="66"/>
      <c r="I608" s="20"/>
      <c r="J608" s="21"/>
    </row>
    <row r="609" spans="1:10" x14ac:dyDescent="0.25">
      <c r="A609" s="158" t="s">
        <v>588</v>
      </c>
      <c r="B609" s="65">
        <v>11</v>
      </c>
      <c r="C609" s="66">
        <v>4</v>
      </c>
      <c r="D609" s="65">
        <v>61</v>
      </c>
      <c r="E609" s="66">
        <v>83</v>
      </c>
      <c r="F609" s="67"/>
      <c r="G609" s="65">
        <f>B609-C609</f>
        <v>7</v>
      </c>
      <c r="H609" s="66">
        <f>D609-E609</f>
        <v>-22</v>
      </c>
      <c r="I609" s="20">
        <f>IF(C609=0, "-", IF(G609/C609&lt;10, G609/C609, "&gt;999%"))</f>
        <v>1.75</v>
      </c>
      <c r="J609" s="21">
        <f>IF(E609=0, "-", IF(H609/E609&lt;10, H609/E609, "&gt;999%"))</f>
        <v>-0.26506024096385544</v>
      </c>
    </row>
    <row r="610" spans="1:10" s="160" customFormat="1" ht="13" x14ac:dyDescent="0.3">
      <c r="A610" s="165" t="s">
        <v>718</v>
      </c>
      <c r="B610" s="166">
        <v>11</v>
      </c>
      <c r="C610" s="167">
        <v>4</v>
      </c>
      <c r="D610" s="166">
        <v>61</v>
      </c>
      <c r="E610" s="167">
        <v>83</v>
      </c>
      <c r="F610" s="168"/>
      <c r="G610" s="166">
        <f>B610-C610</f>
        <v>7</v>
      </c>
      <c r="H610" s="167">
        <f>D610-E610</f>
        <v>-22</v>
      </c>
      <c r="I610" s="169">
        <f>IF(C610=0, "-", IF(G610/C610&lt;10, G610/C610, "&gt;999%"))</f>
        <v>1.75</v>
      </c>
      <c r="J610" s="170">
        <f>IF(E610=0, "-", IF(H610/E610&lt;10, H610/E610, "&gt;999%"))</f>
        <v>-0.26506024096385544</v>
      </c>
    </row>
    <row r="611" spans="1:10" x14ac:dyDescent="0.25">
      <c r="A611" s="171"/>
      <c r="B611" s="172"/>
      <c r="C611" s="173"/>
      <c r="D611" s="172"/>
      <c r="E611" s="173"/>
      <c r="F611" s="174"/>
      <c r="G611" s="172"/>
      <c r="H611" s="173"/>
      <c r="I611" s="175"/>
      <c r="J611" s="176"/>
    </row>
    <row r="612" spans="1:10" ht="13" x14ac:dyDescent="0.3">
      <c r="A612" s="27" t="s">
        <v>16</v>
      </c>
      <c r="B612" s="71">
        <f>SUM(B7:B611)/2</f>
        <v>23415</v>
      </c>
      <c r="C612" s="77">
        <f>SUM(C7:C611)/2</f>
        <v>20634</v>
      </c>
      <c r="D612" s="71">
        <f>SUM(D7:D611)/2</f>
        <v>194143</v>
      </c>
      <c r="E612" s="77">
        <f>SUM(E7:E611)/2</f>
        <v>175916</v>
      </c>
      <c r="F612" s="73"/>
      <c r="G612" s="71">
        <f>B612-C612</f>
        <v>2781</v>
      </c>
      <c r="H612" s="72">
        <f>D612-E612</f>
        <v>18227</v>
      </c>
      <c r="I612" s="37">
        <f>IF(C612=0, 0, G612/C612)</f>
        <v>0.13477755161384122</v>
      </c>
      <c r="J612" s="38">
        <f>IF(E612=0, 0, H612/E612)</f>
        <v>0.10361195115850746</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5" max="16383" man="1"/>
    <brk id="106" max="16383" man="1"/>
    <brk id="163" max="16383" man="1"/>
    <brk id="223" max="16383" man="1"/>
    <brk id="280" max="16383" man="1"/>
    <brk id="338" max="16383" man="1"/>
    <brk id="393" max="16383" man="1"/>
    <brk id="455" max="16383" man="1"/>
    <brk id="516" max="16383" man="1"/>
    <brk id="57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8"/>
  <sheetViews>
    <sheetView tabSelected="1" workbookViewId="0">
      <selection activeCell="M1" sqref="M1"/>
    </sheetView>
  </sheetViews>
  <sheetFormatPr defaultRowHeight="12.5" x14ac:dyDescent="0.25"/>
  <cols>
    <col min="1" max="1" width="21.08984375" bestFit="1" customWidth="1"/>
    <col min="6" max="6" width="1.7265625" customWidth="1"/>
  </cols>
  <sheetData>
    <row r="1" spans="1:10" s="52" customFormat="1" ht="20" x14ac:dyDescent="0.4">
      <c r="A1" s="4" t="s">
        <v>10</v>
      </c>
      <c r="B1" s="198" t="s">
        <v>11</v>
      </c>
      <c r="C1" s="199"/>
      <c r="D1" s="199"/>
      <c r="E1" s="199"/>
      <c r="F1" s="199"/>
      <c r="G1" s="199"/>
      <c r="H1" s="199"/>
      <c r="I1" s="199"/>
      <c r="J1" s="199"/>
    </row>
    <row r="2" spans="1:10" s="52" customFormat="1" ht="20" x14ac:dyDescent="0.4">
      <c r="A2" s="4" t="s">
        <v>113</v>
      </c>
      <c r="B2" s="202" t="s">
        <v>104</v>
      </c>
      <c r="C2" s="203"/>
      <c r="D2" s="203"/>
      <c r="E2" s="203"/>
      <c r="F2" s="203"/>
      <c r="G2" s="203"/>
      <c r="H2" s="203"/>
      <c r="I2" s="203"/>
      <c r="J2" s="203"/>
    </row>
    <row r="3" spans="1:10" ht="12.75" customHeight="1" x14ac:dyDescent="0.4">
      <c r="A3" s="4"/>
      <c r="B3" s="25"/>
      <c r="C3" s="26"/>
      <c r="D3" s="26"/>
      <c r="E3" s="26"/>
      <c r="F3" s="26"/>
      <c r="G3" s="26"/>
      <c r="H3" s="26"/>
      <c r="I3" s="26"/>
      <c r="J3" s="26"/>
    </row>
    <row r="4" spans="1:10" ht="13" x14ac:dyDescent="0.3">
      <c r="E4" s="201" t="s">
        <v>7</v>
      </c>
      <c r="F4" s="201"/>
      <c r="G4" s="201"/>
    </row>
    <row r="5" spans="1:10" ht="13" x14ac:dyDescent="0.3">
      <c r="A5" s="3"/>
      <c r="B5" s="196" t="s">
        <v>1</v>
      </c>
      <c r="C5" s="197"/>
      <c r="D5" s="196" t="s">
        <v>2</v>
      </c>
      <c r="E5" s="197"/>
      <c r="F5" s="59"/>
      <c r="G5" s="196" t="s">
        <v>3</v>
      </c>
      <c r="H5" s="200"/>
      <c r="I5" s="200"/>
      <c r="J5" s="197"/>
    </row>
    <row r="6" spans="1:10" ht="13" x14ac:dyDescent="0.3">
      <c r="A6" s="27"/>
      <c r="B6" s="57">
        <f>VALUE(RIGHT(B2, 4))</f>
        <v>2023</v>
      </c>
      <c r="C6" s="58">
        <f>B6-1</f>
        <v>2022</v>
      </c>
      <c r="D6" s="57">
        <f>B6</f>
        <v>2023</v>
      </c>
      <c r="E6" s="58">
        <f>C6</f>
        <v>2022</v>
      </c>
      <c r="F6" s="64"/>
      <c r="G6" s="57" t="s">
        <v>4</v>
      </c>
      <c r="H6" s="58" t="s">
        <v>2</v>
      </c>
      <c r="I6" s="57" t="s">
        <v>4</v>
      </c>
      <c r="J6" s="58" t="s">
        <v>2</v>
      </c>
    </row>
    <row r="7" spans="1:10" x14ac:dyDescent="0.25">
      <c r="A7" s="7" t="s">
        <v>114</v>
      </c>
      <c r="B7" s="65">
        <v>3645</v>
      </c>
      <c r="C7" s="66">
        <v>3696</v>
      </c>
      <c r="D7" s="65">
        <v>31670</v>
      </c>
      <c r="E7" s="66">
        <v>31869</v>
      </c>
      <c r="F7" s="67"/>
      <c r="G7" s="65">
        <f>B7-C7</f>
        <v>-51</v>
      </c>
      <c r="H7" s="66">
        <f>D7-E7</f>
        <v>-199</v>
      </c>
      <c r="I7" s="28">
        <f>IF(C7=0, "-", IF(G7/C7&lt;10, G7/C7*100, "&gt;999"))</f>
        <v>-1.3798701298701299</v>
      </c>
      <c r="J7" s="29">
        <f>IF(E7=0, "-", IF(H7/E7&lt;10, H7/E7*100, "&gt;999"))</f>
        <v>-0.62443126549311245</v>
      </c>
    </row>
    <row r="8" spans="1:10" x14ac:dyDescent="0.25">
      <c r="A8" s="7" t="s">
        <v>123</v>
      </c>
      <c r="B8" s="65">
        <v>12865</v>
      </c>
      <c r="C8" s="66">
        <v>10626</v>
      </c>
      <c r="D8" s="65">
        <v>103985</v>
      </c>
      <c r="E8" s="66">
        <v>87836</v>
      </c>
      <c r="F8" s="67"/>
      <c r="G8" s="65">
        <f>B8-C8</f>
        <v>2239</v>
      </c>
      <c r="H8" s="66">
        <f>D8-E8</f>
        <v>16149</v>
      </c>
      <c r="I8" s="28">
        <f>IF(C8=0, "-", IF(G8/C8&lt;10, G8/C8*100, "&gt;999"))</f>
        <v>21.070958027479765</v>
      </c>
      <c r="J8" s="29">
        <f>IF(E8=0, "-", IF(H8/E8&lt;10, H8/E8*100, "&gt;999"))</f>
        <v>18.385400063755181</v>
      </c>
    </row>
    <row r="9" spans="1:10" x14ac:dyDescent="0.25">
      <c r="A9" s="7" t="s">
        <v>129</v>
      </c>
      <c r="B9" s="65">
        <v>5850</v>
      </c>
      <c r="C9" s="66">
        <v>5264</v>
      </c>
      <c r="D9" s="65">
        <v>49002</v>
      </c>
      <c r="E9" s="66">
        <v>48269</v>
      </c>
      <c r="F9" s="67"/>
      <c r="G9" s="65">
        <f>B9-C9</f>
        <v>586</v>
      </c>
      <c r="H9" s="66">
        <f>D9-E9</f>
        <v>733</v>
      </c>
      <c r="I9" s="28">
        <f>IF(C9=0, "-", IF(G9/C9&lt;10, G9/C9*100, "&gt;999"))</f>
        <v>11.132218844984802</v>
      </c>
      <c r="J9" s="29">
        <f>IF(E9=0, "-", IF(H9/E9&lt;10, H9/E9*100, "&gt;999"))</f>
        <v>1.5185729971617394</v>
      </c>
    </row>
    <row r="10" spans="1:10" x14ac:dyDescent="0.25">
      <c r="A10" s="7" t="s">
        <v>130</v>
      </c>
      <c r="B10" s="65">
        <v>1055</v>
      </c>
      <c r="C10" s="66">
        <v>1048</v>
      </c>
      <c r="D10" s="65">
        <v>9486</v>
      </c>
      <c r="E10" s="66">
        <v>7942</v>
      </c>
      <c r="F10" s="67"/>
      <c r="G10" s="65">
        <f>B10-C10</f>
        <v>7</v>
      </c>
      <c r="H10" s="66">
        <f>D10-E10</f>
        <v>1544</v>
      </c>
      <c r="I10" s="28">
        <f>IF(C10=0, "-", IF(G10/C10&lt;10, G10/C10*100, "&gt;999"))</f>
        <v>0.66793893129770987</v>
      </c>
      <c r="J10" s="29">
        <f>IF(E10=0, "-", IF(H10/E10&lt;10, H10/E10*100, "&gt;999"))</f>
        <v>19.440946864769579</v>
      </c>
    </row>
    <row r="11" spans="1:10" s="43" customFormat="1" ht="13" x14ac:dyDescent="0.3">
      <c r="A11" s="27" t="s">
        <v>0</v>
      </c>
      <c r="B11" s="71">
        <f>SUM(B7:B10)</f>
        <v>23415</v>
      </c>
      <c r="C11" s="72">
        <f>SUM(C7:C10)</f>
        <v>20634</v>
      </c>
      <c r="D11" s="71">
        <f>SUM(D7:D10)</f>
        <v>194143</v>
      </c>
      <c r="E11" s="72">
        <f>SUM(E7:E10)</f>
        <v>175916</v>
      </c>
      <c r="F11" s="73"/>
      <c r="G11" s="71">
        <f>B11-C11</f>
        <v>2781</v>
      </c>
      <c r="H11" s="72">
        <f>D11-E11</f>
        <v>18227</v>
      </c>
      <c r="I11" s="44">
        <f>IF(C11=0, 0, G11/C11*100)</f>
        <v>13.477755161384122</v>
      </c>
      <c r="J11" s="45">
        <f>IF(E11=0, 0, H11/E11*100)</f>
        <v>10.361195115850746</v>
      </c>
    </row>
    <row r="13" spans="1:10" ht="13" x14ac:dyDescent="0.3">
      <c r="A13" s="3"/>
      <c r="B13" s="196" t="s">
        <v>1</v>
      </c>
      <c r="C13" s="197"/>
      <c r="D13" s="196" t="s">
        <v>2</v>
      </c>
      <c r="E13" s="197"/>
      <c r="F13" s="59"/>
      <c r="G13" s="196" t="s">
        <v>3</v>
      </c>
      <c r="H13" s="200"/>
      <c r="I13" s="200"/>
      <c r="J13" s="197"/>
    </row>
    <row r="14" spans="1:10" x14ac:dyDescent="0.25">
      <c r="A14" s="7" t="s">
        <v>115</v>
      </c>
      <c r="B14" s="65">
        <v>228</v>
      </c>
      <c r="C14" s="66">
        <v>66</v>
      </c>
      <c r="D14" s="65">
        <v>1393</v>
      </c>
      <c r="E14" s="66">
        <v>996</v>
      </c>
      <c r="F14" s="67"/>
      <c r="G14" s="65">
        <f t="shared" ref="G14:G35" si="0">B14-C14</f>
        <v>162</v>
      </c>
      <c r="H14" s="66">
        <f t="shared" ref="H14:H35" si="1">D14-E14</f>
        <v>397</v>
      </c>
      <c r="I14" s="28">
        <f t="shared" ref="I14:I34" si="2">IF(C14=0, "-", IF(G14/C14&lt;10, G14/C14*100, "&gt;999"))</f>
        <v>245.45454545454547</v>
      </c>
      <c r="J14" s="29">
        <f t="shared" ref="J14:J34" si="3">IF(E14=0, "-", IF(H14/E14&lt;10, H14/E14*100, "&gt;999"))</f>
        <v>39.859437751004016</v>
      </c>
    </row>
    <row r="15" spans="1:10" x14ac:dyDescent="0.25">
      <c r="A15" s="7" t="s">
        <v>116</v>
      </c>
      <c r="B15" s="65">
        <v>712</v>
      </c>
      <c r="C15" s="66">
        <v>918</v>
      </c>
      <c r="D15" s="65">
        <v>6806</v>
      </c>
      <c r="E15" s="66">
        <v>7110</v>
      </c>
      <c r="F15" s="67"/>
      <c r="G15" s="65">
        <f t="shared" si="0"/>
        <v>-206</v>
      </c>
      <c r="H15" s="66">
        <f t="shared" si="1"/>
        <v>-304</v>
      </c>
      <c r="I15" s="28">
        <f t="shared" si="2"/>
        <v>-22.440087145969496</v>
      </c>
      <c r="J15" s="29">
        <f t="shared" si="3"/>
        <v>-4.2756680731364272</v>
      </c>
    </row>
    <row r="16" spans="1:10" x14ac:dyDescent="0.25">
      <c r="A16" s="7" t="s">
        <v>117</v>
      </c>
      <c r="B16" s="65">
        <v>1560</v>
      </c>
      <c r="C16" s="66">
        <v>1467</v>
      </c>
      <c r="D16" s="65">
        <v>12002</v>
      </c>
      <c r="E16" s="66">
        <v>14331</v>
      </c>
      <c r="F16" s="67"/>
      <c r="G16" s="65">
        <f t="shared" si="0"/>
        <v>93</v>
      </c>
      <c r="H16" s="66">
        <f t="shared" si="1"/>
        <v>-2329</v>
      </c>
      <c r="I16" s="28">
        <f t="shared" si="2"/>
        <v>6.3394683026584868</v>
      </c>
      <c r="J16" s="29">
        <f t="shared" si="3"/>
        <v>-16.251482799525505</v>
      </c>
    </row>
    <row r="17" spans="1:10" x14ac:dyDescent="0.25">
      <c r="A17" s="7" t="s">
        <v>118</v>
      </c>
      <c r="B17" s="65">
        <v>637</v>
      </c>
      <c r="C17" s="66">
        <v>719</v>
      </c>
      <c r="D17" s="65">
        <v>6776</v>
      </c>
      <c r="E17" s="66">
        <v>5331</v>
      </c>
      <c r="F17" s="67"/>
      <c r="G17" s="65">
        <f t="shared" si="0"/>
        <v>-82</v>
      </c>
      <c r="H17" s="66">
        <f t="shared" si="1"/>
        <v>1445</v>
      </c>
      <c r="I17" s="28">
        <f t="shared" si="2"/>
        <v>-11.404728789986091</v>
      </c>
      <c r="J17" s="29">
        <f t="shared" si="3"/>
        <v>27.105608703807917</v>
      </c>
    </row>
    <row r="18" spans="1:10" x14ac:dyDescent="0.25">
      <c r="A18" s="7" t="s">
        <v>119</v>
      </c>
      <c r="B18" s="65">
        <v>43</v>
      </c>
      <c r="C18" s="66">
        <v>58</v>
      </c>
      <c r="D18" s="65">
        <v>713</v>
      </c>
      <c r="E18" s="66">
        <v>814</v>
      </c>
      <c r="F18" s="67"/>
      <c r="G18" s="65">
        <f t="shared" si="0"/>
        <v>-15</v>
      </c>
      <c r="H18" s="66">
        <f t="shared" si="1"/>
        <v>-101</v>
      </c>
      <c r="I18" s="28">
        <f t="shared" si="2"/>
        <v>-25.862068965517242</v>
      </c>
      <c r="J18" s="29">
        <f t="shared" si="3"/>
        <v>-12.407862407862408</v>
      </c>
    </row>
    <row r="19" spans="1:10" x14ac:dyDescent="0.25">
      <c r="A19" s="7" t="s">
        <v>120</v>
      </c>
      <c r="B19" s="65">
        <v>9</v>
      </c>
      <c r="C19" s="66">
        <v>6</v>
      </c>
      <c r="D19" s="65">
        <v>56</v>
      </c>
      <c r="E19" s="66">
        <v>71</v>
      </c>
      <c r="F19" s="67"/>
      <c r="G19" s="65">
        <f t="shared" si="0"/>
        <v>3</v>
      </c>
      <c r="H19" s="66">
        <f t="shared" si="1"/>
        <v>-15</v>
      </c>
      <c r="I19" s="28">
        <f t="shared" si="2"/>
        <v>50</v>
      </c>
      <c r="J19" s="29">
        <f t="shared" si="3"/>
        <v>-21.12676056338028</v>
      </c>
    </row>
    <row r="20" spans="1:10" x14ac:dyDescent="0.25">
      <c r="A20" s="7" t="s">
        <v>121</v>
      </c>
      <c r="B20" s="65">
        <v>251</v>
      </c>
      <c r="C20" s="66">
        <v>271</v>
      </c>
      <c r="D20" s="65">
        <v>2239</v>
      </c>
      <c r="E20" s="66">
        <v>1936</v>
      </c>
      <c r="F20" s="67"/>
      <c r="G20" s="65">
        <f t="shared" si="0"/>
        <v>-20</v>
      </c>
      <c r="H20" s="66">
        <f t="shared" si="1"/>
        <v>303</v>
      </c>
      <c r="I20" s="28">
        <f t="shared" si="2"/>
        <v>-7.3800738007380069</v>
      </c>
      <c r="J20" s="29">
        <f t="shared" si="3"/>
        <v>15.650826446280991</v>
      </c>
    </row>
    <row r="21" spans="1:10" x14ac:dyDescent="0.25">
      <c r="A21" s="7" t="s">
        <v>122</v>
      </c>
      <c r="B21" s="65">
        <v>205</v>
      </c>
      <c r="C21" s="66">
        <v>191</v>
      </c>
      <c r="D21" s="65">
        <v>1685</v>
      </c>
      <c r="E21" s="66">
        <v>1280</v>
      </c>
      <c r="F21" s="67"/>
      <c r="G21" s="65">
        <f t="shared" si="0"/>
        <v>14</v>
      </c>
      <c r="H21" s="66">
        <f t="shared" si="1"/>
        <v>405</v>
      </c>
      <c r="I21" s="28">
        <f t="shared" si="2"/>
        <v>7.3298429319371721</v>
      </c>
      <c r="J21" s="29">
        <f t="shared" si="3"/>
        <v>31.640625</v>
      </c>
    </row>
    <row r="22" spans="1:10" x14ac:dyDescent="0.25">
      <c r="A22" s="142" t="s">
        <v>124</v>
      </c>
      <c r="B22" s="143">
        <v>879</v>
      </c>
      <c r="C22" s="144">
        <v>1038</v>
      </c>
      <c r="D22" s="143">
        <v>8533</v>
      </c>
      <c r="E22" s="144">
        <v>8165</v>
      </c>
      <c r="F22" s="145"/>
      <c r="G22" s="143">
        <f t="shared" si="0"/>
        <v>-159</v>
      </c>
      <c r="H22" s="144">
        <f t="shared" si="1"/>
        <v>368</v>
      </c>
      <c r="I22" s="146">
        <f t="shared" si="2"/>
        <v>-15.317919075144509</v>
      </c>
      <c r="J22" s="147">
        <f t="shared" si="3"/>
        <v>4.507042253521127</v>
      </c>
    </row>
    <row r="23" spans="1:10" x14ac:dyDescent="0.25">
      <c r="A23" s="7" t="s">
        <v>125</v>
      </c>
      <c r="B23" s="65">
        <v>3186</v>
      </c>
      <c r="C23" s="66">
        <v>2692</v>
      </c>
      <c r="D23" s="65">
        <v>27825</v>
      </c>
      <c r="E23" s="66">
        <v>22797</v>
      </c>
      <c r="F23" s="67"/>
      <c r="G23" s="65">
        <f t="shared" si="0"/>
        <v>494</v>
      </c>
      <c r="H23" s="66">
        <f t="shared" si="1"/>
        <v>5028</v>
      </c>
      <c r="I23" s="28">
        <f t="shared" si="2"/>
        <v>18.350668647845467</v>
      </c>
      <c r="J23" s="29">
        <f t="shared" si="3"/>
        <v>22.055533622845111</v>
      </c>
    </row>
    <row r="24" spans="1:10" x14ac:dyDescent="0.25">
      <c r="A24" s="7" t="s">
        <v>126</v>
      </c>
      <c r="B24" s="65">
        <v>4973</v>
      </c>
      <c r="C24" s="66">
        <v>4387</v>
      </c>
      <c r="D24" s="65">
        <v>40127</v>
      </c>
      <c r="E24" s="66">
        <v>31669</v>
      </c>
      <c r="F24" s="67"/>
      <c r="G24" s="65">
        <f t="shared" si="0"/>
        <v>586</v>
      </c>
      <c r="H24" s="66">
        <f t="shared" si="1"/>
        <v>8458</v>
      </c>
      <c r="I24" s="28">
        <f t="shared" si="2"/>
        <v>13.35764759516754</v>
      </c>
      <c r="J24" s="29">
        <f t="shared" si="3"/>
        <v>26.707505762733273</v>
      </c>
    </row>
    <row r="25" spans="1:10" x14ac:dyDescent="0.25">
      <c r="A25" s="7" t="s">
        <v>127</v>
      </c>
      <c r="B25" s="65">
        <v>3126</v>
      </c>
      <c r="C25" s="66">
        <v>2231</v>
      </c>
      <c r="D25" s="65">
        <v>22645</v>
      </c>
      <c r="E25" s="66">
        <v>21635</v>
      </c>
      <c r="F25" s="67"/>
      <c r="G25" s="65">
        <f t="shared" si="0"/>
        <v>895</v>
      </c>
      <c r="H25" s="66">
        <f t="shared" si="1"/>
        <v>1010</v>
      </c>
      <c r="I25" s="28">
        <f t="shared" si="2"/>
        <v>40.116539668310175</v>
      </c>
      <c r="J25" s="29">
        <f t="shared" si="3"/>
        <v>4.6683614513519762</v>
      </c>
    </row>
    <row r="26" spans="1:10" x14ac:dyDescent="0.25">
      <c r="A26" s="7" t="s">
        <v>128</v>
      </c>
      <c r="B26" s="65">
        <v>701</v>
      </c>
      <c r="C26" s="66">
        <v>278</v>
      </c>
      <c r="D26" s="65">
        <v>4855</v>
      </c>
      <c r="E26" s="66">
        <v>3570</v>
      </c>
      <c r="F26" s="67"/>
      <c r="G26" s="65">
        <f t="shared" si="0"/>
        <v>423</v>
      </c>
      <c r="H26" s="66">
        <f t="shared" si="1"/>
        <v>1285</v>
      </c>
      <c r="I26" s="28">
        <f t="shared" si="2"/>
        <v>152.15827338129498</v>
      </c>
      <c r="J26" s="29">
        <f t="shared" si="3"/>
        <v>35.994397759103641</v>
      </c>
    </row>
    <row r="27" spans="1:10" x14ac:dyDescent="0.25">
      <c r="A27" s="142" t="s">
        <v>131</v>
      </c>
      <c r="B27" s="143">
        <v>81</v>
      </c>
      <c r="C27" s="144">
        <v>62</v>
      </c>
      <c r="D27" s="143">
        <v>587</v>
      </c>
      <c r="E27" s="144">
        <v>618</v>
      </c>
      <c r="F27" s="145"/>
      <c r="G27" s="143">
        <f t="shared" si="0"/>
        <v>19</v>
      </c>
      <c r="H27" s="144">
        <f t="shared" si="1"/>
        <v>-31</v>
      </c>
      <c r="I27" s="146">
        <f t="shared" si="2"/>
        <v>30.64516129032258</v>
      </c>
      <c r="J27" s="147">
        <f t="shared" si="3"/>
        <v>-5.0161812297734629</v>
      </c>
    </row>
    <row r="28" spans="1:10" x14ac:dyDescent="0.25">
      <c r="A28" s="7" t="s">
        <v>132</v>
      </c>
      <c r="B28" s="65">
        <v>10</v>
      </c>
      <c r="C28" s="66">
        <v>7</v>
      </c>
      <c r="D28" s="65">
        <v>76</v>
      </c>
      <c r="E28" s="66">
        <v>57</v>
      </c>
      <c r="F28" s="67"/>
      <c r="G28" s="65">
        <f t="shared" si="0"/>
        <v>3</v>
      </c>
      <c r="H28" s="66">
        <f t="shared" si="1"/>
        <v>19</v>
      </c>
      <c r="I28" s="28">
        <f t="shared" si="2"/>
        <v>42.857142857142854</v>
      </c>
      <c r="J28" s="29">
        <f t="shared" si="3"/>
        <v>33.333333333333329</v>
      </c>
    </row>
    <row r="29" spans="1:10" x14ac:dyDescent="0.25">
      <c r="A29" s="7" t="s">
        <v>133</v>
      </c>
      <c r="B29" s="65">
        <v>13</v>
      </c>
      <c r="C29" s="66">
        <v>23</v>
      </c>
      <c r="D29" s="65">
        <v>119</v>
      </c>
      <c r="E29" s="66">
        <v>187</v>
      </c>
      <c r="F29" s="67"/>
      <c r="G29" s="65">
        <f t="shared" si="0"/>
        <v>-10</v>
      </c>
      <c r="H29" s="66">
        <f t="shared" si="1"/>
        <v>-68</v>
      </c>
      <c r="I29" s="28">
        <f t="shared" si="2"/>
        <v>-43.478260869565219</v>
      </c>
      <c r="J29" s="29">
        <f t="shared" si="3"/>
        <v>-36.363636363636367</v>
      </c>
    </row>
    <row r="30" spans="1:10" x14ac:dyDescent="0.25">
      <c r="A30" s="7" t="s">
        <v>134</v>
      </c>
      <c r="B30" s="65">
        <v>247</v>
      </c>
      <c r="C30" s="66">
        <v>340</v>
      </c>
      <c r="D30" s="65">
        <v>2628</v>
      </c>
      <c r="E30" s="66">
        <v>3276</v>
      </c>
      <c r="F30" s="67"/>
      <c r="G30" s="65">
        <f t="shared" si="0"/>
        <v>-93</v>
      </c>
      <c r="H30" s="66">
        <f t="shared" si="1"/>
        <v>-648</v>
      </c>
      <c r="I30" s="28">
        <f t="shared" si="2"/>
        <v>-27.352941176470591</v>
      </c>
      <c r="J30" s="29">
        <f t="shared" si="3"/>
        <v>-19.780219780219781</v>
      </c>
    </row>
    <row r="31" spans="1:10" x14ac:dyDescent="0.25">
      <c r="A31" s="7" t="s">
        <v>135</v>
      </c>
      <c r="B31" s="65">
        <v>617</v>
      </c>
      <c r="C31" s="66">
        <v>605</v>
      </c>
      <c r="D31" s="65">
        <v>5570</v>
      </c>
      <c r="E31" s="66">
        <v>6659</v>
      </c>
      <c r="F31" s="67"/>
      <c r="G31" s="65">
        <f t="shared" si="0"/>
        <v>12</v>
      </c>
      <c r="H31" s="66">
        <f t="shared" si="1"/>
        <v>-1089</v>
      </c>
      <c r="I31" s="28">
        <f t="shared" si="2"/>
        <v>1.9834710743801653</v>
      </c>
      <c r="J31" s="29">
        <f t="shared" si="3"/>
        <v>-16.353806877909598</v>
      </c>
    </row>
    <row r="32" spans="1:10" x14ac:dyDescent="0.25">
      <c r="A32" s="7" t="s">
        <v>136</v>
      </c>
      <c r="B32" s="65">
        <v>4625</v>
      </c>
      <c r="C32" s="66">
        <v>4012</v>
      </c>
      <c r="D32" s="65">
        <v>37902</v>
      </c>
      <c r="E32" s="66">
        <v>36016</v>
      </c>
      <c r="F32" s="67"/>
      <c r="G32" s="65">
        <f t="shared" si="0"/>
        <v>613</v>
      </c>
      <c r="H32" s="66">
        <f t="shared" si="1"/>
        <v>1886</v>
      </c>
      <c r="I32" s="28">
        <f t="shared" si="2"/>
        <v>15.279162512462612</v>
      </c>
      <c r="J32" s="29">
        <f t="shared" si="3"/>
        <v>5.236561528209684</v>
      </c>
    </row>
    <row r="33" spans="1:10" x14ac:dyDescent="0.25">
      <c r="A33" s="7" t="s">
        <v>137</v>
      </c>
      <c r="B33" s="65">
        <v>257</v>
      </c>
      <c r="C33" s="66">
        <v>215</v>
      </c>
      <c r="D33" s="65">
        <v>2120</v>
      </c>
      <c r="E33" s="66">
        <v>1456</v>
      </c>
      <c r="F33" s="67"/>
      <c r="G33" s="65">
        <f t="shared" si="0"/>
        <v>42</v>
      </c>
      <c r="H33" s="66">
        <f t="shared" si="1"/>
        <v>664</v>
      </c>
      <c r="I33" s="28">
        <f t="shared" si="2"/>
        <v>19.534883720930232</v>
      </c>
      <c r="J33" s="29">
        <f t="shared" si="3"/>
        <v>45.604395604395606</v>
      </c>
    </row>
    <row r="34" spans="1:10" x14ac:dyDescent="0.25">
      <c r="A34" s="142" t="s">
        <v>130</v>
      </c>
      <c r="B34" s="143">
        <v>1055</v>
      </c>
      <c r="C34" s="144">
        <v>1048</v>
      </c>
      <c r="D34" s="143">
        <v>9486</v>
      </c>
      <c r="E34" s="144">
        <v>7942</v>
      </c>
      <c r="F34" s="145"/>
      <c r="G34" s="143">
        <f t="shared" si="0"/>
        <v>7</v>
      </c>
      <c r="H34" s="144">
        <f t="shared" si="1"/>
        <v>1544</v>
      </c>
      <c r="I34" s="146">
        <f t="shared" si="2"/>
        <v>0.66793893129770987</v>
      </c>
      <c r="J34" s="147">
        <f t="shared" si="3"/>
        <v>19.440946864769579</v>
      </c>
    </row>
    <row r="35" spans="1:10" s="43" customFormat="1" ht="13" x14ac:dyDescent="0.3">
      <c r="A35" s="27" t="s">
        <v>0</v>
      </c>
      <c r="B35" s="71">
        <f>SUM(B14:B34)</f>
        <v>23415</v>
      </c>
      <c r="C35" s="72">
        <f>SUM(C14:C34)</f>
        <v>20634</v>
      </c>
      <c r="D35" s="71">
        <f>SUM(D14:D34)</f>
        <v>194143</v>
      </c>
      <c r="E35" s="72">
        <f>SUM(E14:E34)</f>
        <v>175916</v>
      </c>
      <c r="F35" s="73"/>
      <c r="G35" s="71">
        <f t="shared" si="0"/>
        <v>2781</v>
      </c>
      <c r="H35" s="72">
        <f t="shared" si="1"/>
        <v>18227</v>
      </c>
      <c r="I35" s="44">
        <f>IF(C35=0, 0, G35/C35*100)</f>
        <v>13.477755161384122</v>
      </c>
      <c r="J35" s="45">
        <f>IF(E35=0, 0, H35/E35*100)</f>
        <v>10.361195115850746</v>
      </c>
    </row>
    <row r="37" spans="1:10" ht="13" x14ac:dyDescent="0.3">
      <c r="E37" s="201" t="s">
        <v>8</v>
      </c>
      <c r="F37" s="201"/>
      <c r="G37" s="201"/>
    </row>
    <row r="38" spans="1:10" ht="13" x14ac:dyDescent="0.3">
      <c r="A38" s="3"/>
      <c r="B38" s="196" t="s">
        <v>1</v>
      </c>
      <c r="C38" s="197"/>
      <c r="D38" s="196" t="s">
        <v>2</v>
      </c>
      <c r="E38" s="197"/>
      <c r="F38" s="59"/>
      <c r="G38" s="196" t="s">
        <v>9</v>
      </c>
      <c r="H38" s="197"/>
    </row>
    <row r="39" spans="1:10" ht="13" x14ac:dyDescent="0.3">
      <c r="A39" s="27"/>
      <c r="B39" s="57">
        <f>B6</f>
        <v>2023</v>
      </c>
      <c r="C39" s="58">
        <f>C6</f>
        <v>2022</v>
      </c>
      <c r="D39" s="57">
        <f>D6</f>
        <v>2023</v>
      </c>
      <c r="E39" s="58">
        <f>E6</f>
        <v>2022</v>
      </c>
      <c r="F39" s="64"/>
      <c r="G39" s="57" t="s">
        <v>4</v>
      </c>
      <c r="H39" s="58" t="s">
        <v>2</v>
      </c>
    </row>
    <row r="40" spans="1:10" x14ac:dyDescent="0.25">
      <c r="A40" s="7" t="s">
        <v>114</v>
      </c>
      <c r="B40" s="30">
        <f>$B$7/$B$11*100</f>
        <v>15.566944266495836</v>
      </c>
      <c r="C40" s="31">
        <f>$C$7/$C$11*100</f>
        <v>17.912183774353011</v>
      </c>
      <c r="D40" s="30">
        <f>$D$7/$D$11*100</f>
        <v>16.312717945019909</v>
      </c>
      <c r="E40" s="31">
        <f>$E$7/$E$11*100</f>
        <v>18.116032651947521</v>
      </c>
      <c r="F40" s="32"/>
      <c r="G40" s="30">
        <f>B40-C40</f>
        <v>-2.3452395078571744</v>
      </c>
      <c r="H40" s="31">
        <f>D40-E40</f>
        <v>-1.8033147069276119</v>
      </c>
    </row>
    <row r="41" spans="1:10" x14ac:dyDescent="0.25">
      <c r="A41" s="7" t="s">
        <v>123</v>
      </c>
      <c r="B41" s="30">
        <f>$B$8/$B$11*100</f>
        <v>54.943412342515487</v>
      </c>
      <c r="C41" s="31">
        <f>$C$8/$C$11*100</f>
        <v>51.497528351264897</v>
      </c>
      <c r="D41" s="30">
        <f>$D$8/$D$11*100</f>
        <v>53.561034907259085</v>
      </c>
      <c r="E41" s="31">
        <f>$E$8/$E$11*100</f>
        <v>49.930648718706657</v>
      </c>
      <c r="F41" s="32"/>
      <c r="G41" s="30">
        <f>B41-C41</f>
        <v>3.4458839912505894</v>
      </c>
      <c r="H41" s="31">
        <f>D41-E41</f>
        <v>3.6303861885524285</v>
      </c>
    </row>
    <row r="42" spans="1:10" x14ac:dyDescent="0.25">
      <c r="A42" s="7" t="s">
        <v>129</v>
      </c>
      <c r="B42" s="30">
        <f>$B$9/$B$11*100</f>
        <v>24.983984625240229</v>
      </c>
      <c r="C42" s="31">
        <f>$C$9/$C$11*100</f>
        <v>25.511292042260347</v>
      </c>
      <c r="D42" s="30">
        <f>$D$9/$D$11*100</f>
        <v>25.240158027845457</v>
      </c>
      <c r="E42" s="31">
        <f>$E$9/$E$11*100</f>
        <v>27.438663907774163</v>
      </c>
      <c r="F42" s="32"/>
      <c r="G42" s="30">
        <f>B42-C42</f>
        <v>-0.52730741702011841</v>
      </c>
      <c r="H42" s="31">
        <f>D42-E42</f>
        <v>-2.1985058799287067</v>
      </c>
    </row>
    <row r="43" spans="1:10" x14ac:dyDescent="0.25">
      <c r="A43" s="7" t="s">
        <v>130</v>
      </c>
      <c r="B43" s="30">
        <f>$B$10/$B$11*100</f>
        <v>4.5056587657484517</v>
      </c>
      <c r="C43" s="31">
        <f>$C$10/$C$11*100</f>
        <v>5.0789958321217412</v>
      </c>
      <c r="D43" s="30">
        <f>$D$10/$D$11*100</f>
        <v>4.8860891198755558</v>
      </c>
      <c r="E43" s="31">
        <f>$E$10/$E$11*100</f>
        <v>4.5146547215716595</v>
      </c>
      <c r="F43" s="32"/>
      <c r="G43" s="30">
        <f>B43-C43</f>
        <v>-0.57333706637328952</v>
      </c>
      <c r="H43" s="31">
        <f>D43-E43</f>
        <v>0.37143439830389635</v>
      </c>
    </row>
    <row r="44" spans="1:10" s="43" customFormat="1" ht="13" x14ac:dyDescent="0.3">
      <c r="A44" s="27" t="s">
        <v>0</v>
      </c>
      <c r="B44" s="46">
        <f>SUM(B40:B43)</f>
        <v>100</v>
      </c>
      <c r="C44" s="47">
        <f>SUM(C40:C43)</f>
        <v>100</v>
      </c>
      <c r="D44" s="46">
        <f>SUM(D40:D43)</f>
        <v>100</v>
      </c>
      <c r="E44" s="47">
        <f>SUM(E40:E43)</f>
        <v>99.999999999999986</v>
      </c>
      <c r="F44" s="48"/>
      <c r="G44" s="46">
        <f>B44-C44</f>
        <v>0</v>
      </c>
      <c r="H44" s="47">
        <f>D44-E44</f>
        <v>0</v>
      </c>
    </row>
    <row r="46" spans="1:10" ht="13" x14ac:dyDescent="0.3">
      <c r="A46" s="3"/>
      <c r="B46" s="196" t="s">
        <v>1</v>
      </c>
      <c r="C46" s="197"/>
      <c r="D46" s="196" t="s">
        <v>2</v>
      </c>
      <c r="E46" s="197"/>
      <c r="F46" s="59"/>
      <c r="G46" s="196" t="s">
        <v>9</v>
      </c>
      <c r="H46" s="197"/>
    </row>
    <row r="47" spans="1:10" x14ac:dyDescent="0.25">
      <c r="A47" s="7" t="s">
        <v>115</v>
      </c>
      <c r="B47" s="30">
        <f>$B$14/$B$35*100</f>
        <v>0.97373478539397817</v>
      </c>
      <c r="C47" s="31">
        <f>$C$14/$C$35*100</f>
        <v>0.31986042454201802</v>
      </c>
      <c r="D47" s="30">
        <f>$D$14/$D$35*100</f>
        <v>0.71751234914470263</v>
      </c>
      <c r="E47" s="31">
        <f>$E$14/$E$35*100</f>
        <v>0.56617931285386203</v>
      </c>
      <c r="F47" s="32"/>
      <c r="G47" s="30">
        <f t="shared" ref="G47:G68" si="4">B47-C47</f>
        <v>0.65387436085196016</v>
      </c>
      <c r="H47" s="31">
        <f t="shared" ref="H47:H68" si="5">D47-E47</f>
        <v>0.15133303629084061</v>
      </c>
    </row>
    <row r="48" spans="1:10" x14ac:dyDescent="0.25">
      <c r="A48" s="7" t="s">
        <v>116</v>
      </c>
      <c r="B48" s="30">
        <f>$B$15/$B$35*100</f>
        <v>3.0407858210548793</v>
      </c>
      <c r="C48" s="31">
        <f>$C$15/$C$35*100</f>
        <v>4.4489677231753415</v>
      </c>
      <c r="D48" s="30">
        <f>$D$15/$D$35*100</f>
        <v>3.505663351241096</v>
      </c>
      <c r="E48" s="31">
        <f>$E$15/$E$35*100</f>
        <v>4.0417017212760635</v>
      </c>
      <c r="F48" s="32"/>
      <c r="G48" s="30">
        <f t="shared" si="4"/>
        <v>-1.4081819021204622</v>
      </c>
      <c r="H48" s="31">
        <f t="shared" si="5"/>
        <v>-0.53603837003496757</v>
      </c>
    </row>
    <row r="49" spans="1:8" x14ac:dyDescent="0.25">
      <c r="A49" s="7" t="s">
        <v>117</v>
      </c>
      <c r="B49" s="30">
        <f>$B$16/$B$35*100</f>
        <v>6.6623959000640607</v>
      </c>
      <c r="C49" s="31">
        <f>$C$16/$C$35*100</f>
        <v>7.109624890956673</v>
      </c>
      <c r="D49" s="30">
        <f>$D$16/$D$35*100</f>
        <v>6.1820410728174595</v>
      </c>
      <c r="E49" s="31">
        <f>$E$16/$E$35*100</f>
        <v>8.1465017394665633</v>
      </c>
      <c r="F49" s="32"/>
      <c r="G49" s="30">
        <f t="shared" si="4"/>
        <v>-0.44722899089261237</v>
      </c>
      <c r="H49" s="31">
        <f t="shared" si="5"/>
        <v>-1.9644606666491038</v>
      </c>
    </row>
    <row r="50" spans="1:8" x14ac:dyDescent="0.25">
      <c r="A50" s="7" t="s">
        <v>118</v>
      </c>
      <c r="B50" s="30">
        <f>$B$17/$B$35*100</f>
        <v>2.7204783258594918</v>
      </c>
      <c r="C50" s="31">
        <f>$C$17/$C$35*100</f>
        <v>3.4845400794804693</v>
      </c>
      <c r="D50" s="30">
        <f>$D$17/$D$35*100</f>
        <v>3.4902108239802616</v>
      </c>
      <c r="E50" s="31">
        <f>$E$17/$E$35*100</f>
        <v>3.0304236112690148</v>
      </c>
      <c r="F50" s="32"/>
      <c r="G50" s="30">
        <f t="shared" si="4"/>
        <v>-0.7640617536209775</v>
      </c>
      <c r="H50" s="31">
        <f t="shared" si="5"/>
        <v>0.45978721271124678</v>
      </c>
    </row>
    <row r="51" spans="1:8" x14ac:dyDescent="0.25">
      <c r="A51" s="7" t="s">
        <v>119</v>
      </c>
      <c r="B51" s="30">
        <f>$B$18/$B$35*100</f>
        <v>0.1836429639120222</v>
      </c>
      <c r="C51" s="31">
        <f>$C$18/$C$35*100</f>
        <v>0.28108946399147039</v>
      </c>
      <c r="D51" s="30">
        <f>$D$18/$D$35*100</f>
        <v>0.36725506456580975</v>
      </c>
      <c r="E51" s="31">
        <f>$E$18/$E$35*100</f>
        <v>0.46272084403920055</v>
      </c>
      <c r="F51" s="32"/>
      <c r="G51" s="30">
        <f t="shared" si="4"/>
        <v>-9.7446500079448189E-2</v>
      </c>
      <c r="H51" s="31">
        <f t="shared" si="5"/>
        <v>-9.5465779473390799E-2</v>
      </c>
    </row>
    <row r="52" spans="1:8" x14ac:dyDescent="0.25">
      <c r="A52" s="7" t="s">
        <v>120</v>
      </c>
      <c r="B52" s="30">
        <f>$B$19/$B$35*100</f>
        <v>3.8436899423446511E-2</v>
      </c>
      <c r="C52" s="31">
        <f>$C$19/$C$35*100</f>
        <v>2.9078220412910728E-2</v>
      </c>
      <c r="D52" s="30">
        <f>$D$19/$D$35*100</f>
        <v>2.8844717553555884E-2</v>
      </c>
      <c r="E52" s="31">
        <f>$E$19/$E$35*100</f>
        <v>4.036017190022511E-2</v>
      </c>
      <c r="F52" s="32"/>
      <c r="G52" s="30">
        <f t="shared" si="4"/>
        <v>9.3586790105357823E-3</v>
      </c>
      <c r="H52" s="31">
        <f t="shared" si="5"/>
        <v>-1.1515454346669226E-2</v>
      </c>
    </row>
    <row r="53" spans="1:8" x14ac:dyDescent="0.25">
      <c r="A53" s="7" t="s">
        <v>121</v>
      </c>
      <c r="B53" s="30">
        <f>$B$20/$B$35*100</f>
        <v>1.0719624172538971</v>
      </c>
      <c r="C53" s="31">
        <f>$C$20/$C$35*100</f>
        <v>1.3133662886498012</v>
      </c>
      <c r="D53" s="30">
        <f>$D$20/$D$35*100</f>
        <v>1.1532736179002074</v>
      </c>
      <c r="E53" s="31">
        <f>$E$20/$E$35*100</f>
        <v>1.1005252506878282</v>
      </c>
      <c r="F53" s="32"/>
      <c r="G53" s="30">
        <f t="shared" si="4"/>
        <v>-0.24140387139590413</v>
      </c>
      <c r="H53" s="31">
        <f t="shared" si="5"/>
        <v>5.2748367212379188E-2</v>
      </c>
    </row>
    <row r="54" spans="1:8" x14ac:dyDescent="0.25">
      <c r="A54" s="7" t="s">
        <v>122</v>
      </c>
      <c r="B54" s="30">
        <f>$B$21/$B$35*100</f>
        <v>0.8755071535340595</v>
      </c>
      <c r="C54" s="31">
        <f>$C$21/$C$35*100</f>
        <v>0.92565668314432481</v>
      </c>
      <c r="D54" s="30">
        <f>$D$21/$D$35*100</f>
        <v>0.8679169478168155</v>
      </c>
      <c r="E54" s="31">
        <f>$E$21/$E$35*100</f>
        <v>0.72762000045476249</v>
      </c>
      <c r="F54" s="32"/>
      <c r="G54" s="30">
        <f t="shared" si="4"/>
        <v>-5.0149529610265309E-2</v>
      </c>
      <c r="H54" s="31">
        <f t="shared" si="5"/>
        <v>0.140296947362053</v>
      </c>
    </row>
    <row r="55" spans="1:8" x14ac:dyDescent="0.25">
      <c r="A55" s="142" t="s">
        <v>124</v>
      </c>
      <c r="B55" s="148">
        <f>$B$22/$B$35*100</f>
        <v>3.7540038436899423</v>
      </c>
      <c r="C55" s="149">
        <f>$C$22/$C$35*100</f>
        <v>5.0305321314335565</v>
      </c>
      <c r="D55" s="148">
        <f>$D$22/$D$35*100</f>
        <v>4.3952138372230776</v>
      </c>
      <c r="E55" s="149">
        <f>$E$22/$E$35*100</f>
        <v>4.6414197685258873</v>
      </c>
      <c r="F55" s="150"/>
      <c r="G55" s="148">
        <f t="shared" si="4"/>
        <v>-1.2765282877436142</v>
      </c>
      <c r="H55" s="149">
        <f t="shared" si="5"/>
        <v>-0.24620593130280977</v>
      </c>
    </row>
    <row r="56" spans="1:8" x14ac:dyDescent="0.25">
      <c r="A56" s="7" t="s">
        <v>125</v>
      </c>
      <c r="B56" s="30">
        <f>$B$23/$B$35*100</f>
        <v>13.606662395900065</v>
      </c>
      <c r="C56" s="31">
        <f>$C$23/$C$35*100</f>
        <v>13.04642822525928</v>
      </c>
      <c r="D56" s="30">
        <f>$D$23/$D$35*100</f>
        <v>14.33221903442308</v>
      </c>
      <c r="E56" s="31">
        <f>$E$23/$E$35*100</f>
        <v>12.959025898724391</v>
      </c>
      <c r="F56" s="32"/>
      <c r="G56" s="30">
        <f t="shared" si="4"/>
        <v>0.56023417064078451</v>
      </c>
      <c r="H56" s="31">
        <f t="shared" si="5"/>
        <v>1.3731931356986884</v>
      </c>
    </row>
    <row r="57" spans="1:8" x14ac:dyDescent="0.25">
      <c r="A57" s="7" t="s">
        <v>126</v>
      </c>
      <c r="B57" s="30">
        <f>$B$24/$B$35*100</f>
        <v>21.2385223147555</v>
      </c>
      <c r="C57" s="31">
        <f>$C$24/$C$35*100</f>
        <v>21.261025491906562</v>
      </c>
      <c r="D57" s="30">
        <f>$D$24/$D$35*100</f>
        <v>20.668785379848874</v>
      </c>
      <c r="E57" s="31">
        <f>$E$24/$E$35*100</f>
        <v>18.002342026876462</v>
      </c>
      <c r="F57" s="32"/>
      <c r="G57" s="30">
        <f t="shared" si="4"/>
        <v>-2.2503177151062204E-2</v>
      </c>
      <c r="H57" s="31">
        <f t="shared" si="5"/>
        <v>2.6664433529724114</v>
      </c>
    </row>
    <row r="58" spans="1:8" x14ac:dyDescent="0.25">
      <c r="A58" s="7" t="s">
        <v>127</v>
      </c>
      <c r="B58" s="30">
        <f>$B$25/$B$35*100</f>
        <v>13.350416399743754</v>
      </c>
      <c r="C58" s="31">
        <f>$C$25/$C$35*100</f>
        <v>10.812251623533973</v>
      </c>
      <c r="D58" s="30">
        <f>$D$25/$D$35*100</f>
        <v>11.66408266071916</v>
      </c>
      <c r="E58" s="31">
        <f>$E$25/$E$35*100</f>
        <v>12.298483367061552</v>
      </c>
      <c r="F58" s="32"/>
      <c r="G58" s="30">
        <f t="shared" si="4"/>
        <v>2.538164776209781</v>
      </c>
      <c r="H58" s="31">
        <f t="shared" si="5"/>
        <v>-0.63440070634239198</v>
      </c>
    </row>
    <row r="59" spans="1:8" x14ac:dyDescent="0.25">
      <c r="A59" s="7" t="s">
        <v>128</v>
      </c>
      <c r="B59" s="30">
        <f>$B$26/$B$35*100</f>
        <v>2.9938073884262226</v>
      </c>
      <c r="C59" s="31">
        <f>$C$26/$C$35*100</f>
        <v>1.3472908791315306</v>
      </c>
      <c r="D59" s="30">
        <f>$D$26/$D$35*100</f>
        <v>2.5007339950448895</v>
      </c>
      <c r="E59" s="31">
        <f>$E$26/$E$35*100</f>
        <v>2.0293776575183613</v>
      </c>
      <c r="F59" s="32"/>
      <c r="G59" s="30">
        <f t="shared" si="4"/>
        <v>1.6465165092946921</v>
      </c>
      <c r="H59" s="31">
        <f t="shared" si="5"/>
        <v>0.47135633752652817</v>
      </c>
    </row>
    <row r="60" spans="1:8" x14ac:dyDescent="0.25">
      <c r="A60" s="142" t="s">
        <v>131</v>
      </c>
      <c r="B60" s="148">
        <f>$B$27/$B$35*100</f>
        <v>0.34593209481101861</v>
      </c>
      <c r="C60" s="149">
        <f>$C$27/$C$35*100</f>
        <v>0.3004749442667442</v>
      </c>
      <c r="D60" s="148">
        <f>$D$27/$D$35*100</f>
        <v>0.30235445007030903</v>
      </c>
      <c r="E60" s="149">
        <f>$E$27/$E$35*100</f>
        <v>0.35130403146956501</v>
      </c>
      <c r="F60" s="150"/>
      <c r="G60" s="148">
        <f t="shared" si="4"/>
        <v>4.5457150544274405E-2</v>
      </c>
      <c r="H60" s="149">
        <f t="shared" si="5"/>
        <v>-4.8949581399255981E-2</v>
      </c>
    </row>
    <row r="61" spans="1:8" x14ac:dyDescent="0.25">
      <c r="A61" s="7" t="s">
        <v>132</v>
      </c>
      <c r="B61" s="30">
        <f>$B$28/$B$35*100</f>
        <v>4.2707666026051673E-2</v>
      </c>
      <c r="C61" s="31">
        <f>$C$28/$C$35*100</f>
        <v>3.3924590481729182E-2</v>
      </c>
      <c r="D61" s="30">
        <f>$D$28/$D$35*100</f>
        <v>3.914640239411156E-2</v>
      </c>
      <c r="E61" s="31">
        <f>$E$28/$E$35*100</f>
        <v>3.2401828145251145E-2</v>
      </c>
      <c r="F61" s="32"/>
      <c r="G61" s="30">
        <f t="shared" si="4"/>
        <v>8.7830755443224912E-3</v>
      </c>
      <c r="H61" s="31">
        <f t="shared" si="5"/>
        <v>6.7445742488604146E-3</v>
      </c>
    </row>
    <row r="62" spans="1:8" x14ac:dyDescent="0.25">
      <c r="A62" s="7" t="s">
        <v>133</v>
      </c>
      <c r="B62" s="30">
        <f>$B$29/$B$35*100</f>
        <v>5.5519965833867181E-2</v>
      </c>
      <c r="C62" s="31">
        <f>$C$29/$C$35*100</f>
        <v>0.11146651158282447</v>
      </c>
      <c r="D62" s="30">
        <f>$D$29/$D$35*100</f>
        <v>6.1295024801306261E-2</v>
      </c>
      <c r="E62" s="31">
        <f>$E$29/$E$35*100</f>
        <v>0.10630073444143795</v>
      </c>
      <c r="F62" s="32"/>
      <c r="G62" s="30">
        <f t="shared" si="4"/>
        <v>-5.5946545748957292E-2</v>
      </c>
      <c r="H62" s="31">
        <f t="shared" si="5"/>
        <v>-4.5005709640131689E-2</v>
      </c>
    </row>
    <row r="63" spans="1:8" x14ac:dyDescent="0.25">
      <c r="A63" s="7" t="s">
        <v>134</v>
      </c>
      <c r="B63" s="30">
        <f>$B$30/$B$35*100</f>
        <v>1.0548793508434764</v>
      </c>
      <c r="C63" s="31">
        <f>$C$30/$C$35*100</f>
        <v>1.6477658233982746</v>
      </c>
      <c r="D63" s="30">
        <f>$D$30/$D$35*100</f>
        <v>1.3536413880490155</v>
      </c>
      <c r="E63" s="31">
        <f>$E$30/$E$35*100</f>
        <v>1.8622524386639077</v>
      </c>
      <c r="F63" s="32"/>
      <c r="G63" s="30">
        <f t="shared" si="4"/>
        <v>-0.59288647255479821</v>
      </c>
      <c r="H63" s="31">
        <f t="shared" si="5"/>
        <v>-0.5086110506148922</v>
      </c>
    </row>
    <row r="64" spans="1:8" x14ac:dyDescent="0.25">
      <c r="A64" s="7" t="s">
        <v>135</v>
      </c>
      <c r="B64" s="30">
        <f>$B$31/$B$35*100</f>
        <v>2.6350629938073884</v>
      </c>
      <c r="C64" s="31">
        <f>$C$31/$C$35*100</f>
        <v>2.9320538916351651</v>
      </c>
      <c r="D64" s="30">
        <f>$D$31/$D$35*100</f>
        <v>2.8690192280947548</v>
      </c>
      <c r="E64" s="31">
        <f>$E$31/$E$35*100</f>
        <v>3.785329361740831</v>
      </c>
      <c r="F64" s="32"/>
      <c r="G64" s="30">
        <f t="shared" si="4"/>
        <v>-0.29699089782777666</v>
      </c>
      <c r="H64" s="31">
        <f t="shared" si="5"/>
        <v>-0.91631013364607616</v>
      </c>
    </row>
    <row r="65" spans="1:8" x14ac:dyDescent="0.25">
      <c r="A65" s="7" t="s">
        <v>136</v>
      </c>
      <c r="B65" s="30">
        <f>$B$32/$B$35*100</f>
        <v>19.752295537048902</v>
      </c>
      <c r="C65" s="31">
        <f>$C$32/$C$35*100</f>
        <v>19.44363671609964</v>
      </c>
      <c r="D65" s="30">
        <f>$D$32/$D$35*100</f>
        <v>19.522722941337058</v>
      </c>
      <c r="E65" s="31">
        <f>$E$32/$E$35*100</f>
        <v>20.47340776279588</v>
      </c>
      <c r="F65" s="32"/>
      <c r="G65" s="30">
        <f t="shared" si="4"/>
        <v>0.30865882094926178</v>
      </c>
      <c r="H65" s="31">
        <f t="shared" si="5"/>
        <v>-0.95068482145882172</v>
      </c>
    </row>
    <row r="66" spans="1:8" x14ac:dyDescent="0.25">
      <c r="A66" s="7" t="s">
        <v>137</v>
      </c>
      <c r="B66" s="30">
        <f>$B$33/$B$35*100</f>
        <v>1.0975870168695281</v>
      </c>
      <c r="C66" s="31">
        <f>$C$33/$C$35*100</f>
        <v>1.0419695647959679</v>
      </c>
      <c r="D66" s="30">
        <f>$D$33/$D$35*100</f>
        <v>1.0919785930989012</v>
      </c>
      <c r="E66" s="31">
        <f>$E$33/$E$35*100</f>
        <v>0.82766775051729236</v>
      </c>
      <c r="F66" s="32"/>
      <c r="G66" s="30">
        <f t="shared" si="4"/>
        <v>5.561745207356017E-2</v>
      </c>
      <c r="H66" s="31">
        <f t="shared" si="5"/>
        <v>0.26431084258160886</v>
      </c>
    </row>
    <row r="67" spans="1:8" x14ac:dyDescent="0.25">
      <c r="A67" s="142" t="s">
        <v>130</v>
      </c>
      <c r="B67" s="148">
        <f>$B$34/$B$35*100</f>
        <v>4.5056587657484517</v>
      </c>
      <c r="C67" s="149">
        <f>$C$34/$C$35*100</f>
        <v>5.0789958321217412</v>
      </c>
      <c r="D67" s="148">
        <f>$D$34/$D$35*100</f>
        <v>4.8860891198755558</v>
      </c>
      <c r="E67" s="149">
        <f>$E$34/$E$35*100</f>
        <v>4.5146547215716595</v>
      </c>
      <c r="F67" s="150"/>
      <c r="G67" s="148">
        <f t="shared" si="4"/>
        <v>-0.57333706637328952</v>
      </c>
      <c r="H67" s="149">
        <f t="shared" si="5"/>
        <v>0.37143439830389635</v>
      </c>
    </row>
    <row r="68" spans="1:8" s="43" customFormat="1" ht="13" x14ac:dyDescent="0.3">
      <c r="A68" s="27" t="s">
        <v>0</v>
      </c>
      <c r="B68" s="46">
        <f>SUM(B47:B67)</f>
        <v>99.999999999999986</v>
      </c>
      <c r="C68" s="47">
        <f>SUM(C47:C67)</f>
        <v>100</v>
      </c>
      <c r="D68" s="46">
        <f>SUM(D47:D67)</f>
        <v>100</v>
      </c>
      <c r="E68" s="47">
        <f>SUM(E47:E67)</f>
        <v>100.00000000000001</v>
      </c>
      <c r="F68" s="48"/>
      <c r="G68" s="46">
        <f t="shared" si="4"/>
        <v>0</v>
      </c>
      <c r="H68" s="47">
        <f t="shared" si="5"/>
        <v>0</v>
      </c>
    </row>
  </sheetData>
  <mergeCells count="16">
    <mergeCell ref="B46:C46"/>
    <mergeCell ref="D46:E46"/>
    <mergeCell ref="G46:H46"/>
    <mergeCell ref="B1:J1"/>
    <mergeCell ref="B5:C5"/>
    <mergeCell ref="D5:E5"/>
    <mergeCell ref="G5:J5"/>
    <mergeCell ref="E4:G4"/>
    <mergeCell ref="B2:J2"/>
    <mergeCell ref="G38:H38"/>
    <mergeCell ref="E37:G37"/>
    <mergeCell ref="B38:C38"/>
    <mergeCell ref="D38:E38"/>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9"/>
  <sheetViews>
    <sheetView tabSelected="1" workbookViewId="0">
      <selection activeCell="M1" sqref="M1"/>
    </sheetView>
  </sheetViews>
  <sheetFormatPr defaultRowHeight="12.5" x14ac:dyDescent="0.25"/>
  <cols>
    <col min="1" max="1" width="25.1796875" bestFit="1" customWidth="1"/>
    <col min="6" max="6" width="1.7265625" customWidth="1"/>
  </cols>
  <sheetData>
    <row r="1" spans="1:10" s="52" customFormat="1" ht="20" x14ac:dyDescent="0.4">
      <c r="A1" s="4" t="s">
        <v>10</v>
      </c>
      <c r="B1" s="198" t="s">
        <v>18</v>
      </c>
      <c r="C1" s="199"/>
      <c r="D1" s="199"/>
      <c r="E1" s="199"/>
      <c r="F1" s="199"/>
      <c r="G1" s="199"/>
      <c r="H1" s="199"/>
      <c r="I1" s="199"/>
      <c r="J1" s="199"/>
    </row>
    <row r="2" spans="1:10" s="52" customFormat="1" ht="20" x14ac:dyDescent="0.4">
      <c r="A2" s="4" t="s">
        <v>113</v>
      </c>
      <c r="B2" s="202" t="s">
        <v>104</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4</v>
      </c>
      <c r="C6" s="66">
        <v>8</v>
      </c>
      <c r="D6" s="65">
        <v>51</v>
      </c>
      <c r="E6" s="66">
        <v>38</v>
      </c>
      <c r="F6" s="67"/>
      <c r="G6" s="65">
        <f t="shared" ref="G6:G37" si="0">B6-C6</f>
        <v>-4</v>
      </c>
      <c r="H6" s="66">
        <f t="shared" ref="H6:H37" si="1">D6-E6</f>
        <v>13</v>
      </c>
      <c r="I6" s="20">
        <f t="shared" ref="I6:I37" si="2">IF(C6=0, "-", IF(G6/C6&lt;10, G6/C6, "&gt;999%"))</f>
        <v>-0.5</v>
      </c>
      <c r="J6" s="21">
        <f t="shared" ref="J6:J37" si="3">IF(E6=0, "-", IF(H6/E6&lt;10, H6/E6, "&gt;999%"))</f>
        <v>0.34210526315789475</v>
      </c>
    </row>
    <row r="7" spans="1:10" x14ac:dyDescent="0.25">
      <c r="A7" s="7" t="s">
        <v>32</v>
      </c>
      <c r="B7" s="65">
        <v>0</v>
      </c>
      <c r="C7" s="66">
        <v>0</v>
      </c>
      <c r="D7" s="65">
        <v>0</v>
      </c>
      <c r="E7" s="66">
        <v>1</v>
      </c>
      <c r="F7" s="67"/>
      <c r="G7" s="65">
        <f t="shared" si="0"/>
        <v>0</v>
      </c>
      <c r="H7" s="66">
        <f t="shared" si="1"/>
        <v>-1</v>
      </c>
      <c r="I7" s="20" t="str">
        <f t="shared" si="2"/>
        <v>-</v>
      </c>
      <c r="J7" s="21">
        <f t="shared" si="3"/>
        <v>-1</v>
      </c>
    </row>
    <row r="8" spans="1:10" x14ac:dyDescent="0.25">
      <c r="A8" s="7" t="s">
        <v>33</v>
      </c>
      <c r="B8" s="65">
        <v>3</v>
      </c>
      <c r="C8" s="66">
        <v>3</v>
      </c>
      <c r="D8" s="65">
        <v>30</v>
      </c>
      <c r="E8" s="66">
        <v>21</v>
      </c>
      <c r="F8" s="67"/>
      <c r="G8" s="65">
        <f t="shared" si="0"/>
        <v>0</v>
      </c>
      <c r="H8" s="66">
        <f t="shared" si="1"/>
        <v>9</v>
      </c>
      <c r="I8" s="20">
        <f t="shared" si="2"/>
        <v>0</v>
      </c>
      <c r="J8" s="21">
        <f t="shared" si="3"/>
        <v>0.42857142857142855</v>
      </c>
    </row>
    <row r="9" spans="1:10" x14ac:dyDescent="0.25">
      <c r="A9" s="7" t="s">
        <v>34</v>
      </c>
      <c r="B9" s="65">
        <v>286</v>
      </c>
      <c r="C9" s="66">
        <v>300</v>
      </c>
      <c r="D9" s="65">
        <v>2163</v>
      </c>
      <c r="E9" s="66">
        <v>1797</v>
      </c>
      <c r="F9" s="67"/>
      <c r="G9" s="65">
        <f t="shared" si="0"/>
        <v>-14</v>
      </c>
      <c r="H9" s="66">
        <f t="shared" si="1"/>
        <v>366</v>
      </c>
      <c r="I9" s="20">
        <f t="shared" si="2"/>
        <v>-4.6666666666666669E-2</v>
      </c>
      <c r="J9" s="21">
        <f t="shared" si="3"/>
        <v>0.2036727879799666</v>
      </c>
    </row>
    <row r="10" spans="1:10" x14ac:dyDescent="0.25">
      <c r="A10" s="7" t="s">
        <v>35</v>
      </c>
      <c r="B10" s="65">
        <v>10</v>
      </c>
      <c r="C10" s="66">
        <v>6</v>
      </c>
      <c r="D10" s="65">
        <v>43</v>
      </c>
      <c r="E10" s="66">
        <v>37</v>
      </c>
      <c r="F10" s="67"/>
      <c r="G10" s="65">
        <f t="shared" si="0"/>
        <v>4</v>
      </c>
      <c r="H10" s="66">
        <f t="shared" si="1"/>
        <v>6</v>
      </c>
      <c r="I10" s="20">
        <f t="shared" si="2"/>
        <v>0.66666666666666663</v>
      </c>
      <c r="J10" s="21">
        <f t="shared" si="3"/>
        <v>0.16216216216216217</v>
      </c>
    </row>
    <row r="11" spans="1:10" x14ac:dyDescent="0.25">
      <c r="A11" s="7" t="s">
        <v>36</v>
      </c>
      <c r="B11" s="65">
        <v>311</v>
      </c>
      <c r="C11" s="66">
        <v>298</v>
      </c>
      <c r="D11" s="65">
        <v>2736</v>
      </c>
      <c r="E11" s="66">
        <v>2652</v>
      </c>
      <c r="F11" s="67"/>
      <c r="G11" s="65">
        <f t="shared" si="0"/>
        <v>13</v>
      </c>
      <c r="H11" s="66">
        <f t="shared" si="1"/>
        <v>84</v>
      </c>
      <c r="I11" s="20">
        <f t="shared" si="2"/>
        <v>4.3624161073825503E-2</v>
      </c>
      <c r="J11" s="21">
        <f t="shared" si="3"/>
        <v>3.1674208144796379E-2</v>
      </c>
    </row>
    <row r="12" spans="1:10" x14ac:dyDescent="0.25">
      <c r="A12" s="7" t="s">
        <v>37</v>
      </c>
      <c r="B12" s="65">
        <v>208</v>
      </c>
      <c r="C12" s="66">
        <v>0</v>
      </c>
      <c r="D12" s="65">
        <v>2079</v>
      </c>
      <c r="E12" s="66">
        <v>0</v>
      </c>
      <c r="F12" s="67"/>
      <c r="G12" s="65">
        <f t="shared" si="0"/>
        <v>208</v>
      </c>
      <c r="H12" s="66">
        <f t="shared" si="1"/>
        <v>2079</v>
      </c>
      <c r="I12" s="20" t="str">
        <f t="shared" si="2"/>
        <v>-</v>
      </c>
      <c r="J12" s="21" t="str">
        <f t="shared" si="3"/>
        <v>-</v>
      </c>
    </row>
    <row r="13" spans="1:10" x14ac:dyDescent="0.25">
      <c r="A13" s="7" t="s">
        <v>38</v>
      </c>
      <c r="B13" s="65">
        <v>0</v>
      </c>
      <c r="C13" s="66">
        <v>0</v>
      </c>
      <c r="D13" s="65">
        <v>0</v>
      </c>
      <c r="E13" s="66">
        <v>1</v>
      </c>
      <c r="F13" s="67"/>
      <c r="G13" s="65">
        <f t="shared" si="0"/>
        <v>0</v>
      </c>
      <c r="H13" s="66">
        <f t="shared" si="1"/>
        <v>-1</v>
      </c>
      <c r="I13" s="20" t="str">
        <f t="shared" si="2"/>
        <v>-</v>
      </c>
      <c r="J13" s="21">
        <f t="shared" si="3"/>
        <v>-1</v>
      </c>
    </row>
    <row r="14" spans="1:10" x14ac:dyDescent="0.25">
      <c r="A14" s="7" t="s">
        <v>39</v>
      </c>
      <c r="B14" s="65">
        <v>70</v>
      </c>
      <c r="C14" s="66">
        <v>0</v>
      </c>
      <c r="D14" s="65">
        <v>522</v>
      </c>
      <c r="E14" s="66">
        <v>0</v>
      </c>
      <c r="F14" s="67"/>
      <c r="G14" s="65">
        <f t="shared" si="0"/>
        <v>70</v>
      </c>
      <c r="H14" s="66">
        <f t="shared" si="1"/>
        <v>522</v>
      </c>
      <c r="I14" s="20" t="str">
        <f t="shared" si="2"/>
        <v>-</v>
      </c>
      <c r="J14" s="21" t="str">
        <f t="shared" si="3"/>
        <v>-</v>
      </c>
    </row>
    <row r="15" spans="1:10" x14ac:dyDescent="0.25">
      <c r="A15" s="7" t="s">
        <v>40</v>
      </c>
      <c r="B15" s="65">
        <v>81</v>
      </c>
      <c r="C15" s="66">
        <v>71</v>
      </c>
      <c r="D15" s="65">
        <v>617</v>
      </c>
      <c r="E15" s="66">
        <v>417</v>
      </c>
      <c r="F15" s="67"/>
      <c r="G15" s="65">
        <f t="shared" si="0"/>
        <v>10</v>
      </c>
      <c r="H15" s="66">
        <f t="shared" si="1"/>
        <v>200</v>
      </c>
      <c r="I15" s="20">
        <f t="shared" si="2"/>
        <v>0.14084507042253522</v>
      </c>
      <c r="J15" s="21">
        <f t="shared" si="3"/>
        <v>0.47961630695443647</v>
      </c>
    </row>
    <row r="16" spans="1:10" x14ac:dyDescent="0.25">
      <c r="A16" s="7" t="s">
        <v>41</v>
      </c>
      <c r="B16" s="65">
        <v>0</v>
      </c>
      <c r="C16" s="66">
        <v>0</v>
      </c>
      <c r="D16" s="65">
        <v>0</v>
      </c>
      <c r="E16" s="66">
        <v>7</v>
      </c>
      <c r="F16" s="67"/>
      <c r="G16" s="65">
        <f t="shared" si="0"/>
        <v>0</v>
      </c>
      <c r="H16" s="66">
        <f t="shared" si="1"/>
        <v>-7</v>
      </c>
      <c r="I16" s="20" t="str">
        <f t="shared" si="2"/>
        <v>-</v>
      </c>
      <c r="J16" s="21">
        <f t="shared" si="3"/>
        <v>-1</v>
      </c>
    </row>
    <row r="17" spans="1:10" x14ac:dyDescent="0.25">
      <c r="A17" s="7" t="s">
        <v>42</v>
      </c>
      <c r="B17" s="65">
        <v>1</v>
      </c>
      <c r="C17" s="66">
        <v>2</v>
      </c>
      <c r="D17" s="65">
        <v>23</v>
      </c>
      <c r="E17" s="66">
        <v>26</v>
      </c>
      <c r="F17" s="67"/>
      <c r="G17" s="65">
        <f t="shared" si="0"/>
        <v>-1</v>
      </c>
      <c r="H17" s="66">
        <f t="shared" si="1"/>
        <v>-3</v>
      </c>
      <c r="I17" s="20">
        <f t="shared" si="2"/>
        <v>-0.5</v>
      </c>
      <c r="J17" s="21">
        <f t="shared" si="3"/>
        <v>-0.11538461538461539</v>
      </c>
    </row>
    <row r="18" spans="1:10" x14ac:dyDescent="0.25">
      <c r="A18" s="7" t="s">
        <v>43</v>
      </c>
      <c r="B18" s="65">
        <v>59</v>
      </c>
      <c r="C18" s="66">
        <v>38</v>
      </c>
      <c r="D18" s="65">
        <v>279</v>
      </c>
      <c r="E18" s="66">
        <v>54</v>
      </c>
      <c r="F18" s="67"/>
      <c r="G18" s="65">
        <f t="shared" si="0"/>
        <v>21</v>
      </c>
      <c r="H18" s="66">
        <f t="shared" si="1"/>
        <v>225</v>
      </c>
      <c r="I18" s="20">
        <f t="shared" si="2"/>
        <v>0.55263157894736847</v>
      </c>
      <c r="J18" s="21">
        <f t="shared" si="3"/>
        <v>4.166666666666667</v>
      </c>
    </row>
    <row r="19" spans="1:10" x14ac:dyDescent="0.25">
      <c r="A19" s="7" t="s">
        <v>46</v>
      </c>
      <c r="B19" s="65">
        <v>8</v>
      </c>
      <c r="C19" s="66">
        <v>0</v>
      </c>
      <c r="D19" s="65">
        <v>38</v>
      </c>
      <c r="E19" s="66">
        <v>39</v>
      </c>
      <c r="F19" s="67"/>
      <c r="G19" s="65">
        <f t="shared" si="0"/>
        <v>8</v>
      </c>
      <c r="H19" s="66">
        <f t="shared" si="1"/>
        <v>-1</v>
      </c>
      <c r="I19" s="20" t="str">
        <f t="shared" si="2"/>
        <v>-</v>
      </c>
      <c r="J19" s="21">
        <f t="shared" si="3"/>
        <v>-2.564102564102564E-2</v>
      </c>
    </row>
    <row r="20" spans="1:10" x14ac:dyDescent="0.25">
      <c r="A20" s="7" t="s">
        <v>47</v>
      </c>
      <c r="B20" s="65">
        <v>4</v>
      </c>
      <c r="C20" s="66">
        <v>3</v>
      </c>
      <c r="D20" s="65">
        <v>65</v>
      </c>
      <c r="E20" s="66">
        <v>29</v>
      </c>
      <c r="F20" s="67"/>
      <c r="G20" s="65">
        <f t="shared" si="0"/>
        <v>1</v>
      </c>
      <c r="H20" s="66">
        <f t="shared" si="1"/>
        <v>36</v>
      </c>
      <c r="I20" s="20">
        <f t="shared" si="2"/>
        <v>0.33333333333333331</v>
      </c>
      <c r="J20" s="21">
        <f t="shared" si="3"/>
        <v>1.2413793103448276</v>
      </c>
    </row>
    <row r="21" spans="1:10" x14ac:dyDescent="0.25">
      <c r="A21" s="7" t="s">
        <v>48</v>
      </c>
      <c r="B21" s="65">
        <v>20</v>
      </c>
      <c r="C21" s="66">
        <v>10</v>
      </c>
      <c r="D21" s="65">
        <v>185</v>
      </c>
      <c r="E21" s="66">
        <v>105</v>
      </c>
      <c r="F21" s="67"/>
      <c r="G21" s="65">
        <f t="shared" si="0"/>
        <v>10</v>
      </c>
      <c r="H21" s="66">
        <f t="shared" si="1"/>
        <v>80</v>
      </c>
      <c r="I21" s="20">
        <f t="shared" si="2"/>
        <v>1</v>
      </c>
      <c r="J21" s="21">
        <f t="shared" si="3"/>
        <v>0.76190476190476186</v>
      </c>
    </row>
    <row r="22" spans="1:10" x14ac:dyDescent="0.25">
      <c r="A22" s="7" t="s">
        <v>49</v>
      </c>
      <c r="B22" s="65">
        <v>1858</v>
      </c>
      <c r="C22" s="66">
        <v>1212</v>
      </c>
      <c r="D22" s="65">
        <v>11782</v>
      </c>
      <c r="E22" s="66">
        <v>8526</v>
      </c>
      <c r="F22" s="67"/>
      <c r="G22" s="65">
        <f t="shared" si="0"/>
        <v>646</v>
      </c>
      <c r="H22" s="66">
        <f t="shared" si="1"/>
        <v>3256</v>
      </c>
      <c r="I22" s="20">
        <f t="shared" si="2"/>
        <v>0.53300330033003296</v>
      </c>
      <c r="J22" s="21">
        <f t="shared" si="3"/>
        <v>0.38189068730940651</v>
      </c>
    </row>
    <row r="23" spans="1:10" x14ac:dyDescent="0.25">
      <c r="A23" s="7" t="s">
        <v>53</v>
      </c>
      <c r="B23" s="65">
        <v>36</v>
      </c>
      <c r="C23" s="66">
        <v>28</v>
      </c>
      <c r="D23" s="65">
        <v>222</v>
      </c>
      <c r="E23" s="66">
        <v>154</v>
      </c>
      <c r="F23" s="67"/>
      <c r="G23" s="65">
        <f t="shared" si="0"/>
        <v>8</v>
      </c>
      <c r="H23" s="66">
        <f t="shared" si="1"/>
        <v>68</v>
      </c>
      <c r="I23" s="20">
        <f t="shared" si="2"/>
        <v>0.2857142857142857</v>
      </c>
      <c r="J23" s="21">
        <f t="shared" si="3"/>
        <v>0.44155844155844154</v>
      </c>
    </row>
    <row r="24" spans="1:10" x14ac:dyDescent="0.25">
      <c r="A24" s="7" t="s">
        <v>54</v>
      </c>
      <c r="B24" s="65">
        <v>892</v>
      </c>
      <c r="C24" s="66">
        <v>961</v>
      </c>
      <c r="D24" s="65">
        <v>8020</v>
      </c>
      <c r="E24" s="66">
        <v>5349</v>
      </c>
      <c r="F24" s="67"/>
      <c r="G24" s="65">
        <f t="shared" si="0"/>
        <v>-69</v>
      </c>
      <c r="H24" s="66">
        <f t="shared" si="1"/>
        <v>2671</v>
      </c>
      <c r="I24" s="20">
        <f t="shared" si="2"/>
        <v>-7.1800208116545264E-2</v>
      </c>
      <c r="J24" s="21">
        <f t="shared" si="3"/>
        <v>0.49934567208824077</v>
      </c>
    </row>
    <row r="25" spans="1:10" x14ac:dyDescent="0.25">
      <c r="A25" s="7" t="s">
        <v>56</v>
      </c>
      <c r="B25" s="65">
        <v>108</v>
      </c>
      <c r="C25" s="66">
        <v>238</v>
      </c>
      <c r="D25" s="65">
        <v>1576</v>
      </c>
      <c r="E25" s="66">
        <v>1808</v>
      </c>
      <c r="F25" s="67"/>
      <c r="G25" s="65">
        <f t="shared" si="0"/>
        <v>-130</v>
      </c>
      <c r="H25" s="66">
        <f t="shared" si="1"/>
        <v>-232</v>
      </c>
      <c r="I25" s="20">
        <f t="shared" si="2"/>
        <v>-0.54621848739495793</v>
      </c>
      <c r="J25" s="21">
        <f t="shared" si="3"/>
        <v>-0.12831858407079647</v>
      </c>
    </row>
    <row r="26" spans="1:10" x14ac:dyDescent="0.25">
      <c r="A26" s="7" t="s">
        <v>57</v>
      </c>
      <c r="B26" s="65">
        <v>1555</v>
      </c>
      <c r="C26" s="66">
        <v>1595</v>
      </c>
      <c r="D26" s="65">
        <v>12428</v>
      </c>
      <c r="E26" s="66">
        <v>13060</v>
      </c>
      <c r="F26" s="67"/>
      <c r="G26" s="65">
        <f t="shared" si="0"/>
        <v>-40</v>
      </c>
      <c r="H26" s="66">
        <f t="shared" si="1"/>
        <v>-632</v>
      </c>
      <c r="I26" s="20">
        <f t="shared" si="2"/>
        <v>-2.5078369905956112E-2</v>
      </c>
      <c r="J26" s="21">
        <f t="shared" si="3"/>
        <v>-4.8392036753445639E-2</v>
      </c>
    </row>
    <row r="27" spans="1:10" x14ac:dyDescent="0.25">
      <c r="A27" s="7" t="s">
        <v>60</v>
      </c>
      <c r="B27" s="65">
        <v>1009</v>
      </c>
      <c r="C27" s="66">
        <v>693</v>
      </c>
      <c r="D27" s="65">
        <v>8860</v>
      </c>
      <c r="E27" s="66">
        <v>7251</v>
      </c>
      <c r="F27" s="67"/>
      <c r="G27" s="65">
        <f t="shared" si="0"/>
        <v>316</v>
      </c>
      <c r="H27" s="66">
        <f t="shared" si="1"/>
        <v>1609</v>
      </c>
      <c r="I27" s="20">
        <f t="shared" si="2"/>
        <v>0.455988455988456</v>
      </c>
      <c r="J27" s="21">
        <f t="shared" si="3"/>
        <v>0.22190042752723763</v>
      </c>
    </row>
    <row r="28" spans="1:10" x14ac:dyDescent="0.25">
      <c r="A28" s="7" t="s">
        <v>61</v>
      </c>
      <c r="B28" s="65">
        <v>0</v>
      </c>
      <c r="C28" s="66">
        <v>0</v>
      </c>
      <c r="D28" s="65">
        <v>1</v>
      </c>
      <c r="E28" s="66">
        <v>4</v>
      </c>
      <c r="F28" s="67"/>
      <c r="G28" s="65">
        <f t="shared" si="0"/>
        <v>0</v>
      </c>
      <c r="H28" s="66">
        <f t="shared" si="1"/>
        <v>-3</v>
      </c>
      <c r="I28" s="20" t="str">
        <f t="shared" si="2"/>
        <v>-</v>
      </c>
      <c r="J28" s="21">
        <f t="shared" si="3"/>
        <v>-0.75</v>
      </c>
    </row>
    <row r="29" spans="1:10" x14ac:dyDescent="0.25">
      <c r="A29" s="7" t="s">
        <v>63</v>
      </c>
      <c r="B29" s="65">
        <v>3</v>
      </c>
      <c r="C29" s="66">
        <v>8</v>
      </c>
      <c r="D29" s="65">
        <v>60</v>
      </c>
      <c r="E29" s="66">
        <v>110</v>
      </c>
      <c r="F29" s="67"/>
      <c r="G29" s="65">
        <f t="shared" si="0"/>
        <v>-5</v>
      </c>
      <c r="H29" s="66">
        <f t="shared" si="1"/>
        <v>-50</v>
      </c>
      <c r="I29" s="20">
        <f t="shared" si="2"/>
        <v>-0.625</v>
      </c>
      <c r="J29" s="21">
        <f t="shared" si="3"/>
        <v>-0.45454545454545453</v>
      </c>
    </row>
    <row r="30" spans="1:10" x14ac:dyDescent="0.25">
      <c r="A30" s="7" t="s">
        <v>64</v>
      </c>
      <c r="B30" s="65">
        <v>82</v>
      </c>
      <c r="C30" s="66">
        <v>130</v>
      </c>
      <c r="D30" s="65">
        <v>795</v>
      </c>
      <c r="E30" s="66">
        <v>1220</v>
      </c>
      <c r="F30" s="67"/>
      <c r="G30" s="65">
        <f t="shared" si="0"/>
        <v>-48</v>
      </c>
      <c r="H30" s="66">
        <f t="shared" si="1"/>
        <v>-425</v>
      </c>
      <c r="I30" s="20">
        <f t="shared" si="2"/>
        <v>-0.36923076923076925</v>
      </c>
      <c r="J30" s="21">
        <f t="shared" si="3"/>
        <v>-0.34836065573770492</v>
      </c>
    </row>
    <row r="31" spans="1:10" x14ac:dyDescent="0.25">
      <c r="A31" s="7" t="s">
        <v>66</v>
      </c>
      <c r="B31" s="65">
        <v>1416</v>
      </c>
      <c r="C31" s="66">
        <v>1427</v>
      </c>
      <c r="D31" s="65">
        <v>12123</v>
      </c>
      <c r="E31" s="66">
        <v>11939</v>
      </c>
      <c r="F31" s="67"/>
      <c r="G31" s="65">
        <f t="shared" si="0"/>
        <v>-11</v>
      </c>
      <c r="H31" s="66">
        <f t="shared" si="1"/>
        <v>184</v>
      </c>
      <c r="I31" s="20">
        <f t="shared" si="2"/>
        <v>-7.7084793272599863E-3</v>
      </c>
      <c r="J31" s="21">
        <f t="shared" si="3"/>
        <v>1.5411676019767149E-2</v>
      </c>
    </row>
    <row r="32" spans="1:10" x14ac:dyDescent="0.25">
      <c r="A32" s="7" t="s">
        <v>67</v>
      </c>
      <c r="B32" s="65">
        <v>12</v>
      </c>
      <c r="C32" s="66">
        <v>6</v>
      </c>
      <c r="D32" s="65">
        <v>40</v>
      </c>
      <c r="E32" s="66">
        <v>27</v>
      </c>
      <c r="F32" s="67"/>
      <c r="G32" s="65">
        <f t="shared" si="0"/>
        <v>6</v>
      </c>
      <c r="H32" s="66">
        <f t="shared" si="1"/>
        <v>13</v>
      </c>
      <c r="I32" s="20">
        <f t="shared" si="2"/>
        <v>1</v>
      </c>
      <c r="J32" s="21">
        <f t="shared" si="3"/>
        <v>0.48148148148148145</v>
      </c>
    </row>
    <row r="33" spans="1:10" x14ac:dyDescent="0.25">
      <c r="A33" s="7" t="s">
        <v>68</v>
      </c>
      <c r="B33" s="65">
        <v>238</v>
      </c>
      <c r="C33" s="66">
        <v>23</v>
      </c>
      <c r="D33" s="65">
        <v>1131</v>
      </c>
      <c r="E33" s="66">
        <v>568</v>
      </c>
      <c r="F33" s="67"/>
      <c r="G33" s="65">
        <f t="shared" si="0"/>
        <v>215</v>
      </c>
      <c r="H33" s="66">
        <f t="shared" si="1"/>
        <v>563</v>
      </c>
      <c r="I33" s="20">
        <f t="shared" si="2"/>
        <v>9.3478260869565215</v>
      </c>
      <c r="J33" s="21">
        <f t="shared" si="3"/>
        <v>0.99119718309859151</v>
      </c>
    </row>
    <row r="34" spans="1:10" x14ac:dyDescent="0.25">
      <c r="A34" s="7" t="s">
        <v>69</v>
      </c>
      <c r="B34" s="65">
        <v>475</v>
      </c>
      <c r="C34" s="66">
        <v>344</v>
      </c>
      <c r="D34" s="65">
        <v>4111</v>
      </c>
      <c r="E34" s="66">
        <v>2687</v>
      </c>
      <c r="F34" s="67"/>
      <c r="G34" s="65">
        <f t="shared" si="0"/>
        <v>131</v>
      </c>
      <c r="H34" s="66">
        <f t="shared" si="1"/>
        <v>1424</v>
      </c>
      <c r="I34" s="20">
        <f t="shared" si="2"/>
        <v>0.3808139534883721</v>
      </c>
      <c r="J34" s="21">
        <f t="shared" si="3"/>
        <v>0.52995906215109789</v>
      </c>
    </row>
    <row r="35" spans="1:10" x14ac:dyDescent="0.25">
      <c r="A35" s="7" t="s">
        <v>70</v>
      </c>
      <c r="B35" s="65">
        <v>198</v>
      </c>
      <c r="C35" s="66">
        <v>78</v>
      </c>
      <c r="D35" s="65">
        <v>2083</v>
      </c>
      <c r="E35" s="66">
        <v>963</v>
      </c>
      <c r="F35" s="67"/>
      <c r="G35" s="65">
        <f t="shared" si="0"/>
        <v>120</v>
      </c>
      <c r="H35" s="66">
        <f t="shared" si="1"/>
        <v>1120</v>
      </c>
      <c r="I35" s="20">
        <f t="shared" si="2"/>
        <v>1.5384615384615385</v>
      </c>
      <c r="J35" s="21">
        <f t="shared" si="3"/>
        <v>1.1630321910695742</v>
      </c>
    </row>
    <row r="36" spans="1:10" x14ac:dyDescent="0.25">
      <c r="A36" s="7" t="s">
        <v>71</v>
      </c>
      <c r="B36" s="65">
        <v>10</v>
      </c>
      <c r="C36" s="66">
        <v>0</v>
      </c>
      <c r="D36" s="65">
        <v>27</v>
      </c>
      <c r="E36" s="66">
        <v>19</v>
      </c>
      <c r="F36" s="67"/>
      <c r="G36" s="65">
        <f t="shared" si="0"/>
        <v>10</v>
      </c>
      <c r="H36" s="66">
        <f t="shared" si="1"/>
        <v>8</v>
      </c>
      <c r="I36" s="20" t="str">
        <f t="shared" si="2"/>
        <v>-</v>
      </c>
      <c r="J36" s="21">
        <f t="shared" si="3"/>
        <v>0.42105263157894735</v>
      </c>
    </row>
    <row r="37" spans="1:10" x14ac:dyDescent="0.25">
      <c r="A37" s="7" t="s">
        <v>74</v>
      </c>
      <c r="B37" s="65">
        <v>5</v>
      </c>
      <c r="C37" s="66">
        <v>12</v>
      </c>
      <c r="D37" s="65">
        <v>87</v>
      </c>
      <c r="E37" s="66">
        <v>88</v>
      </c>
      <c r="F37" s="67"/>
      <c r="G37" s="65">
        <f t="shared" si="0"/>
        <v>-7</v>
      </c>
      <c r="H37" s="66">
        <f t="shared" si="1"/>
        <v>-1</v>
      </c>
      <c r="I37" s="20">
        <f t="shared" si="2"/>
        <v>-0.58333333333333337</v>
      </c>
      <c r="J37" s="21">
        <f t="shared" si="3"/>
        <v>-1.1363636363636364E-2</v>
      </c>
    </row>
    <row r="38" spans="1:10" x14ac:dyDescent="0.25">
      <c r="A38" s="7" t="s">
        <v>75</v>
      </c>
      <c r="B38" s="65">
        <v>1705</v>
      </c>
      <c r="C38" s="66">
        <v>1540</v>
      </c>
      <c r="D38" s="65">
        <v>17117</v>
      </c>
      <c r="E38" s="66">
        <v>16663</v>
      </c>
      <c r="F38" s="67"/>
      <c r="G38" s="65">
        <f t="shared" ref="G38:G69" si="4">B38-C38</f>
        <v>165</v>
      </c>
      <c r="H38" s="66">
        <f t="shared" ref="H38:H69" si="5">D38-E38</f>
        <v>454</v>
      </c>
      <c r="I38" s="20">
        <f t="shared" ref="I38:I69" si="6">IF(C38=0, "-", IF(G38/C38&lt;10, G38/C38, "&gt;999%"))</f>
        <v>0.10714285714285714</v>
      </c>
      <c r="J38" s="21">
        <f t="shared" ref="J38:J69" si="7">IF(E38=0, "-", IF(H38/E38&lt;10, H38/E38, "&gt;999%"))</f>
        <v>2.7245994118706117E-2</v>
      </c>
    </row>
    <row r="39" spans="1:10" x14ac:dyDescent="0.25">
      <c r="A39" s="7" t="s">
        <v>76</v>
      </c>
      <c r="B39" s="65">
        <v>2</v>
      </c>
      <c r="C39" s="66">
        <v>0</v>
      </c>
      <c r="D39" s="65">
        <v>11</v>
      </c>
      <c r="E39" s="66">
        <v>7</v>
      </c>
      <c r="F39" s="67"/>
      <c r="G39" s="65">
        <f t="shared" si="4"/>
        <v>2</v>
      </c>
      <c r="H39" s="66">
        <f t="shared" si="5"/>
        <v>4</v>
      </c>
      <c r="I39" s="20" t="str">
        <f t="shared" si="6"/>
        <v>-</v>
      </c>
      <c r="J39" s="21">
        <f t="shared" si="7"/>
        <v>0.5714285714285714</v>
      </c>
    </row>
    <row r="40" spans="1:10" x14ac:dyDescent="0.25">
      <c r="A40" s="7" t="s">
        <v>77</v>
      </c>
      <c r="B40" s="65">
        <v>261</v>
      </c>
      <c r="C40" s="66">
        <v>384</v>
      </c>
      <c r="D40" s="65">
        <v>2911</v>
      </c>
      <c r="E40" s="66">
        <v>3456</v>
      </c>
      <c r="F40" s="67"/>
      <c r="G40" s="65">
        <f t="shared" si="4"/>
        <v>-123</v>
      </c>
      <c r="H40" s="66">
        <f t="shared" si="5"/>
        <v>-545</v>
      </c>
      <c r="I40" s="20">
        <f t="shared" si="6"/>
        <v>-0.3203125</v>
      </c>
      <c r="J40" s="21">
        <f t="shared" si="7"/>
        <v>-0.15769675925925927</v>
      </c>
    </row>
    <row r="41" spans="1:10" x14ac:dyDescent="0.25">
      <c r="A41" s="7" t="s">
        <v>79</v>
      </c>
      <c r="B41" s="65">
        <v>54</v>
      </c>
      <c r="C41" s="66">
        <v>64</v>
      </c>
      <c r="D41" s="65">
        <v>706</v>
      </c>
      <c r="E41" s="66">
        <v>631</v>
      </c>
      <c r="F41" s="67"/>
      <c r="G41" s="65">
        <f t="shared" si="4"/>
        <v>-10</v>
      </c>
      <c r="H41" s="66">
        <f t="shared" si="5"/>
        <v>75</v>
      </c>
      <c r="I41" s="20">
        <f t="shared" si="6"/>
        <v>-0.15625</v>
      </c>
      <c r="J41" s="21">
        <f t="shared" si="7"/>
        <v>0.11885895404120443</v>
      </c>
    </row>
    <row r="42" spans="1:10" x14ac:dyDescent="0.25">
      <c r="A42" s="7" t="s">
        <v>80</v>
      </c>
      <c r="B42" s="65">
        <v>1193</v>
      </c>
      <c r="C42" s="66">
        <v>1012</v>
      </c>
      <c r="D42" s="65">
        <v>9519</v>
      </c>
      <c r="E42" s="66">
        <v>8377</v>
      </c>
      <c r="F42" s="67"/>
      <c r="G42" s="65">
        <f t="shared" si="4"/>
        <v>181</v>
      </c>
      <c r="H42" s="66">
        <f t="shared" si="5"/>
        <v>1142</v>
      </c>
      <c r="I42" s="20">
        <f t="shared" si="6"/>
        <v>0.17885375494071146</v>
      </c>
      <c r="J42" s="21">
        <f t="shared" si="7"/>
        <v>0.1363256535752656</v>
      </c>
    </row>
    <row r="43" spans="1:10" x14ac:dyDescent="0.25">
      <c r="A43" s="7" t="s">
        <v>81</v>
      </c>
      <c r="B43" s="65">
        <v>103</v>
      </c>
      <c r="C43" s="66">
        <v>70</v>
      </c>
      <c r="D43" s="65">
        <v>715</v>
      </c>
      <c r="E43" s="66">
        <v>592</v>
      </c>
      <c r="F43" s="67"/>
      <c r="G43" s="65">
        <f t="shared" si="4"/>
        <v>33</v>
      </c>
      <c r="H43" s="66">
        <f t="shared" si="5"/>
        <v>123</v>
      </c>
      <c r="I43" s="20">
        <f t="shared" si="6"/>
        <v>0.47142857142857142</v>
      </c>
      <c r="J43" s="21">
        <f t="shared" si="7"/>
        <v>0.20777027027027026</v>
      </c>
    </row>
    <row r="44" spans="1:10" x14ac:dyDescent="0.25">
      <c r="A44" s="7" t="s">
        <v>82</v>
      </c>
      <c r="B44" s="65">
        <v>1213</v>
      </c>
      <c r="C44" s="66">
        <v>1580</v>
      </c>
      <c r="D44" s="65">
        <v>10732</v>
      </c>
      <c r="E44" s="66">
        <v>14880</v>
      </c>
      <c r="F44" s="67"/>
      <c r="G44" s="65">
        <f t="shared" si="4"/>
        <v>-367</v>
      </c>
      <c r="H44" s="66">
        <f t="shared" si="5"/>
        <v>-4148</v>
      </c>
      <c r="I44" s="20">
        <f t="shared" si="6"/>
        <v>-0.23227848101265822</v>
      </c>
      <c r="J44" s="21">
        <f t="shared" si="7"/>
        <v>-0.27876344086021504</v>
      </c>
    </row>
    <row r="45" spans="1:10" x14ac:dyDescent="0.25">
      <c r="A45" s="7" t="s">
        <v>83</v>
      </c>
      <c r="B45" s="65">
        <v>1030</v>
      </c>
      <c r="C45" s="66">
        <v>385</v>
      </c>
      <c r="D45" s="65">
        <v>6449</v>
      </c>
      <c r="E45" s="66">
        <v>4753</v>
      </c>
      <c r="F45" s="67"/>
      <c r="G45" s="65">
        <f t="shared" si="4"/>
        <v>645</v>
      </c>
      <c r="H45" s="66">
        <f t="shared" si="5"/>
        <v>1696</v>
      </c>
      <c r="I45" s="20">
        <f t="shared" si="6"/>
        <v>1.6753246753246753</v>
      </c>
      <c r="J45" s="21">
        <f t="shared" si="7"/>
        <v>0.35682726698926992</v>
      </c>
    </row>
    <row r="46" spans="1:10" x14ac:dyDescent="0.25">
      <c r="A46" s="7" t="s">
        <v>84</v>
      </c>
      <c r="B46" s="65">
        <v>30</v>
      </c>
      <c r="C46" s="66">
        <v>30</v>
      </c>
      <c r="D46" s="65">
        <v>233</v>
      </c>
      <c r="E46" s="66">
        <v>230</v>
      </c>
      <c r="F46" s="67"/>
      <c r="G46" s="65">
        <f t="shared" si="4"/>
        <v>0</v>
      </c>
      <c r="H46" s="66">
        <f t="shared" si="5"/>
        <v>3</v>
      </c>
      <c r="I46" s="20">
        <f t="shared" si="6"/>
        <v>0</v>
      </c>
      <c r="J46" s="21">
        <f t="shared" si="7"/>
        <v>1.3043478260869565E-2</v>
      </c>
    </row>
    <row r="47" spans="1:10" x14ac:dyDescent="0.25">
      <c r="A47" s="7" t="s">
        <v>85</v>
      </c>
      <c r="B47" s="65">
        <v>27</v>
      </c>
      <c r="C47" s="66">
        <v>23</v>
      </c>
      <c r="D47" s="65">
        <v>230</v>
      </c>
      <c r="E47" s="66">
        <v>121</v>
      </c>
      <c r="F47" s="67"/>
      <c r="G47" s="65">
        <f t="shared" si="4"/>
        <v>4</v>
      </c>
      <c r="H47" s="66">
        <f t="shared" si="5"/>
        <v>109</v>
      </c>
      <c r="I47" s="20">
        <f t="shared" si="6"/>
        <v>0.17391304347826086</v>
      </c>
      <c r="J47" s="21">
        <f t="shared" si="7"/>
        <v>0.90082644628099173</v>
      </c>
    </row>
    <row r="48" spans="1:10" x14ac:dyDescent="0.25">
      <c r="A48" s="7" t="s">
        <v>86</v>
      </c>
      <c r="B48" s="65">
        <v>126</v>
      </c>
      <c r="C48" s="66">
        <v>52</v>
      </c>
      <c r="D48" s="65">
        <v>728</v>
      </c>
      <c r="E48" s="66">
        <v>663</v>
      </c>
      <c r="F48" s="67"/>
      <c r="G48" s="65">
        <f t="shared" si="4"/>
        <v>74</v>
      </c>
      <c r="H48" s="66">
        <f t="shared" si="5"/>
        <v>65</v>
      </c>
      <c r="I48" s="20">
        <f t="shared" si="6"/>
        <v>1.4230769230769231</v>
      </c>
      <c r="J48" s="21">
        <f t="shared" si="7"/>
        <v>9.8039215686274508E-2</v>
      </c>
    </row>
    <row r="49" spans="1:10" x14ac:dyDescent="0.25">
      <c r="A49" s="7" t="s">
        <v>87</v>
      </c>
      <c r="B49" s="65">
        <v>180</v>
      </c>
      <c r="C49" s="66">
        <v>145</v>
      </c>
      <c r="D49" s="65">
        <v>1560</v>
      </c>
      <c r="E49" s="66">
        <v>1082</v>
      </c>
      <c r="F49" s="67"/>
      <c r="G49" s="65">
        <f t="shared" si="4"/>
        <v>35</v>
      </c>
      <c r="H49" s="66">
        <f t="shared" si="5"/>
        <v>478</v>
      </c>
      <c r="I49" s="20">
        <f t="shared" si="6"/>
        <v>0.2413793103448276</v>
      </c>
      <c r="J49" s="21">
        <f t="shared" si="7"/>
        <v>0.44177449168207023</v>
      </c>
    </row>
    <row r="50" spans="1:10" x14ac:dyDescent="0.25">
      <c r="A50" s="7" t="s">
        <v>88</v>
      </c>
      <c r="B50" s="65">
        <v>147</v>
      </c>
      <c r="C50" s="66">
        <v>154</v>
      </c>
      <c r="D50" s="65">
        <v>1550</v>
      </c>
      <c r="E50" s="66">
        <v>1625</v>
      </c>
      <c r="F50" s="67"/>
      <c r="G50" s="65">
        <f t="shared" si="4"/>
        <v>-7</v>
      </c>
      <c r="H50" s="66">
        <f t="shared" si="5"/>
        <v>-75</v>
      </c>
      <c r="I50" s="20">
        <f t="shared" si="6"/>
        <v>-4.5454545454545456E-2</v>
      </c>
      <c r="J50" s="21">
        <f t="shared" si="7"/>
        <v>-4.6153846153846156E-2</v>
      </c>
    </row>
    <row r="51" spans="1:10" x14ac:dyDescent="0.25">
      <c r="A51" s="7" t="s">
        <v>89</v>
      </c>
      <c r="B51" s="65">
        <v>0</v>
      </c>
      <c r="C51" s="66">
        <v>2</v>
      </c>
      <c r="D51" s="65">
        <v>11</v>
      </c>
      <c r="E51" s="66">
        <v>10</v>
      </c>
      <c r="F51" s="67"/>
      <c r="G51" s="65">
        <f t="shared" si="4"/>
        <v>-2</v>
      </c>
      <c r="H51" s="66">
        <f t="shared" si="5"/>
        <v>1</v>
      </c>
      <c r="I51" s="20">
        <f t="shared" si="6"/>
        <v>-1</v>
      </c>
      <c r="J51" s="21">
        <f t="shared" si="7"/>
        <v>0.1</v>
      </c>
    </row>
    <row r="52" spans="1:10" x14ac:dyDescent="0.25">
      <c r="A52" s="7" t="s">
        <v>92</v>
      </c>
      <c r="B52" s="65">
        <v>90</v>
      </c>
      <c r="C52" s="66">
        <v>84</v>
      </c>
      <c r="D52" s="65">
        <v>823</v>
      </c>
      <c r="E52" s="66">
        <v>697</v>
      </c>
      <c r="F52" s="67"/>
      <c r="G52" s="65">
        <f t="shared" si="4"/>
        <v>6</v>
      </c>
      <c r="H52" s="66">
        <f t="shared" si="5"/>
        <v>126</v>
      </c>
      <c r="I52" s="20">
        <f t="shared" si="6"/>
        <v>7.1428571428571425E-2</v>
      </c>
      <c r="J52" s="21">
        <f t="shared" si="7"/>
        <v>0.18077474892395984</v>
      </c>
    </row>
    <row r="53" spans="1:10" x14ac:dyDescent="0.25">
      <c r="A53" s="7" t="s">
        <v>93</v>
      </c>
      <c r="B53" s="65">
        <v>95</v>
      </c>
      <c r="C53" s="66">
        <v>106</v>
      </c>
      <c r="D53" s="65">
        <v>1354</v>
      </c>
      <c r="E53" s="66">
        <v>764</v>
      </c>
      <c r="F53" s="67"/>
      <c r="G53" s="65">
        <f t="shared" si="4"/>
        <v>-11</v>
      </c>
      <c r="H53" s="66">
        <f t="shared" si="5"/>
        <v>590</v>
      </c>
      <c r="I53" s="20">
        <f t="shared" si="6"/>
        <v>-0.10377358490566038</v>
      </c>
      <c r="J53" s="21">
        <f t="shared" si="7"/>
        <v>0.77225130890052351</v>
      </c>
    </row>
    <row r="54" spans="1:10" x14ac:dyDescent="0.25">
      <c r="A54" s="7" t="s">
        <v>94</v>
      </c>
      <c r="B54" s="65">
        <v>848</v>
      </c>
      <c r="C54" s="66">
        <v>533</v>
      </c>
      <c r="D54" s="65">
        <v>6218</v>
      </c>
      <c r="E54" s="66">
        <v>4616</v>
      </c>
      <c r="F54" s="67"/>
      <c r="G54" s="65">
        <f t="shared" si="4"/>
        <v>315</v>
      </c>
      <c r="H54" s="66">
        <f t="shared" si="5"/>
        <v>1602</v>
      </c>
      <c r="I54" s="20">
        <f t="shared" si="6"/>
        <v>0.59099437148217637</v>
      </c>
      <c r="J54" s="21">
        <f t="shared" si="7"/>
        <v>0.34705372616984403</v>
      </c>
    </row>
    <row r="55" spans="1:10" x14ac:dyDescent="0.25">
      <c r="A55" s="7" t="s">
        <v>95</v>
      </c>
      <c r="B55" s="65">
        <v>335</v>
      </c>
      <c r="C55" s="66">
        <v>342</v>
      </c>
      <c r="D55" s="65">
        <v>3035</v>
      </c>
      <c r="E55" s="66">
        <v>2731</v>
      </c>
      <c r="F55" s="67"/>
      <c r="G55" s="65">
        <f t="shared" si="4"/>
        <v>-7</v>
      </c>
      <c r="H55" s="66">
        <f t="shared" si="5"/>
        <v>304</v>
      </c>
      <c r="I55" s="20">
        <f t="shared" si="6"/>
        <v>-2.046783625730994E-2</v>
      </c>
      <c r="J55" s="21">
        <f t="shared" si="7"/>
        <v>0.11131453679970707</v>
      </c>
    </row>
    <row r="56" spans="1:10" x14ac:dyDescent="0.25">
      <c r="A56" s="7" t="s">
        <v>96</v>
      </c>
      <c r="B56" s="65">
        <v>1013</v>
      </c>
      <c r="C56" s="66">
        <v>1285</v>
      </c>
      <c r="D56" s="65">
        <v>8118</v>
      </c>
      <c r="E56" s="66">
        <v>2947</v>
      </c>
      <c r="F56" s="67"/>
      <c r="G56" s="65">
        <f t="shared" si="4"/>
        <v>-272</v>
      </c>
      <c r="H56" s="66">
        <f t="shared" si="5"/>
        <v>5171</v>
      </c>
      <c r="I56" s="20">
        <f t="shared" si="6"/>
        <v>-0.21167315175097276</v>
      </c>
      <c r="J56" s="21">
        <f t="shared" si="7"/>
        <v>1.7546657617916526</v>
      </c>
    </row>
    <row r="57" spans="1:10" x14ac:dyDescent="0.25">
      <c r="A57" s="7" t="s">
        <v>97</v>
      </c>
      <c r="B57" s="65">
        <v>4388</v>
      </c>
      <c r="C57" s="66">
        <v>3612</v>
      </c>
      <c r="D57" s="65">
        <v>35963</v>
      </c>
      <c r="E57" s="66">
        <v>40652</v>
      </c>
      <c r="F57" s="67"/>
      <c r="G57" s="65">
        <f t="shared" si="4"/>
        <v>776</v>
      </c>
      <c r="H57" s="66">
        <f t="shared" si="5"/>
        <v>-4689</v>
      </c>
      <c r="I57" s="20">
        <f t="shared" si="6"/>
        <v>0.21483942414174972</v>
      </c>
      <c r="J57" s="21">
        <f t="shared" si="7"/>
        <v>-0.11534487848076355</v>
      </c>
    </row>
    <row r="58" spans="1:10" x14ac:dyDescent="0.25">
      <c r="A58" s="7" t="s">
        <v>99</v>
      </c>
      <c r="B58" s="65">
        <v>649</v>
      </c>
      <c r="C58" s="66">
        <v>699</v>
      </c>
      <c r="D58" s="65">
        <v>5000</v>
      </c>
      <c r="E58" s="66">
        <v>3757</v>
      </c>
      <c r="F58" s="67"/>
      <c r="G58" s="65">
        <f t="shared" si="4"/>
        <v>-50</v>
      </c>
      <c r="H58" s="66">
        <f t="shared" si="5"/>
        <v>1243</v>
      </c>
      <c r="I58" s="20">
        <f t="shared" si="6"/>
        <v>-7.1530758226037203E-2</v>
      </c>
      <c r="J58" s="21">
        <f t="shared" si="7"/>
        <v>0.33084908171413363</v>
      </c>
    </row>
    <row r="59" spans="1:10" x14ac:dyDescent="0.25">
      <c r="A59" s="7" t="s">
        <v>100</v>
      </c>
      <c r="B59" s="65">
        <v>151</v>
      </c>
      <c r="C59" s="66">
        <v>167</v>
      </c>
      <c r="D59" s="65">
        <v>1464</v>
      </c>
      <c r="E59" s="66">
        <v>1208</v>
      </c>
      <c r="F59" s="67"/>
      <c r="G59" s="65">
        <f t="shared" si="4"/>
        <v>-16</v>
      </c>
      <c r="H59" s="66">
        <f t="shared" si="5"/>
        <v>256</v>
      </c>
      <c r="I59" s="20">
        <f t="shared" si="6"/>
        <v>-9.580838323353294E-2</v>
      </c>
      <c r="J59" s="21">
        <f t="shared" si="7"/>
        <v>0.2119205298013245</v>
      </c>
    </row>
    <row r="60" spans="1:10" x14ac:dyDescent="0.25">
      <c r="A60" s="142" t="s">
        <v>44</v>
      </c>
      <c r="B60" s="143">
        <v>11</v>
      </c>
      <c r="C60" s="144">
        <v>9</v>
      </c>
      <c r="D60" s="143">
        <v>127</v>
      </c>
      <c r="E60" s="144">
        <v>105</v>
      </c>
      <c r="F60" s="145"/>
      <c r="G60" s="143">
        <f t="shared" si="4"/>
        <v>2</v>
      </c>
      <c r="H60" s="144">
        <f t="shared" si="5"/>
        <v>22</v>
      </c>
      <c r="I60" s="151">
        <f t="shared" si="6"/>
        <v>0.22222222222222221</v>
      </c>
      <c r="J60" s="152">
        <f t="shared" si="7"/>
        <v>0.20952380952380953</v>
      </c>
    </row>
    <row r="61" spans="1:10" x14ac:dyDescent="0.25">
      <c r="A61" s="7" t="s">
        <v>45</v>
      </c>
      <c r="B61" s="65">
        <v>0</v>
      </c>
      <c r="C61" s="66">
        <v>0</v>
      </c>
      <c r="D61" s="65">
        <v>2</v>
      </c>
      <c r="E61" s="66">
        <v>5</v>
      </c>
      <c r="F61" s="67"/>
      <c r="G61" s="65">
        <f t="shared" si="4"/>
        <v>0</v>
      </c>
      <c r="H61" s="66">
        <f t="shared" si="5"/>
        <v>-3</v>
      </c>
      <c r="I61" s="20" t="str">
        <f t="shared" si="6"/>
        <v>-</v>
      </c>
      <c r="J61" s="21">
        <f t="shared" si="7"/>
        <v>-0.6</v>
      </c>
    </row>
    <row r="62" spans="1:10" x14ac:dyDescent="0.25">
      <c r="A62" s="7" t="s">
        <v>50</v>
      </c>
      <c r="B62" s="65">
        <v>2</v>
      </c>
      <c r="C62" s="66">
        <v>0</v>
      </c>
      <c r="D62" s="65">
        <v>3</v>
      </c>
      <c r="E62" s="66">
        <v>0</v>
      </c>
      <c r="F62" s="67"/>
      <c r="G62" s="65">
        <f t="shared" si="4"/>
        <v>2</v>
      </c>
      <c r="H62" s="66">
        <f t="shared" si="5"/>
        <v>3</v>
      </c>
      <c r="I62" s="20" t="str">
        <f t="shared" si="6"/>
        <v>-</v>
      </c>
      <c r="J62" s="21" t="str">
        <f t="shared" si="7"/>
        <v>-</v>
      </c>
    </row>
    <row r="63" spans="1:10" x14ac:dyDescent="0.25">
      <c r="A63" s="7" t="s">
        <v>51</v>
      </c>
      <c r="B63" s="65">
        <v>1</v>
      </c>
      <c r="C63" s="66">
        <v>4</v>
      </c>
      <c r="D63" s="65">
        <v>36</v>
      </c>
      <c r="E63" s="66">
        <v>40</v>
      </c>
      <c r="F63" s="67"/>
      <c r="G63" s="65">
        <f t="shared" si="4"/>
        <v>-3</v>
      </c>
      <c r="H63" s="66">
        <f t="shared" si="5"/>
        <v>-4</v>
      </c>
      <c r="I63" s="20">
        <f t="shared" si="6"/>
        <v>-0.75</v>
      </c>
      <c r="J63" s="21">
        <f t="shared" si="7"/>
        <v>-0.1</v>
      </c>
    </row>
    <row r="64" spans="1:10" x14ac:dyDescent="0.25">
      <c r="A64" s="7" t="s">
        <v>52</v>
      </c>
      <c r="B64" s="65">
        <v>92</v>
      </c>
      <c r="C64" s="66">
        <v>126</v>
      </c>
      <c r="D64" s="65">
        <v>961</v>
      </c>
      <c r="E64" s="66">
        <v>862</v>
      </c>
      <c r="F64" s="67"/>
      <c r="G64" s="65">
        <f t="shared" si="4"/>
        <v>-34</v>
      </c>
      <c r="H64" s="66">
        <f t="shared" si="5"/>
        <v>99</v>
      </c>
      <c r="I64" s="20">
        <f t="shared" si="6"/>
        <v>-0.26984126984126983</v>
      </c>
      <c r="J64" s="21">
        <f t="shared" si="7"/>
        <v>0.1148491879350348</v>
      </c>
    </row>
    <row r="65" spans="1:10" x14ac:dyDescent="0.25">
      <c r="A65" s="7" t="s">
        <v>55</v>
      </c>
      <c r="B65" s="65">
        <v>116</v>
      </c>
      <c r="C65" s="66">
        <v>90</v>
      </c>
      <c r="D65" s="65">
        <v>1019</v>
      </c>
      <c r="E65" s="66">
        <v>1023</v>
      </c>
      <c r="F65" s="67"/>
      <c r="G65" s="65">
        <f t="shared" si="4"/>
        <v>26</v>
      </c>
      <c r="H65" s="66">
        <f t="shared" si="5"/>
        <v>-4</v>
      </c>
      <c r="I65" s="20">
        <f t="shared" si="6"/>
        <v>0.28888888888888886</v>
      </c>
      <c r="J65" s="21">
        <f t="shared" si="7"/>
        <v>-3.9100684261974585E-3</v>
      </c>
    </row>
    <row r="66" spans="1:10" x14ac:dyDescent="0.25">
      <c r="A66" s="7" t="s">
        <v>58</v>
      </c>
      <c r="B66" s="65">
        <v>10</v>
      </c>
      <c r="C66" s="66">
        <v>9</v>
      </c>
      <c r="D66" s="65">
        <v>88</v>
      </c>
      <c r="E66" s="66">
        <v>71</v>
      </c>
      <c r="F66" s="67"/>
      <c r="G66" s="65">
        <f t="shared" si="4"/>
        <v>1</v>
      </c>
      <c r="H66" s="66">
        <f t="shared" si="5"/>
        <v>17</v>
      </c>
      <c r="I66" s="20">
        <f t="shared" si="6"/>
        <v>0.1111111111111111</v>
      </c>
      <c r="J66" s="21">
        <f t="shared" si="7"/>
        <v>0.23943661971830985</v>
      </c>
    </row>
    <row r="67" spans="1:10" x14ac:dyDescent="0.25">
      <c r="A67" s="7" t="s">
        <v>59</v>
      </c>
      <c r="B67" s="65">
        <v>284</v>
      </c>
      <c r="C67" s="66">
        <v>362</v>
      </c>
      <c r="D67" s="65">
        <v>2785</v>
      </c>
      <c r="E67" s="66">
        <v>2352</v>
      </c>
      <c r="F67" s="67"/>
      <c r="G67" s="65">
        <f t="shared" si="4"/>
        <v>-78</v>
      </c>
      <c r="H67" s="66">
        <f t="shared" si="5"/>
        <v>433</v>
      </c>
      <c r="I67" s="20">
        <f t="shared" si="6"/>
        <v>-0.21546961325966851</v>
      </c>
      <c r="J67" s="21">
        <f t="shared" si="7"/>
        <v>0.18409863945578231</v>
      </c>
    </row>
    <row r="68" spans="1:10" x14ac:dyDescent="0.25">
      <c r="A68" s="7" t="s">
        <v>62</v>
      </c>
      <c r="B68" s="65">
        <v>45</v>
      </c>
      <c r="C68" s="66">
        <v>61</v>
      </c>
      <c r="D68" s="65">
        <v>367</v>
      </c>
      <c r="E68" s="66">
        <v>327</v>
      </c>
      <c r="F68" s="67"/>
      <c r="G68" s="65">
        <f t="shared" si="4"/>
        <v>-16</v>
      </c>
      <c r="H68" s="66">
        <f t="shared" si="5"/>
        <v>40</v>
      </c>
      <c r="I68" s="20">
        <f t="shared" si="6"/>
        <v>-0.26229508196721313</v>
      </c>
      <c r="J68" s="21">
        <f t="shared" si="7"/>
        <v>0.12232415902140673</v>
      </c>
    </row>
    <row r="69" spans="1:10" x14ac:dyDescent="0.25">
      <c r="A69" s="7" t="s">
        <v>65</v>
      </c>
      <c r="B69" s="65">
        <v>66</v>
      </c>
      <c r="C69" s="66">
        <v>63</v>
      </c>
      <c r="D69" s="65">
        <v>590</v>
      </c>
      <c r="E69" s="66">
        <v>526</v>
      </c>
      <c r="F69" s="67"/>
      <c r="G69" s="65">
        <f t="shared" si="4"/>
        <v>3</v>
      </c>
      <c r="H69" s="66">
        <f t="shared" si="5"/>
        <v>64</v>
      </c>
      <c r="I69" s="20">
        <f t="shared" si="6"/>
        <v>4.7619047619047616E-2</v>
      </c>
      <c r="J69" s="21">
        <f t="shared" si="7"/>
        <v>0.12167300380228137</v>
      </c>
    </row>
    <row r="70" spans="1:10" x14ac:dyDescent="0.25">
      <c r="A70" s="7" t="s">
        <v>72</v>
      </c>
      <c r="B70" s="65">
        <v>29</v>
      </c>
      <c r="C70" s="66">
        <v>19</v>
      </c>
      <c r="D70" s="65">
        <v>254</v>
      </c>
      <c r="E70" s="66">
        <v>167</v>
      </c>
      <c r="F70" s="67"/>
      <c r="G70" s="65">
        <f t="shared" ref="G70:G77" si="8">B70-C70</f>
        <v>10</v>
      </c>
      <c r="H70" s="66">
        <f t="shared" ref="H70:H77" si="9">D70-E70</f>
        <v>87</v>
      </c>
      <c r="I70" s="20">
        <f t="shared" ref="I70:I77" si="10">IF(C70=0, "-", IF(G70/C70&lt;10, G70/C70, "&gt;999%"))</f>
        <v>0.52631578947368418</v>
      </c>
      <c r="J70" s="21">
        <f t="shared" ref="J70:J77" si="11">IF(E70=0, "-", IF(H70/E70&lt;10, H70/E70, "&gt;999%"))</f>
        <v>0.52095808383233533</v>
      </c>
    </row>
    <row r="71" spans="1:10" x14ac:dyDescent="0.25">
      <c r="A71" s="7" t="s">
        <v>73</v>
      </c>
      <c r="B71" s="65">
        <v>11</v>
      </c>
      <c r="C71" s="66">
        <v>2</v>
      </c>
      <c r="D71" s="65">
        <v>60</v>
      </c>
      <c r="E71" s="66">
        <v>53</v>
      </c>
      <c r="F71" s="67"/>
      <c r="G71" s="65">
        <f t="shared" si="8"/>
        <v>9</v>
      </c>
      <c r="H71" s="66">
        <f t="shared" si="9"/>
        <v>7</v>
      </c>
      <c r="I71" s="20">
        <f t="shared" si="10"/>
        <v>4.5</v>
      </c>
      <c r="J71" s="21">
        <f t="shared" si="11"/>
        <v>0.13207547169811321</v>
      </c>
    </row>
    <row r="72" spans="1:10" x14ac:dyDescent="0.25">
      <c r="A72" s="7" t="s">
        <v>78</v>
      </c>
      <c r="B72" s="65">
        <v>29</v>
      </c>
      <c r="C72" s="66">
        <v>21</v>
      </c>
      <c r="D72" s="65">
        <v>180</v>
      </c>
      <c r="E72" s="66">
        <v>169</v>
      </c>
      <c r="F72" s="67"/>
      <c r="G72" s="65">
        <f t="shared" si="8"/>
        <v>8</v>
      </c>
      <c r="H72" s="66">
        <f t="shared" si="9"/>
        <v>11</v>
      </c>
      <c r="I72" s="20">
        <f t="shared" si="10"/>
        <v>0.38095238095238093</v>
      </c>
      <c r="J72" s="21">
        <f t="shared" si="11"/>
        <v>6.5088757396449703E-2</v>
      </c>
    </row>
    <row r="73" spans="1:10" x14ac:dyDescent="0.25">
      <c r="A73" s="7" t="s">
        <v>90</v>
      </c>
      <c r="B73" s="65">
        <v>19</v>
      </c>
      <c r="C73" s="66">
        <v>17</v>
      </c>
      <c r="D73" s="65">
        <v>174</v>
      </c>
      <c r="E73" s="66">
        <v>106</v>
      </c>
      <c r="F73" s="67"/>
      <c r="G73" s="65">
        <f t="shared" si="8"/>
        <v>2</v>
      </c>
      <c r="H73" s="66">
        <f t="shared" si="9"/>
        <v>68</v>
      </c>
      <c r="I73" s="20">
        <f t="shared" si="10"/>
        <v>0.11764705882352941</v>
      </c>
      <c r="J73" s="21">
        <f t="shared" si="11"/>
        <v>0.64150943396226412</v>
      </c>
    </row>
    <row r="74" spans="1:10" x14ac:dyDescent="0.25">
      <c r="A74" s="7" t="s">
        <v>91</v>
      </c>
      <c r="B74" s="65">
        <v>1</v>
      </c>
      <c r="C74" s="66">
        <v>0</v>
      </c>
      <c r="D74" s="65">
        <v>2</v>
      </c>
      <c r="E74" s="66">
        <v>1</v>
      </c>
      <c r="F74" s="67"/>
      <c r="G74" s="65">
        <f t="shared" si="8"/>
        <v>1</v>
      </c>
      <c r="H74" s="66">
        <f t="shared" si="9"/>
        <v>1</v>
      </c>
      <c r="I74" s="20" t="str">
        <f t="shared" si="10"/>
        <v>-</v>
      </c>
      <c r="J74" s="21">
        <f t="shared" si="11"/>
        <v>1</v>
      </c>
    </row>
    <row r="75" spans="1:10" x14ac:dyDescent="0.25">
      <c r="A75" s="7" t="s">
        <v>98</v>
      </c>
      <c r="B75" s="65">
        <v>17</v>
      </c>
      <c r="C75" s="66">
        <v>27</v>
      </c>
      <c r="D75" s="65">
        <v>205</v>
      </c>
      <c r="E75" s="66">
        <v>214</v>
      </c>
      <c r="F75" s="67"/>
      <c r="G75" s="65">
        <f t="shared" si="8"/>
        <v>-10</v>
      </c>
      <c r="H75" s="66">
        <f t="shared" si="9"/>
        <v>-9</v>
      </c>
      <c r="I75" s="20">
        <f t="shared" si="10"/>
        <v>-0.37037037037037035</v>
      </c>
      <c r="J75" s="21">
        <f t="shared" si="11"/>
        <v>-4.2056074766355138E-2</v>
      </c>
    </row>
    <row r="76" spans="1:10" x14ac:dyDescent="0.25">
      <c r="A76" s="7" t="s">
        <v>101</v>
      </c>
      <c r="B76" s="65">
        <v>69</v>
      </c>
      <c r="C76" s="66">
        <v>57</v>
      </c>
      <c r="D76" s="65">
        <v>605</v>
      </c>
      <c r="E76" s="66">
        <v>353</v>
      </c>
      <c r="F76" s="67"/>
      <c r="G76" s="65">
        <f t="shared" si="8"/>
        <v>12</v>
      </c>
      <c r="H76" s="66">
        <f t="shared" si="9"/>
        <v>252</v>
      </c>
      <c r="I76" s="20">
        <f t="shared" si="10"/>
        <v>0.21052631578947367</v>
      </c>
      <c r="J76" s="21">
        <f t="shared" si="11"/>
        <v>0.71388101983002827</v>
      </c>
    </row>
    <row r="77" spans="1:10" x14ac:dyDescent="0.25">
      <c r="A77" s="7" t="s">
        <v>102</v>
      </c>
      <c r="B77" s="65">
        <v>11</v>
      </c>
      <c r="C77" s="66">
        <v>4</v>
      </c>
      <c r="D77" s="65">
        <v>61</v>
      </c>
      <c r="E77" s="66">
        <v>83</v>
      </c>
      <c r="F77" s="67"/>
      <c r="G77" s="65">
        <f t="shared" si="8"/>
        <v>7</v>
      </c>
      <c r="H77" s="66">
        <f t="shared" si="9"/>
        <v>-22</v>
      </c>
      <c r="I77" s="20">
        <f t="shared" si="10"/>
        <v>1.75</v>
      </c>
      <c r="J77" s="21">
        <f t="shared" si="11"/>
        <v>-0.26506024096385544</v>
      </c>
    </row>
    <row r="78" spans="1:10" x14ac:dyDescent="0.25">
      <c r="A78" s="1"/>
      <c r="B78" s="68"/>
      <c r="C78" s="69"/>
      <c r="D78" s="68"/>
      <c r="E78" s="69"/>
      <c r="F78" s="70"/>
      <c r="G78" s="68"/>
      <c r="H78" s="69"/>
      <c r="I78" s="5"/>
      <c r="J78" s="6"/>
    </row>
    <row r="79" spans="1:10" s="43" customFormat="1" ht="13" x14ac:dyDescent="0.3">
      <c r="A79" s="27" t="s">
        <v>5</v>
      </c>
      <c r="B79" s="71">
        <f>SUM(B6:B78)</f>
        <v>23415</v>
      </c>
      <c r="C79" s="72">
        <f>SUM(C6:C78)</f>
        <v>20634</v>
      </c>
      <c r="D79" s="71">
        <f>SUM(D6:D78)</f>
        <v>194143</v>
      </c>
      <c r="E79" s="72">
        <f>SUM(E6:E78)</f>
        <v>175916</v>
      </c>
      <c r="F79" s="73"/>
      <c r="G79" s="71">
        <f>SUM(G6:G78)</f>
        <v>2781</v>
      </c>
      <c r="H79" s="72">
        <f>SUM(H6:H78)</f>
        <v>18227</v>
      </c>
      <c r="I79" s="37">
        <f>IF(C79=0, 0, G79/C79)</f>
        <v>0.13477755161384122</v>
      </c>
      <c r="J79" s="38">
        <f>IF(E79=0, 0, H79/E79)</f>
        <v>0.10361195115850746</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9"/>
  <sheetViews>
    <sheetView tabSelected="1" zoomScaleNormal="100" workbookViewId="0">
      <selection activeCell="M1" sqref="M1"/>
    </sheetView>
  </sheetViews>
  <sheetFormatPr defaultRowHeight="12.5" x14ac:dyDescent="0.25"/>
  <cols>
    <col min="1" max="1" width="25.1796875" bestFit="1" customWidth="1"/>
    <col min="2" max="5" width="10.1796875" customWidth="1"/>
    <col min="6" max="6" width="1.7265625" customWidth="1"/>
    <col min="7" max="8" width="10.1796875" customWidth="1"/>
  </cols>
  <sheetData>
    <row r="1" spans="1:8" s="52" customFormat="1" ht="20" x14ac:dyDescent="0.4">
      <c r="A1" s="4" t="s">
        <v>10</v>
      </c>
      <c r="B1" s="198" t="s">
        <v>22</v>
      </c>
      <c r="C1" s="199"/>
      <c r="D1" s="199"/>
      <c r="E1" s="199"/>
      <c r="F1" s="199"/>
      <c r="G1" s="199"/>
      <c r="H1" s="199"/>
    </row>
    <row r="2" spans="1:8" s="52" customFormat="1" ht="20" x14ac:dyDescent="0.4">
      <c r="A2" s="4" t="s">
        <v>113</v>
      </c>
      <c r="B2" s="202" t="s">
        <v>104</v>
      </c>
      <c r="C2" s="203"/>
      <c r="D2" s="203"/>
      <c r="E2" s="203"/>
      <c r="F2" s="203"/>
      <c r="G2" s="203"/>
      <c r="H2" s="203"/>
    </row>
    <row r="4" spans="1:8" ht="13" x14ac:dyDescent="0.3">
      <c r="A4" s="60"/>
      <c r="B4" s="196" t="s">
        <v>1</v>
      </c>
      <c r="C4" s="197"/>
      <c r="D4" s="196" t="s">
        <v>2</v>
      </c>
      <c r="E4" s="197"/>
      <c r="F4" s="59"/>
      <c r="G4" s="196" t="s">
        <v>6</v>
      </c>
      <c r="H4" s="197"/>
    </row>
    <row r="5" spans="1:8" ht="13" x14ac:dyDescent="0.3">
      <c r="A5" s="27" t="s">
        <v>0</v>
      </c>
      <c r="B5" s="57">
        <f>VALUE(RIGHT(B2, 4))</f>
        <v>2023</v>
      </c>
      <c r="C5" s="58">
        <f>B5-1</f>
        <v>2022</v>
      </c>
      <c r="D5" s="57">
        <f>B5</f>
        <v>2023</v>
      </c>
      <c r="E5" s="58">
        <f>C5</f>
        <v>2022</v>
      </c>
      <c r="F5" s="64"/>
      <c r="G5" s="57" t="s">
        <v>4</v>
      </c>
      <c r="H5" s="58" t="s">
        <v>2</v>
      </c>
    </row>
    <row r="6" spans="1:8" x14ac:dyDescent="0.25">
      <c r="A6" s="7" t="s">
        <v>31</v>
      </c>
      <c r="B6" s="16">
        <v>1.7083066410420698E-2</v>
      </c>
      <c r="C6" s="17">
        <v>3.8770960550547601E-2</v>
      </c>
      <c r="D6" s="16">
        <v>2.6269296343416997E-2</v>
      </c>
      <c r="E6" s="17">
        <v>2.1601218763500799E-2</v>
      </c>
      <c r="F6" s="12"/>
      <c r="G6" s="10">
        <f t="shared" ref="G6:G37" si="0">B6-C6</f>
        <v>-2.1687894140126902E-2</v>
      </c>
      <c r="H6" s="11">
        <f t="shared" ref="H6:H37" si="1">D6-E6</f>
        <v>4.668077579916198E-3</v>
      </c>
    </row>
    <row r="7" spans="1:8" x14ac:dyDescent="0.25">
      <c r="A7" s="7" t="s">
        <v>32</v>
      </c>
      <c r="B7" s="16">
        <v>0</v>
      </c>
      <c r="C7" s="17">
        <v>0</v>
      </c>
      <c r="D7" s="16">
        <v>0</v>
      </c>
      <c r="E7" s="17">
        <v>5.6845312535528303E-4</v>
      </c>
      <c r="F7" s="12"/>
      <c r="G7" s="10">
        <f t="shared" si="0"/>
        <v>0</v>
      </c>
      <c r="H7" s="11">
        <f t="shared" si="1"/>
        <v>-5.6845312535528303E-4</v>
      </c>
    </row>
    <row r="8" spans="1:8" x14ac:dyDescent="0.25">
      <c r="A8" s="7" t="s">
        <v>33</v>
      </c>
      <c r="B8" s="16">
        <v>1.2812299807815499E-2</v>
      </c>
      <c r="C8" s="17">
        <v>1.4539110206455399E-2</v>
      </c>
      <c r="D8" s="16">
        <v>1.54525272608335E-2</v>
      </c>
      <c r="E8" s="17">
        <v>1.1937515632460899E-2</v>
      </c>
      <c r="F8" s="12"/>
      <c r="G8" s="10">
        <f t="shared" si="0"/>
        <v>-1.7268103986398994E-3</v>
      </c>
      <c r="H8" s="11">
        <f t="shared" si="1"/>
        <v>3.5150116283726007E-3</v>
      </c>
    </row>
    <row r="9" spans="1:8" x14ac:dyDescent="0.25">
      <c r="A9" s="7" t="s">
        <v>34</v>
      </c>
      <c r="B9" s="16">
        <v>1.22143924834508</v>
      </c>
      <c r="C9" s="17">
        <v>1.4539110206455401</v>
      </c>
      <c r="D9" s="16">
        <v>1.1141272155060999</v>
      </c>
      <c r="E9" s="17">
        <v>1.0215102662634401</v>
      </c>
      <c r="F9" s="12"/>
      <c r="G9" s="10">
        <f t="shared" si="0"/>
        <v>-0.23247177230046012</v>
      </c>
      <c r="H9" s="11">
        <f t="shared" si="1"/>
        <v>9.2616949242659841E-2</v>
      </c>
    </row>
    <row r="10" spans="1:8" x14ac:dyDescent="0.25">
      <c r="A10" s="7" t="s">
        <v>35</v>
      </c>
      <c r="B10" s="16">
        <v>4.2707666026051701E-2</v>
      </c>
      <c r="C10" s="17">
        <v>2.9078220412910701E-2</v>
      </c>
      <c r="D10" s="16">
        <v>2.2148622407194698E-2</v>
      </c>
      <c r="E10" s="17">
        <v>2.10327656381455E-2</v>
      </c>
      <c r="F10" s="12"/>
      <c r="G10" s="10">
        <f t="shared" si="0"/>
        <v>1.3629445613141E-2</v>
      </c>
      <c r="H10" s="11">
        <f t="shared" si="1"/>
        <v>1.1158567690491977E-3</v>
      </c>
    </row>
    <row r="11" spans="1:8" x14ac:dyDescent="0.25">
      <c r="A11" s="7" t="s">
        <v>36</v>
      </c>
      <c r="B11" s="16">
        <v>1.3282084134102101</v>
      </c>
      <c r="C11" s="17">
        <v>1.4442182805079</v>
      </c>
      <c r="D11" s="16">
        <v>1.4092704861880201</v>
      </c>
      <c r="E11" s="17">
        <v>1.50753768844221</v>
      </c>
      <c r="F11" s="12"/>
      <c r="G11" s="10">
        <f t="shared" si="0"/>
        <v>-0.1160098670976899</v>
      </c>
      <c r="H11" s="11">
        <f t="shared" si="1"/>
        <v>-9.8267202254189945E-2</v>
      </c>
    </row>
    <row r="12" spans="1:8" x14ac:dyDescent="0.25">
      <c r="A12" s="7" t="s">
        <v>37</v>
      </c>
      <c r="B12" s="16">
        <v>0.88831945334187501</v>
      </c>
      <c r="C12" s="17">
        <v>0</v>
      </c>
      <c r="D12" s="16">
        <v>1.07086013917576</v>
      </c>
      <c r="E12" s="17">
        <v>0</v>
      </c>
      <c r="F12" s="12"/>
      <c r="G12" s="10">
        <f t="shared" si="0"/>
        <v>0.88831945334187501</v>
      </c>
      <c r="H12" s="11">
        <f t="shared" si="1"/>
        <v>1.07086013917576</v>
      </c>
    </row>
    <row r="13" spans="1:8" x14ac:dyDescent="0.25">
      <c r="A13" s="7" t="s">
        <v>38</v>
      </c>
      <c r="B13" s="16">
        <v>0</v>
      </c>
      <c r="C13" s="17">
        <v>0</v>
      </c>
      <c r="D13" s="16">
        <v>0</v>
      </c>
      <c r="E13" s="17">
        <v>5.6845312535528303E-4</v>
      </c>
      <c r="F13" s="12"/>
      <c r="G13" s="10">
        <f t="shared" si="0"/>
        <v>0</v>
      </c>
      <c r="H13" s="11">
        <f t="shared" si="1"/>
        <v>-5.6845312535528303E-4</v>
      </c>
    </row>
    <row r="14" spans="1:8" x14ac:dyDescent="0.25">
      <c r="A14" s="7" t="s">
        <v>39</v>
      </c>
      <c r="B14" s="16">
        <v>0.29895366218236202</v>
      </c>
      <c r="C14" s="17">
        <v>0</v>
      </c>
      <c r="D14" s="16">
        <v>0.26887397433850302</v>
      </c>
      <c r="E14" s="17">
        <v>0</v>
      </c>
      <c r="F14" s="12"/>
      <c r="G14" s="10">
        <f t="shared" si="0"/>
        <v>0.29895366218236202</v>
      </c>
      <c r="H14" s="11">
        <f t="shared" si="1"/>
        <v>0.26887397433850302</v>
      </c>
    </row>
    <row r="15" spans="1:8" x14ac:dyDescent="0.25">
      <c r="A15" s="7" t="s">
        <v>40</v>
      </c>
      <c r="B15" s="16">
        <v>0.345932094811019</v>
      </c>
      <c r="C15" s="17">
        <v>0.34409227488610999</v>
      </c>
      <c r="D15" s="16">
        <v>0.31780697733114299</v>
      </c>
      <c r="E15" s="17">
        <v>0.237044953273153</v>
      </c>
      <c r="F15" s="12"/>
      <c r="G15" s="10">
        <f t="shared" si="0"/>
        <v>1.839819924909003E-3</v>
      </c>
      <c r="H15" s="11">
        <f t="shared" si="1"/>
        <v>8.076202405798999E-2</v>
      </c>
    </row>
    <row r="16" spans="1:8" x14ac:dyDescent="0.25">
      <c r="A16" s="7" t="s">
        <v>41</v>
      </c>
      <c r="B16" s="16">
        <v>0</v>
      </c>
      <c r="C16" s="17">
        <v>0</v>
      </c>
      <c r="D16" s="16">
        <v>0</v>
      </c>
      <c r="E16" s="17">
        <v>3.9791718774869799E-3</v>
      </c>
      <c r="F16" s="12"/>
      <c r="G16" s="10">
        <f t="shared" si="0"/>
        <v>0</v>
      </c>
      <c r="H16" s="11">
        <f t="shared" si="1"/>
        <v>-3.9791718774869799E-3</v>
      </c>
    </row>
    <row r="17" spans="1:8" x14ac:dyDescent="0.25">
      <c r="A17" s="7" t="s">
        <v>42</v>
      </c>
      <c r="B17" s="16">
        <v>4.2707666026051702E-3</v>
      </c>
      <c r="C17" s="17">
        <v>9.6927401376369106E-3</v>
      </c>
      <c r="D17" s="16">
        <v>1.1846937566639E-2</v>
      </c>
      <c r="E17" s="17">
        <v>1.4779781259237399E-2</v>
      </c>
      <c r="F17" s="12"/>
      <c r="G17" s="10">
        <f t="shared" si="0"/>
        <v>-5.4219735350317403E-3</v>
      </c>
      <c r="H17" s="11">
        <f t="shared" si="1"/>
        <v>-2.9328436925983997E-3</v>
      </c>
    </row>
    <row r="18" spans="1:8" x14ac:dyDescent="0.25">
      <c r="A18" s="7" t="s">
        <v>43</v>
      </c>
      <c r="B18" s="16">
        <v>0.25197522955370499</v>
      </c>
      <c r="C18" s="17">
        <v>0.18416206261510099</v>
      </c>
      <c r="D18" s="16">
        <v>0.14370850352575201</v>
      </c>
      <c r="E18" s="17">
        <v>3.0696468769185303E-2</v>
      </c>
      <c r="F18" s="12"/>
      <c r="G18" s="10">
        <f t="shared" si="0"/>
        <v>6.7813166938604008E-2</v>
      </c>
      <c r="H18" s="11">
        <f t="shared" si="1"/>
        <v>0.11301203475656671</v>
      </c>
    </row>
    <row r="19" spans="1:8" x14ac:dyDescent="0.25">
      <c r="A19" s="7" t="s">
        <v>46</v>
      </c>
      <c r="B19" s="16">
        <v>3.41661328208413E-2</v>
      </c>
      <c r="C19" s="17">
        <v>0</v>
      </c>
      <c r="D19" s="16">
        <v>1.9573201197055801E-2</v>
      </c>
      <c r="E19" s="17">
        <v>2.2169671888856001E-2</v>
      </c>
      <c r="F19" s="12"/>
      <c r="G19" s="10">
        <f t="shared" si="0"/>
        <v>3.41661328208413E-2</v>
      </c>
      <c r="H19" s="11">
        <f t="shared" si="1"/>
        <v>-2.5964706918002005E-3</v>
      </c>
    </row>
    <row r="20" spans="1:8" x14ac:dyDescent="0.25">
      <c r="A20" s="7" t="s">
        <v>47</v>
      </c>
      <c r="B20" s="16">
        <v>1.7083066410420698E-2</v>
      </c>
      <c r="C20" s="17">
        <v>1.4539110206455399E-2</v>
      </c>
      <c r="D20" s="16">
        <v>3.3480475731805896E-2</v>
      </c>
      <c r="E20" s="17">
        <v>1.6485140635303198E-2</v>
      </c>
      <c r="F20" s="12"/>
      <c r="G20" s="10">
        <f t="shared" si="0"/>
        <v>2.5439562039652995E-3</v>
      </c>
      <c r="H20" s="11">
        <f t="shared" si="1"/>
        <v>1.6995335096502698E-2</v>
      </c>
    </row>
    <row r="21" spans="1:8" x14ac:dyDescent="0.25">
      <c r="A21" s="7" t="s">
        <v>48</v>
      </c>
      <c r="B21" s="16">
        <v>8.5415332052103402E-2</v>
      </c>
      <c r="C21" s="17">
        <v>4.8463700688184598E-2</v>
      </c>
      <c r="D21" s="16">
        <v>9.5290584775140005E-2</v>
      </c>
      <c r="E21" s="17">
        <v>5.9687578162304696E-2</v>
      </c>
      <c r="F21" s="12"/>
      <c r="G21" s="10">
        <f t="shared" si="0"/>
        <v>3.6951631363918803E-2</v>
      </c>
      <c r="H21" s="11">
        <f t="shared" si="1"/>
        <v>3.560300661283531E-2</v>
      </c>
    </row>
    <row r="22" spans="1:8" x14ac:dyDescent="0.25">
      <c r="A22" s="7" t="s">
        <v>49</v>
      </c>
      <c r="B22" s="16">
        <v>7.9350843476404007</v>
      </c>
      <c r="C22" s="17">
        <v>5.8738005234079704</v>
      </c>
      <c r="D22" s="16">
        <v>6.0687225395713504</v>
      </c>
      <c r="E22" s="17">
        <v>4.84663134677914</v>
      </c>
      <c r="F22" s="12"/>
      <c r="G22" s="10">
        <f t="shared" si="0"/>
        <v>2.0612838242324303</v>
      </c>
      <c r="H22" s="11">
        <f t="shared" si="1"/>
        <v>1.2220911927922105</v>
      </c>
    </row>
    <row r="23" spans="1:8" x14ac:dyDescent="0.25">
      <c r="A23" s="7" t="s">
        <v>53</v>
      </c>
      <c r="B23" s="16">
        <v>0.15374759769378599</v>
      </c>
      <c r="C23" s="17">
        <v>0.135698361926917</v>
      </c>
      <c r="D23" s="16">
        <v>0.11434870173016799</v>
      </c>
      <c r="E23" s="17">
        <v>8.7541781304713601E-2</v>
      </c>
      <c r="F23" s="12"/>
      <c r="G23" s="10">
        <f t="shared" si="0"/>
        <v>1.8049235766868982E-2</v>
      </c>
      <c r="H23" s="11">
        <f t="shared" si="1"/>
        <v>2.6806920425454392E-2</v>
      </c>
    </row>
    <row r="24" spans="1:8" x14ac:dyDescent="0.25">
      <c r="A24" s="7" t="s">
        <v>54</v>
      </c>
      <c r="B24" s="16">
        <v>3.8095238095238098</v>
      </c>
      <c r="C24" s="17">
        <v>4.6573616361345405</v>
      </c>
      <c r="D24" s="16">
        <v>4.1309756210628201</v>
      </c>
      <c r="E24" s="17">
        <v>3.04065576752541</v>
      </c>
      <c r="F24" s="12"/>
      <c r="G24" s="10">
        <f t="shared" si="0"/>
        <v>-0.8478378266107307</v>
      </c>
      <c r="H24" s="11">
        <f t="shared" si="1"/>
        <v>1.0903198535374101</v>
      </c>
    </row>
    <row r="25" spans="1:8" x14ac:dyDescent="0.25">
      <c r="A25" s="7" t="s">
        <v>56</v>
      </c>
      <c r="B25" s="16">
        <v>0.46124279308135802</v>
      </c>
      <c r="C25" s="17">
        <v>1.1534360763787899</v>
      </c>
      <c r="D25" s="16">
        <v>0.81177276543578702</v>
      </c>
      <c r="E25" s="17">
        <v>1.02776325064235</v>
      </c>
      <c r="F25" s="12"/>
      <c r="G25" s="10">
        <f t="shared" si="0"/>
        <v>-0.69219328329743179</v>
      </c>
      <c r="H25" s="11">
        <f t="shared" si="1"/>
        <v>-0.21599048520656294</v>
      </c>
    </row>
    <row r="26" spans="1:8" x14ac:dyDescent="0.25">
      <c r="A26" s="7" t="s">
        <v>57</v>
      </c>
      <c r="B26" s="16">
        <v>6.6410420670510391</v>
      </c>
      <c r="C26" s="17">
        <v>7.7299602597654395</v>
      </c>
      <c r="D26" s="16">
        <v>6.4014669599212999</v>
      </c>
      <c r="E26" s="17">
        <v>7.4239978171400001</v>
      </c>
      <c r="F26" s="12"/>
      <c r="G26" s="10">
        <f t="shared" si="0"/>
        <v>-1.0889181927144005</v>
      </c>
      <c r="H26" s="11">
        <f t="shared" si="1"/>
        <v>-1.0225308572187002</v>
      </c>
    </row>
    <row r="27" spans="1:8" x14ac:dyDescent="0.25">
      <c r="A27" s="7" t="s">
        <v>60</v>
      </c>
      <c r="B27" s="16">
        <v>4.3092035020286099</v>
      </c>
      <c r="C27" s="17">
        <v>3.3585344576911904</v>
      </c>
      <c r="D27" s="16">
        <v>4.5636463843661605</v>
      </c>
      <c r="E27" s="17">
        <v>4.1218536119511606</v>
      </c>
      <c r="F27" s="12"/>
      <c r="G27" s="10">
        <f t="shared" si="0"/>
        <v>0.9506690443374195</v>
      </c>
      <c r="H27" s="11">
        <f t="shared" si="1"/>
        <v>0.44179277241499992</v>
      </c>
    </row>
    <row r="28" spans="1:8" x14ac:dyDescent="0.25">
      <c r="A28" s="7" t="s">
        <v>61</v>
      </c>
      <c r="B28" s="16">
        <v>0</v>
      </c>
      <c r="C28" s="17">
        <v>0</v>
      </c>
      <c r="D28" s="16">
        <v>5.1508424202778406E-4</v>
      </c>
      <c r="E28" s="17">
        <v>2.2738125014211299E-3</v>
      </c>
      <c r="F28" s="12"/>
      <c r="G28" s="10">
        <f t="shared" si="0"/>
        <v>0</v>
      </c>
      <c r="H28" s="11">
        <f t="shared" si="1"/>
        <v>-1.758728259393346E-3</v>
      </c>
    </row>
    <row r="29" spans="1:8" x14ac:dyDescent="0.25">
      <c r="A29" s="7" t="s">
        <v>63</v>
      </c>
      <c r="B29" s="16">
        <v>1.2812299807815499E-2</v>
      </c>
      <c r="C29" s="17">
        <v>3.8770960550547601E-2</v>
      </c>
      <c r="D29" s="16">
        <v>3.0905054521666999E-2</v>
      </c>
      <c r="E29" s="17">
        <v>6.2529843789081191E-2</v>
      </c>
      <c r="F29" s="12"/>
      <c r="G29" s="10">
        <f t="shared" si="0"/>
        <v>-2.59586607427321E-2</v>
      </c>
      <c r="H29" s="11">
        <f t="shared" si="1"/>
        <v>-3.1624789267414188E-2</v>
      </c>
    </row>
    <row r="30" spans="1:8" x14ac:dyDescent="0.25">
      <c r="A30" s="7" t="s">
        <v>64</v>
      </c>
      <c r="B30" s="16">
        <v>0.350202861413624</v>
      </c>
      <c r="C30" s="17">
        <v>0.63002810894639893</v>
      </c>
      <c r="D30" s="16">
        <v>0.40949197241208801</v>
      </c>
      <c r="E30" s="17">
        <v>0.69351281293344602</v>
      </c>
      <c r="F30" s="12"/>
      <c r="G30" s="10">
        <f t="shared" si="0"/>
        <v>-0.27982524753277493</v>
      </c>
      <c r="H30" s="11">
        <f t="shared" si="1"/>
        <v>-0.28402084052135801</v>
      </c>
    </row>
    <row r="31" spans="1:8" x14ac:dyDescent="0.25">
      <c r="A31" s="7" t="s">
        <v>66</v>
      </c>
      <c r="B31" s="16">
        <v>6.0474055092889198</v>
      </c>
      <c r="C31" s="17">
        <v>6.9157700882039306</v>
      </c>
      <c r="D31" s="16">
        <v>6.2443662661028201</v>
      </c>
      <c r="E31" s="17">
        <v>6.7867618636167304</v>
      </c>
      <c r="F31" s="12"/>
      <c r="G31" s="10">
        <f t="shared" si="0"/>
        <v>-0.86836457891501073</v>
      </c>
      <c r="H31" s="11">
        <f t="shared" si="1"/>
        <v>-0.54239559751391031</v>
      </c>
    </row>
    <row r="32" spans="1:8" x14ac:dyDescent="0.25">
      <c r="A32" s="7" t="s">
        <v>67</v>
      </c>
      <c r="B32" s="16">
        <v>5.1249199231261998E-2</v>
      </c>
      <c r="C32" s="17">
        <v>2.9078220412910701E-2</v>
      </c>
      <c r="D32" s="16">
        <v>2.0603369681111303E-2</v>
      </c>
      <c r="E32" s="17">
        <v>1.53482343845926E-2</v>
      </c>
      <c r="F32" s="12"/>
      <c r="G32" s="10">
        <f t="shared" si="0"/>
        <v>2.2170978818351297E-2</v>
      </c>
      <c r="H32" s="11">
        <f t="shared" si="1"/>
        <v>5.255135296518703E-3</v>
      </c>
    </row>
    <row r="33" spans="1:8" x14ac:dyDescent="0.25">
      <c r="A33" s="7" t="s">
        <v>68</v>
      </c>
      <c r="B33" s="16">
        <v>1.0164424514200301</v>
      </c>
      <c r="C33" s="17">
        <v>0.11146651158282399</v>
      </c>
      <c r="D33" s="16">
        <v>0.582560277733423</v>
      </c>
      <c r="E33" s="17">
        <v>0.32288137520180099</v>
      </c>
      <c r="F33" s="12"/>
      <c r="G33" s="10">
        <f t="shared" si="0"/>
        <v>0.90497593983720614</v>
      </c>
      <c r="H33" s="11">
        <f t="shared" si="1"/>
        <v>0.25967890253162201</v>
      </c>
    </row>
    <row r="34" spans="1:8" x14ac:dyDescent="0.25">
      <c r="A34" s="7" t="s">
        <v>69</v>
      </c>
      <c r="B34" s="16">
        <v>2.0286141362374499</v>
      </c>
      <c r="C34" s="17">
        <v>1.6671513036735499</v>
      </c>
      <c r="D34" s="16">
        <v>2.11751131897622</v>
      </c>
      <c r="E34" s="17">
        <v>1.5274335478296499</v>
      </c>
      <c r="F34" s="12"/>
      <c r="G34" s="10">
        <f t="shared" si="0"/>
        <v>0.36146283256389999</v>
      </c>
      <c r="H34" s="11">
        <f t="shared" si="1"/>
        <v>0.59007777114657012</v>
      </c>
    </row>
    <row r="35" spans="1:8" x14ac:dyDescent="0.25">
      <c r="A35" s="7" t="s">
        <v>70</v>
      </c>
      <c r="B35" s="16">
        <v>0.84561178731582309</v>
      </c>
      <c r="C35" s="17">
        <v>0.37801686536783902</v>
      </c>
      <c r="D35" s="16">
        <v>1.07292047614387</v>
      </c>
      <c r="E35" s="17">
        <v>0.54742035971713798</v>
      </c>
      <c r="F35" s="12"/>
      <c r="G35" s="10">
        <f t="shared" si="0"/>
        <v>0.46759492194798408</v>
      </c>
      <c r="H35" s="11">
        <f t="shared" si="1"/>
        <v>0.525500116426732</v>
      </c>
    </row>
    <row r="36" spans="1:8" x14ac:dyDescent="0.25">
      <c r="A36" s="7" t="s">
        <v>71</v>
      </c>
      <c r="B36" s="16">
        <v>4.2707666026051701E-2</v>
      </c>
      <c r="C36" s="17">
        <v>0</v>
      </c>
      <c r="D36" s="16">
        <v>1.39072745347502E-2</v>
      </c>
      <c r="E36" s="17">
        <v>1.08006093817504E-2</v>
      </c>
      <c r="F36" s="12"/>
      <c r="G36" s="10">
        <f t="shared" si="0"/>
        <v>4.2707666026051701E-2</v>
      </c>
      <c r="H36" s="11">
        <f t="shared" si="1"/>
        <v>3.1066651529998001E-3</v>
      </c>
    </row>
    <row r="37" spans="1:8" x14ac:dyDescent="0.25">
      <c r="A37" s="7" t="s">
        <v>74</v>
      </c>
      <c r="B37" s="16">
        <v>2.1353833013025798E-2</v>
      </c>
      <c r="C37" s="17">
        <v>5.8156440825821498E-2</v>
      </c>
      <c r="D37" s="16">
        <v>4.4812329056417195E-2</v>
      </c>
      <c r="E37" s="17">
        <v>5.0023875031264903E-2</v>
      </c>
      <c r="F37" s="12"/>
      <c r="G37" s="10">
        <f t="shared" si="0"/>
        <v>-3.68026078127957E-2</v>
      </c>
      <c r="H37" s="11">
        <f t="shared" si="1"/>
        <v>-5.2115459748477075E-3</v>
      </c>
    </row>
    <row r="38" spans="1:8" x14ac:dyDescent="0.25">
      <c r="A38" s="7" t="s">
        <v>75</v>
      </c>
      <c r="B38" s="16">
        <v>7.2816570574418096</v>
      </c>
      <c r="C38" s="17">
        <v>7.46340990598042</v>
      </c>
      <c r="D38" s="16">
        <v>8.8166969707895699</v>
      </c>
      <c r="E38" s="17">
        <v>9.4721344277950799</v>
      </c>
      <c r="F38" s="12"/>
      <c r="G38" s="10">
        <f t="shared" ref="G38:G69" si="2">B38-C38</f>
        <v>-0.1817528485386104</v>
      </c>
      <c r="H38" s="11">
        <f t="shared" ref="H38:H69" si="3">D38-E38</f>
        <v>-0.65543745700550993</v>
      </c>
    </row>
    <row r="39" spans="1:8" x14ac:dyDescent="0.25">
      <c r="A39" s="7" t="s">
        <v>76</v>
      </c>
      <c r="B39" s="16">
        <v>8.5415332052103405E-3</v>
      </c>
      <c r="C39" s="17">
        <v>0</v>
      </c>
      <c r="D39" s="16">
        <v>5.66592666230562E-3</v>
      </c>
      <c r="E39" s="17">
        <v>3.9791718774869799E-3</v>
      </c>
      <c r="F39" s="12"/>
      <c r="G39" s="10">
        <f t="shared" si="2"/>
        <v>8.5415332052103405E-3</v>
      </c>
      <c r="H39" s="11">
        <f t="shared" si="3"/>
        <v>1.6867547848186401E-3</v>
      </c>
    </row>
    <row r="40" spans="1:8" x14ac:dyDescent="0.25">
      <c r="A40" s="7" t="s">
        <v>77</v>
      </c>
      <c r="B40" s="16">
        <v>1.1146700832799501</v>
      </c>
      <c r="C40" s="17">
        <v>1.8610061064262902</v>
      </c>
      <c r="D40" s="16">
        <v>1.4994102285428801</v>
      </c>
      <c r="E40" s="17">
        <v>1.9645740012278601</v>
      </c>
      <c r="F40" s="12"/>
      <c r="G40" s="10">
        <f t="shared" si="2"/>
        <v>-0.74633602314634007</v>
      </c>
      <c r="H40" s="11">
        <f t="shared" si="3"/>
        <v>-0.46516377268497999</v>
      </c>
    </row>
    <row r="41" spans="1:8" x14ac:dyDescent="0.25">
      <c r="A41" s="7" t="s">
        <v>79</v>
      </c>
      <c r="B41" s="16">
        <v>0.23062139654067901</v>
      </c>
      <c r="C41" s="17">
        <v>0.31016768440438097</v>
      </c>
      <c r="D41" s="16">
        <v>0.36364947487161497</v>
      </c>
      <c r="E41" s="17">
        <v>0.35869392209918405</v>
      </c>
      <c r="F41" s="12"/>
      <c r="G41" s="10">
        <f t="shared" si="2"/>
        <v>-7.9546287863701964E-2</v>
      </c>
      <c r="H41" s="11">
        <f t="shared" si="3"/>
        <v>4.9555527724309267E-3</v>
      </c>
    </row>
    <row r="42" spans="1:8" x14ac:dyDescent="0.25">
      <c r="A42" s="7" t="s">
        <v>80</v>
      </c>
      <c r="B42" s="16">
        <v>5.0950245569079602</v>
      </c>
      <c r="C42" s="17">
        <v>4.9045265096442803</v>
      </c>
      <c r="D42" s="16">
        <v>4.9030868998624699</v>
      </c>
      <c r="E42" s="17">
        <v>4.7619318311012098</v>
      </c>
      <c r="F42" s="12"/>
      <c r="G42" s="10">
        <f t="shared" si="2"/>
        <v>0.19049804726367991</v>
      </c>
      <c r="H42" s="11">
        <f t="shared" si="3"/>
        <v>0.14115506876126016</v>
      </c>
    </row>
    <row r="43" spans="1:8" x14ac:dyDescent="0.25">
      <c r="A43" s="7" t="s">
        <v>81</v>
      </c>
      <c r="B43" s="16">
        <v>0.43988896006833206</v>
      </c>
      <c r="C43" s="17">
        <v>0.339245904817292</v>
      </c>
      <c r="D43" s="16">
        <v>0.36828523304986499</v>
      </c>
      <c r="E43" s="17">
        <v>0.336524250210328</v>
      </c>
      <c r="F43" s="12"/>
      <c r="G43" s="10">
        <f t="shared" si="2"/>
        <v>0.10064305525104006</v>
      </c>
      <c r="H43" s="11">
        <f t="shared" si="3"/>
        <v>3.1760982839536989E-2</v>
      </c>
    </row>
    <row r="44" spans="1:8" x14ac:dyDescent="0.25">
      <c r="A44" s="7" t="s">
        <v>82</v>
      </c>
      <c r="B44" s="16">
        <v>5.1804398889600698</v>
      </c>
      <c r="C44" s="17">
        <v>7.6572647087331598</v>
      </c>
      <c r="D44" s="16">
        <v>5.52788408544217</v>
      </c>
      <c r="E44" s="17">
        <v>8.4585825052866106</v>
      </c>
      <c r="F44" s="12"/>
      <c r="G44" s="10">
        <f t="shared" si="2"/>
        <v>-2.47682481977309</v>
      </c>
      <c r="H44" s="11">
        <f t="shared" si="3"/>
        <v>-2.9306984198444406</v>
      </c>
    </row>
    <row r="45" spans="1:8" x14ac:dyDescent="0.25">
      <c r="A45" s="7" t="s">
        <v>83</v>
      </c>
      <c r="B45" s="16">
        <v>4.3988896006833205</v>
      </c>
      <c r="C45" s="17">
        <v>1.8658524764951101</v>
      </c>
      <c r="D45" s="16">
        <v>3.32177827683718</v>
      </c>
      <c r="E45" s="17">
        <v>2.7018577048136603</v>
      </c>
      <c r="F45" s="12"/>
      <c r="G45" s="10">
        <f t="shared" si="2"/>
        <v>2.5330371241882101</v>
      </c>
      <c r="H45" s="11">
        <f t="shared" si="3"/>
        <v>0.61992057202351969</v>
      </c>
    </row>
    <row r="46" spans="1:8" x14ac:dyDescent="0.25">
      <c r="A46" s="7" t="s">
        <v>84</v>
      </c>
      <c r="B46" s="16">
        <v>0.128122998078155</v>
      </c>
      <c r="C46" s="17">
        <v>0.145391102064554</v>
      </c>
      <c r="D46" s="16">
        <v>0.12001462839247401</v>
      </c>
      <c r="E46" s="17">
        <v>0.130744218831715</v>
      </c>
      <c r="F46" s="12"/>
      <c r="G46" s="10">
        <f t="shared" si="2"/>
        <v>-1.7268103986398997E-2</v>
      </c>
      <c r="H46" s="11">
        <f t="shared" si="3"/>
        <v>-1.0729590439240988E-2</v>
      </c>
    </row>
    <row r="47" spans="1:8" x14ac:dyDescent="0.25">
      <c r="A47" s="7" t="s">
        <v>85</v>
      </c>
      <c r="B47" s="16">
        <v>0.11531069827034</v>
      </c>
      <c r="C47" s="17">
        <v>0.11146651158282399</v>
      </c>
      <c r="D47" s="16">
        <v>0.11846937566639</v>
      </c>
      <c r="E47" s="17">
        <v>6.8782828167989293E-2</v>
      </c>
      <c r="F47" s="12"/>
      <c r="G47" s="10">
        <f t="shared" si="2"/>
        <v>3.8441866875160158E-3</v>
      </c>
      <c r="H47" s="11">
        <f t="shared" si="3"/>
        <v>4.9686547498400707E-2</v>
      </c>
    </row>
    <row r="48" spans="1:8" x14ac:dyDescent="0.25">
      <c r="A48" s="7" t="s">
        <v>86</v>
      </c>
      <c r="B48" s="16">
        <v>0.53811659192825101</v>
      </c>
      <c r="C48" s="17">
        <v>0.25201124357855997</v>
      </c>
      <c r="D48" s="16">
        <v>0.37498132819622704</v>
      </c>
      <c r="E48" s="17">
        <v>0.37688442211055301</v>
      </c>
      <c r="F48" s="12"/>
      <c r="G48" s="10">
        <f t="shared" si="2"/>
        <v>0.28610534834969104</v>
      </c>
      <c r="H48" s="11">
        <f t="shared" si="3"/>
        <v>-1.9030939143259706E-3</v>
      </c>
    </row>
    <row r="49" spans="1:8" x14ac:dyDescent="0.25">
      <c r="A49" s="7" t="s">
        <v>87</v>
      </c>
      <c r="B49" s="16">
        <v>0.76873798846893004</v>
      </c>
      <c r="C49" s="17">
        <v>0.70272365997867603</v>
      </c>
      <c r="D49" s="16">
        <v>0.8035314175633419</v>
      </c>
      <c r="E49" s="17">
        <v>0.61506628163441601</v>
      </c>
      <c r="F49" s="12"/>
      <c r="G49" s="10">
        <f t="shared" si="2"/>
        <v>6.6014328490254015E-2</v>
      </c>
      <c r="H49" s="11">
        <f t="shared" si="3"/>
        <v>0.18846513592892589</v>
      </c>
    </row>
    <row r="50" spans="1:8" x14ac:dyDescent="0.25">
      <c r="A50" s="7" t="s">
        <v>88</v>
      </c>
      <c r="B50" s="16">
        <v>0.62780269058296001</v>
      </c>
      <c r="C50" s="17">
        <v>0.74634099059804204</v>
      </c>
      <c r="D50" s="16">
        <v>0.79838057514306504</v>
      </c>
      <c r="E50" s="17">
        <v>0.92373632870233502</v>
      </c>
      <c r="F50" s="12"/>
      <c r="G50" s="10">
        <f t="shared" si="2"/>
        <v>-0.11853830001508203</v>
      </c>
      <c r="H50" s="11">
        <f t="shared" si="3"/>
        <v>-0.12535575355926998</v>
      </c>
    </row>
    <row r="51" spans="1:8" x14ac:dyDescent="0.25">
      <c r="A51" s="7" t="s">
        <v>89</v>
      </c>
      <c r="B51" s="16">
        <v>0</v>
      </c>
      <c r="C51" s="17">
        <v>9.6927401376369106E-3</v>
      </c>
      <c r="D51" s="16">
        <v>5.66592666230562E-3</v>
      </c>
      <c r="E51" s="17">
        <v>5.6845312535528303E-3</v>
      </c>
      <c r="F51" s="12"/>
      <c r="G51" s="10">
        <f t="shared" si="2"/>
        <v>-9.6927401376369106E-3</v>
      </c>
      <c r="H51" s="11">
        <f t="shared" si="3"/>
        <v>-1.8604591247210235E-5</v>
      </c>
    </row>
    <row r="52" spans="1:8" x14ac:dyDescent="0.25">
      <c r="A52" s="7" t="s">
        <v>92</v>
      </c>
      <c r="B52" s="16">
        <v>0.38436899423446502</v>
      </c>
      <c r="C52" s="17">
        <v>0.40709508578074999</v>
      </c>
      <c r="D52" s="16">
        <v>0.42391433118886596</v>
      </c>
      <c r="E52" s="17">
        <v>0.39621182837263197</v>
      </c>
      <c r="F52" s="12"/>
      <c r="G52" s="10">
        <f t="shared" si="2"/>
        <v>-2.2726091546284966E-2</v>
      </c>
      <c r="H52" s="11">
        <f t="shared" si="3"/>
        <v>2.7702502816233987E-2</v>
      </c>
    </row>
    <row r="53" spans="1:8" x14ac:dyDescent="0.25">
      <c r="A53" s="7" t="s">
        <v>93</v>
      </c>
      <c r="B53" s="16">
        <v>0.40572282724749104</v>
      </c>
      <c r="C53" s="17">
        <v>0.51371522729475605</v>
      </c>
      <c r="D53" s="16">
        <v>0.69742406370561905</v>
      </c>
      <c r="E53" s="17">
        <v>0.43429818777143597</v>
      </c>
      <c r="F53" s="12"/>
      <c r="G53" s="10">
        <f t="shared" si="2"/>
        <v>-0.10799240004726501</v>
      </c>
      <c r="H53" s="11">
        <f t="shared" si="3"/>
        <v>0.26312587593418307</v>
      </c>
    </row>
    <row r="54" spans="1:8" x14ac:dyDescent="0.25">
      <c r="A54" s="7" t="s">
        <v>94</v>
      </c>
      <c r="B54" s="16">
        <v>3.6216100790091801</v>
      </c>
      <c r="C54" s="17">
        <v>2.5831152466802401</v>
      </c>
      <c r="D54" s="16">
        <v>3.2027938169287595</v>
      </c>
      <c r="E54" s="17">
        <v>2.62397962663999</v>
      </c>
      <c r="F54" s="12"/>
      <c r="G54" s="10">
        <f t="shared" si="2"/>
        <v>1.03849483232894</v>
      </c>
      <c r="H54" s="11">
        <f t="shared" si="3"/>
        <v>0.57881419028876957</v>
      </c>
    </row>
    <row r="55" spans="1:8" x14ac:dyDescent="0.25">
      <c r="A55" s="7" t="s">
        <v>95</v>
      </c>
      <c r="B55" s="16">
        <v>1.43070681187273</v>
      </c>
      <c r="C55" s="17">
        <v>1.65745856353591</v>
      </c>
      <c r="D55" s="16">
        <v>1.56328067455432</v>
      </c>
      <c r="E55" s="17">
        <v>1.55244548534528</v>
      </c>
      <c r="F55" s="12"/>
      <c r="G55" s="10">
        <f t="shared" si="2"/>
        <v>-0.22675175166318007</v>
      </c>
      <c r="H55" s="11">
        <f t="shared" si="3"/>
        <v>1.0835189209039919E-2</v>
      </c>
    </row>
    <row r="56" spans="1:8" x14ac:dyDescent="0.25">
      <c r="A56" s="7" t="s">
        <v>96</v>
      </c>
      <c r="B56" s="16">
        <v>4.3262865684390297</v>
      </c>
      <c r="C56" s="17">
        <v>6.2275855384317094</v>
      </c>
      <c r="D56" s="16">
        <v>4.1814538767815499</v>
      </c>
      <c r="E56" s="17">
        <v>1.6752313604220199</v>
      </c>
      <c r="F56" s="12"/>
      <c r="G56" s="10">
        <f t="shared" si="2"/>
        <v>-1.9012989699926797</v>
      </c>
      <c r="H56" s="11">
        <f t="shared" si="3"/>
        <v>2.50622251635953</v>
      </c>
    </row>
    <row r="57" spans="1:8" x14ac:dyDescent="0.25">
      <c r="A57" s="7" t="s">
        <v>97</v>
      </c>
      <c r="B57" s="16">
        <v>18.740123852231498</v>
      </c>
      <c r="C57" s="17">
        <v>17.5050886885723</v>
      </c>
      <c r="D57" s="16">
        <v>18.5239745960452</v>
      </c>
      <c r="E57" s="17">
        <v>23.108756451942998</v>
      </c>
      <c r="F57" s="12"/>
      <c r="G57" s="10">
        <f t="shared" si="2"/>
        <v>1.2350351636591981</v>
      </c>
      <c r="H57" s="11">
        <f t="shared" si="3"/>
        <v>-4.5847818558977984</v>
      </c>
    </row>
    <row r="58" spans="1:8" x14ac:dyDescent="0.25">
      <c r="A58" s="7" t="s">
        <v>99</v>
      </c>
      <c r="B58" s="16">
        <v>2.7717275250907498</v>
      </c>
      <c r="C58" s="17">
        <v>3.3876126781041003</v>
      </c>
      <c r="D58" s="16">
        <v>2.57542121013892</v>
      </c>
      <c r="E58" s="17">
        <v>2.1356783919598001</v>
      </c>
      <c r="F58" s="12"/>
      <c r="G58" s="10">
        <f t="shared" si="2"/>
        <v>-0.61588515301335045</v>
      </c>
      <c r="H58" s="11">
        <f t="shared" si="3"/>
        <v>0.43974281817911987</v>
      </c>
    </row>
    <row r="59" spans="1:8" x14ac:dyDescent="0.25">
      <c r="A59" s="7" t="s">
        <v>100</v>
      </c>
      <c r="B59" s="16">
        <v>0.64488575699338002</v>
      </c>
      <c r="C59" s="17">
        <v>0.80934380149268204</v>
      </c>
      <c r="D59" s="16">
        <v>0.75408333032867503</v>
      </c>
      <c r="E59" s="17">
        <v>0.68669137542918202</v>
      </c>
      <c r="F59" s="12"/>
      <c r="G59" s="10">
        <f t="shared" si="2"/>
        <v>-0.16445804449930201</v>
      </c>
      <c r="H59" s="11">
        <f t="shared" si="3"/>
        <v>6.7391954899493012E-2</v>
      </c>
    </row>
    <row r="60" spans="1:8" x14ac:dyDescent="0.25">
      <c r="A60" s="142" t="s">
        <v>44</v>
      </c>
      <c r="B60" s="153">
        <v>4.6978432628656801E-2</v>
      </c>
      <c r="C60" s="154">
        <v>4.3617330619366103E-2</v>
      </c>
      <c r="D60" s="153">
        <v>6.5415698737528491E-2</v>
      </c>
      <c r="E60" s="154">
        <v>5.9687578162304696E-2</v>
      </c>
      <c r="F60" s="155"/>
      <c r="G60" s="156">
        <f t="shared" si="2"/>
        <v>3.3611020092906979E-3</v>
      </c>
      <c r="H60" s="157">
        <f t="shared" si="3"/>
        <v>5.7281205752237954E-3</v>
      </c>
    </row>
    <row r="61" spans="1:8" x14ac:dyDescent="0.25">
      <c r="A61" s="7" t="s">
        <v>45</v>
      </c>
      <c r="B61" s="16">
        <v>0</v>
      </c>
      <c r="C61" s="17">
        <v>0</v>
      </c>
      <c r="D61" s="16">
        <v>1.0301684840555699E-3</v>
      </c>
      <c r="E61" s="17">
        <v>2.8422656267764199E-3</v>
      </c>
      <c r="F61" s="12"/>
      <c r="G61" s="10">
        <f t="shared" si="2"/>
        <v>0</v>
      </c>
      <c r="H61" s="11">
        <f t="shared" si="3"/>
        <v>-1.81209714272085E-3</v>
      </c>
    </row>
    <row r="62" spans="1:8" x14ac:dyDescent="0.25">
      <c r="A62" s="7" t="s">
        <v>50</v>
      </c>
      <c r="B62" s="16">
        <v>8.5415332052103405E-3</v>
      </c>
      <c r="C62" s="17">
        <v>0</v>
      </c>
      <c r="D62" s="16">
        <v>1.5452527260833501E-3</v>
      </c>
      <c r="E62" s="17">
        <v>0</v>
      </c>
      <c r="F62" s="12"/>
      <c r="G62" s="10">
        <f t="shared" si="2"/>
        <v>8.5415332052103405E-3</v>
      </c>
      <c r="H62" s="11">
        <f t="shared" si="3"/>
        <v>1.5452527260833501E-3</v>
      </c>
    </row>
    <row r="63" spans="1:8" x14ac:dyDescent="0.25">
      <c r="A63" s="7" t="s">
        <v>51</v>
      </c>
      <c r="B63" s="16">
        <v>4.2707666026051702E-3</v>
      </c>
      <c r="C63" s="17">
        <v>1.93854802752738E-2</v>
      </c>
      <c r="D63" s="16">
        <v>1.8543032713000202E-2</v>
      </c>
      <c r="E63" s="17">
        <v>2.27381250142113E-2</v>
      </c>
      <c r="F63" s="12"/>
      <c r="G63" s="10">
        <f t="shared" si="2"/>
        <v>-1.5114713672668631E-2</v>
      </c>
      <c r="H63" s="11">
        <f t="shared" si="3"/>
        <v>-4.1950923012110987E-3</v>
      </c>
    </row>
    <row r="64" spans="1:8" x14ac:dyDescent="0.25">
      <c r="A64" s="7" t="s">
        <v>52</v>
      </c>
      <c r="B64" s="16">
        <v>0.39291052743967497</v>
      </c>
      <c r="C64" s="17">
        <v>0.61064262867112507</v>
      </c>
      <c r="D64" s="16">
        <v>0.49499595658869999</v>
      </c>
      <c r="E64" s="17">
        <v>0.49000659405625396</v>
      </c>
      <c r="F64" s="12"/>
      <c r="G64" s="10">
        <f t="shared" si="2"/>
        <v>-0.21773210123145009</v>
      </c>
      <c r="H64" s="11">
        <f t="shared" si="3"/>
        <v>4.9893625324460289E-3</v>
      </c>
    </row>
    <row r="65" spans="1:8" x14ac:dyDescent="0.25">
      <c r="A65" s="7" t="s">
        <v>55</v>
      </c>
      <c r="B65" s="16">
        <v>0.49540892590219898</v>
      </c>
      <c r="C65" s="17">
        <v>0.43617330619366101</v>
      </c>
      <c r="D65" s="16">
        <v>0.52487084262631201</v>
      </c>
      <c r="E65" s="17">
        <v>0.58152754723845501</v>
      </c>
      <c r="F65" s="12"/>
      <c r="G65" s="10">
        <f t="shared" si="2"/>
        <v>5.9235619708537968E-2</v>
      </c>
      <c r="H65" s="11">
        <f t="shared" si="3"/>
        <v>-5.6656704612143005E-2</v>
      </c>
    </row>
    <row r="66" spans="1:8" x14ac:dyDescent="0.25">
      <c r="A66" s="7" t="s">
        <v>58</v>
      </c>
      <c r="B66" s="16">
        <v>4.2707666026051701E-2</v>
      </c>
      <c r="C66" s="17">
        <v>4.3617330619366103E-2</v>
      </c>
      <c r="D66" s="16">
        <v>4.5327413298445002E-2</v>
      </c>
      <c r="E66" s="17">
        <v>4.0360171900225096E-2</v>
      </c>
      <c r="F66" s="12"/>
      <c r="G66" s="10">
        <f t="shared" si="2"/>
        <v>-9.0966459331440208E-4</v>
      </c>
      <c r="H66" s="11">
        <f t="shared" si="3"/>
        <v>4.9672413982199057E-3</v>
      </c>
    </row>
    <row r="67" spans="1:8" x14ac:dyDescent="0.25">
      <c r="A67" s="7" t="s">
        <v>59</v>
      </c>
      <c r="B67" s="16">
        <v>1.2128977151398701</v>
      </c>
      <c r="C67" s="17">
        <v>1.7543859649122799</v>
      </c>
      <c r="D67" s="16">
        <v>1.4345096140473799</v>
      </c>
      <c r="E67" s="17">
        <v>1.33700175083563</v>
      </c>
      <c r="F67" s="12"/>
      <c r="G67" s="10">
        <f t="shared" si="2"/>
        <v>-0.54148824977240984</v>
      </c>
      <c r="H67" s="11">
        <f t="shared" si="3"/>
        <v>9.7507863211749868E-2</v>
      </c>
    </row>
    <row r="68" spans="1:8" x14ac:dyDescent="0.25">
      <c r="A68" s="7" t="s">
        <v>62</v>
      </c>
      <c r="B68" s="16">
        <v>0.19218449711723301</v>
      </c>
      <c r="C68" s="17">
        <v>0.29562857419792599</v>
      </c>
      <c r="D68" s="16">
        <v>0.18903591682419699</v>
      </c>
      <c r="E68" s="17">
        <v>0.18588417199117799</v>
      </c>
      <c r="F68" s="12"/>
      <c r="G68" s="10">
        <f t="shared" si="2"/>
        <v>-0.10344407708069298</v>
      </c>
      <c r="H68" s="11">
        <f t="shared" si="3"/>
        <v>3.151744833018999E-3</v>
      </c>
    </row>
    <row r="69" spans="1:8" x14ac:dyDescent="0.25">
      <c r="A69" s="7" t="s">
        <v>65</v>
      </c>
      <c r="B69" s="16">
        <v>0.28187059577194101</v>
      </c>
      <c r="C69" s="17">
        <v>0.30532131433556298</v>
      </c>
      <c r="D69" s="16">
        <v>0.303899702796392</v>
      </c>
      <c r="E69" s="17">
        <v>0.29900634393687897</v>
      </c>
      <c r="F69" s="12"/>
      <c r="G69" s="10">
        <f t="shared" si="2"/>
        <v>-2.3450718563621964E-2</v>
      </c>
      <c r="H69" s="11">
        <f t="shared" si="3"/>
        <v>4.8933588595130306E-3</v>
      </c>
    </row>
    <row r="70" spans="1:8" x14ac:dyDescent="0.25">
      <c r="A70" s="7" t="s">
        <v>72</v>
      </c>
      <c r="B70" s="16">
        <v>0.12385223147555</v>
      </c>
      <c r="C70" s="17">
        <v>9.2081031307550604E-2</v>
      </c>
      <c r="D70" s="16">
        <v>0.13083139747505698</v>
      </c>
      <c r="E70" s="17">
        <v>9.4931671934332301E-2</v>
      </c>
      <c r="F70" s="12"/>
      <c r="G70" s="10">
        <f t="shared" ref="G70:G77" si="4">B70-C70</f>
        <v>3.1771200167999392E-2</v>
      </c>
      <c r="H70" s="11">
        <f t="shared" ref="H70:H77" si="5">D70-E70</f>
        <v>3.5899725540724681E-2</v>
      </c>
    </row>
    <row r="71" spans="1:8" x14ac:dyDescent="0.25">
      <c r="A71" s="7" t="s">
        <v>73</v>
      </c>
      <c r="B71" s="16">
        <v>4.6978432628656801E-2</v>
      </c>
      <c r="C71" s="17">
        <v>9.6927401376369106E-3</v>
      </c>
      <c r="D71" s="16">
        <v>3.0905054521666999E-2</v>
      </c>
      <c r="E71" s="17">
        <v>3.0128015643830001E-2</v>
      </c>
      <c r="F71" s="12"/>
      <c r="G71" s="10">
        <f t="shared" si="4"/>
        <v>3.7285692491019887E-2</v>
      </c>
      <c r="H71" s="11">
        <f t="shared" si="5"/>
        <v>7.7703887783699827E-4</v>
      </c>
    </row>
    <row r="72" spans="1:8" x14ac:dyDescent="0.25">
      <c r="A72" s="7" t="s">
        <v>78</v>
      </c>
      <c r="B72" s="16">
        <v>0.12385223147555</v>
      </c>
      <c r="C72" s="17">
        <v>0.101773771445188</v>
      </c>
      <c r="D72" s="16">
        <v>9.2715163565001105E-2</v>
      </c>
      <c r="E72" s="17">
        <v>9.6068578185042899E-2</v>
      </c>
      <c r="F72" s="12"/>
      <c r="G72" s="10">
        <f t="shared" si="4"/>
        <v>2.2078460030361999E-2</v>
      </c>
      <c r="H72" s="11">
        <f t="shared" si="5"/>
        <v>-3.3534146200417947E-3</v>
      </c>
    </row>
    <row r="73" spans="1:8" x14ac:dyDescent="0.25">
      <c r="A73" s="7" t="s">
        <v>90</v>
      </c>
      <c r="B73" s="16">
        <v>8.1144565449498204E-2</v>
      </c>
      <c r="C73" s="17">
        <v>8.238829116991371E-2</v>
      </c>
      <c r="D73" s="16">
        <v>8.9624658112834391E-2</v>
      </c>
      <c r="E73" s="17">
        <v>6.0256031287660002E-2</v>
      </c>
      <c r="F73" s="12"/>
      <c r="G73" s="10">
        <f t="shared" si="4"/>
        <v>-1.2437257204155061E-3</v>
      </c>
      <c r="H73" s="11">
        <f t="shared" si="5"/>
        <v>2.9368626825174389E-2</v>
      </c>
    </row>
    <row r="74" spans="1:8" x14ac:dyDescent="0.25">
      <c r="A74" s="7" t="s">
        <v>91</v>
      </c>
      <c r="B74" s="16">
        <v>4.2707666026051702E-3</v>
      </c>
      <c r="C74" s="17">
        <v>0</v>
      </c>
      <c r="D74" s="16">
        <v>1.0301684840555699E-3</v>
      </c>
      <c r="E74" s="17">
        <v>5.6845312535528303E-4</v>
      </c>
      <c r="F74" s="12"/>
      <c r="G74" s="10">
        <f t="shared" si="4"/>
        <v>4.2707666026051702E-3</v>
      </c>
      <c r="H74" s="11">
        <f t="shared" si="5"/>
        <v>4.6171535870028683E-4</v>
      </c>
    </row>
    <row r="75" spans="1:8" x14ac:dyDescent="0.25">
      <c r="A75" s="7" t="s">
        <v>98</v>
      </c>
      <c r="B75" s="16">
        <v>7.2603032244287907E-2</v>
      </c>
      <c r="C75" s="17">
        <v>0.13085199185809798</v>
      </c>
      <c r="D75" s="16">
        <v>0.105592269615696</v>
      </c>
      <c r="E75" s="17">
        <v>0.12164896882603099</v>
      </c>
      <c r="F75" s="12"/>
      <c r="G75" s="10">
        <f t="shared" si="4"/>
        <v>-5.8248959613810075E-2</v>
      </c>
      <c r="H75" s="11">
        <f t="shared" si="5"/>
        <v>-1.6056699210334993E-2</v>
      </c>
    </row>
    <row r="76" spans="1:8" x14ac:dyDescent="0.25">
      <c r="A76" s="7" t="s">
        <v>101</v>
      </c>
      <c r="B76" s="16">
        <v>0.29468289557975696</v>
      </c>
      <c r="C76" s="17">
        <v>0.27624309392265201</v>
      </c>
      <c r="D76" s="16">
        <v>0.31162596642680901</v>
      </c>
      <c r="E76" s="17">
        <v>0.200663953250415</v>
      </c>
      <c r="F76" s="12"/>
      <c r="G76" s="10">
        <f t="shared" si="4"/>
        <v>1.8439801657104959E-2</v>
      </c>
      <c r="H76" s="11">
        <f t="shared" si="5"/>
        <v>0.11096201317639401</v>
      </c>
    </row>
    <row r="77" spans="1:8" x14ac:dyDescent="0.25">
      <c r="A77" s="7" t="s">
        <v>102</v>
      </c>
      <c r="B77" s="16">
        <v>4.6978432628656801E-2</v>
      </c>
      <c r="C77" s="17">
        <v>1.93854802752738E-2</v>
      </c>
      <c r="D77" s="16">
        <v>3.1420138763694802E-2</v>
      </c>
      <c r="E77" s="17">
        <v>4.7181609404488498E-2</v>
      </c>
      <c r="F77" s="12"/>
      <c r="G77" s="10">
        <f t="shared" si="4"/>
        <v>2.7592952353383E-2</v>
      </c>
      <c r="H77" s="11">
        <f t="shared" si="5"/>
        <v>-1.5761470640793696E-2</v>
      </c>
    </row>
    <row r="78" spans="1:8" x14ac:dyDescent="0.25">
      <c r="A78" s="1"/>
      <c r="B78" s="18"/>
      <c r="C78" s="19"/>
      <c r="D78" s="18"/>
      <c r="E78" s="19"/>
      <c r="F78" s="15"/>
      <c r="G78" s="13"/>
      <c r="H78" s="14"/>
    </row>
    <row r="79" spans="1:8" s="43" customFormat="1" ht="13" x14ac:dyDescent="0.3">
      <c r="A79" s="27" t="s">
        <v>5</v>
      </c>
      <c r="B79" s="44">
        <f>SUM(B6:B78)</f>
        <v>99.999999999999986</v>
      </c>
      <c r="C79" s="45">
        <f>SUM(C6:C78)</f>
        <v>100.00000000000006</v>
      </c>
      <c r="D79" s="44">
        <f>SUM(D6:D78)</f>
        <v>100.00000000000004</v>
      </c>
      <c r="E79" s="45">
        <f>SUM(E6:E78)</f>
        <v>100.00000000000001</v>
      </c>
      <c r="F79" s="49"/>
      <c r="G79" s="50">
        <f>SUM(G6:G78)</f>
        <v>-4.9064918794528012E-14</v>
      </c>
      <c r="H79" s="51">
        <f>SUM(H6:H78)</f>
        <v>-1.1976530878143876E-14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scale="7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5" x14ac:dyDescent="0.25"/>
  <cols>
    <col min="1" max="1" width="17.54296875" bestFit="1" customWidth="1"/>
    <col min="2" max="5" width="8.26953125" customWidth="1"/>
    <col min="6" max="6" width="1.7265625" customWidth="1"/>
    <col min="7" max="10" width="8.26953125" customWidth="1"/>
  </cols>
  <sheetData>
    <row r="1" spans="1:10" s="52" customFormat="1" ht="20" x14ac:dyDescent="0.4">
      <c r="A1" s="4" t="s">
        <v>10</v>
      </c>
      <c r="B1" s="198" t="s">
        <v>19</v>
      </c>
      <c r="C1" s="199"/>
      <c r="D1" s="199"/>
      <c r="E1" s="199"/>
      <c r="F1" s="199"/>
      <c r="G1" s="199"/>
      <c r="H1" s="199"/>
      <c r="I1" s="199"/>
      <c r="J1" s="199"/>
    </row>
    <row r="2" spans="1:10" s="52" customFormat="1" ht="20" x14ac:dyDescent="0.4">
      <c r="A2" s="4" t="s">
        <v>113</v>
      </c>
      <c r="B2" s="202" t="s">
        <v>104</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60" customFormat="1" ht="13" x14ac:dyDescent="0.3">
      <c r="A7" s="159" t="s">
        <v>114</v>
      </c>
      <c r="B7" s="78">
        <f>SUM($B8:$B11)</f>
        <v>3645</v>
      </c>
      <c r="C7" s="79">
        <f>SUM($C8:$C11)</f>
        <v>3696</v>
      </c>
      <c r="D7" s="78">
        <f>SUM($D8:$D11)</f>
        <v>31670</v>
      </c>
      <c r="E7" s="79">
        <f>SUM($E8:$E11)</f>
        <v>31869</v>
      </c>
      <c r="F7" s="80"/>
      <c r="G7" s="78">
        <f>B7-C7</f>
        <v>-51</v>
      </c>
      <c r="H7" s="79">
        <f>D7-E7</f>
        <v>-199</v>
      </c>
      <c r="I7" s="54">
        <f>IF(C7=0, "-", IF(G7/C7&lt;10, G7/C7, "&gt;999%"))</f>
        <v>-1.3798701298701298E-2</v>
      </c>
      <c r="J7" s="55">
        <f>IF(E7=0, "-", IF(H7/E7&lt;10, H7/E7, "&gt;999%"))</f>
        <v>-6.2443126549311242E-3</v>
      </c>
    </row>
    <row r="8" spans="1:10" x14ac:dyDescent="0.25">
      <c r="A8" s="158" t="s">
        <v>164</v>
      </c>
      <c r="B8" s="65">
        <v>2205</v>
      </c>
      <c r="C8" s="66">
        <v>2349</v>
      </c>
      <c r="D8" s="65">
        <v>19470</v>
      </c>
      <c r="E8" s="66">
        <v>20240</v>
      </c>
      <c r="F8" s="67"/>
      <c r="G8" s="65">
        <f>B8-C8</f>
        <v>-144</v>
      </c>
      <c r="H8" s="66">
        <f>D8-E8</f>
        <v>-770</v>
      </c>
      <c r="I8" s="8">
        <f>IF(C8=0, "-", IF(G8/C8&lt;10, G8/C8, "&gt;999%"))</f>
        <v>-6.1302681992337162E-2</v>
      </c>
      <c r="J8" s="9">
        <f>IF(E8=0, "-", IF(H8/E8&lt;10, H8/E8, "&gt;999%"))</f>
        <v>-3.8043478260869568E-2</v>
      </c>
    </row>
    <row r="9" spans="1:10" x14ac:dyDescent="0.25">
      <c r="A9" s="158" t="s">
        <v>165</v>
      </c>
      <c r="B9" s="65">
        <v>1008</v>
      </c>
      <c r="C9" s="66">
        <v>853</v>
      </c>
      <c r="D9" s="65">
        <v>8714</v>
      </c>
      <c r="E9" s="66">
        <v>7706</v>
      </c>
      <c r="F9" s="67"/>
      <c r="G9" s="65">
        <f>B9-C9</f>
        <v>155</v>
      </c>
      <c r="H9" s="66">
        <f>D9-E9</f>
        <v>1008</v>
      </c>
      <c r="I9" s="8">
        <f>IF(C9=0, "-", IF(G9/C9&lt;10, G9/C9, "&gt;999%"))</f>
        <v>0.1817116060961313</v>
      </c>
      <c r="J9" s="9">
        <f>IF(E9=0, "-", IF(H9/E9&lt;10, H9/E9, "&gt;999%"))</f>
        <v>0.13080716324941605</v>
      </c>
    </row>
    <row r="10" spans="1:10" x14ac:dyDescent="0.25">
      <c r="A10" s="158" t="s">
        <v>166</v>
      </c>
      <c r="B10" s="65">
        <v>75</v>
      </c>
      <c r="C10" s="66">
        <v>51</v>
      </c>
      <c r="D10" s="65">
        <v>630</v>
      </c>
      <c r="E10" s="66">
        <v>641</v>
      </c>
      <c r="F10" s="67"/>
      <c r="G10" s="65">
        <f>B10-C10</f>
        <v>24</v>
      </c>
      <c r="H10" s="66">
        <f>D10-E10</f>
        <v>-11</v>
      </c>
      <c r="I10" s="8">
        <f>IF(C10=0, "-", IF(G10/C10&lt;10, G10/C10, "&gt;999%"))</f>
        <v>0.47058823529411764</v>
      </c>
      <c r="J10" s="9">
        <f>IF(E10=0, "-", IF(H10/E10&lt;10, H10/E10, "&gt;999%"))</f>
        <v>-1.7160686427457099E-2</v>
      </c>
    </row>
    <row r="11" spans="1:10" x14ac:dyDescent="0.25">
      <c r="A11" s="158" t="s">
        <v>167</v>
      </c>
      <c r="B11" s="65">
        <v>357</v>
      </c>
      <c r="C11" s="66">
        <v>443</v>
      </c>
      <c r="D11" s="65">
        <v>2856</v>
      </c>
      <c r="E11" s="66">
        <v>3282</v>
      </c>
      <c r="F11" s="67"/>
      <c r="G11" s="65">
        <f>B11-C11</f>
        <v>-86</v>
      </c>
      <c r="H11" s="66">
        <f>D11-E11</f>
        <v>-426</v>
      </c>
      <c r="I11" s="8">
        <f>IF(C11=0, "-", IF(G11/C11&lt;10, G11/C11, "&gt;999%"))</f>
        <v>-0.19413092550790068</v>
      </c>
      <c r="J11" s="9">
        <f>IF(E11=0, "-", IF(H11/E11&lt;10, H11/E11, "&gt;999%"))</f>
        <v>-0.12979890310786105</v>
      </c>
    </row>
    <row r="12" spans="1:10" x14ac:dyDescent="0.25">
      <c r="A12" s="7"/>
      <c r="B12" s="65"/>
      <c r="C12" s="66"/>
      <c r="D12" s="65"/>
      <c r="E12" s="66"/>
      <c r="F12" s="67"/>
      <c r="G12" s="65"/>
      <c r="H12" s="66"/>
      <c r="I12" s="8"/>
      <c r="J12" s="9"/>
    </row>
    <row r="13" spans="1:10" s="160" customFormat="1" ht="13" x14ac:dyDescent="0.3">
      <c r="A13" s="159" t="s">
        <v>123</v>
      </c>
      <c r="B13" s="78">
        <f>SUM($B14:$B17)</f>
        <v>12865</v>
      </c>
      <c r="C13" s="79">
        <f>SUM($C14:$C17)</f>
        <v>10626</v>
      </c>
      <c r="D13" s="78">
        <f>SUM($D14:$D17)</f>
        <v>103985</v>
      </c>
      <c r="E13" s="79">
        <f>SUM($E14:$E17)</f>
        <v>87836</v>
      </c>
      <c r="F13" s="80"/>
      <c r="G13" s="78">
        <f>B13-C13</f>
        <v>2239</v>
      </c>
      <c r="H13" s="79">
        <f>D13-E13</f>
        <v>16149</v>
      </c>
      <c r="I13" s="54">
        <f>IF(C13=0, "-", IF(G13/C13&lt;10, G13/C13, "&gt;999%"))</f>
        <v>0.21070958027479766</v>
      </c>
      <c r="J13" s="55">
        <f>IF(E13=0, "-", IF(H13/E13&lt;10, H13/E13, "&gt;999%"))</f>
        <v>0.18385400063755181</v>
      </c>
    </row>
    <row r="14" spans="1:10" x14ac:dyDescent="0.25">
      <c r="A14" s="158" t="s">
        <v>164</v>
      </c>
      <c r="B14" s="65">
        <v>8194</v>
      </c>
      <c r="C14" s="66">
        <v>7142</v>
      </c>
      <c r="D14" s="65">
        <v>66238</v>
      </c>
      <c r="E14" s="66">
        <v>58264</v>
      </c>
      <c r="F14" s="67"/>
      <c r="G14" s="65">
        <f>B14-C14</f>
        <v>1052</v>
      </c>
      <c r="H14" s="66">
        <f>D14-E14</f>
        <v>7974</v>
      </c>
      <c r="I14" s="8">
        <f>IF(C14=0, "-", IF(G14/C14&lt;10, G14/C14, "&gt;999%"))</f>
        <v>0.14729767572108654</v>
      </c>
      <c r="J14" s="9">
        <f>IF(E14=0, "-", IF(H14/E14&lt;10, H14/E14, "&gt;999%"))</f>
        <v>0.13685981051764382</v>
      </c>
    </row>
    <row r="15" spans="1:10" x14ac:dyDescent="0.25">
      <c r="A15" s="158" t="s">
        <v>165</v>
      </c>
      <c r="B15" s="65">
        <v>3886</v>
      </c>
      <c r="C15" s="66">
        <v>2914</v>
      </c>
      <c r="D15" s="65">
        <v>30103</v>
      </c>
      <c r="E15" s="66">
        <v>23669</v>
      </c>
      <c r="F15" s="67"/>
      <c r="G15" s="65">
        <f>B15-C15</f>
        <v>972</v>
      </c>
      <c r="H15" s="66">
        <f>D15-E15</f>
        <v>6434</v>
      </c>
      <c r="I15" s="8">
        <f>IF(C15=0, "-", IF(G15/C15&lt;10, G15/C15, "&gt;999%"))</f>
        <v>0.33356211393273849</v>
      </c>
      <c r="J15" s="9">
        <f>IF(E15=0, "-", IF(H15/E15&lt;10, H15/E15, "&gt;999%"))</f>
        <v>0.27183235455659299</v>
      </c>
    </row>
    <row r="16" spans="1:10" x14ac:dyDescent="0.25">
      <c r="A16" s="158" t="s">
        <v>166</v>
      </c>
      <c r="B16" s="65">
        <v>237</v>
      </c>
      <c r="C16" s="66">
        <v>125</v>
      </c>
      <c r="D16" s="65">
        <v>1399</v>
      </c>
      <c r="E16" s="66">
        <v>1129</v>
      </c>
      <c r="F16" s="67"/>
      <c r="G16" s="65">
        <f>B16-C16</f>
        <v>112</v>
      </c>
      <c r="H16" s="66">
        <f>D16-E16</f>
        <v>270</v>
      </c>
      <c r="I16" s="8">
        <f>IF(C16=0, "-", IF(G16/C16&lt;10, G16/C16, "&gt;999%"))</f>
        <v>0.89600000000000002</v>
      </c>
      <c r="J16" s="9">
        <f>IF(E16=0, "-", IF(H16/E16&lt;10, H16/E16, "&gt;999%"))</f>
        <v>0.23914968999114261</v>
      </c>
    </row>
    <row r="17" spans="1:10" x14ac:dyDescent="0.25">
      <c r="A17" s="158" t="s">
        <v>167</v>
      </c>
      <c r="B17" s="65">
        <v>548</v>
      </c>
      <c r="C17" s="66">
        <v>445</v>
      </c>
      <c r="D17" s="65">
        <v>6245</v>
      </c>
      <c r="E17" s="66">
        <v>4774</v>
      </c>
      <c r="F17" s="67"/>
      <c r="G17" s="65">
        <f>B17-C17</f>
        <v>103</v>
      </c>
      <c r="H17" s="66">
        <f>D17-E17</f>
        <v>1471</v>
      </c>
      <c r="I17" s="8">
        <f>IF(C17=0, "-", IF(G17/C17&lt;10, G17/C17, "&gt;999%"))</f>
        <v>0.23146067415730337</v>
      </c>
      <c r="J17" s="9">
        <f>IF(E17=0, "-", IF(H17/E17&lt;10, H17/E17, "&gt;999%"))</f>
        <v>0.30812735651445328</v>
      </c>
    </row>
    <row r="18" spans="1:10" ht="13" x14ac:dyDescent="0.3">
      <c r="A18" s="22"/>
      <c r="B18" s="74"/>
      <c r="C18" s="75"/>
      <c r="D18" s="74"/>
      <c r="E18" s="75"/>
      <c r="F18" s="76"/>
      <c r="G18" s="74"/>
      <c r="H18" s="75"/>
      <c r="I18" s="23"/>
      <c r="J18" s="24"/>
    </row>
    <row r="19" spans="1:10" s="160" customFormat="1" ht="13" x14ac:dyDescent="0.3">
      <c r="A19" s="159" t="s">
        <v>129</v>
      </c>
      <c r="B19" s="78">
        <f>SUM($B20:$B23)</f>
        <v>5850</v>
      </c>
      <c r="C19" s="79">
        <f>SUM($C20:$C23)</f>
        <v>5264</v>
      </c>
      <c r="D19" s="78">
        <f>SUM($D20:$D23)</f>
        <v>49002</v>
      </c>
      <c r="E19" s="79">
        <f>SUM($E20:$E23)</f>
        <v>48269</v>
      </c>
      <c r="F19" s="80"/>
      <c r="G19" s="78">
        <f>B19-C19</f>
        <v>586</v>
      </c>
      <c r="H19" s="79">
        <f>D19-E19</f>
        <v>733</v>
      </c>
      <c r="I19" s="54">
        <f>IF(C19=0, "-", IF(G19/C19&lt;10, G19/C19, "&gt;999%"))</f>
        <v>0.11132218844984802</v>
      </c>
      <c r="J19" s="55">
        <f>IF(E19=0, "-", IF(H19/E19&lt;10, H19/E19, "&gt;999%"))</f>
        <v>1.5185729971617394E-2</v>
      </c>
    </row>
    <row r="20" spans="1:10" x14ac:dyDescent="0.25">
      <c r="A20" s="158" t="s">
        <v>164</v>
      </c>
      <c r="B20" s="65">
        <v>2160</v>
      </c>
      <c r="C20" s="66">
        <v>2019</v>
      </c>
      <c r="D20" s="65">
        <v>17561</v>
      </c>
      <c r="E20" s="66">
        <v>17390</v>
      </c>
      <c r="F20" s="67"/>
      <c r="G20" s="65">
        <f>B20-C20</f>
        <v>141</v>
      </c>
      <c r="H20" s="66">
        <f>D20-E20</f>
        <v>171</v>
      </c>
      <c r="I20" s="8">
        <f>IF(C20=0, "-", IF(G20/C20&lt;10, G20/C20, "&gt;999%"))</f>
        <v>6.9836552748885589E-2</v>
      </c>
      <c r="J20" s="9">
        <f>IF(E20=0, "-", IF(H20/E20&lt;10, H20/E20, "&gt;999%"))</f>
        <v>9.8332374928119613E-3</v>
      </c>
    </row>
    <row r="21" spans="1:10" x14ac:dyDescent="0.25">
      <c r="A21" s="158" t="s">
        <v>165</v>
      </c>
      <c r="B21" s="65">
        <v>3180</v>
      </c>
      <c r="C21" s="66">
        <v>2814</v>
      </c>
      <c r="D21" s="65">
        <v>27028</v>
      </c>
      <c r="E21" s="66">
        <v>26853</v>
      </c>
      <c r="F21" s="67"/>
      <c r="G21" s="65">
        <f>B21-C21</f>
        <v>366</v>
      </c>
      <c r="H21" s="66">
        <f>D21-E21</f>
        <v>175</v>
      </c>
      <c r="I21" s="8">
        <f>IF(C21=0, "-", IF(G21/C21&lt;10, G21/C21, "&gt;999%"))</f>
        <v>0.13006396588486141</v>
      </c>
      <c r="J21" s="9">
        <f>IF(E21=0, "-", IF(H21/E21&lt;10, H21/E21, "&gt;999%"))</f>
        <v>6.516962722973225E-3</v>
      </c>
    </row>
    <row r="22" spans="1:10" x14ac:dyDescent="0.25">
      <c r="A22" s="158" t="s">
        <v>166</v>
      </c>
      <c r="B22" s="65">
        <v>247</v>
      </c>
      <c r="C22" s="66">
        <v>133</v>
      </c>
      <c r="D22" s="65">
        <v>2236</v>
      </c>
      <c r="E22" s="66">
        <v>1722</v>
      </c>
      <c r="F22" s="67"/>
      <c r="G22" s="65">
        <f>B22-C22</f>
        <v>114</v>
      </c>
      <c r="H22" s="66">
        <f>D22-E22</f>
        <v>514</v>
      </c>
      <c r="I22" s="8">
        <f>IF(C22=0, "-", IF(G22/C22&lt;10, G22/C22, "&gt;999%"))</f>
        <v>0.8571428571428571</v>
      </c>
      <c r="J22" s="9">
        <f>IF(E22=0, "-", IF(H22/E22&lt;10, H22/E22, "&gt;999%"))</f>
        <v>0.29849012775842043</v>
      </c>
    </row>
    <row r="23" spans="1:10" x14ac:dyDescent="0.25">
      <c r="A23" s="158" t="s">
        <v>167</v>
      </c>
      <c r="B23" s="65">
        <v>263</v>
      </c>
      <c r="C23" s="66">
        <v>298</v>
      </c>
      <c r="D23" s="65">
        <v>2177</v>
      </c>
      <c r="E23" s="66">
        <v>2304</v>
      </c>
      <c r="F23" s="67"/>
      <c r="G23" s="65">
        <f>B23-C23</f>
        <v>-35</v>
      </c>
      <c r="H23" s="66">
        <f>D23-E23</f>
        <v>-127</v>
      </c>
      <c r="I23" s="8">
        <f>IF(C23=0, "-", IF(G23/C23&lt;10, G23/C23, "&gt;999%"))</f>
        <v>-0.1174496644295302</v>
      </c>
      <c r="J23" s="9">
        <f>IF(E23=0, "-", IF(H23/E23&lt;10, H23/E23, "&gt;999%"))</f>
        <v>-5.5121527777777776E-2</v>
      </c>
    </row>
    <row r="24" spans="1:10" x14ac:dyDescent="0.25">
      <c r="A24" s="7"/>
      <c r="B24" s="65"/>
      <c r="C24" s="66"/>
      <c r="D24" s="65"/>
      <c r="E24" s="66"/>
      <c r="F24" s="67"/>
      <c r="G24" s="65"/>
      <c r="H24" s="66"/>
      <c r="I24" s="8"/>
      <c r="J24" s="9"/>
    </row>
    <row r="25" spans="1:10" s="43" customFormat="1" ht="13" x14ac:dyDescent="0.3">
      <c r="A25" s="53" t="s">
        <v>29</v>
      </c>
      <c r="B25" s="78">
        <f>SUM($B26:$B29)</f>
        <v>22360</v>
      </c>
      <c r="C25" s="79">
        <f>SUM($C26:$C29)</f>
        <v>19586</v>
      </c>
      <c r="D25" s="78">
        <f>SUM($D26:$D29)</f>
        <v>184657</v>
      </c>
      <c r="E25" s="79">
        <f>SUM($E26:$E29)</f>
        <v>167974</v>
      </c>
      <c r="F25" s="80"/>
      <c r="G25" s="78">
        <f>B25-C25</f>
        <v>2774</v>
      </c>
      <c r="H25" s="79">
        <f>D25-E25</f>
        <v>16683</v>
      </c>
      <c r="I25" s="54">
        <f>IF(C25=0, "-", IF(G25/C25&lt;10, G25/C25, "&gt;999%"))</f>
        <v>0.14163177780046973</v>
      </c>
      <c r="J25" s="55">
        <f>IF(E25=0, "-", IF(H25/E25&lt;10, H25/E25, "&gt;999%"))</f>
        <v>9.9318942217247908E-2</v>
      </c>
    </row>
    <row r="26" spans="1:10" x14ac:dyDescent="0.25">
      <c r="A26" s="158" t="s">
        <v>164</v>
      </c>
      <c r="B26" s="65">
        <v>12559</v>
      </c>
      <c r="C26" s="66">
        <v>11510</v>
      </c>
      <c r="D26" s="65">
        <v>103269</v>
      </c>
      <c r="E26" s="66">
        <v>95894</v>
      </c>
      <c r="F26" s="67"/>
      <c r="G26" s="65">
        <f>B26-C26</f>
        <v>1049</v>
      </c>
      <c r="H26" s="66">
        <f>D26-E26</f>
        <v>7375</v>
      </c>
      <c r="I26" s="8">
        <f>IF(C26=0, "-", IF(G26/C26&lt;10, G26/C26, "&gt;999%"))</f>
        <v>9.1138140747176369E-2</v>
      </c>
      <c r="J26" s="9">
        <f>IF(E26=0, "-", IF(H26/E26&lt;10, H26/E26, "&gt;999%"))</f>
        <v>7.6907835735291044E-2</v>
      </c>
    </row>
    <row r="27" spans="1:10" x14ac:dyDescent="0.25">
      <c r="A27" s="158" t="s">
        <v>165</v>
      </c>
      <c r="B27" s="65">
        <v>8074</v>
      </c>
      <c r="C27" s="66">
        <v>6581</v>
      </c>
      <c r="D27" s="65">
        <v>65845</v>
      </c>
      <c r="E27" s="66">
        <v>58228</v>
      </c>
      <c r="F27" s="67"/>
      <c r="G27" s="65">
        <f>B27-C27</f>
        <v>1493</v>
      </c>
      <c r="H27" s="66">
        <f>D27-E27</f>
        <v>7617</v>
      </c>
      <c r="I27" s="8">
        <f>IF(C27=0, "-", IF(G27/C27&lt;10, G27/C27, "&gt;999%"))</f>
        <v>0.2268652180519678</v>
      </c>
      <c r="J27" s="9">
        <f>IF(E27=0, "-", IF(H27/E27&lt;10, H27/E27, "&gt;999%"))</f>
        <v>0.13081335439994504</v>
      </c>
    </row>
    <row r="28" spans="1:10" x14ac:dyDescent="0.25">
      <c r="A28" s="158" t="s">
        <v>166</v>
      </c>
      <c r="B28" s="65">
        <v>559</v>
      </c>
      <c r="C28" s="66">
        <v>309</v>
      </c>
      <c r="D28" s="65">
        <v>4265</v>
      </c>
      <c r="E28" s="66">
        <v>3492</v>
      </c>
      <c r="F28" s="67"/>
      <c r="G28" s="65">
        <f>B28-C28</f>
        <v>250</v>
      </c>
      <c r="H28" s="66">
        <f>D28-E28</f>
        <v>773</v>
      </c>
      <c r="I28" s="8">
        <f>IF(C28=0, "-", IF(G28/C28&lt;10, G28/C28, "&gt;999%"))</f>
        <v>0.80906148867313921</v>
      </c>
      <c r="J28" s="9">
        <f>IF(E28=0, "-", IF(H28/E28&lt;10, H28/E28, "&gt;999%"))</f>
        <v>0.22136311569301259</v>
      </c>
    </row>
    <row r="29" spans="1:10" x14ac:dyDescent="0.25">
      <c r="A29" s="158" t="s">
        <v>167</v>
      </c>
      <c r="B29" s="65">
        <v>1168</v>
      </c>
      <c r="C29" s="66">
        <v>1186</v>
      </c>
      <c r="D29" s="65">
        <v>11278</v>
      </c>
      <c r="E29" s="66">
        <v>10360</v>
      </c>
      <c r="F29" s="67"/>
      <c r="G29" s="65">
        <f>B29-C29</f>
        <v>-18</v>
      </c>
      <c r="H29" s="66">
        <f>D29-E29</f>
        <v>918</v>
      </c>
      <c r="I29" s="8">
        <f>IF(C29=0, "-", IF(G29/C29&lt;10, G29/C29, "&gt;999%"))</f>
        <v>-1.5177065767284991E-2</v>
      </c>
      <c r="J29" s="9">
        <f>IF(E29=0, "-", IF(H29/E29&lt;10, H29/E29, "&gt;999%"))</f>
        <v>8.8610038610038605E-2</v>
      </c>
    </row>
    <row r="30" spans="1:10" x14ac:dyDescent="0.25">
      <c r="A30" s="7"/>
      <c r="B30" s="65"/>
      <c r="C30" s="66"/>
      <c r="D30" s="65"/>
      <c r="E30" s="66"/>
      <c r="F30" s="67"/>
      <c r="G30" s="65"/>
      <c r="H30" s="66"/>
      <c r="I30" s="8"/>
      <c r="J30" s="9"/>
    </row>
    <row r="31" spans="1:10" s="43" customFormat="1" ht="13" x14ac:dyDescent="0.3">
      <c r="A31" s="22" t="s">
        <v>130</v>
      </c>
      <c r="B31" s="78">
        <v>1055</v>
      </c>
      <c r="C31" s="79">
        <v>1048</v>
      </c>
      <c r="D31" s="78">
        <v>9486</v>
      </c>
      <c r="E31" s="79">
        <v>7942</v>
      </c>
      <c r="F31" s="80"/>
      <c r="G31" s="78">
        <f>B31-C31</f>
        <v>7</v>
      </c>
      <c r="H31" s="79">
        <f>D31-E31</f>
        <v>1544</v>
      </c>
      <c r="I31" s="54">
        <f>IF(C31=0, "-", IF(G31/C31&lt;10, G31/C31, "&gt;999%"))</f>
        <v>6.6793893129770991E-3</v>
      </c>
      <c r="J31" s="55">
        <f>IF(E31=0, "-", IF(H31/E31&lt;10, H31/E31, "&gt;999%"))</f>
        <v>0.19440946864769579</v>
      </c>
    </row>
    <row r="32" spans="1:10" x14ac:dyDescent="0.25">
      <c r="A32" s="1"/>
      <c r="B32" s="68"/>
      <c r="C32" s="69"/>
      <c r="D32" s="68"/>
      <c r="E32" s="69"/>
      <c r="F32" s="70"/>
      <c r="G32" s="68"/>
      <c r="H32" s="69"/>
      <c r="I32" s="5"/>
      <c r="J32" s="6"/>
    </row>
    <row r="33" spans="1:10" s="43" customFormat="1" ht="13" x14ac:dyDescent="0.3">
      <c r="A33" s="27" t="s">
        <v>5</v>
      </c>
      <c r="B33" s="71">
        <f>SUM(B26:B32)</f>
        <v>23415</v>
      </c>
      <c r="C33" s="77">
        <f>SUM(C26:C32)</f>
        <v>20634</v>
      </c>
      <c r="D33" s="71">
        <f>SUM(D26:D32)</f>
        <v>194143</v>
      </c>
      <c r="E33" s="77">
        <f>SUM(E26:E32)</f>
        <v>175916</v>
      </c>
      <c r="F33" s="73"/>
      <c r="G33" s="71">
        <f>B33-C33</f>
        <v>2781</v>
      </c>
      <c r="H33" s="72">
        <f>D33-E33</f>
        <v>18227</v>
      </c>
      <c r="I33" s="37">
        <f>IF(C33=0, 0, G33/C33)</f>
        <v>0.13477755161384122</v>
      </c>
      <c r="J33" s="38">
        <f>IF(E33=0, 0, H33/E33)</f>
        <v>0.10361195115850746</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5" x14ac:dyDescent="0.25"/>
  <cols>
    <col min="1" max="1" width="31.90625" bestFit="1" customWidth="1"/>
    <col min="2" max="5" width="10.1796875" customWidth="1"/>
    <col min="6" max="6" width="1.7265625" customWidth="1"/>
    <col min="7" max="10" width="10.1796875" customWidth="1"/>
  </cols>
  <sheetData>
    <row r="1" spans="1:10" s="52" customFormat="1" ht="20" x14ac:dyDescent="0.4">
      <c r="A1" s="4" t="s">
        <v>10</v>
      </c>
      <c r="B1" s="198" t="s">
        <v>30</v>
      </c>
      <c r="C1" s="199"/>
      <c r="D1" s="199"/>
      <c r="E1" s="199"/>
      <c r="F1" s="199"/>
      <c r="G1" s="199"/>
      <c r="H1" s="199"/>
      <c r="I1" s="199"/>
      <c r="J1" s="199"/>
    </row>
    <row r="2" spans="1:10" s="52" customFormat="1" ht="20" x14ac:dyDescent="0.4">
      <c r="A2" s="4" t="s">
        <v>113</v>
      </c>
      <c r="B2" s="202" t="s">
        <v>104</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39" customFormat="1" ht="13" x14ac:dyDescent="0.3">
      <c r="A7" s="159" t="s">
        <v>114</v>
      </c>
      <c r="B7" s="65"/>
      <c r="C7" s="66"/>
      <c r="D7" s="65"/>
      <c r="E7" s="66"/>
      <c r="F7" s="67"/>
      <c r="G7" s="65"/>
      <c r="H7" s="66"/>
      <c r="I7" s="20"/>
      <c r="J7" s="21"/>
    </row>
    <row r="8" spans="1:10" x14ac:dyDescent="0.25">
      <c r="A8" s="158" t="s">
        <v>168</v>
      </c>
      <c r="B8" s="65">
        <v>246</v>
      </c>
      <c r="C8" s="66">
        <v>245</v>
      </c>
      <c r="D8" s="65">
        <v>1833</v>
      </c>
      <c r="E8" s="66">
        <v>1674</v>
      </c>
      <c r="F8" s="67"/>
      <c r="G8" s="65">
        <f>B8-C8</f>
        <v>1</v>
      </c>
      <c r="H8" s="66">
        <f>D8-E8</f>
        <v>159</v>
      </c>
      <c r="I8" s="20">
        <f>IF(C8=0, "-", IF(G8/C8&lt;10, G8/C8, "&gt;999%"))</f>
        <v>4.0816326530612249E-3</v>
      </c>
      <c r="J8" s="21">
        <f>IF(E8=0, "-", IF(H8/E8&lt;10, H8/E8, "&gt;999%"))</f>
        <v>9.4982078853046589E-2</v>
      </c>
    </row>
    <row r="9" spans="1:10" x14ac:dyDescent="0.25">
      <c r="A9" s="158" t="s">
        <v>169</v>
      </c>
      <c r="B9" s="65">
        <v>627</v>
      </c>
      <c r="C9" s="66">
        <v>418</v>
      </c>
      <c r="D9" s="65">
        <v>4333</v>
      </c>
      <c r="E9" s="66">
        <v>2396</v>
      </c>
      <c r="F9" s="67"/>
      <c r="G9" s="65">
        <f>B9-C9</f>
        <v>209</v>
      </c>
      <c r="H9" s="66">
        <f>D9-E9</f>
        <v>1937</v>
      </c>
      <c r="I9" s="20">
        <f>IF(C9=0, "-", IF(G9/C9&lt;10, G9/C9, "&gt;999%"))</f>
        <v>0.5</v>
      </c>
      <c r="J9" s="21">
        <f>IF(E9=0, "-", IF(H9/E9&lt;10, H9/E9, "&gt;999%"))</f>
        <v>0.80843071786310516</v>
      </c>
    </row>
    <row r="10" spans="1:10" x14ac:dyDescent="0.25">
      <c r="A10" s="158" t="s">
        <v>170</v>
      </c>
      <c r="B10" s="65">
        <v>380</v>
      </c>
      <c r="C10" s="66">
        <v>353</v>
      </c>
      <c r="D10" s="65">
        <v>4108</v>
      </c>
      <c r="E10" s="66">
        <v>4039</v>
      </c>
      <c r="F10" s="67"/>
      <c r="G10" s="65">
        <f>B10-C10</f>
        <v>27</v>
      </c>
      <c r="H10" s="66">
        <f>D10-E10</f>
        <v>69</v>
      </c>
      <c r="I10" s="20">
        <f>IF(C10=0, "-", IF(G10/C10&lt;10, G10/C10, "&gt;999%"))</f>
        <v>7.6487252124645896E-2</v>
      </c>
      <c r="J10" s="21">
        <f>IF(E10=0, "-", IF(H10/E10&lt;10, H10/E10, "&gt;999%"))</f>
        <v>1.7083436494181727E-2</v>
      </c>
    </row>
    <row r="11" spans="1:10" x14ac:dyDescent="0.25">
      <c r="A11" s="158" t="s">
        <v>171</v>
      </c>
      <c r="B11" s="65">
        <v>2377</v>
      </c>
      <c r="C11" s="66">
        <v>2673</v>
      </c>
      <c r="D11" s="65">
        <v>21339</v>
      </c>
      <c r="E11" s="66">
        <v>23703</v>
      </c>
      <c r="F11" s="67"/>
      <c r="G11" s="65">
        <f>B11-C11</f>
        <v>-296</v>
      </c>
      <c r="H11" s="66">
        <f>D11-E11</f>
        <v>-2364</v>
      </c>
      <c r="I11" s="20">
        <f>IF(C11=0, "-", IF(G11/C11&lt;10, G11/C11, "&gt;999%"))</f>
        <v>-0.11073699962588851</v>
      </c>
      <c r="J11" s="21">
        <f>IF(E11=0, "-", IF(H11/E11&lt;10, H11/E11, "&gt;999%"))</f>
        <v>-9.9734210859384886E-2</v>
      </c>
    </row>
    <row r="12" spans="1:10" x14ac:dyDescent="0.25">
      <c r="A12" s="158" t="s">
        <v>172</v>
      </c>
      <c r="B12" s="65">
        <v>15</v>
      </c>
      <c r="C12" s="66">
        <v>7</v>
      </c>
      <c r="D12" s="65">
        <v>57</v>
      </c>
      <c r="E12" s="66">
        <v>57</v>
      </c>
      <c r="F12" s="67"/>
      <c r="G12" s="65">
        <f>B12-C12</f>
        <v>8</v>
      </c>
      <c r="H12" s="66">
        <f>D12-E12</f>
        <v>0</v>
      </c>
      <c r="I12" s="20">
        <f>IF(C12=0, "-", IF(G12/C12&lt;10, G12/C12, "&gt;999%"))</f>
        <v>1.1428571428571428</v>
      </c>
      <c r="J12" s="21">
        <f>IF(E12=0, "-", IF(H12/E12&lt;10, H12/E12, "&gt;999%"))</f>
        <v>0</v>
      </c>
    </row>
    <row r="13" spans="1:10" x14ac:dyDescent="0.25">
      <c r="A13" s="7"/>
      <c r="B13" s="65"/>
      <c r="C13" s="66"/>
      <c r="D13" s="65"/>
      <c r="E13" s="66"/>
      <c r="F13" s="67"/>
      <c r="G13" s="65"/>
      <c r="H13" s="66"/>
      <c r="I13" s="20"/>
      <c r="J13" s="21"/>
    </row>
    <row r="14" spans="1:10" s="139" customFormat="1" ht="13" x14ac:dyDescent="0.3">
      <c r="A14" s="159" t="s">
        <v>123</v>
      </c>
      <c r="B14" s="65"/>
      <c r="C14" s="66"/>
      <c r="D14" s="65"/>
      <c r="E14" s="66"/>
      <c r="F14" s="67"/>
      <c r="G14" s="65"/>
      <c r="H14" s="66"/>
      <c r="I14" s="20"/>
      <c r="J14" s="21"/>
    </row>
    <row r="15" spans="1:10" x14ac:dyDescent="0.25">
      <c r="A15" s="158" t="s">
        <v>168</v>
      </c>
      <c r="B15" s="65">
        <v>2700</v>
      </c>
      <c r="C15" s="66">
        <v>1941</v>
      </c>
      <c r="D15" s="65">
        <v>19470</v>
      </c>
      <c r="E15" s="66">
        <v>20516</v>
      </c>
      <c r="F15" s="67"/>
      <c r="G15" s="65">
        <f>B15-C15</f>
        <v>759</v>
      </c>
      <c r="H15" s="66">
        <f>D15-E15</f>
        <v>-1046</v>
      </c>
      <c r="I15" s="20">
        <f>IF(C15=0, "-", IF(G15/C15&lt;10, G15/C15, "&gt;999%"))</f>
        <v>0.39103554868624418</v>
      </c>
      <c r="J15" s="21">
        <f>IF(E15=0, "-", IF(H15/E15&lt;10, H15/E15, "&gt;999%"))</f>
        <v>-5.0984597387404955E-2</v>
      </c>
    </row>
    <row r="16" spans="1:10" x14ac:dyDescent="0.25">
      <c r="A16" s="158" t="s">
        <v>169</v>
      </c>
      <c r="B16" s="65">
        <v>1218</v>
      </c>
      <c r="C16" s="66">
        <v>1158</v>
      </c>
      <c r="D16" s="65">
        <v>9517</v>
      </c>
      <c r="E16" s="66">
        <v>2126</v>
      </c>
      <c r="F16" s="67"/>
      <c r="G16" s="65">
        <f>B16-C16</f>
        <v>60</v>
      </c>
      <c r="H16" s="66">
        <f>D16-E16</f>
        <v>7391</v>
      </c>
      <c r="I16" s="20">
        <f>IF(C16=0, "-", IF(G16/C16&lt;10, G16/C16, "&gt;999%"))</f>
        <v>5.181347150259067E-2</v>
      </c>
      <c r="J16" s="21">
        <f>IF(E16=0, "-", IF(H16/E16&lt;10, H16/E16, "&gt;999%"))</f>
        <v>3.4764816556914395</v>
      </c>
    </row>
    <row r="17" spans="1:10" x14ac:dyDescent="0.25">
      <c r="A17" s="158" t="s">
        <v>170</v>
      </c>
      <c r="B17" s="65">
        <v>1163</v>
      </c>
      <c r="C17" s="66">
        <v>689</v>
      </c>
      <c r="D17" s="65">
        <v>10090</v>
      </c>
      <c r="E17" s="66">
        <v>7425</v>
      </c>
      <c r="F17" s="67"/>
      <c r="G17" s="65">
        <f>B17-C17</f>
        <v>474</v>
      </c>
      <c r="H17" s="66">
        <f>D17-E17</f>
        <v>2665</v>
      </c>
      <c r="I17" s="20">
        <f>IF(C17=0, "-", IF(G17/C17&lt;10, G17/C17, "&gt;999%"))</f>
        <v>0.68795355587808416</v>
      </c>
      <c r="J17" s="21">
        <f>IF(E17=0, "-", IF(H17/E17&lt;10, H17/E17, "&gt;999%"))</f>
        <v>0.35892255892255892</v>
      </c>
    </row>
    <row r="18" spans="1:10" x14ac:dyDescent="0.25">
      <c r="A18" s="158" t="s">
        <v>171</v>
      </c>
      <c r="B18" s="65">
        <v>7512</v>
      </c>
      <c r="C18" s="66">
        <v>6734</v>
      </c>
      <c r="D18" s="65">
        <v>63635</v>
      </c>
      <c r="E18" s="66">
        <v>56862</v>
      </c>
      <c r="F18" s="67"/>
      <c r="G18" s="65">
        <f>B18-C18</f>
        <v>778</v>
      </c>
      <c r="H18" s="66">
        <f>D18-E18</f>
        <v>6773</v>
      </c>
      <c r="I18" s="20">
        <f>IF(C18=0, "-", IF(G18/C18&lt;10, G18/C18, "&gt;999%"))</f>
        <v>0.11553311553311553</v>
      </c>
      <c r="J18" s="21">
        <f>IF(E18=0, "-", IF(H18/E18&lt;10, H18/E18, "&gt;999%"))</f>
        <v>0.11911294010059442</v>
      </c>
    </row>
    <row r="19" spans="1:10" x14ac:dyDescent="0.25">
      <c r="A19" s="158" t="s">
        <v>172</v>
      </c>
      <c r="B19" s="65">
        <v>272</v>
      </c>
      <c r="C19" s="66">
        <v>104</v>
      </c>
      <c r="D19" s="65">
        <v>1273</v>
      </c>
      <c r="E19" s="66">
        <v>907</v>
      </c>
      <c r="F19" s="67"/>
      <c r="G19" s="65">
        <f>B19-C19</f>
        <v>168</v>
      </c>
      <c r="H19" s="66">
        <f>D19-E19</f>
        <v>366</v>
      </c>
      <c r="I19" s="20">
        <f>IF(C19=0, "-", IF(G19/C19&lt;10, G19/C19, "&gt;999%"))</f>
        <v>1.6153846153846154</v>
      </c>
      <c r="J19" s="21">
        <f>IF(E19=0, "-", IF(H19/E19&lt;10, H19/E19, "&gt;999%"))</f>
        <v>0.40352811466372657</v>
      </c>
    </row>
    <row r="20" spans="1:10" x14ac:dyDescent="0.25">
      <c r="A20" s="7"/>
      <c r="B20" s="65"/>
      <c r="C20" s="66"/>
      <c r="D20" s="65"/>
      <c r="E20" s="66"/>
      <c r="F20" s="67"/>
      <c r="G20" s="65"/>
      <c r="H20" s="66"/>
      <c r="I20" s="20"/>
      <c r="J20" s="21"/>
    </row>
    <row r="21" spans="1:10" s="139" customFormat="1" ht="13" x14ac:dyDescent="0.3">
      <c r="A21" s="159" t="s">
        <v>129</v>
      </c>
      <c r="B21" s="65"/>
      <c r="C21" s="66"/>
      <c r="D21" s="65"/>
      <c r="E21" s="66"/>
      <c r="F21" s="67"/>
      <c r="G21" s="65"/>
      <c r="H21" s="66"/>
      <c r="I21" s="20"/>
      <c r="J21" s="21"/>
    </row>
    <row r="22" spans="1:10" x14ac:dyDescent="0.25">
      <c r="A22" s="158" t="s">
        <v>168</v>
      </c>
      <c r="B22" s="65">
        <v>5154</v>
      </c>
      <c r="C22" s="66">
        <v>4607</v>
      </c>
      <c r="D22" s="65">
        <v>43790</v>
      </c>
      <c r="E22" s="66">
        <v>43533</v>
      </c>
      <c r="F22" s="67"/>
      <c r="G22" s="65">
        <f>B22-C22</f>
        <v>547</v>
      </c>
      <c r="H22" s="66">
        <f>D22-E22</f>
        <v>257</v>
      </c>
      <c r="I22" s="20">
        <f>IF(C22=0, "-", IF(G22/C22&lt;10, G22/C22, "&gt;999%"))</f>
        <v>0.11873236379422618</v>
      </c>
      <c r="J22" s="21">
        <f>IF(E22=0, "-", IF(H22/E22&lt;10, H22/E22, "&gt;999%"))</f>
        <v>5.9035674086325316E-3</v>
      </c>
    </row>
    <row r="23" spans="1:10" x14ac:dyDescent="0.25">
      <c r="A23" s="158" t="s">
        <v>169</v>
      </c>
      <c r="B23" s="65">
        <v>2</v>
      </c>
      <c r="C23" s="66">
        <v>0</v>
      </c>
      <c r="D23" s="65">
        <v>24</v>
      </c>
      <c r="E23" s="66">
        <v>7</v>
      </c>
      <c r="F23" s="67"/>
      <c r="G23" s="65">
        <f>B23-C23</f>
        <v>2</v>
      </c>
      <c r="H23" s="66">
        <f>D23-E23</f>
        <v>17</v>
      </c>
      <c r="I23" s="20" t="str">
        <f>IF(C23=0, "-", IF(G23/C23&lt;10, G23/C23, "&gt;999%"))</f>
        <v>-</v>
      </c>
      <c r="J23" s="21">
        <f>IF(E23=0, "-", IF(H23/E23&lt;10, H23/E23, "&gt;999%"))</f>
        <v>2.4285714285714284</v>
      </c>
    </row>
    <row r="24" spans="1:10" x14ac:dyDescent="0.25">
      <c r="A24" s="158" t="s">
        <v>171</v>
      </c>
      <c r="B24" s="65">
        <v>694</v>
      </c>
      <c r="C24" s="66">
        <v>657</v>
      </c>
      <c r="D24" s="65">
        <v>5188</v>
      </c>
      <c r="E24" s="66">
        <v>4729</v>
      </c>
      <c r="F24" s="67"/>
      <c r="G24" s="65">
        <f>B24-C24</f>
        <v>37</v>
      </c>
      <c r="H24" s="66">
        <f>D24-E24</f>
        <v>459</v>
      </c>
      <c r="I24" s="20">
        <f>IF(C24=0, "-", IF(G24/C24&lt;10, G24/C24, "&gt;999%"))</f>
        <v>5.6316590563165903E-2</v>
      </c>
      <c r="J24" s="21">
        <f>IF(E24=0, "-", IF(H24/E24&lt;10, H24/E24, "&gt;999%"))</f>
        <v>9.7060689363501804E-2</v>
      </c>
    </row>
    <row r="25" spans="1:10" x14ac:dyDescent="0.25">
      <c r="A25" s="7"/>
      <c r="B25" s="65"/>
      <c r="C25" s="66"/>
      <c r="D25" s="65"/>
      <c r="E25" s="66"/>
      <c r="F25" s="67"/>
      <c r="G25" s="65"/>
      <c r="H25" s="66"/>
      <c r="I25" s="20"/>
      <c r="J25" s="21"/>
    </row>
    <row r="26" spans="1:10" x14ac:dyDescent="0.25">
      <c r="A26" s="7" t="s">
        <v>130</v>
      </c>
      <c r="B26" s="65">
        <v>1055</v>
      </c>
      <c r="C26" s="66">
        <v>1048</v>
      </c>
      <c r="D26" s="65">
        <v>9486</v>
      </c>
      <c r="E26" s="66">
        <v>7942</v>
      </c>
      <c r="F26" s="67"/>
      <c r="G26" s="65">
        <f>B26-C26</f>
        <v>7</v>
      </c>
      <c r="H26" s="66">
        <f>D26-E26</f>
        <v>1544</v>
      </c>
      <c r="I26" s="20">
        <f>IF(C26=0, "-", IF(G26/C26&lt;10, G26/C26, "&gt;999%"))</f>
        <v>6.6793893129770991E-3</v>
      </c>
      <c r="J26" s="21">
        <f>IF(E26=0, "-", IF(H26/E26&lt;10, H26/E26, "&gt;999%"))</f>
        <v>0.19440946864769579</v>
      </c>
    </row>
    <row r="27" spans="1:10" x14ac:dyDescent="0.25">
      <c r="A27" s="1"/>
      <c r="B27" s="68"/>
      <c r="C27" s="69"/>
      <c r="D27" s="68"/>
      <c r="E27" s="69"/>
      <c r="F27" s="70"/>
      <c r="G27" s="68"/>
      <c r="H27" s="69"/>
      <c r="I27" s="5"/>
      <c r="J27" s="6"/>
    </row>
    <row r="28" spans="1:10" s="43" customFormat="1" ht="13" x14ac:dyDescent="0.3">
      <c r="A28" s="27" t="s">
        <v>5</v>
      </c>
      <c r="B28" s="71">
        <f>SUM(B6:B27)</f>
        <v>23415</v>
      </c>
      <c r="C28" s="77">
        <f>SUM(C6:C27)</f>
        <v>20634</v>
      </c>
      <c r="D28" s="71">
        <f>SUM(D6:D27)</f>
        <v>194143</v>
      </c>
      <c r="E28" s="77">
        <f>SUM(E6:E27)</f>
        <v>175916</v>
      </c>
      <c r="F28" s="73"/>
      <c r="G28" s="71">
        <f>B28-C28</f>
        <v>2781</v>
      </c>
      <c r="H28" s="72">
        <f>D28-E28</f>
        <v>18227</v>
      </c>
      <c r="I28" s="37">
        <f>IF(C28=0, 0, G28/C28)</f>
        <v>0.13477755161384122</v>
      </c>
      <c r="J28" s="38">
        <f>IF(E28=0, 0, H28/E28)</f>
        <v>0.10361195115850746</v>
      </c>
    </row>
    <row r="29" spans="1:10" s="43" customFormat="1" ht="13" x14ac:dyDescent="0.3">
      <c r="A29" s="22"/>
      <c r="B29" s="78"/>
      <c r="C29" s="98"/>
      <c r="D29" s="78"/>
      <c r="E29" s="98"/>
      <c r="F29" s="80"/>
      <c r="G29" s="78"/>
      <c r="H29" s="79"/>
      <c r="I29" s="54"/>
      <c r="J29" s="55"/>
    </row>
    <row r="30" spans="1:10" s="139" customFormat="1" ht="13" x14ac:dyDescent="0.3">
      <c r="A30" s="161" t="s">
        <v>173</v>
      </c>
      <c r="B30" s="74"/>
      <c r="C30" s="75"/>
      <c r="D30" s="74"/>
      <c r="E30" s="75"/>
      <c r="F30" s="76"/>
      <c r="G30" s="74"/>
      <c r="H30" s="75"/>
      <c r="I30" s="23"/>
      <c r="J30" s="24"/>
    </row>
    <row r="31" spans="1:10" x14ac:dyDescent="0.25">
      <c r="A31" s="7" t="s">
        <v>168</v>
      </c>
      <c r="B31" s="65">
        <v>8100</v>
      </c>
      <c r="C31" s="66">
        <v>6793</v>
      </c>
      <c r="D31" s="65">
        <v>65093</v>
      </c>
      <c r="E31" s="66">
        <v>65723</v>
      </c>
      <c r="F31" s="67"/>
      <c r="G31" s="65">
        <f>B31-C31</f>
        <v>1307</v>
      </c>
      <c r="H31" s="66">
        <f>D31-E31</f>
        <v>-630</v>
      </c>
      <c r="I31" s="20">
        <f>IF(C31=0, "-", IF(G31/C31&lt;10, G31/C31, "&gt;999%"))</f>
        <v>0.19240394523774473</v>
      </c>
      <c r="J31" s="21">
        <f>IF(E31=0, "-", IF(H31/E31&lt;10, H31/E31, "&gt;999%"))</f>
        <v>-9.5856853765044197E-3</v>
      </c>
    </row>
    <row r="32" spans="1:10" x14ac:dyDescent="0.25">
      <c r="A32" s="7" t="s">
        <v>169</v>
      </c>
      <c r="B32" s="65">
        <v>1847</v>
      </c>
      <c r="C32" s="66">
        <v>1576</v>
      </c>
      <c r="D32" s="65">
        <v>13874</v>
      </c>
      <c r="E32" s="66">
        <v>4529</v>
      </c>
      <c r="F32" s="67"/>
      <c r="G32" s="65">
        <f>B32-C32</f>
        <v>271</v>
      </c>
      <c r="H32" s="66">
        <f>D32-E32</f>
        <v>9345</v>
      </c>
      <c r="I32" s="20">
        <f>IF(C32=0, "-", IF(G32/C32&lt;10, G32/C32, "&gt;999%"))</f>
        <v>0.17195431472081218</v>
      </c>
      <c r="J32" s="21">
        <f>IF(E32=0, "-", IF(H32/E32&lt;10, H32/E32, "&gt;999%"))</f>
        <v>2.063369397217929</v>
      </c>
    </row>
    <row r="33" spans="1:10" x14ac:dyDescent="0.25">
      <c r="A33" s="7" t="s">
        <v>170</v>
      </c>
      <c r="B33" s="65">
        <v>1543</v>
      </c>
      <c r="C33" s="66">
        <v>1042</v>
      </c>
      <c r="D33" s="65">
        <v>14198</v>
      </c>
      <c r="E33" s="66">
        <v>11464</v>
      </c>
      <c r="F33" s="67"/>
      <c r="G33" s="65">
        <f>B33-C33</f>
        <v>501</v>
      </c>
      <c r="H33" s="66">
        <f>D33-E33</f>
        <v>2734</v>
      </c>
      <c r="I33" s="20">
        <f>IF(C33=0, "-", IF(G33/C33&lt;10, G33/C33, "&gt;999%"))</f>
        <v>0.48080614203454897</v>
      </c>
      <c r="J33" s="21">
        <f>IF(E33=0, "-", IF(H33/E33&lt;10, H33/E33, "&gt;999%"))</f>
        <v>0.23848569434752268</v>
      </c>
    </row>
    <row r="34" spans="1:10" x14ac:dyDescent="0.25">
      <c r="A34" s="7" t="s">
        <v>171</v>
      </c>
      <c r="B34" s="65">
        <v>10583</v>
      </c>
      <c r="C34" s="66">
        <v>10064</v>
      </c>
      <c r="D34" s="65">
        <v>90162</v>
      </c>
      <c r="E34" s="66">
        <v>85294</v>
      </c>
      <c r="F34" s="67"/>
      <c r="G34" s="65">
        <f>B34-C34</f>
        <v>519</v>
      </c>
      <c r="H34" s="66">
        <f>D34-E34</f>
        <v>4868</v>
      </c>
      <c r="I34" s="20">
        <f>IF(C34=0, "-", IF(G34/C34&lt;10, G34/C34, "&gt;999%"))</f>
        <v>5.1569952305246421E-2</v>
      </c>
      <c r="J34" s="21">
        <f>IF(E34=0, "-", IF(H34/E34&lt;10, H34/E34, "&gt;999%"))</f>
        <v>5.7073182169906443E-2</v>
      </c>
    </row>
    <row r="35" spans="1:10" x14ac:dyDescent="0.25">
      <c r="A35" s="7" t="s">
        <v>172</v>
      </c>
      <c r="B35" s="65">
        <v>287</v>
      </c>
      <c r="C35" s="66">
        <v>111</v>
      </c>
      <c r="D35" s="65">
        <v>1330</v>
      </c>
      <c r="E35" s="66">
        <v>964</v>
      </c>
      <c r="F35" s="67"/>
      <c r="G35" s="65">
        <f>B35-C35</f>
        <v>176</v>
      </c>
      <c r="H35" s="66">
        <f>D35-E35</f>
        <v>366</v>
      </c>
      <c r="I35" s="20">
        <f>IF(C35=0, "-", IF(G35/C35&lt;10, G35/C35, "&gt;999%"))</f>
        <v>1.5855855855855856</v>
      </c>
      <c r="J35" s="21">
        <f>IF(E35=0, "-", IF(H35/E35&lt;10, H35/E35, "&gt;999%"))</f>
        <v>0.3796680497925311</v>
      </c>
    </row>
    <row r="36" spans="1:10" x14ac:dyDescent="0.25">
      <c r="A36" s="7"/>
      <c r="B36" s="65"/>
      <c r="C36" s="66"/>
      <c r="D36" s="65"/>
      <c r="E36" s="66"/>
      <c r="F36" s="67"/>
      <c r="G36" s="65"/>
      <c r="H36" s="66"/>
      <c r="I36" s="20"/>
      <c r="J36" s="21"/>
    </row>
    <row r="37" spans="1:10" x14ac:dyDescent="0.25">
      <c r="A37" s="7" t="s">
        <v>130</v>
      </c>
      <c r="B37" s="65">
        <v>1055</v>
      </c>
      <c r="C37" s="66">
        <v>1048</v>
      </c>
      <c r="D37" s="65">
        <v>9486</v>
      </c>
      <c r="E37" s="66">
        <v>7942</v>
      </c>
      <c r="F37" s="67"/>
      <c r="G37" s="65">
        <f>B37-C37</f>
        <v>7</v>
      </c>
      <c r="H37" s="66">
        <f>D37-E37</f>
        <v>1544</v>
      </c>
      <c r="I37" s="20">
        <f>IF(C37=0, "-", IF(G37/C37&lt;10, G37/C37, "&gt;999%"))</f>
        <v>6.6793893129770991E-3</v>
      </c>
      <c r="J37" s="21">
        <f>IF(E37=0, "-", IF(H37/E37&lt;10, H37/E37, "&gt;999%"))</f>
        <v>0.19440946864769579</v>
      </c>
    </row>
    <row r="38" spans="1:10" x14ac:dyDescent="0.25">
      <c r="A38" s="7"/>
      <c r="B38" s="65"/>
      <c r="C38" s="66"/>
      <c r="D38" s="65"/>
      <c r="E38" s="66"/>
      <c r="F38" s="67"/>
      <c r="G38" s="65"/>
      <c r="H38" s="66"/>
      <c r="I38" s="20"/>
      <c r="J38" s="21"/>
    </row>
    <row r="39" spans="1:10" s="43" customFormat="1" ht="13" x14ac:dyDescent="0.3">
      <c r="A39" s="27" t="s">
        <v>5</v>
      </c>
      <c r="B39" s="71">
        <f>SUM(B29:B38)</f>
        <v>23415</v>
      </c>
      <c r="C39" s="77">
        <f>SUM(C29:C38)</f>
        <v>20634</v>
      </c>
      <c r="D39" s="71">
        <f>SUM(D29:D38)</f>
        <v>194143</v>
      </c>
      <c r="E39" s="77">
        <f>SUM(E29:E38)</f>
        <v>175916</v>
      </c>
      <c r="F39" s="73"/>
      <c r="G39" s="71">
        <f>B39-C39</f>
        <v>2781</v>
      </c>
      <c r="H39" s="72">
        <f>D39-E39</f>
        <v>18227</v>
      </c>
      <c r="I39" s="37">
        <f>IF(C39=0, 0, G39/C39)</f>
        <v>0.13477755161384122</v>
      </c>
      <c r="J39" s="38">
        <f>IF(E39=0, 0, H39/E39)</f>
        <v>0.10361195115850746</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workbookViewId="0">
      <selection activeCell="M1" sqref="M1"/>
    </sheetView>
  </sheetViews>
  <sheetFormatPr defaultRowHeight="12.5" x14ac:dyDescent="0.25"/>
  <cols>
    <col min="1" max="1" width="25.08984375" bestFit="1" customWidth="1"/>
    <col min="2" max="5" width="8.54296875" customWidth="1"/>
    <col min="6" max="6" width="1.7265625" customWidth="1"/>
    <col min="7" max="10" width="8.26953125" customWidth="1"/>
  </cols>
  <sheetData>
    <row r="1" spans="1:10" s="52" customFormat="1" ht="20" x14ac:dyDescent="0.4">
      <c r="A1" s="4" t="s">
        <v>10</v>
      </c>
      <c r="B1" s="198" t="s">
        <v>20</v>
      </c>
      <c r="C1" s="199"/>
      <c r="D1" s="199"/>
      <c r="E1" s="199"/>
      <c r="F1" s="199"/>
      <c r="G1" s="199"/>
      <c r="H1" s="199"/>
      <c r="I1" s="199"/>
      <c r="J1" s="199"/>
    </row>
    <row r="2" spans="1:10" s="52" customFormat="1" ht="20" x14ac:dyDescent="0.4">
      <c r="A2" s="4" t="s">
        <v>113</v>
      </c>
      <c r="B2" s="202" t="s">
        <v>104</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ht="13" x14ac:dyDescent="0.3">
      <c r="A7" s="22" t="s">
        <v>25</v>
      </c>
      <c r="B7" s="74"/>
      <c r="C7" s="75"/>
      <c r="D7" s="74"/>
      <c r="E7" s="75"/>
      <c r="F7" s="76"/>
      <c r="G7" s="74"/>
      <c r="H7" s="75"/>
      <c r="I7" s="23"/>
      <c r="J7" s="24"/>
    </row>
    <row r="8" spans="1:10" ht="13" x14ac:dyDescent="0.3">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ht="13" x14ac:dyDescent="0.3">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ht="13" x14ac:dyDescent="0.3">
      <c r="A12" s="22"/>
      <c r="B12" s="78"/>
      <c r="C12" s="79"/>
      <c r="D12" s="78"/>
      <c r="E12" s="79"/>
      <c r="F12" s="80"/>
      <c r="G12" s="78"/>
      <c r="H12" s="79"/>
      <c r="I12" s="54"/>
      <c r="J12" s="55"/>
    </row>
    <row r="13" spans="1:10" ht="13" x14ac:dyDescent="0.3">
      <c r="A13" s="22" t="s">
        <v>27</v>
      </c>
      <c r="B13" s="65"/>
      <c r="C13" s="66"/>
      <c r="D13" s="65"/>
      <c r="E13" s="66"/>
      <c r="F13" s="67"/>
      <c r="G13" s="65"/>
      <c r="H13" s="66"/>
      <c r="I13" s="20"/>
      <c r="J13" s="21"/>
    </row>
    <row r="14" spans="1:10" ht="13" x14ac:dyDescent="0.3">
      <c r="A14" s="22"/>
      <c r="B14" s="65"/>
      <c r="C14" s="66"/>
      <c r="D14" s="65"/>
      <c r="E14" s="66"/>
      <c r="F14" s="67"/>
      <c r="G14" s="65"/>
      <c r="H14" s="66"/>
      <c r="I14" s="20"/>
      <c r="J14" s="21"/>
    </row>
    <row r="15" spans="1:10" x14ac:dyDescent="0.25">
      <c r="A15" s="7" t="s">
        <v>201</v>
      </c>
      <c r="B15" s="65">
        <v>1</v>
      </c>
      <c r="C15" s="66">
        <v>73</v>
      </c>
      <c r="D15" s="65">
        <v>187</v>
      </c>
      <c r="E15" s="66">
        <v>747</v>
      </c>
      <c r="F15" s="67"/>
      <c r="G15" s="65">
        <f t="shared" ref="G15:G42" si="0">B15-C15</f>
        <v>-72</v>
      </c>
      <c r="H15" s="66">
        <f t="shared" ref="H15:H42" si="1">D15-E15</f>
        <v>-560</v>
      </c>
      <c r="I15" s="20">
        <f t="shared" ref="I15:I42" si="2">IF(C15=0, "-", IF(G15/C15&lt;10, G15/C15, "&gt;999%"))</f>
        <v>-0.98630136986301364</v>
      </c>
      <c r="J15" s="21">
        <f t="shared" ref="J15:J42" si="3">IF(E15=0, "-", IF(H15/E15&lt;10, H15/E15, "&gt;999%"))</f>
        <v>-0.74966532797858099</v>
      </c>
    </row>
    <row r="16" spans="1:10" x14ac:dyDescent="0.25">
      <c r="A16" s="7" t="s">
        <v>200</v>
      </c>
      <c r="B16" s="65">
        <v>24</v>
      </c>
      <c r="C16" s="66">
        <v>28</v>
      </c>
      <c r="D16" s="65">
        <v>216</v>
      </c>
      <c r="E16" s="66">
        <v>336</v>
      </c>
      <c r="F16" s="67"/>
      <c r="G16" s="65">
        <f t="shared" si="0"/>
        <v>-4</v>
      </c>
      <c r="H16" s="66">
        <f t="shared" si="1"/>
        <v>-120</v>
      </c>
      <c r="I16" s="20">
        <f t="shared" si="2"/>
        <v>-0.14285714285714285</v>
      </c>
      <c r="J16" s="21">
        <f t="shared" si="3"/>
        <v>-0.35714285714285715</v>
      </c>
    </row>
    <row r="17" spans="1:10" x14ac:dyDescent="0.25">
      <c r="A17" s="7" t="s">
        <v>199</v>
      </c>
      <c r="B17" s="65">
        <v>1</v>
      </c>
      <c r="C17" s="66">
        <v>6</v>
      </c>
      <c r="D17" s="65">
        <v>18</v>
      </c>
      <c r="E17" s="66">
        <v>191</v>
      </c>
      <c r="F17" s="67"/>
      <c r="G17" s="65">
        <f t="shared" si="0"/>
        <v>-5</v>
      </c>
      <c r="H17" s="66">
        <f t="shared" si="1"/>
        <v>-173</v>
      </c>
      <c r="I17" s="20">
        <f t="shared" si="2"/>
        <v>-0.83333333333333337</v>
      </c>
      <c r="J17" s="21">
        <f t="shared" si="3"/>
        <v>-0.90575916230366493</v>
      </c>
    </row>
    <row r="18" spans="1:10" x14ac:dyDescent="0.25">
      <c r="A18" s="7" t="s">
        <v>198</v>
      </c>
      <c r="B18" s="65">
        <v>4024</v>
      </c>
      <c r="C18" s="66">
        <v>3780</v>
      </c>
      <c r="D18" s="65">
        <v>34009</v>
      </c>
      <c r="E18" s="66">
        <v>20447</v>
      </c>
      <c r="F18" s="67"/>
      <c r="G18" s="65">
        <f t="shared" si="0"/>
        <v>244</v>
      </c>
      <c r="H18" s="66">
        <f t="shared" si="1"/>
        <v>13562</v>
      </c>
      <c r="I18" s="20">
        <f t="shared" si="2"/>
        <v>6.4550264550264552E-2</v>
      </c>
      <c r="J18" s="21">
        <f t="shared" si="3"/>
        <v>0.66327578617890159</v>
      </c>
    </row>
    <row r="19" spans="1:10" x14ac:dyDescent="0.25">
      <c r="A19" s="7" t="s">
        <v>197</v>
      </c>
      <c r="B19" s="65">
        <v>102</v>
      </c>
      <c r="C19" s="66">
        <v>124</v>
      </c>
      <c r="D19" s="65">
        <v>1024</v>
      </c>
      <c r="E19" s="66">
        <v>855</v>
      </c>
      <c r="F19" s="67"/>
      <c r="G19" s="65">
        <f t="shared" si="0"/>
        <v>-22</v>
      </c>
      <c r="H19" s="66">
        <f t="shared" si="1"/>
        <v>169</v>
      </c>
      <c r="I19" s="20">
        <f t="shared" si="2"/>
        <v>-0.17741935483870969</v>
      </c>
      <c r="J19" s="21">
        <f t="shared" si="3"/>
        <v>0.19766081871345029</v>
      </c>
    </row>
    <row r="20" spans="1:10" x14ac:dyDescent="0.25">
      <c r="A20" s="7" t="s">
        <v>196</v>
      </c>
      <c r="B20" s="65">
        <v>295</v>
      </c>
      <c r="C20" s="66">
        <v>112</v>
      </c>
      <c r="D20" s="65">
        <v>2579</v>
      </c>
      <c r="E20" s="66">
        <v>1329</v>
      </c>
      <c r="F20" s="67"/>
      <c r="G20" s="65">
        <f t="shared" si="0"/>
        <v>183</v>
      </c>
      <c r="H20" s="66">
        <f t="shared" si="1"/>
        <v>1250</v>
      </c>
      <c r="I20" s="20">
        <f t="shared" si="2"/>
        <v>1.6339285714285714</v>
      </c>
      <c r="J20" s="21">
        <f t="shared" si="3"/>
        <v>0.94055680963130173</v>
      </c>
    </row>
    <row r="21" spans="1:10" x14ac:dyDescent="0.25">
      <c r="A21" s="7" t="s">
        <v>195</v>
      </c>
      <c r="B21" s="65">
        <v>0</v>
      </c>
      <c r="C21" s="66">
        <v>1</v>
      </c>
      <c r="D21" s="65">
        <v>4</v>
      </c>
      <c r="E21" s="66">
        <v>82</v>
      </c>
      <c r="F21" s="67"/>
      <c r="G21" s="65">
        <f t="shared" si="0"/>
        <v>-1</v>
      </c>
      <c r="H21" s="66">
        <f t="shared" si="1"/>
        <v>-78</v>
      </c>
      <c r="I21" s="20">
        <f t="shared" si="2"/>
        <v>-1</v>
      </c>
      <c r="J21" s="21">
        <f t="shared" si="3"/>
        <v>-0.95121951219512191</v>
      </c>
    </row>
    <row r="22" spans="1:10" x14ac:dyDescent="0.25">
      <c r="A22" s="7" t="s">
        <v>194</v>
      </c>
      <c r="B22" s="65">
        <v>88</v>
      </c>
      <c r="C22" s="66">
        <v>142</v>
      </c>
      <c r="D22" s="65">
        <v>480</v>
      </c>
      <c r="E22" s="66">
        <v>1201</v>
      </c>
      <c r="F22" s="67"/>
      <c r="G22" s="65">
        <f t="shared" si="0"/>
        <v>-54</v>
      </c>
      <c r="H22" s="66">
        <f t="shared" si="1"/>
        <v>-721</v>
      </c>
      <c r="I22" s="20">
        <f t="shared" si="2"/>
        <v>-0.38028169014084506</v>
      </c>
      <c r="J22" s="21">
        <f t="shared" si="3"/>
        <v>-0.60033305578684426</v>
      </c>
    </row>
    <row r="23" spans="1:10" x14ac:dyDescent="0.25">
      <c r="A23" s="7" t="s">
        <v>193</v>
      </c>
      <c r="B23" s="65">
        <v>813</v>
      </c>
      <c r="C23" s="66">
        <v>749</v>
      </c>
      <c r="D23" s="65">
        <v>6425</v>
      </c>
      <c r="E23" s="66">
        <v>5393</v>
      </c>
      <c r="F23" s="67"/>
      <c r="G23" s="65">
        <f t="shared" si="0"/>
        <v>64</v>
      </c>
      <c r="H23" s="66">
        <f t="shared" si="1"/>
        <v>1032</v>
      </c>
      <c r="I23" s="20">
        <f t="shared" si="2"/>
        <v>8.5447263017356473E-2</v>
      </c>
      <c r="J23" s="21">
        <f t="shared" si="3"/>
        <v>0.19135916929352864</v>
      </c>
    </row>
    <row r="24" spans="1:10" x14ac:dyDescent="0.25">
      <c r="A24" s="7" t="s">
        <v>192</v>
      </c>
      <c r="B24" s="65">
        <v>124</v>
      </c>
      <c r="C24" s="66">
        <v>258</v>
      </c>
      <c r="D24" s="65">
        <v>1248</v>
      </c>
      <c r="E24" s="66">
        <v>1382</v>
      </c>
      <c r="F24" s="67"/>
      <c r="G24" s="65">
        <f t="shared" si="0"/>
        <v>-134</v>
      </c>
      <c r="H24" s="66">
        <f t="shared" si="1"/>
        <v>-134</v>
      </c>
      <c r="I24" s="20">
        <f t="shared" si="2"/>
        <v>-0.51937984496124034</v>
      </c>
      <c r="J24" s="21">
        <f t="shared" si="3"/>
        <v>-9.6960926193921854E-2</v>
      </c>
    </row>
    <row r="25" spans="1:10" x14ac:dyDescent="0.25">
      <c r="A25" s="7" t="s">
        <v>191</v>
      </c>
      <c r="B25" s="65">
        <v>0</v>
      </c>
      <c r="C25" s="66">
        <v>8</v>
      </c>
      <c r="D25" s="65">
        <v>2</v>
      </c>
      <c r="E25" s="66">
        <v>336</v>
      </c>
      <c r="F25" s="67"/>
      <c r="G25" s="65">
        <f t="shared" si="0"/>
        <v>-8</v>
      </c>
      <c r="H25" s="66">
        <f t="shared" si="1"/>
        <v>-334</v>
      </c>
      <c r="I25" s="20">
        <f t="shared" si="2"/>
        <v>-1</v>
      </c>
      <c r="J25" s="21">
        <f t="shared" si="3"/>
        <v>-0.99404761904761907</v>
      </c>
    </row>
    <row r="26" spans="1:10" x14ac:dyDescent="0.25">
      <c r="A26" s="7" t="s">
        <v>190</v>
      </c>
      <c r="B26" s="65">
        <v>24</v>
      </c>
      <c r="C26" s="66">
        <v>47</v>
      </c>
      <c r="D26" s="65">
        <v>128</v>
      </c>
      <c r="E26" s="66">
        <v>78</v>
      </c>
      <c r="F26" s="67"/>
      <c r="G26" s="65">
        <f t="shared" si="0"/>
        <v>-23</v>
      </c>
      <c r="H26" s="66">
        <f t="shared" si="1"/>
        <v>50</v>
      </c>
      <c r="I26" s="20">
        <f t="shared" si="2"/>
        <v>-0.48936170212765956</v>
      </c>
      <c r="J26" s="21">
        <f t="shared" si="3"/>
        <v>0.64102564102564108</v>
      </c>
    </row>
    <row r="27" spans="1:10" x14ac:dyDescent="0.25">
      <c r="A27" s="7" t="s">
        <v>189</v>
      </c>
      <c r="B27" s="65">
        <v>49</v>
      </c>
      <c r="C27" s="66">
        <v>39</v>
      </c>
      <c r="D27" s="65">
        <v>413</v>
      </c>
      <c r="E27" s="66">
        <v>321</v>
      </c>
      <c r="F27" s="67"/>
      <c r="G27" s="65">
        <f t="shared" si="0"/>
        <v>10</v>
      </c>
      <c r="H27" s="66">
        <f t="shared" si="1"/>
        <v>92</v>
      </c>
      <c r="I27" s="20">
        <f t="shared" si="2"/>
        <v>0.25641025641025639</v>
      </c>
      <c r="J27" s="21">
        <f t="shared" si="3"/>
        <v>0.28660436137071649</v>
      </c>
    </row>
    <row r="28" spans="1:10" x14ac:dyDescent="0.25">
      <c r="A28" s="7" t="s">
        <v>188</v>
      </c>
      <c r="B28" s="65">
        <v>6564</v>
      </c>
      <c r="C28" s="66">
        <v>4971</v>
      </c>
      <c r="D28" s="65">
        <v>54212</v>
      </c>
      <c r="E28" s="66">
        <v>53876</v>
      </c>
      <c r="F28" s="67"/>
      <c r="G28" s="65">
        <f t="shared" si="0"/>
        <v>1593</v>
      </c>
      <c r="H28" s="66">
        <f t="shared" si="1"/>
        <v>336</v>
      </c>
      <c r="I28" s="20">
        <f t="shared" si="2"/>
        <v>0.32045866022933012</v>
      </c>
      <c r="J28" s="21">
        <f t="shared" si="3"/>
        <v>6.2365431732125621E-3</v>
      </c>
    </row>
    <row r="29" spans="1:10" x14ac:dyDescent="0.25">
      <c r="A29" s="7" t="s">
        <v>187</v>
      </c>
      <c r="B29" s="65">
        <v>3152</v>
      </c>
      <c r="C29" s="66">
        <v>3177</v>
      </c>
      <c r="D29" s="65">
        <v>26976</v>
      </c>
      <c r="E29" s="66">
        <v>26486</v>
      </c>
      <c r="F29" s="67"/>
      <c r="G29" s="65">
        <f t="shared" si="0"/>
        <v>-25</v>
      </c>
      <c r="H29" s="66">
        <f t="shared" si="1"/>
        <v>490</v>
      </c>
      <c r="I29" s="20">
        <f t="shared" si="2"/>
        <v>-7.8690588605602775E-3</v>
      </c>
      <c r="J29" s="21">
        <f t="shared" si="3"/>
        <v>1.8500339802159631E-2</v>
      </c>
    </row>
    <row r="30" spans="1:10" x14ac:dyDescent="0.25">
      <c r="A30" s="7" t="s">
        <v>186</v>
      </c>
      <c r="B30" s="65">
        <v>220</v>
      </c>
      <c r="C30" s="66">
        <v>269</v>
      </c>
      <c r="D30" s="65">
        <v>2040</v>
      </c>
      <c r="E30" s="66">
        <v>1566</v>
      </c>
      <c r="F30" s="67"/>
      <c r="G30" s="65">
        <f t="shared" si="0"/>
        <v>-49</v>
      </c>
      <c r="H30" s="66">
        <f t="shared" si="1"/>
        <v>474</v>
      </c>
      <c r="I30" s="20">
        <f t="shared" si="2"/>
        <v>-0.18215613382899629</v>
      </c>
      <c r="J30" s="21">
        <f t="shared" si="3"/>
        <v>0.30268199233716475</v>
      </c>
    </row>
    <row r="31" spans="1:10" x14ac:dyDescent="0.25">
      <c r="A31" s="7" t="s">
        <v>184</v>
      </c>
      <c r="B31" s="65">
        <v>35</v>
      </c>
      <c r="C31" s="66">
        <v>64</v>
      </c>
      <c r="D31" s="65">
        <v>326</v>
      </c>
      <c r="E31" s="66">
        <v>266</v>
      </c>
      <c r="F31" s="67"/>
      <c r="G31" s="65">
        <f t="shared" si="0"/>
        <v>-29</v>
      </c>
      <c r="H31" s="66">
        <f t="shared" si="1"/>
        <v>60</v>
      </c>
      <c r="I31" s="20">
        <f t="shared" si="2"/>
        <v>-0.453125</v>
      </c>
      <c r="J31" s="21">
        <f t="shared" si="3"/>
        <v>0.22556390977443608</v>
      </c>
    </row>
    <row r="32" spans="1:10" x14ac:dyDescent="0.25">
      <c r="A32" s="7" t="s">
        <v>183</v>
      </c>
      <c r="B32" s="65">
        <v>118</v>
      </c>
      <c r="C32" s="66">
        <v>83</v>
      </c>
      <c r="D32" s="65">
        <v>1082</v>
      </c>
      <c r="E32" s="66">
        <v>385</v>
      </c>
      <c r="F32" s="67"/>
      <c r="G32" s="65">
        <f t="shared" si="0"/>
        <v>35</v>
      </c>
      <c r="H32" s="66">
        <f t="shared" si="1"/>
        <v>697</v>
      </c>
      <c r="I32" s="20">
        <f t="shared" si="2"/>
        <v>0.42168674698795183</v>
      </c>
      <c r="J32" s="21">
        <f t="shared" si="3"/>
        <v>1.8103896103896104</v>
      </c>
    </row>
    <row r="33" spans="1:10" x14ac:dyDescent="0.25">
      <c r="A33" s="7" t="s">
        <v>182</v>
      </c>
      <c r="B33" s="65">
        <v>36</v>
      </c>
      <c r="C33" s="66">
        <v>45</v>
      </c>
      <c r="D33" s="65">
        <v>289</v>
      </c>
      <c r="E33" s="66">
        <v>314</v>
      </c>
      <c r="F33" s="67"/>
      <c r="G33" s="65">
        <f t="shared" si="0"/>
        <v>-9</v>
      </c>
      <c r="H33" s="66">
        <f t="shared" si="1"/>
        <v>-25</v>
      </c>
      <c r="I33" s="20">
        <f t="shared" si="2"/>
        <v>-0.2</v>
      </c>
      <c r="J33" s="21">
        <f t="shared" si="3"/>
        <v>-7.9617834394904455E-2</v>
      </c>
    </row>
    <row r="34" spans="1:10" x14ac:dyDescent="0.25">
      <c r="A34" s="7" t="s">
        <v>181</v>
      </c>
      <c r="B34" s="65">
        <v>256</v>
      </c>
      <c r="C34" s="66">
        <v>73</v>
      </c>
      <c r="D34" s="65">
        <v>1169</v>
      </c>
      <c r="E34" s="66">
        <v>675</v>
      </c>
      <c r="F34" s="67"/>
      <c r="G34" s="65">
        <f t="shared" si="0"/>
        <v>183</v>
      </c>
      <c r="H34" s="66">
        <f t="shared" si="1"/>
        <v>494</v>
      </c>
      <c r="I34" s="20">
        <f t="shared" si="2"/>
        <v>2.506849315068493</v>
      </c>
      <c r="J34" s="21">
        <f t="shared" si="3"/>
        <v>0.73185185185185186</v>
      </c>
    </row>
    <row r="35" spans="1:10" x14ac:dyDescent="0.25">
      <c r="A35" s="7" t="s">
        <v>180</v>
      </c>
      <c r="B35" s="65">
        <v>242</v>
      </c>
      <c r="C35" s="66">
        <v>96</v>
      </c>
      <c r="D35" s="65">
        <v>1319</v>
      </c>
      <c r="E35" s="66">
        <v>990</v>
      </c>
      <c r="F35" s="67"/>
      <c r="G35" s="65">
        <f t="shared" si="0"/>
        <v>146</v>
      </c>
      <c r="H35" s="66">
        <f t="shared" si="1"/>
        <v>329</v>
      </c>
      <c r="I35" s="20">
        <f t="shared" si="2"/>
        <v>1.5208333333333333</v>
      </c>
      <c r="J35" s="21">
        <f t="shared" si="3"/>
        <v>0.3323232323232323</v>
      </c>
    </row>
    <row r="36" spans="1:10" x14ac:dyDescent="0.25">
      <c r="A36" s="7" t="s">
        <v>179</v>
      </c>
      <c r="B36" s="65">
        <v>177</v>
      </c>
      <c r="C36" s="66">
        <v>228</v>
      </c>
      <c r="D36" s="65">
        <v>1460</v>
      </c>
      <c r="E36" s="66">
        <v>1628</v>
      </c>
      <c r="F36" s="67"/>
      <c r="G36" s="65">
        <f t="shared" si="0"/>
        <v>-51</v>
      </c>
      <c r="H36" s="66">
        <f t="shared" si="1"/>
        <v>-168</v>
      </c>
      <c r="I36" s="20">
        <f t="shared" si="2"/>
        <v>-0.22368421052631579</v>
      </c>
      <c r="J36" s="21">
        <f t="shared" si="3"/>
        <v>-0.10319410319410319</v>
      </c>
    </row>
    <row r="37" spans="1:10" x14ac:dyDescent="0.25">
      <c r="A37" s="7" t="s">
        <v>178</v>
      </c>
      <c r="B37" s="65">
        <v>16</v>
      </c>
      <c r="C37" s="66">
        <v>24</v>
      </c>
      <c r="D37" s="65">
        <v>128</v>
      </c>
      <c r="E37" s="66">
        <v>144</v>
      </c>
      <c r="F37" s="67"/>
      <c r="G37" s="65">
        <f t="shared" si="0"/>
        <v>-8</v>
      </c>
      <c r="H37" s="66">
        <f t="shared" si="1"/>
        <v>-16</v>
      </c>
      <c r="I37" s="20">
        <f t="shared" si="2"/>
        <v>-0.33333333333333331</v>
      </c>
      <c r="J37" s="21">
        <f t="shared" si="3"/>
        <v>-0.1111111111111111</v>
      </c>
    </row>
    <row r="38" spans="1:10" x14ac:dyDescent="0.25">
      <c r="A38" s="7" t="s">
        <v>177</v>
      </c>
      <c r="B38" s="65">
        <v>5625</v>
      </c>
      <c r="C38" s="66">
        <v>4741</v>
      </c>
      <c r="D38" s="65">
        <v>45315</v>
      </c>
      <c r="E38" s="66">
        <v>45012</v>
      </c>
      <c r="F38" s="67"/>
      <c r="G38" s="65">
        <f t="shared" si="0"/>
        <v>884</v>
      </c>
      <c r="H38" s="66">
        <f t="shared" si="1"/>
        <v>303</v>
      </c>
      <c r="I38" s="20">
        <f t="shared" si="2"/>
        <v>0.1864585530478802</v>
      </c>
      <c r="J38" s="21">
        <f t="shared" si="3"/>
        <v>6.7315382564649426E-3</v>
      </c>
    </row>
    <row r="39" spans="1:10" x14ac:dyDescent="0.25">
      <c r="A39" s="7" t="s">
        <v>176</v>
      </c>
      <c r="B39" s="65">
        <v>29</v>
      </c>
      <c r="C39" s="66">
        <v>58</v>
      </c>
      <c r="D39" s="65">
        <v>474</v>
      </c>
      <c r="E39" s="66">
        <v>285</v>
      </c>
      <c r="F39" s="67"/>
      <c r="G39" s="65">
        <f t="shared" si="0"/>
        <v>-29</v>
      </c>
      <c r="H39" s="66">
        <f t="shared" si="1"/>
        <v>189</v>
      </c>
      <c r="I39" s="20">
        <f t="shared" si="2"/>
        <v>-0.5</v>
      </c>
      <c r="J39" s="21">
        <f t="shared" si="3"/>
        <v>0.66315789473684206</v>
      </c>
    </row>
    <row r="40" spans="1:10" x14ac:dyDescent="0.25">
      <c r="A40" s="7" t="s">
        <v>174</v>
      </c>
      <c r="B40" s="65">
        <v>595</v>
      </c>
      <c r="C40" s="66">
        <v>575</v>
      </c>
      <c r="D40" s="65">
        <v>5172</v>
      </c>
      <c r="E40" s="66">
        <v>5199</v>
      </c>
      <c r="F40" s="67"/>
      <c r="G40" s="65">
        <f t="shared" si="0"/>
        <v>20</v>
      </c>
      <c r="H40" s="66">
        <f t="shared" si="1"/>
        <v>-27</v>
      </c>
      <c r="I40" s="20">
        <f t="shared" si="2"/>
        <v>3.4782608695652174E-2</v>
      </c>
      <c r="J40" s="21">
        <f t="shared" si="3"/>
        <v>-5.1933064050779E-3</v>
      </c>
    </row>
    <row r="41" spans="1:10" x14ac:dyDescent="0.25">
      <c r="A41" s="7" t="s">
        <v>175</v>
      </c>
      <c r="B41" s="65">
        <v>2</v>
      </c>
      <c r="C41" s="66">
        <v>1</v>
      </c>
      <c r="D41" s="65">
        <v>17</v>
      </c>
      <c r="E41" s="66">
        <v>6</v>
      </c>
      <c r="F41" s="67"/>
      <c r="G41" s="65">
        <f t="shared" si="0"/>
        <v>1</v>
      </c>
      <c r="H41" s="66">
        <f t="shared" si="1"/>
        <v>11</v>
      </c>
      <c r="I41" s="20">
        <f t="shared" si="2"/>
        <v>1</v>
      </c>
      <c r="J41" s="21">
        <f t="shared" si="3"/>
        <v>1.8333333333333333</v>
      </c>
    </row>
    <row r="42" spans="1:10" x14ac:dyDescent="0.25">
      <c r="A42" s="7" t="s">
        <v>185</v>
      </c>
      <c r="B42" s="65">
        <v>803</v>
      </c>
      <c r="C42" s="66">
        <v>862</v>
      </c>
      <c r="D42" s="65">
        <v>7431</v>
      </c>
      <c r="E42" s="66">
        <v>6386</v>
      </c>
      <c r="F42" s="67"/>
      <c r="G42" s="65">
        <f t="shared" si="0"/>
        <v>-59</v>
      </c>
      <c r="H42" s="66">
        <f t="shared" si="1"/>
        <v>1045</v>
      </c>
      <c r="I42" s="20">
        <f t="shared" si="2"/>
        <v>-6.8445475638051048E-2</v>
      </c>
      <c r="J42" s="21">
        <f t="shared" si="3"/>
        <v>0.16363921077356719</v>
      </c>
    </row>
    <row r="43" spans="1:10" x14ac:dyDescent="0.25">
      <c r="A43" s="7"/>
      <c r="B43" s="65"/>
      <c r="C43" s="66"/>
      <c r="D43" s="65"/>
      <c r="E43" s="66"/>
      <c r="F43" s="67"/>
      <c r="G43" s="65"/>
      <c r="H43" s="66"/>
      <c r="I43" s="20"/>
      <c r="J43" s="21"/>
    </row>
    <row r="44" spans="1:10" s="43" customFormat="1" ht="13" x14ac:dyDescent="0.3">
      <c r="A44" s="27" t="s">
        <v>28</v>
      </c>
      <c r="B44" s="71">
        <f>SUM(B15:B43)</f>
        <v>23415</v>
      </c>
      <c r="C44" s="72">
        <f>SUM(C15:C43)</f>
        <v>20634</v>
      </c>
      <c r="D44" s="71">
        <f>SUM(D15:D43)</f>
        <v>194143</v>
      </c>
      <c r="E44" s="72">
        <f>SUM(E15:E43)</f>
        <v>175916</v>
      </c>
      <c r="F44" s="73"/>
      <c r="G44" s="71">
        <f>B44-C44</f>
        <v>2781</v>
      </c>
      <c r="H44" s="72">
        <f>D44-E44</f>
        <v>18227</v>
      </c>
      <c r="I44" s="37">
        <f>IF(C44=0, "-", G44/C44)</f>
        <v>0.13477755161384122</v>
      </c>
      <c r="J44" s="38">
        <f>IF(E44=0, "-", H44/E44)</f>
        <v>0.10361195115850746</v>
      </c>
    </row>
    <row r="45" spans="1:10" s="43" customFormat="1" ht="13" x14ac:dyDescent="0.3">
      <c r="A45" s="27" t="s">
        <v>0</v>
      </c>
      <c r="B45" s="71">
        <f>B11+B44</f>
        <v>23415</v>
      </c>
      <c r="C45" s="77">
        <f>C11+C44</f>
        <v>20634</v>
      </c>
      <c r="D45" s="71">
        <f>D11+D44</f>
        <v>194143</v>
      </c>
      <c r="E45" s="77">
        <f>E11+E44</f>
        <v>175916</v>
      </c>
      <c r="F45" s="73"/>
      <c r="G45" s="71">
        <f>B45-C45</f>
        <v>2781</v>
      </c>
      <c r="H45" s="72">
        <f>D45-E45</f>
        <v>18227</v>
      </c>
      <c r="I45" s="37">
        <f>IF(C45=0, "-", G45/C45)</f>
        <v>0.13477755161384122</v>
      </c>
      <c r="J45" s="38">
        <f>IF(E45=0, "-", H45/E45)</f>
        <v>0.10361195115850746</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48"/>
  <sheetViews>
    <sheetView tabSelected="1" zoomScaleNormal="100" workbookViewId="0">
      <selection activeCell="M1" sqref="M1"/>
    </sheetView>
  </sheetViews>
  <sheetFormatPr defaultRowHeight="12.5" x14ac:dyDescent="0.25"/>
  <cols>
    <col min="1" max="1" width="29"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113</v>
      </c>
      <c r="B2" s="202" t="s">
        <v>104</v>
      </c>
      <c r="C2" s="198"/>
      <c r="D2" s="198"/>
      <c r="E2" s="203"/>
      <c r="F2" s="203"/>
      <c r="G2" s="203"/>
      <c r="H2" s="203"/>
      <c r="I2" s="203"/>
      <c r="J2" s="203"/>
      <c r="K2" s="203"/>
    </row>
    <row r="4" spans="1:11" ht="15.5" x14ac:dyDescent="0.35">
      <c r="A4" s="164" t="s">
        <v>115</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115</v>
      </c>
      <c r="B6" s="61" t="s">
        <v>12</v>
      </c>
      <c r="C6" s="62" t="s">
        <v>13</v>
      </c>
      <c r="D6" s="61" t="s">
        <v>12</v>
      </c>
      <c r="E6" s="63" t="s">
        <v>13</v>
      </c>
      <c r="F6" s="62" t="s">
        <v>12</v>
      </c>
      <c r="G6" s="62" t="s">
        <v>13</v>
      </c>
      <c r="H6" s="61" t="s">
        <v>12</v>
      </c>
      <c r="I6" s="63" t="s">
        <v>13</v>
      </c>
      <c r="J6" s="61"/>
      <c r="K6" s="63"/>
    </row>
    <row r="7" spans="1:11" x14ac:dyDescent="0.25">
      <c r="A7" s="7" t="s">
        <v>202</v>
      </c>
      <c r="B7" s="65">
        <v>4</v>
      </c>
      <c r="C7" s="34">
        <f>IF(B11=0, "-", B7/B11)</f>
        <v>1.7543859649122806E-2</v>
      </c>
      <c r="D7" s="65">
        <v>3</v>
      </c>
      <c r="E7" s="9">
        <f>IF(D11=0, "-", D7/D11)</f>
        <v>4.5454545454545456E-2</v>
      </c>
      <c r="F7" s="81">
        <v>65</v>
      </c>
      <c r="G7" s="34">
        <f>IF(F11=0, "-", F7/F11)</f>
        <v>4.6661880832735106E-2</v>
      </c>
      <c r="H7" s="65">
        <v>29</v>
      </c>
      <c r="I7" s="9">
        <f>IF(H11=0, "-", H7/H11)</f>
        <v>2.9116465863453816E-2</v>
      </c>
      <c r="J7" s="8">
        <f>IF(D7=0, "-", IF((B7-D7)/D7&lt;10, (B7-D7)/D7, "&gt;999%"))</f>
        <v>0.33333333333333331</v>
      </c>
      <c r="K7" s="9">
        <f>IF(H7=0, "-", IF((F7-H7)/H7&lt;10, (F7-H7)/H7, "&gt;999%"))</f>
        <v>1.2413793103448276</v>
      </c>
    </row>
    <row r="8" spans="1:11" x14ac:dyDescent="0.25">
      <c r="A8" s="7" t="s">
        <v>203</v>
      </c>
      <c r="B8" s="65">
        <v>224</v>
      </c>
      <c r="C8" s="34">
        <f>IF(B11=0, "-", B8/B11)</f>
        <v>0.98245614035087714</v>
      </c>
      <c r="D8" s="65">
        <v>63</v>
      </c>
      <c r="E8" s="9">
        <f>IF(D11=0, "-", D8/D11)</f>
        <v>0.95454545454545459</v>
      </c>
      <c r="F8" s="81">
        <v>1328</v>
      </c>
      <c r="G8" s="34">
        <f>IF(F11=0, "-", F8/F11)</f>
        <v>0.95333811916726485</v>
      </c>
      <c r="H8" s="65">
        <v>774</v>
      </c>
      <c r="I8" s="9">
        <f>IF(H11=0, "-", H8/H11)</f>
        <v>0.77710843373493976</v>
      </c>
      <c r="J8" s="8">
        <f>IF(D8=0, "-", IF((B8-D8)/D8&lt;10, (B8-D8)/D8, "&gt;999%"))</f>
        <v>2.5555555555555554</v>
      </c>
      <c r="K8" s="9">
        <f>IF(H8=0, "-", IF((F8-H8)/H8&lt;10, (F8-H8)/H8, "&gt;999%"))</f>
        <v>0.7157622739018088</v>
      </c>
    </row>
    <row r="9" spans="1:11" x14ac:dyDescent="0.25">
      <c r="A9" s="7" t="s">
        <v>204</v>
      </c>
      <c r="B9" s="65">
        <v>0</v>
      </c>
      <c r="C9" s="34">
        <f>IF(B11=0, "-", B9/B11)</f>
        <v>0</v>
      </c>
      <c r="D9" s="65">
        <v>0</v>
      </c>
      <c r="E9" s="9">
        <f>IF(D11=0, "-", D9/D11)</f>
        <v>0</v>
      </c>
      <c r="F9" s="81">
        <v>0</v>
      </c>
      <c r="G9" s="34">
        <f>IF(F11=0, "-", F9/F11)</f>
        <v>0</v>
      </c>
      <c r="H9" s="65">
        <v>193</v>
      </c>
      <c r="I9" s="9">
        <f>IF(H11=0, "-", H9/H11)</f>
        <v>0.19377510040160642</v>
      </c>
      <c r="J9" s="8" t="str">
        <f>IF(D9=0, "-", IF((B9-D9)/D9&lt;10, (B9-D9)/D9, "&gt;999%"))</f>
        <v>-</v>
      </c>
      <c r="K9" s="9">
        <f>IF(H9=0, "-", IF((F9-H9)/H9&lt;10, (F9-H9)/H9, "&gt;999%"))</f>
        <v>-1</v>
      </c>
    </row>
    <row r="10" spans="1:11" x14ac:dyDescent="0.25">
      <c r="A10" s="2"/>
      <c r="B10" s="68"/>
      <c r="C10" s="33"/>
      <c r="D10" s="68"/>
      <c r="E10" s="6"/>
      <c r="F10" s="82"/>
      <c r="G10" s="33"/>
      <c r="H10" s="68"/>
      <c r="I10" s="6"/>
      <c r="J10" s="5"/>
      <c r="K10" s="6"/>
    </row>
    <row r="11" spans="1:11" s="43" customFormat="1" ht="13" x14ac:dyDescent="0.3">
      <c r="A11" s="162" t="s">
        <v>614</v>
      </c>
      <c r="B11" s="71">
        <f>SUM(B7:B10)</f>
        <v>228</v>
      </c>
      <c r="C11" s="40">
        <f>B11/23415</f>
        <v>9.7373478539397821E-3</v>
      </c>
      <c r="D11" s="71">
        <f>SUM(D7:D10)</f>
        <v>66</v>
      </c>
      <c r="E11" s="41">
        <f>D11/20634</f>
        <v>3.1986042454201801E-3</v>
      </c>
      <c r="F11" s="77">
        <f>SUM(F7:F10)</f>
        <v>1393</v>
      </c>
      <c r="G11" s="42">
        <f>F11/194143</f>
        <v>7.1751234914470266E-3</v>
      </c>
      <c r="H11" s="71">
        <f>SUM(H7:H10)</f>
        <v>996</v>
      </c>
      <c r="I11" s="41">
        <f>H11/175916</f>
        <v>5.6617931285386208E-3</v>
      </c>
      <c r="J11" s="37">
        <f>IF(D11=0, "-", IF((B11-D11)/D11&lt;10, (B11-D11)/D11, "&gt;999%"))</f>
        <v>2.4545454545454546</v>
      </c>
      <c r="K11" s="38">
        <f>IF(H11=0, "-", IF((F11-H11)/H11&lt;10, (F11-H11)/H11, "&gt;999%"))</f>
        <v>0.39859437751004018</v>
      </c>
    </row>
    <row r="12" spans="1:11" x14ac:dyDescent="0.25">
      <c r="B12" s="83"/>
      <c r="D12" s="83"/>
      <c r="F12" s="83"/>
      <c r="H12" s="83"/>
    </row>
    <row r="13" spans="1:11" s="43" customFormat="1" ht="13" x14ac:dyDescent="0.3">
      <c r="A13" s="162" t="s">
        <v>614</v>
      </c>
      <c r="B13" s="71">
        <v>228</v>
      </c>
      <c r="C13" s="40">
        <f>B13/23415</f>
        <v>9.7373478539397821E-3</v>
      </c>
      <c r="D13" s="71">
        <v>66</v>
      </c>
      <c r="E13" s="41">
        <f>D13/20634</f>
        <v>3.1986042454201801E-3</v>
      </c>
      <c r="F13" s="77">
        <v>1393</v>
      </c>
      <c r="G13" s="42">
        <f>F13/194143</f>
        <v>7.1751234914470266E-3</v>
      </c>
      <c r="H13" s="71">
        <v>996</v>
      </c>
      <c r="I13" s="41">
        <f>H13/175916</f>
        <v>5.6617931285386208E-3</v>
      </c>
      <c r="J13" s="37">
        <f>IF(D13=0, "-", IF((B13-D13)/D13&lt;10, (B13-D13)/D13, "&gt;999%"))</f>
        <v>2.4545454545454546</v>
      </c>
      <c r="K13" s="38">
        <f>IF(H13=0, "-", IF((F13-H13)/H13&lt;10, (F13-H13)/H13, "&gt;999%"))</f>
        <v>0.39859437751004018</v>
      </c>
    </row>
    <row r="14" spans="1:11" x14ac:dyDescent="0.25">
      <c r="B14" s="83"/>
      <c r="D14" s="83"/>
      <c r="F14" s="83"/>
      <c r="H14" s="83"/>
    </row>
    <row r="15" spans="1:11" ht="15.5" x14ac:dyDescent="0.35">
      <c r="A15" s="164" t="s">
        <v>116</v>
      </c>
      <c r="B15" s="196" t="s">
        <v>1</v>
      </c>
      <c r="C15" s="200"/>
      <c r="D15" s="200"/>
      <c r="E15" s="197"/>
      <c r="F15" s="196" t="s">
        <v>14</v>
      </c>
      <c r="G15" s="200"/>
      <c r="H15" s="200"/>
      <c r="I15" s="197"/>
      <c r="J15" s="196" t="s">
        <v>15</v>
      </c>
      <c r="K15" s="197"/>
    </row>
    <row r="16" spans="1:11" ht="13" x14ac:dyDescent="0.3">
      <c r="A16" s="22"/>
      <c r="B16" s="196">
        <f>VALUE(RIGHT($B$2, 4))</f>
        <v>2023</v>
      </c>
      <c r="C16" s="197"/>
      <c r="D16" s="196">
        <f>B16-1</f>
        <v>2022</v>
      </c>
      <c r="E16" s="204"/>
      <c r="F16" s="196">
        <f>B16</f>
        <v>2023</v>
      </c>
      <c r="G16" s="204"/>
      <c r="H16" s="196">
        <f>D16</f>
        <v>2022</v>
      </c>
      <c r="I16" s="204"/>
      <c r="J16" s="140" t="s">
        <v>4</v>
      </c>
      <c r="K16" s="141" t="s">
        <v>2</v>
      </c>
    </row>
    <row r="17" spans="1:11" ht="13" x14ac:dyDescent="0.3">
      <c r="A17" s="163" t="s">
        <v>141</v>
      </c>
      <c r="B17" s="61" t="s">
        <v>12</v>
      </c>
      <c r="C17" s="62" t="s">
        <v>13</v>
      </c>
      <c r="D17" s="61" t="s">
        <v>12</v>
      </c>
      <c r="E17" s="63" t="s">
        <v>13</v>
      </c>
      <c r="F17" s="62" t="s">
        <v>12</v>
      </c>
      <c r="G17" s="62" t="s">
        <v>13</v>
      </c>
      <c r="H17" s="61" t="s">
        <v>12</v>
      </c>
      <c r="I17" s="63" t="s">
        <v>13</v>
      </c>
      <c r="J17" s="61"/>
      <c r="K17" s="63"/>
    </row>
    <row r="18" spans="1:11" x14ac:dyDescent="0.25">
      <c r="A18" s="7" t="s">
        <v>205</v>
      </c>
      <c r="B18" s="65">
        <v>0</v>
      </c>
      <c r="C18" s="34">
        <f>IF(B28=0, "-", B18/B28)</f>
        <v>0</v>
      </c>
      <c r="D18" s="65">
        <v>3</v>
      </c>
      <c r="E18" s="9">
        <f>IF(D28=0, "-", D18/D28)</f>
        <v>3.4602076124567475E-3</v>
      </c>
      <c r="F18" s="81">
        <v>35</v>
      </c>
      <c r="G18" s="34">
        <f>IF(F28=0, "-", F18/F28)</f>
        <v>5.4893350062735257E-3</v>
      </c>
      <c r="H18" s="65">
        <v>12</v>
      </c>
      <c r="I18" s="9">
        <f>IF(H28=0, "-", H18/H28)</f>
        <v>1.7851829812555787E-3</v>
      </c>
      <c r="J18" s="8">
        <f t="shared" ref="J18:J26" si="0">IF(D18=0, "-", IF((B18-D18)/D18&lt;10, (B18-D18)/D18, "&gt;999%"))</f>
        <v>-1</v>
      </c>
      <c r="K18" s="9">
        <f t="shared" ref="K18:K26" si="1">IF(H18=0, "-", IF((F18-H18)/H18&lt;10, (F18-H18)/H18, "&gt;999%"))</f>
        <v>1.9166666666666667</v>
      </c>
    </row>
    <row r="19" spans="1:11" x14ac:dyDescent="0.25">
      <c r="A19" s="7" t="s">
        <v>206</v>
      </c>
      <c r="B19" s="65">
        <v>4</v>
      </c>
      <c r="C19" s="34">
        <f>IF(B28=0, "-", B19/B28)</f>
        <v>6.2305295950155761E-3</v>
      </c>
      <c r="D19" s="65">
        <v>14</v>
      </c>
      <c r="E19" s="9">
        <f>IF(D28=0, "-", D19/D28)</f>
        <v>1.6147635524798153E-2</v>
      </c>
      <c r="F19" s="81">
        <v>142</v>
      </c>
      <c r="G19" s="34">
        <f>IF(F28=0, "-", F19/F28)</f>
        <v>2.2271016311166875E-2</v>
      </c>
      <c r="H19" s="65">
        <v>106</v>
      </c>
      <c r="I19" s="9">
        <f>IF(H28=0, "-", H19/H28)</f>
        <v>1.576911633442428E-2</v>
      </c>
      <c r="J19" s="8">
        <f t="shared" si="0"/>
        <v>-0.7142857142857143</v>
      </c>
      <c r="K19" s="9">
        <f t="shared" si="1"/>
        <v>0.33962264150943394</v>
      </c>
    </row>
    <row r="20" spans="1:11" x14ac:dyDescent="0.25">
      <c r="A20" s="7" t="s">
        <v>207</v>
      </c>
      <c r="B20" s="65">
        <v>21</v>
      </c>
      <c r="C20" s="34">
        <f>IF(B28=0, "-", B20/B28)</f>
        <v>3.2710280373831772E-2</v>
      </c>
      <c r="D20" s="65">
        <v>86</v>
      </c>
      <c r="E20" s="9">
        <f>IF(D28=0, "-", D20/D28)</f>
        <v>9.919261822376009E-2</v>
      </c>
      <c r="F20" s="81">
        <v>869</v>
      </c>
      <c r="G20" s="34">
        <f>IF(F28=0, "-", F20/F28)</f>
        <v>0.13629234629861983</v>
      </c>
      <c r="H20" s="65">
        <v>758</v>
      </c>
      <c r="I20" s="9">
        <f>IF(H28=0, "-", H20/H28)</f>
        <v>0.11276405831597738</v>
      </c>
      <c r="J20" s="8">
        <f t="shared" si="0"/>
        <v>-0.7558139534883721</v>
      </c>
      <c r="K20" s="9">
        <f t="shared" si="1"/>
        <v>0.14643799472295516</v>
      </c>
    </row>
    <row r="21" spans="1:11" x14ac:dyDescent="0.25">
      <c r="A21" s="7" t="s">
        <v>208</v>
      </c>
      <c r="B21" s="65">
        <v>96</v>
      </c>
      <c r="C21" s="34">
        <f>IF(B28=0, "-", B21/B28)</f>
        <v>0.14953271028037382</v>
      </c>
      <c r="D21" s="65">
        <v>81</v>
      </c>
      <c r="E21" s="9">
        <f>IF(D28=0, "-", D21/D28)</f>
        <v>9.3425605536332182E-2</v>
      </c>
      <c r="F21" s="81">
        <v>927</v>
      </c>
      <c r="G21" s="34">
        <f>IF(F28=0, "-", F21/F28)</f>
        <v>0.14538895859473025</v>
      </c>
      <c r="H21" s="65">
        <v>851</v>
      </c>
      <c r="I21" s="9">
        <f>IF(H28=0, "-", H21/H28)</f>
        <v>0.12659922642070812</v>
      </c>
      <c r="J21" s="8">
        <f t="shared" si="0"/>
        <v>0.18518518518518517</v>
      </c>
      <c r="K21" s="9">
        <f t="shared" si="1"/>
        <v>8.9306698002350179E-2</v>
      </c>
    </row>
    <row r="22" spans="1:11" x14ac:dyDescent="0.25">
      <c r="A22" s="7" t="s">
        <v>209</v>
      </c>
      <c r="B22" s="65">
        <v>319</v>
      </c>
      <c r="C22" s="34">
        <f>IF(B28=0, "-", B22/B28)</f>
        <v>0.49688473520249221</v>
      </c>
      <c r="D22" s="65">
        <v>541</v>
      </c>
      <c r="E22" s="9">
        <f>IF(D28=0, "-", D22/D28)</f>
        <v>0.62399077277970016</v>
      </c>
      <c r="F22" s="81">
        <v>2934</v>
      </c>
      <c r="G22" s="34">
        <f>IF(F28=0, "-", F22/F28)</f>
        <v>0.46016311166875784</v>
      </c>
      <c r="H22" s="65">
        <v>2981</v>
      </c>
      <c r="I22" s="9">
        <f>IF(H28=0, "-", H22/H28)</f>
        <v>0.44346920559357333</v>
      </c>
      <c r="J22" s="8">
        <f t="shared" si="0"/>
        <v>-0.41035120147874304</v>
      </c>
      <c r="K22" s="9">
        <f t="shared" si="1"/>
        <v>-1.5766521301576651E-2</v>
      </c>
    </row>
    <row r="23" spans="1:11" x14ac:dyDescent="0.25">
      <c r="A23" s="7" t="s">
        <v>210</v>
      </c>
      <c r="B23" s="65">
        <v>0</v>
      </c>
      <c r="C23" s="34">
        <f>IF(B28=0, "-", B23/B28)</f>
        <v>0</v>
      </c>
      <c r="D23" s="65">
        <v>8</v>
      </c>
      <c r="E23" s="9">
        <f>IF(D28=0, "-", D23/D28)</f>
        <v>9.22722029988466E-3</v>
      </c>
      <c r="F23" s="81">
        <v>2</v>
      </c>
      <c r="G23" s="34">
        <f>IF(F28=0, "-", F23/F28)</f>
        <v>3.1367628607277288E-4</v>
      </c>
      <c r="H23" s="65">
        <v>336</v>
      </c>
      <c r="I23" s="9">
        <f>IF(H28=0, "-", H23/H28)</f>
        <v>4.9985123475156205E-2</v>
      </c>
      <c r="J23" s="8">
        <f t="shared" si="0"/>
        <v>-1</v>
      </c>
      <c r="K23" s="9">
        <f t="shared" si="1"/>
        <v>-0.99404761904761907</v>
      </c>
    </row>
    <row r="24" spans="1:11" x14ac:dyDescent="0.25">
      <c r="A24" s="7" t="s">
        <v>211</v>
      </c>
      <c r="B24" s="65">
        <v>149</v>
      </c>
      <c r="C24" s="34">
        <f>IF(B28=0, "-", B24/B28)</f>
        <v>0.23208722741433022</v>
      </c>
      <c r="D24" s="65">
        <v>104</v>
      </c>
      <c r="E24" s="9">
        <f>IF(D28=0, "-", D24/D28)</f>
        <v>0.11995386389850057</v>
      </c>
      <c r="F24" s="81">
        <v>1051</v>
      </c>
      <c r="G24" s="34">
        <f>IF(F28=0, "-", F24/F28)</f>
        <v>0.16483688833124216</v>
      </c>
      <c r="H24" s="65">
        <v>983</v>
      </c>
      <c r="I24" s="9">
        <f>IF(H28=0, "-", H24/H28)</f>
        <v>0.14623623921451948</v>
      </c>
      <c r="J24" s="8">
        <f t="shared" si="0"/>
        <v>0.43269230769230771</v>
      </c>
      <c r="K24" s="9">
        <f t="shared" si="1"/>
        <v>6.9175991861648023E-2</v>
      </c>
    </row>
    <row r="25" spans="1:11" x14ac:dyDescent="0.25">
      <c r="A25" s="7" t="s">
        <v>212</v>
      </c>
      <c r="B25" s="65">
        <v>35</v>
      </c>
      <c r="C25" s="34">
        <f>IF(B28=0, "-", B25/B28)</f>
        <v>5.4517133956386292E-2</v>
      </c>
      <c r="D25" s="65">
        <v>15</v>
      </c>
      <c r="E25" s="9">
        <f>IF(D28=0, "-", D25/D28)</f>
        <v>1.7301038062283738E-2</v>
      </c>
      <c r="F25" s="81">
        <v>347</v>
      </c>
      <c r="G25" s="34">
        <f>IF(F28=0, "-", F25/F28)</f>
        <v>5.4422835633626099E-2</v>
      </c>
      <c r="H25" s="65">
        <v>488</v>
      </c>
      <c r="I25" s="9">
        <f>IF(H28=0, "-", H25/H28)</f>
        <v>7.2597441237726865E-2</v>
      </c>
      <c r="J25" s="8">
        <f t="shared" si="0"/>
        <v>1.3333333333333333</v>
      </c>
      <c r="K25" s="9">
        <f t="shared" si="1"/>
        <v>-0.28893442622950821</v>
      </c>
    </row>
    <row r="26" spans="1:11" x14ac:dyDescent="0.25">
      <c r="A26" s="7" t="s">
        <v>213</v>
      </c>
      <c r="B26" s="65">
        <v>18</v>
      </c>
      <c r="C26" s="34">
        <f>IF(B28=0, "-", B26/B28)</f>
        <v>2.8037383177570093E-2</v>
      </c>
      <c r="D26" s="65">
        <v>15</v>
      </c>
      <c r="E26" s="9">
        <f>IF(D28=0, "-", D26/D28)</f>
        <v>1.7301038062283738E-2</v>
      </c>
      <c r="F26" s="81">
        <v>69</v>
      </c>
      <c r="G26" s="34">
        <f>IF(F28=0, "-", F26/F28)</f>
        <v>1.0821831869510665E-2</v>
      </c>
      <c r="H26" s="65">
        <v>207</v>
      </c>
      <c r="I26" s="9">
        <f>IF(H28=0, "-", H26/H28)</f>
        <v>3.0794406426658733E-2</v>
      </c>
      <c r="J26" s="8">
        <f t="shared" si="0"/>
        <v>0.2</v>
      </c>
      <c r="K26" s="9">
        <f t="shared" si="1"/>
        <v>-0.66666666666666663</v>
      </c>
    </row>
    <row r="27" spans="1:11" x14ac:dyDescent="0.25">
      <c r="A27" s="2"/>
      <c r="B27" s="68"/>
      <c r="C27" s="33"/>
      <c r="D27" s="68"/>
      <c r="E27" s="6"/>
      <c r="F27" s="82"/>
      <c r="G27" s="33"/>
      <c r="H27" s="68"/>
      <c r="I27" s="6"/>
      <c r="J27" s="5"/>
      <c r="K27" s="6"/>
    </row>
    <row r="28" spans="1:11" s="43" customFormat="1" ht="13" x14ac:dyDescent="0.3">
      <c r="A28" s="162" t="s">
        <v>613</v>
      </c>
      <c r="B28" s="71">
        <f>SUM(B18:B27)</f>
        <v>642</v>
      </c>
      <c r="C28" s="40">
        <f>B28/23415</f>
        <v>2.7418321588725175E-2</v>
      </c>
      <c r="D28" s="71">
        <f>SUM(D18:D27)</f>
        <v>867</v>
      </c>
      <c r="E28" s="41">
        <f>D28/20634</f>
        <v>4.2018028496656007E-2</v>
      </c>
      <c r="F28" s="77">
        <f>SUM(F18:F27)</f>
        <v>6376</v>
      </c>
      <c r="G28" s="42">
        <f>F28/194143</f>
        <v>3.2841771271691488E-2</v>
      </c>
      <c r="H28" s="71">
        <f>SUM(H18:H27)</f>
        <v>6722</v>
      </c>
      <c r="I28" s="41">
        <f>H28/175916</f>
        <v>3.8211419086382134E-2</v>
      </c>
      <c r="J28" s="37">
        <f>IF(D28=0, "-", IF((B28-D28)/D28&lt;10, (B28-D28)/D28, "&gt;999%"))</f>
        <v>-0.25951557093425603</v>
      </c>
      <c r="K28" s="38">
        <f>IF(H28=0, "-", IF((F28-H28)/H28&lt;10, (F28-H28)/H28, "&gt;999%"))</f>
        <v>-5.1472775959535852E-2</v>
      </c>
    </row>
    <row r="29" spans="1:11" x14ac:dyDescent="0.25">
      <c r="B29" s="83"/>
      <c r="D29" s="83"/>
      <c r="F29" s="83"/>
      <c r="H29" s="83"/>
    </row>
    <row r="30" spans="1:11" ht="13" x14ac:dyDescent="0.3">
      <c r="A30" s="163" t="s">
        <v>142</v>
      </c>
      <c r="B30" s="61" t="s">
        <v>12</v>
      </c>
      <c r="C30" s="62" t="s">
        <v>13</v>
      </c>
      <c r="D30" s="61" t="s">
        <v>12</v>
      </c>
      <c r="E30" s="63" t="s">
        <v>13</v>
      </c>
      <c r="F30" s="62" t="s">
        <v>12</v>
      </c>
      <c r="G30" s="62" t="s">
        <v>13</v>
      </c>
      <c r="H30" s="61" t="s">
        <v>12</v>
      </c>
      <c r="I30" s="63" t="s">
        <v>13</v>
      </c>
      <c r="J30" s="61"/>
      <c r="K30" s="63"/>
    </row>
    <row r="31" spans="1:11" x14ac:dyDescent="0.25">
      <c r="A31" s="7" t="s">
        <v>214</v>
      </c>
      <c r="B31" s="65">
        <v>8</v>
      </c>
      <c r="C31" s="34">
        <f>IF(B36=0, "-", B31/B36)</f>
        <v>0.11428571428571428</v>
      </c>
      <c r="D31" s="65">
        <v>11</v>
      </c>
      <c r="E31" s="9">
        <f>IF(D36=0, "-", D31/D36)</f>
        <v>0.21568627450980393</v>
      </c>
      <c r="F31" s="81">
        <v>58</v>
      </c>
      <c r="G31" s="34">
        <f>IF(F36=0, "-", F31/F36)</f>
        <v>0.13488372093023257</v>
      </c>
      <c r="H31" s="65">
        <v>65</v>
      </c>
      <c r="I31" s="9">
        <f>IF(H36=0, "-", H31/H36)</f>
        <v>0.16752577319587628</v>
      </c>
      <c r="J31" s="8">
        <f>IF(D31=0, "-", IF((B31-D31)/D31&lt;10, (B31-D31)/D31, "&gt;999%"))</f>
        <v>-0.27272727272727271</v>
      </c>
      <c r="K31" s="9">
        <f>IF(H31=0, "-", IF((F31-H31)/H31&lt;10, (F31-H31)/H31, "&gt;999%"))</f>
        <v>-0.1076923076923077</v>
      </c>
    </row>
    <row r="32" spans="1:11" x14ac:dyDescent="0.25">
      <c r="A32" s="7" t="s">
        <v>215</v>
      </c>
      <c r="B32" s="65">
        <v>1</v>
      </c>
      <c r="C32" s="34">
        <f>IF(B36=0, "-", B32/B36)</f>
        <v>1.4285714285714285E-2</v>
      </c>
      <c r="D32" s="65">
        <v>0</v>
      </c>
      <c r="E32" s="9">
        <f>IF(D36=0, "-", D32/D36)</f>
        <v>0</v>
      </c>
      <c r="F32" s="81">
        <v>9</v>
      </c>
      <c r="G32" s="34">
        <f>IF(F36=0, "-", F32/F36)</f>
        <v>2.0930232558139535E-2</v>
      </c>
      <c r="H32" s="65">
        <v>10</v>
      </c>
      <c r="I32" s="9">
        <f>IF(H36=0, "-", H32/H36)</f>
        <v>2.5773195876288658E-2</v>
      </c>
      <c r="J32" s="8" t="str">
        <f>IF(D32=0, "-", IF((B32-D32)/D32&lt;10, (B32-D32)/D32, "&gt;999%"))</f>
        <v>-</v>
      </c>
      <c r="K32" s="9">
        <f>IF(H32=0, "-", IF((F32-H32)/H32&lt;10, (F32-H32)/H32, "&gt;999%"))</f>
        <v>-0.1</v>
      </c>
    </row>
    <row r="33" spans="1:11" x14ac:dyDescent="0.25">
      <c r="A33" s="7" t="s">
        <v>216</v>
      </c>
      <c r="B33" s="65">
        <v>51</v>
      </c>
      <c r="C33" s="34">
        <f>IF(B36=0, "-", B33/B36)</f>
        <v>0.72857142857142854</v>
      </c>
      <c r="D33" s="65">
        <v>31</v>
      </c>
      <c r="E33" s="9">
        <f>IF(D36=0, "-", D33/D36)</f>
        <v>0.60784313725490191</v>
      </c>
      <c r="F33" s="81">
        <v>301</v>
      </c>
      <c r="G33" s="34">
        <f>IF(F36=0, "-", F33/F36)</f>
        <v>0.7</v>
      </c>
      <c r="H33" s="65">
        <v>300</v>
      </c>
      <c r="I33" s="9">
        <f>IF(H36=0, "-", H33/H36)</f>
        <v>0.77319587628865982</v>
      </c>
      <c r="J33" s="8">
        <f>IF(D33=0, "-", IF((B33-D33)/D33&lt;10, (B33-D33)/D33, "&gt;999%"))</f>
        <v>0.64516129032258063</v>
      </c>
      <c r="K33" s="9">
        <f>IF(H33=0, "-", IF((F33-H33)/H33&lt;10, (F33-H33)/H33, "&gt;999%"))</f>
        <v>3.3333333333333335E-3</v>
      </c>
    </row>
    <row r="34" spans="1:11" x14ac:dyDescent="0.25">
      <c r="A34" s="7" t="s">
        <v>217</v>
      </c>
      <c r="B34" s="65">
        <v>10</v>
      </c>
      <c r="C34" s="34">
        <f>IF(B36=0, "-", B34/B36)</f>
        <v>0.14285714285714285</v>
      </c>
      <c r="D34" s="65">
        <v>9</v>
      </c>
      <c r="E34" s="9">
        <f>IF(D36=0, "-", D34/D36)</f>
        <v>0.17647058823529413</v>
      </c>
      <c r="F34" s="81">
        <v>62</v>
      </c>
      <c r="G34" s="34">
        <f>IF(F36=0, "-", F34/F36)</f>
        <v>0.14418604651162792</v>
      </c>
      <c r="H34" s="65">
        <v>13</v>
      </c>
      <c r="I34" s="9">
        <f>IF(H36=0, "-", H34/H36)</f>
        <v>3.3505154639175257E-2</v>
      </c>
      <c r="J34" s="8">
        <f>IF(D34=0, "-", IF((B34-D34)/D34&lt;10, (B34-D34)/D34, "&gt;999%"))</f>
        <v>0.1111111111111111</v>
      </c>
      <c r="K34" s="9">
        <f>IF(H34=0, "-", IF((F34-H34)/H34&lt;10, (F34-H34)/H34, "&gt;999%"))</f>
        <v>3.7692307692307692</v>
      </c>
    </row>
    <row r="35" spans="1:11" x14ac:dyDescent="0.25">
      <c r="A35" s="2"/>
      <c r="B35" s="68"/>
      <c r="C35" s="33"/>
      <c r="D35" s="68"/>
      <c r="E35" s="6"/>
      <c r="F35" s="82"/>
      <c r="G35" s="33"/>
      <c r="H35" s="68"/>
      <c r="I35" s="6"/>
      <c r="J35" s="5"/>
      <c r="K35" s="6"/>
    </row>
    <row r="36" spans="1:11" s="43" customFormat="1" ht="13" x14ac:dyDescent="0.3">
      <c r="A36" s="162" t="s">
        <v>612</v>
      </c>
      <c r="B36" s="71">
        <f>SUM(B31:B35)</f>
        <v>70</v>
      </c>
      <c r="C36" s="40">
        <f>B36/23415</f>
        <v>2.9895366218236174E-3</v>
      </c>
      <c r="D36" s="71">
        <f>SUM(D31:D35)</f>
        <v>51</v>
      </c>
      <c r="E36" s="41">
        <f>D36/20634</f>
        <v>2.4716487350974121E-3</v>
      </c>
      <c r="F36" s="77">
        <f>SUM(F31:F35)</f>
        <v>430</v>
      </c>
      <c r="G36" s="42">
        <f>F36/194143</f>
        <v>2.2148622407194697E-3</v>
      </c>
      <c r="H36" s="71">
        <f>SUM(H31:H35)</f>
        <v>388</v>
      </c>
      <c r="I36" s="41">
        <f>H36/175916</f>
        <v>2.2055981263784988E-3</v>
      </c>
      <c r="J36" s="37">
        <f>IF(D36=0, "-", IF((B36-D36)/D36&lt;10, (B36-D36)/D36, "&gt;999%"))</f>
        <v>0.37254901960784315</v>
      </c>
      <c r="K36" s="38">
        <f>IF(H36=0, "-", IF((F36-H36)/H36&lt;10, (F36-H36)/H36, "&gt;999%"))</f>
        <v>0.10824742268041238</v>
      </c>
    </row>
    <row r="37" spans="1:11" x14ac:dyDescent="0.25">
      <c r="B37" s="83"/>
      <c r="D37" s="83"/>
      <c r="F37" s="83"/>
      <c r="H37" s="83"/>
    </row>
    <row r="38" spans="1:11" s="43" customFormat="1" ht="13" x14ac:dyDescent="0.3">
      <c r="A38" s="162" t="s">
        <v>611</v>
      </c>
      <c r="B38" s="71">
        <v>712</v>
      </c>
      <c r="C38" s="40">
        <f>B38/23415</f>
        <v>3.0407858210548793E-2</v>
      </c>
      <c r="D38" s="71">
        <v>918</v>
      </c>
      <c r="E38" s="41">
        <f>D38/20634</f>
        <v>4.4489677231753413E-2</v>
      </c>
      <c r="F38" s="77">
        <v>6806</v>
      </c>
      <c r="G38" s="42">
        <f>F38/194143</f>
        <v>3.5056633512410958E-2</v>
      </c>
      <c r="H38" s="71">
        <v>7110</v>
      </c>
      <c r="I38" s="41">
        <f>H38/175916</f>
        <v>4.0417017212760635E-2</v>
      </c>
      <c r="J38" s="37">
        <f>IF(D38=0, "-", IF((B38-D38)/D38&lt;10, (B38-D38)/D38, "&gt;999%"))</f>
        <v>-0.22440087145969498</v>
      </c>
      <c r="K38" s="38">
        <f>IF(H38=0, "-", IF((F38-H38)/H38&lt;10, (F38-H38)/H38, "&gt;999%"))</f>
        <v>-4.2756680731364273E-2</v>
      </c>
    </row>
    <row r="39" spans="1:11" x14ac:dyDescent="0.25">
      <c r="B39" s="83"/>
      <c r="D39" s="83"/>
      <c r="F39" s="83"/>
      <c r="H39" s="83"/>
    </row>
    <row r="40" spans="1:11" ht="15.5" x14ac:dyDescent="0.35">
      <c r="A40" s="164" t="s">
        <v>117</v>
      </c>
      <c r="B40" s="196" t="s">
        <v>1</v>
      </c>
      <c r="C40" s="200"/>
      <c r="D40" s="200"/>
      <c r="E40" s="197"/>
      <c r="F40" s="196" t="s">
        <v>14</v>
      </c>
      <c r="G40" s="200"/>
      <c r="H40" s="200"/>
      <c r="I40" s="197"/>
      <c r="J40" s="196" t="s">
        <v>15</v>
      </c>
      <c r="K40" s="197"/>
    </row>
    <row r="41" spans="1:11" ht="13" x14ac:dyDescent="0.3">
      <c r="A41" s="22"/>
      <c r="B41" s="196">
        <f>VALUE(RIGHT($B$2, 4))</f>
        <v>2023</v>
      </c>
      <c r="C41" s="197"/>
      <c r="D41" s="196">
        <f>B41-1</f>
        <v>2022</v>
      </c>
      <c r="E41" s="204"/>
      <c r="F41" s="196">
        <f>B41</f>
        <v>2023</v>
      </c>
      <c r="G41" s="204"/>
      <c r="H41" s="196">
        <f>D41</f>
        <v>2022</v>
      </c>
      <c r="I41" s="204"/>
      <c r="J41" s="140" t="s">
        <v>4</v>
      </c>
      <c r="K41" s="141" t="s">
        <v>2</v>
      </c>
    </row>
    <row r="42" spans="1:11" ht="13" x14ac:dyDescent="0.3">
      <c r="A42" s="163" t="s">
        <v>143</v>
      </c>
      <c r="B42" s="61" t="s">
        <v>12</v>
      </c>
      <c r="C42" s="62" t="s">
        <v>13</v>
      </c>
      <c r="D42" s="61" t="s">
        <v>12</v>
      </c>
      <c r="E42" s="63" t="s">
        <v>13</v>
      </c>
      <c r="F42" s="62" t="s">
        <v>12</v>
      </c>
      <c r="G42" s="62" t="s">
        <v>13</v>
      </c>
      <c r="H42" s="61" t="s">
        <v>12</v>
      </c>
      <c r="I42" s="63" t="s">
        <v>13</v>
      </c>
      <c r="J42" s="61"/>
      <c r="K42" s="63"/>
    </row>
    <row r="43" spans="1:11" x14ac:dyDescent="0.25">
      <c r="A43" s="7" t="s">
        <v>218</v>
      </c>
      <c r="B43" s="65">
        <v>422</v>
      </c>
      <c r="C43" s="34">
        <f>IF(B53=0, "-", B43/B53)</f>
        <v>0.40460210930009588</v>
      </c>
      <c r="D43" s="65">
        <v>404</v>
      </c>
      <c r="E43" s="9">
        <f>IF(D53=0, "-", D43/D53)</f>
        <v>0.35376532399299476</v>
      </c>
      <c r="F43" s="81">
        <v>3551</v>
      </c>
      <c r="G43" s="34">
        <f>IF(F53=0, "-", F43/F53)</f>
        <v>0.37513205155292628</v>
      </c>
      <c r="H43" s="65">
        <v>3910</v>
      </c>
      <c r="I43" s="9">
        <f>IF(H53=0, "-", H43/H53)</f>
        <v>0.31641984300396536</v>
      </c>
      <c r="J43" s="8">
        <f t="shared" ref="J43:J51" si="2">IF(D43=0, "-", IF((B43-D43)/D43&lt;10, (B43-D43)/D43, "&gt;999%"))</f>
        <v>4.4554455445544552E-2</v>
      </c>
      <c r="K43" s="9">
        <f t="shared" ref="K43:K51" si="3">IF(H43=0, "-", IF((F43-H43)/H43&lt;10, (F43-H43)/H43, "&gt;999%"))</f>
        <v>-9.1815856777493612E-2</v>
      </c>
    </row>
    <row r="44" spans="1:11" x14ac:dyDescent="0.25">
      <c r="A44" s="7" t="s">
        <v>219</v>
      </c>
      <c r="B44" s="65">
        <v>0</v>
      </c>
      <c r="C44" s="34">
        <f>IF(B53=0, "-", B44/B53)</f>
        <v>0</v>
      </c>
      <c r="D44" s="65">
        <v>26</v>
      </c>
      <c r="E44" s="9">
        <f>IF(D53=0, "-", D44/D53)</f>
        <v>2.276707530647986E-2</v>
      </c>
      <c r="F44" s="81">
        <v>0</v>
      </c>
      <c r="G44" s="34">
        <f>IF(F53=0, "-", F44/F53)</f>
        <v>0</v>
      </c>
      <c r="H44" s="65">
        <v>252</v>
      </c>
      <c r="I44" s="9">
        <f>IF(H53=0, "-", H44/H53)</f>
        <v>2.0393299344501091E-2</v>
      </c>
      <c r="J44" s="8">
        <f t="shared" si="2"/>
        <v>-1</v>
      </c>
      <c r="K44" s="9">
        <f t="shared" si="3"/>
        <v>-1</v>
      </c>
    </row>
    <row r="45" spans="1:11" x14ac:dyDescent="0.25">
      <c r="A45" s="7" t="s">
        <v>220</v>
      </c>
      <c r="B45" s="65">
        <v>58</v>
      </c>
      <c r="C45" s="34">
        <f>IF(B53=0, "-", B45/B53)</f>
        <v>5.560882070949185E-2</v>
      </c>
      <c r="D45" s="65">
        <v>222</v>
      </c>
      <c r="E45" s="9">
        <f>IF(D53=0, "-", D45/D53)</f>
        <v>0.19439579684763572</v>
      </c>
      <c r="F45" s="81">
        <v>771</v>
      </c>
      <c r="G45" s="34">
        <f>IF(F53=0, "-", F45/F53)</f>
        <v>8.1449397844918656E-2</v>
      </c>
      <c r="H45" s="65">
        <v>2214</v>
      </c>
      <c r="I45" s="9">
        <f>IF(H53=0, "-", H45/H53)</f>
        <v>0.17916970138383104</v>
      </c>
      <c r="J45" s="8">
        <f t="shared" si="2"/>
        <v>-0.73873873873873874</v>
      </c>
      <c r="K45" s="9">
        <f t="shared" si="3"/>
        <v>-0.6517615176151762</v>
      </c>
    </row>
    <row r="46" spans="1:11" x14ac:dyDescent="0.25">
      <c r="A46" s="7" t="s">
        <v>221</v>
      </c>
      <c r="B46" s="65">
        <v>104</v>
      </c>
      <c r="C46" s="34">
        <f>IF(B53=0, "-", B46/B53)</f>
        <v>9.9712368168744014E-2</v>
      </c>
      <c r="D46" s="65">
        <v>55</v>
      </c>
      <c r="E46" s="9">
        <f>IF(D53=0, "-", D46/D53)</f>
        <v>4.816112084063047E-2</v>
      </c>
      <c r="F46" s="81">
        <v>1454</v>
      </c>
      <c r="G46" s="34">
        <f>IF(F53=0, "-", F46/F53)</f>
        <v>0.15360236636382843</v>
      </c>
      <c r="H46" s="65">
        <v>1533</v>
      </c>
      <c r="I46" s="9">
        <f>IF(H53=0, "-", H46/H53)</f>
        <v>0.12405923767904831</v>
      </c>
      <c r="J46" s="8">
        <f t="shared" si="2"/>
        <v>0.89090909090909087</v>
      </c>
      <c r="K46" s="9">
        <f t="shared" si="3"/>
        <v>-5.1532941943900845E-2</v>
      </c>
    </row>
    <row r="47" spans="1:11" x14ac:dyDescent="0.25">
      <c r="A47" s="7" t="s">
        <v>222</v>
      </c>
      <c r="B47" s="65">
        <v>136</v>
      </c>
      <c r="C47" s="34">
        <f>IF(B53=0, "-", B47/B53)</f>
        <v>0.13039309683604985</v>
      </c>
      <c r="D47" s="65">
        <v>0</v>
      </c>
      <c r="E47" s="9">
        <f>IF(D53=0, "-", D47/D53)</f>
        <v>0</v>
      </c>
      <c r="F47" s="81">
        <v>220</v>
      </c>
      <c r="G47" s="34">
        <f>IF(F53=0, "-", F47/F53)</f>
        <v>2.3241073315022183E-2</v>
      </c>
      <c r="H47" s="65">
        <v>0</v>
      </c>
      <c r="I47" s="9">
        <f>IF(H53=0, "-", H47/H53)</f>
        <v>0</v>
      </c>
      <c r="J47" s="8" t="str">
        <f t="shared" si="2"/>
        <v>-</v>
      </c>
      <c r="K47" s="9" t="str">
        <f t="shared" si="3"/>
        <v>-</v>
      </c>
    </row>
    <row r="48" spans="1:11" x14ac:dyDescent="0.25">
      <c r="A48" s="7" t="s">
        <v>223</v>
      </c>
      <c r="B48" s="65">
        <v>12</v>
      </c>
      <c r="C48" s="34">
        <f>IF(B53=0, "-", B48/B53)</f>
        <v>1.1505273250239693E-2</v>
      </c>
      <c r="D48" s="65">
        <v>10</v>
      </c>
      <c r="E48" s="9">
        <f>IF(D53=0, "-", D48/D53)</f>
        <v>8.7565674255691769E-3</v>
      </c>
      <c r="F48" s="81">
        <v>76</v>
      </c>
      <c r="G48" s="34">
        <f>IF(F53=0, "-", F48/F53)</f>
        <v>8.0287344179167542E-3</v>
      </c>
      <c r="H48" s="65">
        <v>53</v>
      </c>
      <c r="I48" s="9">
        <f>IF(H53=0, "-", H48/H53)</f>
        <v>4.2890669256291977E-3</v>
      </c>
      <c r="J48" s="8">
        <f t="shared" si="2"/>
        <v>0.2</v>
      </c>
      <c r="K48" s="9">
        <f t="shared" si="3"/>
        <v>0.43396226415094341</v>
      </c>
    </row>
    <row r="49" spans="1:11" x14ac:dyDescent="0.25">
      <c r="A49" s="7" t="s">
        <v>224</v>
      </c>
      <c r="B49" s="65">
        <v>8</v>
      </c>
      <c r="C49" s="34">
        <f>IF(B53=0, "-", B49/B53)</f>
        <v>7.6701821668264617E-3</v>
      </c>
      <c r="D49" s="65">
        <v>62</v>
      </c>
      <c r="E49" s="9">
        <f>IF(D53=0, "-", D49/D53)</f>
        <v>5.4290718038528897E-2</v>
      </c>
      <c r="F49" s="81">
        <v>335</v>
      </c>
      <c r="G49" s="34">
        <f>IF(F53=0, "-", F49/F53)</f>
        <v>3.5389816184238324E-2</v>
      </c>
      <c r="H49" s="65">
        <v>420</v>
      </c>
      <c r="I49" s="9">
        <f>IF(H53=0, "-", H49/H53)</f>
        <v>3.3988832240835154E-2</v>
      </c>
      <c r="J49" s="8">
        <f t="shared" si="2"/>
        <v>-0.87096774193548387</v>
      </c>
      <c r="K49" s="9">
        <f t="shared" si="3"/>
        <v>-0.20238095238095238</v>
      </c>
    </row>
    <row r="50" spans="1:11" x14ac:dyDescent="0.25">
      <c r="A50" s="7" t="s">
        <v>225</v>
      </c>
      <c r="B50" s="65">
        <v>303</v>
      </c>
      <c r="C50" s="34">
        <f>IF(B53=0, "-", B50/B53)</f>
        <v>0.29050814956855225</v>
      </c>
      <c r="D50" s="65">
        <v>363</v>
      </c>
      <c r="E50" s="9">
        <f>IF(D53=0, "-", D50/D53)</f>
        <v>0.31786339754816112</v>
      </c>
      <c r="F50" s="81">
        <v>3058</v>
      </c>
      <c r="G50" s="34">
        <f>IF(F53=0, "-", F50/F53)</f>
        <v>0.32305091907880834</v>
      </c>
      <c r="H50" s="65">
        <v>3971</v>
      </c>
      <c r="I50" s="9">
        <f>IF(H53=0, "-", H50/H53)</f>
        <v>0.32135631625799144</v>
      </c>
      <c r="J50" s="8">
        <f t="shared" si="2"/>
        <v>-0.16528925619834711</v>
      </c>
      <c r="K50" s="9">
        <f t="shared" si="3"/>
        <v>-0.22991689750692521</v>
      </c>
    </row>
    <row r="51" spans="1:11" x14ac:dyDescent="0.25">
      <c r="A51" s="7" t="s">
        <v>226</v>
      </c>
      <c r="B51" s="65">
        <v>0</v>
      </c>
      <c r="C51" s="34">
        <f>IF(B53=0, "-", B51/B53)</f>
        <v>0</v>
      </c>
      <c r="D51" s="65">
        <v>0</v>
      </c>
      <c r="E51" s="9">
        <f>IF(D53=0, "-", D51/D53)</f>
        <v>0</v>
      </c>
      <c r="F51" s="81">
        <v>1</v>
      </c>
      <c r="G51" s="34">
        <f>IF(F53=0, "-", F51/F53)</f>
        <v>1.0564124234100993E-4</v>
      </c>
      <c r="H51" s="65">
        <v>4</v>
      </c>
      <c r="I51" s="9">
        <f>IF(H53=0, "-", H51/H53)</f>
        <v>3.2370316419843003E-4</v>
      </c>
      <c r="J51" s="8" t="str">
        <f t="shared" si="2"/>
        <v>-</v>
      </c>
      <c r="K51" s="9">
        <f t="shared" si="3"/>
        <v>-0.75</v>
      </c>
    </row>
    <row r="52" spans="1:11" x14ac:dyDescent="0.25">
      <c r="A52" s="2"/>
      <c r="B52" s="68"/>
      <c r="C52" s="33"/>
      <c r="D52" s="68"/>
      <c r="E52" s="6"/>
      <c r="F52" s="82"/>
      <c r="G52" s="33"/>
      <c r="H52" s="68"/>
      <c r="I52" s="6"/>
      <c r="J52" s="5"/>
      <c r="K52" s="6"/>
    </row>
    <row r="53" spans="1:11" s="43" customFormat="1" ht="13" x14ac:dyDescent="0.3">
      <c r="A53" s="162" t="s">
        <v>610</v>
      </c>
      <c r="B53" s="71">
        <f>SUM(B43:B52)</f>
        <v>1043</v>
      </c>
      <c r="C53" s="40">
        <f>B53/23415</f>
        <v>4.4544095665171896E-2</v>
      </c>
      <c r="D53" s="71">
        <f>SUM(D43:D52)</f>
        <v>1142</v>
      </c>
      <c r="E53" s="41">
        <f>D53/20634</f>
        <v>5.5345546185906758E-2</v>
      </c>
      <c r="F53" s="77">
        <f>SUM(F43:F52)</f>
        <v>9466</v>
      </c>
      <c r="G53" s="42">
        <f>F53/194143</f>
        <v>4.8757874350349999E-2</v>
      </c>
      <c r="H53" s="71">
        <f>SUM(H43:H52)</f>
        <v>12357</v>
      </c>
      <c r="I53" s="41">
        <f>H53/175916</f>
        <v>7.0243752700152345E-2</v>
      </c>
      <c r="J53" s="37">
        <f>IF(D53=0, "-", IF((B53-D53)/D53&lt;10, (B53-D53)/D53, "&gt;999%"))</f>
        <v>-8.6690017513134848E-2</v>
      </c>
      <c r="K53" s="38">
        <f>IF(H53=0, "-", IF((F53-H53)/H53&lt;10, (F53-H53)/H53, "&gt;999%"))</f>
        <v>-0.2339564619244153</v>
      </c>
    </row>
    <row r="54" spans="1:11" x14ac:dyDescent="0.25">
      <c r="B54" s="83"/>
      <c r="D54" s="83"/>
      <c r="F54" s="83"/>
      <c r="H54" s="83"/>
    </row>
    <row r="55" spans="1:11" ht="13" x14ac:dyDescent="0.3">
      <c r="A55" s="163" t="s">
        <v>144</v>
      </c>
      <c r="B55" s="61" t="s">
        <v>12</v>
      </c>
      <c r="C55" s="62" t="s">
        <v>13</v>
      </c>
      <c r="D55" s="61" t="s">
        <v>12</v>
      </c>
      <c r="E55" s="63" t="s">
        <v>13</v>
      </c>
      <c r="F55" s="62" t="s">
        <v>12</v>
      </c>
      <c r="G55" s="62" t="s">
        <v>13</v>
      </c>
      <c r="H55" s="61" t="s">
        <v>12</v>
      </c>
      <c r="I55" s="63" t="s">
        <v>13</v>
      </c>
      <c r="J55" s="61"/>
      <c r="K55" s="63"/>
    </row>
    <row r="56" spans="1:11" x14ac:dyDescent="0.25">
      <c r="A56" s="7" t="s">
        <v>227</v>
      </c>
      <c r="B56" s="65">
        <v>59</v>
      </c>
      <c r="C56" s="34">
        <f>IF(B74=0, "-", B56/B74)</f>
        <v>0.11411992263056092</v>
      </c>
      <c r="D56" s="65">
        <v>57</v>
      </c>
      <c r="E56" s="9">
        <f>IF(D74=0, "-", D56/D74)</f>
        <v>0.17538461538461539</v>
      </c>
      <c r="F56" s="81">
        <v>332</v>
      </c>
      <c r="G56" s="34">
        <f>IF(F74=0, "-", F56/F74)</f>
        <v>0.1309148264984227</v>
      </c>
      <c r="H56" s="65">
        <v>278</v>
      </c>
      <c r="I56" s="9">
        <f>IF(H74=0, "-", H56/H74)</f>
        <v>0.14083080040526849</v>
      </c>
      <c r="J56" s="8">
        <f t="shared" ref="J56:J72" si="4">IF(D56=0, "-", IF((B56-D56)/D56&lt;10, (B56-D56)/D56, "&gt;999%"))</f>
        <v>3.5087719298245612E-2</v>
      </c>
      <c r="K56" s="9">
        <f t="shared" ref="K56:K72" si="5">IF(H56=0, "-", IF((F56-H56)/H56&lt;10, (F56-H56)/H56, "&gt;999%"))</f>
        <v>0.19424460431654678</v>
      </c>
    </row>
    <row r="57" spans="1:11" x14ac:dyDescent="0.25">
      <c r="A57" s="7" t="s">
        <v>228</v>
      </c>
      <c r="B57" s="65">
        <v>18</v>
      </c>
      <c r="C57" s="34">
        <f>IF(B74=0, "-", B57/B74)</f>
        <v>3.4816247582205029E-2</v>
      </c>
      <c r="D57" s="65">
        <v>30</v>
      </c>
      <c r="E57" s="9">
        <f>IF(D74=0, "-", D57/D74)</f>
        <v>9.2307692307692313E-2</v>
      </c>
      <c r="F57" s="81">
        <v>196</v>
      </c>
      <c r="G57" s="34">
        <f>IF(F74=0, "-", F57/F74)</f>
        <v>7.7287066246056788E-2</v>
      </c>
      <c r="H57" s="65">
        <v>179</v>
      </c>
      <c r="I57" s="9">
        <f>IF(H74=0, "-", H57/H74)</f>
        <v>9.0678824721377907E-2</v>
      </c>
      <c r="J57" s="8">
        <f t="shared" si="4"/>
        <v>-0.4</v>
      </c>
      <c r="K57" s="9">
        <f t="shared" si="5"/>
        <v>9.4972067039106142E-2</v>
      </c>
    </row>
    <row r="58" spans="1:11" x14ac:dyDescent="0.25">
      <c r="A58" s="7" t="s">
        <v>229</v>
      </c>
      <c r="B58" s="65">
        <v>9</v>
      </c>
      <c r="C58" s="34">
        <f>IF(B74=0, "-", B58/B74)</f>
        <v>1.7408123791102514E-2</v>
      </c>
      <c r="D58" s="65">
        <v>31</v>
      </c>
      <c r="E58" s="9">
        <f>IF(D74=0, "-", D58/D74)</f>
        <v>9.5384615384615387E-2</v>
      </c>
      <c r="F58" s="81">
        <v>104</v>
      </c>
      <c r="G58" s="34">
        <f>IF(F74=0, "-", F58/F74)</f>
        <v>4.1009463722397478E-2</v>
      </c>
      <c r="H58" s="65">
        <v>180</v>
      </c>
      <c r="I58" s="9">
        <f>IF(H74=0, "-", H58/H74)</f>
        <v>9.1185410334346503E-2</v>
      </c>
      <c r="J58" s="8">
        <f t="shared" si="4"/>
        <v>-0.70967741935483875</v>
      </c>
      <c r="K58" s="9">
        <f t="shared" si="5"/>
        <v>-0.42222222222222222</v>
      </c>
    </row>
    <row r="59" spans="1:11" x14ac:dyDescent="0.25">
      <c r="A59" s="7" t="s">
        <v>230</v>
      </c>
      <c r="B59" s="65">
        <v>23</v>
      </c>
      <c r="C59" s="34">
        <f>IF(B74=0, "-", B59/B74)</f>
        <v>4.4487427466150871E-2</v>
      </c>
      <c r="D59" s="65">
        <v>0</v>
      </c>
      <c r="E59" s="9">
        <f>IF(D74=0, "-", D59/D74)</f>
        <v>0</v>
      </c>
      <c r="F59" s="81">
        <v>75</v>
      </c>
      <c r="G59" s="34">
        <f>IF(F74=0, "-", F59/F74)</f>
        <v>2.9574132492113565E-2</v>
      </c>
      <c r="H59" s="65">
        <v>0</v>
      </c>
      <c r="I59" s="9">
        <f>IF(H74=0, "-", H59/H74)</f>
        <v>0</v>
      </c>
      <c r="J59" s="8" t="str">
        <f t="shared" si="4"/>
        <v>-</v>
      </c>
      <c r="K59" s="9" t="str">
        <f t="shared" si="5"/>
        <v>-</v>
      </c>
    </row>
    <row r="60" spans="1:11" x14ac:dyDescent="0.25">
      <c r="A60" s="7" t="s">
        <v>231</v>
      </c>
      <c r="B60" s="65">
        <v>5</v>
      </c>
      <c r="C60" s="34">
        <f>IF(B74=0, "-", B60/B74)</f>
        <v>9.6711798839458421E-3</v>
      </c>
      <c r="D60" s="65">
        <v>1</v>
      </c>
      <c r="E60" s="9">
        <f>IF(D74=0, "-", D60/D74)</f>
        <v>3.0769230769230769E-3</v>
      </c>
      <c r="F60" s="81">
        <v>28</v>
      </c>
      <c r="G60" s="34">
        <f>IF(F74=0, "-", F60/F74)</f>
        <v>1.1041009463722398E-2</v>
      </c>
      <c r="H60" s="65">
        <v>5</v>
      </c>
      <c r="I60" s="9">
        <f>IF(H74=0, "-", H60/H74)</f>
        <v>2.5329280648429585E-3</v>
      </c>
      <c r="J60" s="8">
        <f t="shared" si="4"/>
        <v>4</v>
      </c>
      <c r="K60" s="9">
        <f t="shared" si="5"/>
        <v>4.5999999999999996</v>
      </c>
    </row>
    <row r="61" spans="1:11" x14ac:dyDescent="0.25">
      <c r="A61" s="7" t="s">
        <v>232</v>
      </c>
      <c r="B61" s="65">
        <v>0</v>
      </c>
      <c r="C61" s="34">
        <f>IF(B74=0, "-", B61/B74)</f>
        <v>0</v>
      </c>
      <c r="D61" s="65">
        <v>1</v>
      </c>
      <c r="E61" s="9">
        <f>IF(D74=0, "-", D61/D74)</f>
        <v>3.0769230769230769E-3</v>
      </c>
      <c r="F61" s="81">
        <v>8</v>
      </c>
      <c r="G61" s="34">
        <f>IF(F74=0, "-", F61/F74)</f>
        <v>3.1545741324921135E-3</v>
      </c>
      <c r="H61" s="65">
        <v>22</v>
      </c>
      <c r="I61" s="9">
        <f>IF(H74=0, "-", H61/H74)</f>
        <v>1.1144883485309016E-2</v>
      </c>
      <c r="J61" s="8">
        <f t="shared" si="4"/>
        <v>-1</v>
      </c>
      <c r="K61" s="9">
        <f t="shared" si="5"/>
        <v>-0.63636363636363635</v>
      </c>
    </row>
    <row r="62" spans="1:11" x14ac:dyDescent="0.25">
      <c r="A62" s="7" t="s">
        <v>233</v>
      </c>
      <c r="B62" s="65">
        <v>26</v>
      </c>
      <c r="C62" s="34">
        <f>IF(B74=0, "-", B62/B74)</f>
        <v>5.0290135396518373E-2</v>
      </c>
      <c r="D62" s="65">
        <v>0</v>
      </c>
      <c r="E62" s="9">
        <f>IF(D74=0, "-", D62/D74)</f>
        <v>0</v>
      </c>
      <c r="F62" s="81">
        <v>91</v>
      </c>
      <c r="G62" s="34">
        <f>IF(F74=0, "-", F62/F74)</f>
        <v>3.5883280757097791E-2</v>
      </c>
      <c r="H62" s="65">
        <v>0</v>
      </c>
      <c r="I62" s="9">
        <f>IF(H74=0, "-", H62/H74)</f>
        <v>0</v>
      </c>
      <c r="J62" s="8" t="str">
        <f t="shared" si="4"/>
        <v>-</v>
      </c>
      <c r="K62" s="9" t="str">
        <f t="shared" si="5"/>
        <v>-</v>
      </c>
    </row>
    <row r="63" spans="1:11" x14ac:dyDescent="0.25">
      <c r="A63" s="7" t="s">
        <v>234</v>
      </c>
      <c r="B63" s="65">
        <v>19</v>
      </c>
      <c r="C63" s="34">
        <f>IF(B74=0, "-", B63/B74)</f>
        <v>3.6750483558994199E-2</v>
      </c>
      <c r="D63" s="65">
        <v>18</v>
      </c>
      <c r="E63" s="9">
        <f>IF(D74=0, "-", D63/D74)</f>
        <v>5.5384615384615386E-2</v>
      </c>
      <c r="F63" s="81">
        <v>131</v>
      </c>
      <c r="G63" s="34">
        <f>IF(F74=0, "-", F63/F74)</f>
        <v>5.1656151419558358E-2</v>
      </c>
      <c r="H63" s="65">
        <v>118</v>
      </c>
      <c r="I63" s="9">
        <f>IF(H74=0, "-", H63/H74)</f>
        <v>5.9777102330293819E-2</v>
      </c>
      <c r="J63" s="8">
        <f t="shared" si="4"/>
        <v>5.5555555555555552E-2</v>
      </c>
      <c r="K63" s="9">
        <f t="shared" si="5"/>
        <v>0.11016949152542373</v>
      </c>
    </row>
    <row r="64" spans="1:11" x14ac:dyDescent="0.25">
      <c r="A64" s="7" t="s">
        <v>235</v>
      </c>
      <c r="B64" s="65">
        <v>22</v>
      </c>
      <c r="C64" s="34">
        <f>IF(B74=0, "-", B64/B74)</f>
        <v>4.2553191489361701E-2</v>
      </c>
      <c r="D64" s="65">
        <v>52</v>
      </c>
      <c r="E64" s="9">
        <f>IF(D74=0, "-", D64/D74)</f>
        <v>0.16</v>
      </c>
      <c r="F64" s="81">
        <v>290</v>
      </c>
      <c r="G64" s="34">
        <f>IF(F74=0, "-", F64/F74)</f>
        <v>0.11435331230283911</v>
      </c>
      <c r="H64" s="65">
        <v>400</v>
      </c>
      <c r="I64" s="9">
        <f>IF(H74=0, "-", H64/H74)</f>
        <v>0.20263424518743667</v>
      </c>
      <c r="J64" s="8">
        <f t="shared" si="4"/>
        <v>-0.57692307692307687</v>
      </c>
      <c r="K64" s="9">
        <f t="shared" si="5"/>
        <v>-0.27500000000000002</v>
      </c>
    </row>
    <row r="65" spans="1:11" x14ac:dyDescent="0.25">
      <c r="A65" s="7" t="s">
        <v>236</v>
      </c>
      <c r="B65" s="65">
        <v>0</v>
      </c>
      <c r="C65" s="34">
        <f>IF(B74=0, "-", B65/B74)</f>
        <v>0</v>
      </c>
      <c r="D65" s="65">
        <v>4</v>
      </c>
      <c r="E65" s="9">
        <f>IF(D74=0, "-", D65/D74)</f>
        <v>1.2307692307692308E-2</v>
      </c>
      <c r="F65" s="81">
        <v>9</v>
      </c>
      <c r="G65" s="34">
        <f>IF(F74=0, "-", F65/F74)</f>
        <v>3.5488958990536278E-3</v>
      </c>
      <c r="H65" s="65">
        <v>29</v>
      </c>
      <c r="I65" s="9">
        <f>IF(H74=0, "-", H65/H74)</f>
        <v>1.4690982776089158E-2</v>
      </c>
      <c r="J65" s="8">
        <f t="shared" si="4"/>
        <v>-1</v>
      </c>
      <c r="K65" s="9">
        <f t="shared" si="5"/>
        <v>-0.68965517241379315</v>
      </c>
    </row>
    <row r="66" spans="1:11" x14ac:dyDescent="0.25">
      <c r="A66" s="7" t="s">
        <v>237</v>
      </c>
      <c r="B66" s="65">
        <v>186</v>
      </c>
      <c r="C66" s="34">
        <f>IF(B74=0, "-", B66/B74)</f>
        <v>0.35976789168278528</v>
      </c>
      <c r="D66" s="65">
        <v>0</v>
      </c>
      <c r="E66" s="9">
        <f>IF(D74=0, "-", D66/D74)</f>
        <v>0</v>
      </c>
      <c r="F66" s="81">
        <v>280</v>
      </c>
      <c r="G66" s="34">
        <f>IF(F74=0, "-", F66/F74)</f>
        <v>0.11041009463722397</v>
      </c>
      <c r="H66" s="65">
        <v>0</v>
      </c>
      <c r="I66" s="9">
        <f>IF(H74=0, "-", H66/H74)</f>
        <v>0</v>
      </c>
      <c r="J66" s="8" t="str">
        <f t="shared" si="4"/>
        <v>-</v>
      </c>
      <c r="K66" s="9" t="str">
        <f t="shared" si="5"/>
        <v>-</v>
      </c>
    </row>
    <row r="67" spans="1:11" x14ac:dyDescent="0.25">
      <c r="A67" s="7" t="s">
        <v>238</v>
      </c>
      <c r="B67" s="65">
        <v>9</v>
      </c>
      <c r="C67" s="34">
        <f>IF(B74=0, "-", B67/B74)</f>
        <v>1.7408123791102514E-2</v>
      </c>
      <c r="D67" s="65">
        <v>2</v>
      </c>
      <c r="E67" s="9">
        <f>IF(D74=0, "-", D67/D74)</f>
        <v>6.1538461538461538E-3</v>
      </c>
      <c r="F67" s="81">
        <v>47</v>
      </c>
      <c r="G67" s="34">
        <f>IF(F74=0, "-", F67/F74)</f>
        <v>1.8533123028391166E-2</v>
      </c>
      <c r="H67" s="65">
        <v>51</v>
      </c>
      <c r="I67" s="9">
        <f>IF(H74=0, "-", H67/H74)</f>
        <v>2.5835866261398176E-2</v>
      </c>
      <c r="J67" s="8">
        <f t="shared" si="4"/>
        <v>3.5</v>
      </c>
      <c r="K67" s="9">
        <f t="shared" si="5"/>
        <v>-7.8431372549019607E-2</v>
      </c>
    </row>
    <row r="68" spans="1:11" x14ac:dyDescent="0.25">
      <c r="A68" s="7" t="s">
        <v>239</v>
      </c>
      <c r="B68" s="65">
        <v>13</v>
      </c>
      <c r="C68" s="34">
        <f>IF(B74=0, "-", B68/B74)</f>
        <v>2.5145067698259187E-2</v>
      </c>
      <c r="D68" s="65">
        <v>1</v>
      </c>
      <c r="E68" s="9">
        <f>IF(D74=0, "-", D68/D74)</f>
        <v>3.0769230769230769E-3</v>
      </c>
      <c r="F68" s="81">
        <v>78</v>
      </c>
      <c r="G68" s="34">
        <f>IF(F74=0, "-", F68/F74)</f>
        <v>3.0757097791798107E-2</v>
      </c>
      <c r="H68" s="65">
        <v>48</v>
      </c>
      <c r="I68" s="9">
        <f>IF(H74=0, "-", H68/H74)</f>
        <v>2.4316109422492401E-2</v>
      </c>
      <c r="J68" s="8" t="str">
        <f t="shared" si="4"/>
        <v>&gt;999%</v>
      </c>
      <c r="K68" s="9">
        <f t="shared" si="5"/>
        <v>0.625</v>
      </c>
    </row>
    <row r="69" spans="1:11" x14ac:dyDescent="0.25">
      <c r="A69" s="7" t="s">
        <v>240</v>
      </c>
      <c r="B69" s="65">
        <v>7</v>
      </c>
      <c r="C69" s="34">
        <f>IF(B74=0, "-", B69/B74)</f>
        <v>1.3539651837524178E-2</v>
      </c>
      <c r="D69" s="65">
        <v>0</v>
      </c>
      <c r="E69" s="9">
        <f>IF(D74=0, "-", D69/D74)</f>
        <v>0</v>
      </c>
      <c r="F69" s="81">
        <v>30</v>
      </c>
      <c r="G69" s="34">
        <f>IF(F74=0, "-", F69/F74)</f>
        <v>1.1829652996845425E-2</v>
      </c>
      <c r="H69" s="65">
        <v>0</v>
      </c>
      <c r="I69" s="9">
        <f>IF(H74=0, "-", H69/H74)</f>
        <v>0</v>
      </c>
      <c r="J69" s="8" t="str">
        <f t="shared" si="4"/>
        <v>-</v>
      </c>
      <c r="K69" s="9" t="str">
        <f t="shared" si="5"/>
        <v>-</v>
      </c>
    </row>
    <row r="70" spans="1:11" x14ac:dyDescent="0.25">
      <c r="A70" s="7" t="s">
        <v>241</v>
      </c>
      <c r="B70" s="65">
        <v>4</v>
      </c>
      <c r="C70" s="34">
        <f>IF(B74=0, "-", B70/B74)</f>
        <v>7.7369439071566732E-3</v>
      </c>
      <c r="D70" s="65">
        <v>0</v>
      </c>
      <c r="E70" s="9">
        <f>IF(D74=0, "-", D70/D74)</f>
        <v>0</v>
      </c>
      <c r="F70" s="81">
        <v>7</v>
      </c>
      <c r="G70" s="34">
        <f>IF(F74=0, "-", F70/F74)</f>
        <v>2.7602523659305996E-3</v>
      </c>
      <c r="H70" s="65">
        <v>15</v>
      </c>
      <c r="I70" s="9">
        <f>IF(H74=0, "-", H70/H74)</f>
        <v>7.5987841945288756E-3</v>
      </c>
      <c r="J70" s="8" t="str">
        <f t="shared" si="4"/>
        <v>-</v>
      </c>
      <c r="K70" s="9">
        <f t="shared" si="5"/>
        <v>-0.53333333333333333</v>
      </c>
    </row>
    <row r="71" spans="1:11" x14ac:dyDescent="0.25">
      <c r="A71" s="7" t="s">
        <v>242</v>
      </c>
      <c r="B71" s="65">
        <v>60</v>
      </c>
      <c r="C71" s="34">
        <f>IF(B74=0, "-", B71/B74)</f>
        <v>0.11605415860735009</v>
      </c>
      <c r="D71" s="65">
        <v>53</v>
      </c>
      <c r="E71" s="9">
        <f>IF(D74=0, "-", D71/D74)</f>
        <v>0.16307692307692306</v>
      </c>
      <c r="F71" s="81">
        <v>449</v>
      </c>
      <c r="G71" s="34">
        <f>IF(F74=0, "-", F71/F74)</f>
        <v>0.17705047318611988</v>
      </c>
      <c r="H71" s="65">
        <v>283</v>
      </c>
      <c r="I71" s="9">
        <f>IF(H74=0, "-", H71/H74)</f>
        <v>0.14336372847011145</v>
      </c>
      <c r="J71" s="8">
        <f t="shared" si="4"/>
        <v>0.13207547169811321</v>
      </c>
      <c r="K71" s="9">
        <f t="shared" si="5"/>
        <v>0.58657243816254412</v>
      </c>
    </row>
    <row r="72" spans="1:11" x14ac:dyDescent="0.25">
      <c r="A72" s="7" t="s">
        <v>243</v>
      </c>
      <c r="B72" s="65">
        <v>57</v>
      </c>
      <c r="C72" s="34">
        <f>IF(B74=0, "-", B72/B74)</f>
        <v>0.1102514506769826</v>
      </c>
      <c r="D72" s="65">
        <v>75</v>
      </c>
      <c r="E72" s="9">
        <f>IF(D74=0, "-", D72/D74)</f>
        <v>0.23076923076923078</v>
      </c>
      <c r="F72" s="81">
        <v>381</v>
      </c>
      <c r="G72" s="34">
        <f>IF(F74=0, "-", F72/F74)</f>
        <v>0.15023659305993692</v>
      </c>
      <c r="H72" s="65">
        <v>366</v>
      </c>
      <c r="I72" s="9">
        <f>IF(H74=0, "-", H72/H74)</f>
        <v>0.18541033434650456</v>
      </c>
      <c r="J72" s="8">
        <f t="shared" si="4"/>
        <v>-0.24</v>
      </c>
      <c r="K72" s="9">
        <f t="shared" si="5"/>
        <v>4.0983606557377046E-2</v>
      </c>
    </row>
    <row r="73" spans="1:11" x14ac:dyDescent="0.25">
      <c r="A73" s="2"/>
      <c r="B73" s="68"/>
      <c r="C73" s="33"/>
      <c r="D73" s="68"/>
      <c r="E73" s="6"/>
      <c r="F73" s="82"/>
      <c r="G73" s="33"/>
      <c r="H73" s="68"/>
      <c r="I73" s="6"/>
      <c r="J73" s="5"/>
      <c r="K73" s="6"/>
    </row>
    <row r="74" spans="1:11" s="43" customFormat="1" ht="13" x14ac:dyDescent="0.3">
      <c r="A74" s="162" t="s">
        <v>609</v>
      </c>
      <c r="B74" s="71">
        <f>SUM(B56:B73)</f>
        <v>517</v>
      </c>
      <c r="C74" s="40">
        <f>B74/23415</f>
        <v>2.2079863335468717E-2</v>
      </c>
      <c r="D74" s="71">
        <f>SUM(D56:D73)</f>
        <v>325</v>
      </c>
      <c r="E74" s="41">
        <f>D74/20634</f>
        <v>1.5750702723659978E-2</v>
      </c>
      <c r="F74" s="77">
        <f>SUM(F56:F73)</f>
        <v>2536</v>
      </c>
      <c r="G74" s="42">
        <f>F74/194143</f>
        <v>1.3062536377824592E-2</v>
      </c>
      <c r="H74" s="71">
        <f>SUM(H56:H73)</f>
        <v>1974</v>
      </c>
      <c r="I74" s="41">
        <f>H74/175916</f>
        <v>1.1221264694513291E-2</v>
      </c>
      <c r="J74" s="37">
        <f>IF(D74=0, "-", IF((B74-D74)/D74&lt;10, (B74-D74)/D74, "&gt;999%"))</f>
        <v>0.59076923076923082</v>
      </c>
      <c r="K74" s="38">
        <f>IF(H74=0, "-", IF((F74-H74)/H74&lt;10, (F74-H74)/H74, "&gt;999%"))</f>
        <v>0.28470111448834851</v>
      </c>
    </row>
    <row r="75" spans="1:11" x14ac:dyDescent="0.25">
      <c r="B75" s="83"/>
      <c r="D75" s="83"/>
      <c r="F75" s="83"/>
      <c r="H75" s="83"/>
    </row>
    <row r="76" spans="1:11" s="43" customFormat="1" ht="13" x14ac:dyDescent="0.3">
      <c r="A76" s="162" t="s">
        <v>608</v>
      </c>
      <c r="B76" s="71">
        <v>1560</v>
      </c>
      <c r="C76" s="40">
        <f>B76/23415</f>
        <v>6.6623959000640609E-2</v>
      </c>
      <c r="D76" s="71">
        <v>1467</v>
      </c>
      <c r="E76" s="41">
        <f>D76/20634</f>
        <v>7.1096248909566728E-2</v>
      </c>
      <c r="F76" s="77">
        <v>12002</v>
      </c>
      <c r="G76" s="42">
        <f>F76/194143</f>
        <v>6.1820410728174596E-2</v>
      </c>
      <c r="H76" s="71">
        <v>14331</v>
      </c>
      <c r="I76" s="41">
        <f>H76/175916</f>
        <v>8.1465017394665634E-2</v>
      </c>
      <c r="J76" s="37">
        <f>IF(D76=0, "-", IF((B76-D76)/D76&lt;10, (B76-D76)/D76, "&gt;999%"))</f>
        <v>6.3394683026584867E-2</v>
      </c>
      <c r="K76" s="38">
        <f>IF(H76=0, "-", IF((F76-H76)/H76&lt;10, (F76-H76)/H76, "&gt;999%"))</f>
        <v>-0.16251482799525505</v>
      </c>
    </row>
    <row r="77" spans="1:11" x14ac:dyDescent="0.25">
      <c r="B77" s="83"/>
      <c r="D77" s="83"/>
      <c r="F77" s="83"/>
      <c r="H77" s="83"/>
    </row>
    <row r="78" spans="1:11" ht="15.5" x14ac:dyDescent="0.35">
      <c r="A78" s="164" t="s">
        <v>118</v>
      </c>
      <c r="B78" s="196" t="s">
        <v>1</v>
      </c>
      <c r="C78" s="200"/>
      <c r="D78" s="200"/>
      <c r="E78" s="197"/>
      <c r="F78" s="196" t="s">
        <v>14</v>
      </c>
      <c r="G78" s="200"/>
      <c r="H78" s="200"/>
      <c r="I78" s="197"/>
      <c r="J78" s="196" t="s">
        <v>15</v>
      </c>
      <c r="K78" s="197"/>
    </row>
    <row r="79" spans="1:11" ht="13" x14ac:dyDescent="0.3">
      <c r="A79" s="22"/>
      <c r="B79" s="196">
        <f>VALUE(RIGHT($B$2, 4))</f>
        <v>2023</v>
      </c>
      <c r="C79" s="197"/>
      <c r="D79" s="196">
        <f>B79-1</f>
        <v>2022</v>
      </c>
      <c r="E79" s="204"/>
      <c r="F79" s="196">
        <f>B79</f>
        <v>2023</v>
      </c>
      <c r="G79" s="204"/>
      <c r="H79" s="196">
        <f>D79</f>
        <v>2022</v>
      </c>
      <c r="I79" s="204"/>
      <c r="J79" s="140" t="s">
        <v>4</v>
      </c>
      <c r="K79" s="141" t="s">
        <v>2</v>
      </c>
    </row>
    <row r="80" spans="1:11" ht="13" x14ac:dyDescent="0.3">
      <c r="A80" s="163" t="s">
        <v>145</v>
      </c>
      <c r="B80" s="61" t="s">
        <v>12</v>
      </c>
      <c r="C80" s="62" t="s">
        <v>13</v>
      </c>
      <c r="D80" s="61" t="s">
        <v>12</v>
      </c>
      <c r="E80" s="63" t="s">
        <v>13</v>
      </c>
      <c r="F80" s="62" t="s">
        <v>12</v>
      </c>
      <c r="G80" s="62" t="s">
        <v>13</v>
      </c>
      <c r="H80" s="61" t="s">
        <v>12</v>
      </c>
      <c r="I80" s="63" t="s">
        <v>13</v>
      </c>
      <c r="J80" s="61"/>
      <c r="K80" s="63"/>
    </row>
    <row r="81" spans="1:11" x14ac:dyDescent="0.25">
      <c r="A81" s="7" t="s">
        <v>244</v>
      </c>
      <c r="B81" s="65">
        <v>2</v>
      </c>
      <c r="C81" s="34">
        <f>IF(B88=0, "-", B81/B88)</f>
        <v>1.2578616352201259E-2</v>
      </c>
      <c r="D81" s="65">
        <v>3</v>
      </c>
      <c r="E81" s="9">
        <f>IF(D88=0, "-", D81/D88)</f>
        <v>1.6949152542372881E-2</v>
      </c>
      <c r="F81" s="81">
        <v>16</v>
      </c>
      <c r="G81" s="34">
        <f>IF(F88=0, "-", F81/F88)</f>
        <v>8.3160083160083165E-3</v>
      </c>
      <c r="H81" s="65">
        <v>19</v>
      </c>
      <c r="I81" s="9">
        <f>IF(H88=0, "-", H81/H88)</f>
        <v>9.433962264150943E-3</v>
      </c>
      <c r="J81" s="8">
        <f t="shared" ref="J81:J86" si="6">IF(D81=0, "-", IF((B81-D81)/D81&lt;10, (B81-D81)/D81, "&gt;999%"))</f>
        <v>-0.33333333333333331</v>
      </c>
      <c r="K81" s="9">
        <f t="shared" ref="K81:K86" si="7">IF(H81=0, "-", IF((F81-H81)/H81&lt;10, (F81-H81)/H81, "&gt;999%"))</f>
        <v>-0.15789473684210525</v>
      </c>
    </row>
    <row r="82" spans="1:11" x14ac:dyDescent="0.25">
      <c r="A82" s="7" t="s">
        <v>245</v>
      </c>
      <c r="B82" s="65">
        <v>0</v>
      </c>
      <c r="C82" s="34">
        <f>IF(B88=0, "-", B82/B88)</f>
        <v>0</v>
      </c>
      <c r="D82" s="65">
        <v>5</v>
      </c>
      <c r="E82" s="9">
        <f>IF(D88=0, "-", D82/D88)</f>
        <v>2.8248587570621469E-2</v>
      </c>
      <c r="F82" s="81">
        <v>51</v>
      </c>
      <c r="G82" s="34">
        <f>IF(F88=0, "-", F82/F88)</f>
        <v>2.6507276507276509E-2</v>
      </c>
      <c r="H82" s="65">
        <v>103</v>
      </c>
      <c r="I82" s="9">
        <f>IF(H88=0, "-", H82/H88)</f>
        <v>5.1142005958291957E-2</v>
      </c>
      <c r="J82" s="8">
        <f t="shared" si="6"/>
        <v>-1</v>
      </c>
      <c r="K82" s="9">
        <f t="shared" si="7"/>
        <v>-0.50485436893203883</v>
      </c>
    </row>
    <row r="83" spans="1:11" x14ac:dyDescent="0.25">
      <c r="A83" s="7" t="s">
        <v>246</v>
      </c>
      <c r="B83" s="65">
        <v>10</v>
      </c>
      <c r="C83" s="34">
        <f>IF(B88=0, "-", B83/B88)</f>
        <v>6.2893081761006289E-2</v>
      </c>
      <c r="D83" s="65">
        <v>7</v>
      </c>
      <c r="E83" s="9">
        <f>IF(D88=0, "-", D83/D88)</f>
        <v>3.954802259887006E-2</v>
      </c>
      <c r="F83" s="81">
        <v>215</v>
      </c>
      <c r="G83" s="34">
        <f>IF(F88=0, "-", F83/F88)</f>
        <v>0.11174636174636175</v>
      </c>
      <c r="H83" s="65">
        <v>172</v>
      </c>
      <c r="I83" s="9">
        <f>IF(H88=0, "-", H83/H88)</f>
        <v>8.5402184707050646E-2</v>
      </c>
      <c r="J83" s="8">
        <f t="shared" si="6"/>
        <v>0.42857142857142855</v>
      </c>
      <c r="K83" s="9">
        <f t="shared" si="7"/>
        <v>0.25</v>
      </c>
    </row>
    <row r="84" spans="1:11" x14ac:dyDescent="0.25">
      <c r="A84" s="7" t="s">
        <v>247</v>
      </c>
      <c r="B84" s="65">
        <v>13</v>
      </c>
      <c r="C84" s="34">
        <f>IF(B88=0, "-", B84/B88)</f>
        <v>8.1761006289308172E-2</v>
      </c>
      <c r="D84" s="65">
        <v>2</v>
      </c>
      <c r="E84" s="9">
        <f>IF(D88=0, "-", D84/D88)</f>
        <v>1.1299435028248588E-2</v>
      </c>
      <c r="F84" s="81">
        <v>141</v>
      </c>
      <c r="G84" s="34">
        <f>IF(F88=0, "-", F84/F88)</f>
        <v>7.3284823284823289E-2</v>
      </c>
      <c r="H84" s="65">
        <v>115</v>
      </c>
      <c r="I84" s="9">
        <f>IF(H88=0, "-", H84/H88)</f>
        <v>5.7100297914597815E-2</v>
      </c>
      <c r="J84" s="8">
        <f t="shared" si="6"/>
        <v>5.5</v>
      </c>
      <c r="K84" s="9">
        <f t="shared" si="7"/>
        <v>0.22608695652173913</v>
      </c>
    </row>
    <row r="85" spans="1:11" x14ac:dyDescent="0.25">
      <c r="A85" s="7" t="s">
        <v>248</v>
      </c>
      <c r="B85" s="65">
        <v>129</v>
      </c>
      <c r="C85" s="34">
        <f>IF(B88=0, "-", B85/B88)</f>
        <v>0.81132075471698117</v>
      </c>
      <c r="D85" s="65">
        <v>151</v>
      </c>
      <c r="E85" s="9">
        <f>IF(D88=0, "-", D85/D88)</f>
        <v>0.85310734463276838</v>
      </c>
      <c r="F85" s="81">
        <v>1469</v>
      </c>
      <c r="G85" s="34">
        <f>IF(F88=0, "-", F85/F88)</f>
        <v>0.76351351351351349</v>
      </c>
      <c r="H85" s="65">
        <v>1556</v>
      </c>
      <c r="I85" s="9">
        <f>IF(H88=0, "-", H85/H88)</f>
        <v>0.77259185700099309</v>
      </c>
      <c r="J85" s="8">
        <f t="shared" si="6"/>
        <v>-0.14569536423841059</v>
      </c>
      <c r="K85" s="9">
        <f t="shared" si="7"/>
        <v>-5.5912596401028275E-2</v>
      </c>
    </row>
    <row r="86" spans="1:11" x14ac:dyDescent="0.25">
      <c r="A86" s="7" t="s">
        <v>249</v>
      </c>
      <c r="B86" s="65">
        <v>5</v>
      </c>
      <c r="C86" s="34">
        <f>IF(B88=0, "-", B86/B88)</f>
        <v>3.1446540880503145E-2</v>
      </c>
      <c r="D86" s="65">
        <v>9</v>
      </c>
      <c r="E86" s="9">
        <f>IF(D88=0, "-", D86/D88)</f>
        <v>5.0847457627118647E-2</v>
      </c>
      <c r="F86" s="81">
        <v>32</v>
      </c>
      <c r="G86" s="34">
        <f>IF(F88=0, "-", F86/F88)</f>
        <v>1.6632016632016633E-2</v>
      </c>
      <c r="H86" s="65">
        <v>49</v>
      </c>
      <c r="I86" s="9">
        <f>IF(H88=0, "-", H86/H88)</f>
        <v>2.4329692154915591E-2</v>
      </c>
      <c r="J86" s="8">
        <f t="shared" si="6"/>
        <v>-0.44444444444444442</v>
      </c>
      <c r="K86" s="9">
        <f t="shared" si="7"/>
        <v>-0.34693877551020408</v>
      </c>
    </row>
    <row r="87" spans="1:11" x14ac:dyDescent="0.25">
      <c r="A87" s="2"/>
      <c r="B87" s="68"/>
      <c r="C87" s="33"/>
      <c r="D87" s="68"/>
      <c r="E87" s="6"/>
      <c r="F87" s="82"/>
      <c r="G87" s="33"/>
      <c r="H87" s="68"/>
      <c r="I87" s="6"/>
      <c r="J87" s="5"/>
      <c r="K87" s="6"/>
    </row>
    <row r="88" spans="1:11" s="43" customFormat="1" ht="13" x14ac:dyDescent="0.3">
      <c r="A88" s="162" t="s">
        <v>607</v>
      </c>
      <c r="B88" s="71">
        <f>SUM(B81:B87)</f>
        <v>159</v>
      </c>
      <c r="C88" s="40">
        <f>B88/23415</f>
        <v>6.7905188981422166E-3</v>
      </c>
      <c r="D88" s="71">
        <f>SUM(D81:D87)</f>
        <v>177</v>
      </c>
      <c r="E88" s="41">
        <f>D88/20634</f>
        <v>8.5780750218086652E-3</v>
      </c>
      <c r="F88" s="77">
        <f>SUM(F81:F87)</f>
        <v>1924</v>
      </c>
      <c r="G88" s="42">
        <f>F88/194143</f>
        <v>9.9102208166145581E-3</v>
      </c>
      <c r="H88" s="71">
        <f>SUM(H81:H87)</f>
        <v>2014</v>
      </c>
      <c r="I88" s="41">
        <f>H88/175916</f>
        <v>1.1448645944655403E-2</v>
      </c>
      <c r="J88" s="37">
        <f>IF(D88=0, "-", IF((B88-D88)/D88&lt;10, (B88-D88)/D88, "&gt;999%"))</f>
        <v>-0.10169491525423729</v>
      </c>
      <c r="K88" s="38">
        <f>IF(H88=0, "-", IF((F88-H88)/H88&lt;10, (F88-H88)/H88, "&gt;999%"))</f>
        <v>-4.4687189672293945E-2</v>
      </c>
    </row>
    <row r="89" spans="1:11" x14ac:dyDescent="0.25">
      <c r="B89" s="83"/>
      <c r="D89" s="83"/>
      <c r="F89" s="83"/>
      <c r="H89" s="83"/>
    </row>
    <row r="90" spans="1:11" ht="13" x14ac:dyDescent="0.3">
      <c r="A90" s="163" t="s">
        <v>146</v>
      </c>
      <c r="B90" s="61" t="s">
        <v>12</v>
      </c>
      <c r="C90" s="62" t="s">
        <v>13</v>
      </c>
      <c r="D90" s="61" t="s">
        <v>12</v>
      </c>
      <c r="E90" s="63" t="s">
        <v>13</v>
      </c>
      <c r="F90" s="62" t="s">
        <v>12</v>
      </c>
      <c r="G90" s="62" t="s">
        <v>13</v>
      </c>
      <c r="H90" s="61" t="s">
        <v>12</v>
      </c>
      <c r="I90" s="63" t="s">
        <v>13</v>
      </c>
      <c r="J90" s="61"/>
      <c r="K90" s="63"/>
    </row>
    <row r="91" spans="1:11" x14ac:dyDescent="0.25">
      <c r="A91" s="7" t="s">
        <v>250</v>
      </c>
      <c r="B91" s="65">
        <v>1</v>
      </c>
      <c r="C91" s="34">
        <f>IF(B111=0, "-", B91/B111)</f>
        <v>2.0920502092050207E-3</v>
      </c>
      <c r="D91" s="65">
        <v>5</v>
      </c>
      <c r="E91" s="9">
        <f>IF(D111=0, "-", D91/D111)</f>
        <v>9.2250922509225092E-3</v>
      </c>
      <c r="F91" s="81">
        <v>15</v>
      </c>
      <c r="G91" s="34">
        <f>IF(F111=0, "-", F91/F111)</f>
        <v>3.0915086562242375E-3</v>
      </c>
      <c r="H91" s="65">
        <v>16</v>
      </c>
      <c r="I91" s="9">
        <f>IF(H111=0, "-", H91/H111)</f>
        <v>4.8236358154959301E-3</v>
      </c>
      <c r="J91" s="8">
        <f t="shared" ref="J91:J109" si="8">IF(D91=0, "-", IF((B91-D91)/D91&lt;10, (B91-D91)/D91, "&gt;999%"))</f>
        <v>-0.8</v>
      </c>
      <c r="K91" s="9">
        <f t="shared" ref="K91:K109" si="9">IF(H91=0, "-", IF((F91-H91)/H91&lt;10, (F91-H91)/H91, "&gt;999%"))</f>
        <v>-6.25E-2</v>
      </c>
    </row>
    <row r="92" spans="1:11" x14ac:dyDescent="0.25">
      <c r="A92" s="7" t="s">
        <v>251</v>
      </c>
      <c r="B92" s="65">
        <v>21</v>
      </c>
      <c r="C92" s="34">
        <f>IF(B111=0, "-", B92/B111)</f>
        <v>4.3933054393305436E-2</v>
      </c>
      <c r="D92" s="65">
        <v>9</v>
      </c>
      <c r="E92" s="9">
        <f>IF(D111=0, "-", D92/D111)</f>
        <v>1.6605166051660517E-2</v>
      </c>
      <c r="F92" s="81">
        <v>107</v>
      </c>
      <c r="G92" s="34">
        <f>IF(F111=0, "-", F92/F111)</f>
        <v>2.2052761747732894E-2</v>
      </c>
      <c r="H92" s="65">
        <v>67</v>
      </c>
      <c r="I92" s="9">
        <f>IF(H111=0, "-", H92/H111)</f>
        <v>2.0198974977389206E-2</v>
      </c>
      <c r="J92" s="8">
        <f t="shared" si="8"/>
        <v>1.3333333333333333</v>
      </c>
      <c r="K92" s="9">
        <f t="shared" si="9"/>
        <v>0.59701492537313428</v>
      </c>
    </row>
    <row r="93" spans="1:11" x14ac:dyDescent="0.25">
      <c r="A93" s="7" t="s">
        <v>252</v>
      </c>
      <c r="B93" s="65">
        <v>11</v>
      </c>
      <c r="C93" s="34">
        <f>IF(B111=0, "-", B93/B111)</f>
        <v>2.3012552301255231E-2</v>
      </c>
      <c r="D93" s="65">
        <v>7</v>
      </c>
      <c r="E93" s="9">
        <f>IF(D111=0, "-", D93/D111)</f>
        <v>1.2915129151291513E-2</v>
      </c>
      <c r="F93" s="81">
        <v>65</v>
      </c>
      <c r="G93" s="34">
        <f>IF(F111=0, "-", F93/F111)</f>
        <v>1.3396537510305029E-2</v>
      </c>
      <c r="H93" s="65">
        <v>44</v>
      </c>
      <c r="I93" s="9">
        <f>IF(H111=0, "-", H93/H111)</f>
        <v>1.3264998492613807E-2</v>
      </c>
      <c r="J93" s="8">
        <f t="shared" si="8"/>
        <v>0.5714285714285714</v>
      </c>
      <c r="K93" s="9">
        <f t="shared" si="9"/>
        <v>0.47727272727272729</v>
      </c>
    </row>
    <row r="94" spans="1:11" x14ac:dyDescent="0.25">
      <c r="A94" s="7" t="s">
        <v>253</v>
      </c>
      <c r="B94" s="65">
        <v>36</v>
      </c>
      <c r="C94" s="34">
        <f>IF(B111=0, "-", B94/B111)</f>
        <v>7.5313807531380755E-2</v>
      </c>
      <c r="D94" s="65">
        <v>35</v>
      </c>
      <c r="E94" s="9">
        <f>IF(D111=0, "-", D94/D111)</f>
        <v>6.4575645756457564E-2</v>
      </c>
      <c r="F94" s="81">
        <v>272</v>
      </c>
      <c r="G94" s="34">
        <f>IF(F111=0, "-", F94/F111)</f>
        <v>5.6059356966199507E-2</v>
      </c>
      <c r="H94" s="65">
        <v>265</v>
      </c>
      <c r="I94" s="9">
        <f>IF(H111=0, "-", H94/H111)</f>
        <v>7.9891468194151341E-2</v>
      </c>
      <c r="J94" s="8">
        <f t="shared" si="8"/>
        <v>2.8571428571428571E-2</v>
      </c>
      <c r="K94" s="9">
        <f t="shared" si="9"/>
        <v>2.6415094339622643E-2</v>
      </c>
    </row>
    <row r="95" spans="1:11" x14ac:dyDescent="0.25">
      <c r="A95" s="7" t="s">
        <v>254</v>
      </c>
      <c r="B95" s="65">
        <v>4</v>
      </c>
      <c r="C95" s="34">
        <f>IF(B111=0, "-", B95/B111)</f>
        <v>8.368200836820083E-3</v>
      </c>
      <c r="D95" s="65">
        <v>7</v>
      </c>
      <c r="E95" s="9">
        <f>IF(D111=0, "-", D95/D111)</f>
        <v>1.2915129151291513E-2</v>
      </c>
      <c r="F95" s="81">
        <v>81</v>
      </c>
      <c r="G95" s="34">
        <f>IF(F111=0, "-", F95/F111)</f>
        <v>1.6694146743610881E-2</v>
      </c>
      <c r="H95" s="65">
        <v>107</v>
      </c>
      <c r="I95" s="9">
        <f>IF(H111=0, "-", H95/H111)</f>
        <v>3.2258064516129031E-2</v>
      </c>
      <c r="J95" s="8">
        <f t="shared" si="8"/>
        <v>-0.42857142857142855</v>
      </c>
      <c r="K95" s="9">
        <f t="shared" si="9"/>
        <v>-0.24299065420560748</v>
      </c>
    </row>
    <row r="96" spans="1:11" x14ac:dyDescent="0.25">
      <c r="A96" s="7" t="s">
        <v>255</v>
      </c>
      <c r="B96" s="65">
        <v>6</v>
      </c>
      <c r="C96" s="34">
        <f>IF(B111=0, "-", B96/B111)</f>
        <v>1.2552301255230125E-2</v>
      </c>
      <c r="D96" s="65">
        <v>3</v>
      </c>
      <c r="E96" s="9">
        <f>IF(D111=0, "-", D96/D111)</f>
        <v>5.5350553505535052E-3</v>
      </c>
      <c r="F96" s="81">
        <v>39</v>
      </c>
      <c r="G96" s="34">
        <f>IF(F111=0, "-", F96/F111)</f>
        <v>8.0379225061830168E-3</v>
      </c>
      <c r="H96" s="65">
        <v>34</v>
      </c>
      <c r="I96" s="9">
        <f>IF(H111=0, "-", H96/H111)</f>
        <v>1.0250226107928851E-2</v>
      </c>
      <c r="J96" s="8">
        <f t="shared" si="8"/>
        <v>1</v>
      </c>
      <c r="K96" s="9">
        <f t="shared" si="9"/>
        <v>0.14705882352941177</v>
      </c>
    </row>
    <row r="97" spans="1:11" x14ac:dyDescent="0.25">
      <c r="A97" s="7" t="s">
        <v>256</v>
      </c>
      <c r="B97" s="65">
        <v>0</v>
      </c>
      <c r="C97" s="34">
        <f>IF(B111=0, "-", B97/B111)</f>
        <v>0</v>
      </c>
      <c r="D97" s="65">
        <v>2</v>
      </c>
      <c r="E97" s="9">
        <f>IF(D111=0, "-", D97/D111)</f>
        <v>3.6900369003690036E-3</v>
      </c>
      <c r="F97" s="81">
        <v>5</v>
      </c>
      <c r="G97" s="34">
        <f>IF(F111=0, "-", F97/F111)</f>
        <v>1.0305028854080791E-3</v>
      </c>
      <c r="H97" s="65">
        <v>12</v>
      </c>
      <c r="I97" s="9">
        <f>IF(H111=0, "-", H97/H111)</f>
        <v>3.6177268616219473E-3</v>
      </c>
      <c r="J97" s="8">
        <f t="shared" si="8"/>
        <v>-1</v>
      </c>
      <c r="K97" s="9">
        <f t="shared" si="9"/>
        <v>-0.58333333333333337</v>
      </c>
    </row>
    <row r="98" spans="1:11" x14ac:dyDescent="0.25">
      <c r="A98" s="7" t="s">
        <v>257</v>
      </c>
      <c r="B98" s="65">
        <v>3</v>
      </c>
      <c r="C98" s="34">
        <f>IF(B111=0, "-", B98/B111)</f>
        <v>6.2761506276150627E-3</v>
      </c>
      <c r="D98" s="65">
        <v>0</v>
      </c>
      <c r="E98" s="9">
        <f>IF(D111=0, "-", D98/D111)</f>
        <v>0</v>
      </c>
      <c r="F98" s="81">
        <v>56</v>
      </c>
      <c r="G98" s="34">
        <f>IF(F111=0, "-", F98/F111)</f>
        <v>1.1541632316570486E-2</v>
      </c>
      <c r="H98" s="65">
        <v>0</v>
      </c>
      <c r="I98" s="9">
        <f>IF(H111=0, "-", H98/H111)</f>
        <v>0</v>
      </c>
      <c r="J98" s="8" t="str">
        <f t="shared" si="8"/>
        <v>-</v>
      </c>
      <c r="K98" s="9" t="str">
        <f t="shared" si="9"/>
        <v>-</v>
      </c>
    </row>
    <row r="99" spans="1:11" x14ac:dyDescent="0.25">
      <c r="A99" s="7" t="s">
        <v>258</v>
      </c>
      <c r="B99" s="65">
        <v>0</v>
      </c>
      <c r="C99" s="34">
        <f>IF(B111=0, "-", B99/B111)</f>
        <v>0</v>
      </c>
      <c r="D99" s="65">
        <v>0</v>
      </c>
      <c r="E99" s="9">
        <f>IF(D111=0, "-", D99/D111)</f>
        <v>0</v>
      </c>
      <c r="F99" s="81">
        <v>7</v>
      </c>
      <c r="G99" s="34">
        <f>IF(F111=0, "-", F99/F111)</f>
        <v>1.4427040395713108E-3</v>
      </c>
      <c r="H99" s="65">
        <v>9</v>
      </c>
      <c r="I99" s="9">
        <f>IF(H111=0, "-", H99/H111)</f>
        <v>2.7132951462164605E-3</v>
      </c>
      <c r="J99" s="8" t="str">
        <f t="shared" si="8"/>
        <v>-</v>
      </c>
      <c r="K99" s="9">
        <f t="shared" si="9"/>
        <v>-0.22222222222222221</v>
      </c>
    </row>
    <row r="100" spans="1:11" x14ac:dyDescent="0.25">
      <c r="A100" s="7" t="s">
        <v>259</v>
      </c>
      <c r="B100" s="65">
        <v>9</v>
      </c>
      <c r="C100" s="34">
        <f>IF(B111=0, "-", B100/B111)</f>
        <v>1.8828451882845189E-2</v>
      </c>
      <c r="D100" s="65">
        <v>9</v>
      </c>
      <c r="E100" s="9">
        <f>IF(D111=0, "-", D100/D111)</f>
        <v>1.6605166051660517E-2</v>
      </c>
      <c r="F100" s="81">
        <v>176</v>
      </c>
      <c r="G100" s="34">
        <f>IF(F111=0, "-", F100/F111)</f>
        <v>3.6273701566364384E-2</v>
      </c>
      <c r="H100" s="65">
        <v>107</v>
      </c>
      <c r="I100" s="9">
        <f>IF(H111=0, "-", H100/H111)</f>
        <v>3.2258064516129031E-2</v>
      </c>
      <c r="J100" s="8">
        <f t="shared" si="8"/>
        <v>0</v>
      </c>
      <c r="K100" s="9">
        <f t="shared" si="9"/>
        <v>0.64485981308411211</v>
      </c>
    </row>
    <row r="101" spans="1:11" x14ac:dyDescent="0.25">
      <c r="A101" s="7" t="s">
        <v>260</v>
      </c>
      <c r="B101" s="65">
        <v>0</v>
      </c>
      <c r="C101" s="34">
        <f>IF(B111=0, "-", B101/B111)</f>
        <v>0</v>
      </c>
      <c r="D101" s="65">
        <v>0</v>
      </c>
      <c r="E101" s="9">
        <f>IF(D111=0, "-", D101/D111)</f>
        <v>0</v>
      </c>
      <c r="F101" s="81">
        <v>0</v>
      </c>
      <c r="G101" s="34">
        <f>IF(F111=0, "-", F101/F111)</f>
        <v>0</v>
      </c>
      <c r="H101" s="65">
        <v>1</v>
      </c>
      <c r="I101" s="9">
        <f>IF(H111=0, "-", H101/H111)</f>
        <v>3.0147723846849563E-4</v>
      </c>
      <c r="J101" s="8" t="str">
        <f t="shared" si="8"/>
        <v>-</v>
      </c>
      <c r="K101" s="9">
        <f t="shared" si="9"/>
        <v>-1</v>
      </c>
    </row>
    <row r="102" spans="1:11" x14ac:dyDescent="0.25">
      <c r="A102" s="7" t="s">
        <v>261</v>
      </c>
      <c r="B102" s="65">
        <v>20</v>
      </c>
      <c r="C102" s="34">
        <f>IF(B111=0, "-", B102/B111)</f>
        <v>4.1841004184100417E-2</v>
      </c>
      <c r="D102" s="65">
        <v>53</v>
      </c>
      <c r="E102" s="9">
        <f>IF(D111=0, "-", D102/D111)</f>
        <v>9.7785977859778592E-2</v>
      </c>
      <c r="F102" s="81">
        <v>346</v>
      </c>
      <c r="G102" s="34">
        <f>IF(F111=0, "-", F102/F111)</f>
        <v>7.1310799670239081E-2</v>
      </c>
      <c r="H102" s="65">
        <v>407</v>
      </c>
      <c r="I102" s="9">
        <f>IF(H111=0, "-", H102/H111)</f>
        <v>0.12270123605667772</v>
      </c>
      <c r="J102" s="8">
        <f t="shared" si="8"/>
        <v>-0.62264150943396224</v>
      </c>
      <c r="K102" s="9">
        <f t="shared" si="9"/>
        <v>-0.14987714987714987</v>
      </c>
    </row>
    <row r="103" spans="1:11" x14ac:dyDescent="0.25">
      <c r="A103" s="7" t="s">
        <v>262</v>
      </c>
      <c r="B103" s="65">
        <v>4</v>
      </c>
      <c r="C103" s="34">
        <f>IF(B111=0, "-", B103/B111)</f>
        <v>8.368200836820083E-3</v>
      </c>
      <c r="D103" s="65">
        <v>18</v>
      </c>
      <c r="E103" s="9">
        <f>IF(D111=0, "-", D103/D111)</f>
        <v>3.3210332103321034E-2</v>
      </c>
      <c r="F103" s="81">
        <v>112</v>
      </c>
      <c r="G103" s="34">
        <f>IF(F111=0, "-", F103/F111)</f>
        <v>2.3083264633140973E-2</v>
      </c>
      <c r="H103" s="65">
        <v>194</v>
      </c>
      <c r="I103" s="9">
        <f>IF(H111=0, "-", H103/H111)</f>
        <v>5.848658426288815E-2</v>
      </c>
      <c r="J103" s="8">
        <f t="shared" si="8"/>
        <v>-0.77777777777777779</v>
      </c>
      <c r="K103" s="9">
        <f t="shared" si="9"/>
        <v>-0.42268041237113402</v>
      </c>
    </row>
    <row r="104" spans="1:11" x14ac:dyDescent="0.25">
      <c r="A104" s="7" t="s">
        <v>263</v>
      </c>
      <c r="B104" s="65">
        <v>2</v>
      </c>
      <c r="C104" s="34">
        <f>IF(B111=0, "-", B104/B111)</f>
        <v>4.1841004184100415E-3</v>
      </c>
      <c r="D104" s="65">
        <v>0</v>
      </c>
      <c r="E104" s="9">
        <f>IF(D111=0, "-", D104/D111)</f>
        <v>0</v>
      </c>
      <c r="F104" s="81">
        <v>6</v>
      </c>
      <c r="G104" s="34">
        <f>IF(F111=0, "-", F104/F111)</f>
        <v>1.2366034624896949E-3</v>
      </c>
      <c r="H104" s="65">
        <v>6</v>
      </c>
      <c r="I104" s="9">
        <f>IF(H111=0, "-", H104/H111)</f>
        <v>1.8088634308109737E-3</v>
      </c>
      <c r="J104" s="8" t="str">
        <f t="shared" si="8"/>
        <v>-</v>
      </c>
      <c r="K104" s="9">
        <f t="shared" si="9"/>
        <v>0</v>
      </c>
    </row>
    <row r="105" spans="1:11" x14ac:dyDescent="0.25">
      <c r="A105" s="7" t="s">
        <v>264</v>
      </c>
      <c r="B105" s="65">
        <v>27</v>
      </c>
      <c r="C105" s="34">
        <f>IF(B111=0, "-", B105/B111)</f>
        <v>5.6485355648535567E-2</v>
      </c>
      <c r="D105" s="65">
        <v>23</v>
      </c>
      <c r="E105" s="9">
        <f>IF(D111=0, "-", D105/D111)</f>
        <v>4.2435424354243544E-2</v>
      </c>
      <c r="F105" s="81">
        <v>230</v>
      </c>
      <c r="G105" s="34">
        <f>IF(F111=0, "-", F105/F111)</f>
        <v>4.7403132728771641E-2</v>
      </c>
      <c r="H105" s="65">
        <v>121</v>
      </c>
      <c r="I105" s="9">
        <f>IF(H111=0, "-", H105/H111)</f>
        <v>3.6478745854687973E-2</v>
      </c>
      <c r="J105" s="8">
        <f t="shared" si="8"/>
        <v>0.17391304347826086</v>
      </c>
      <c r="K105" s="9">
        <f t="shared" si="9"/>
        <v>0.90082644628099173</v>
      </c>
    </row>
    <row r="106" spans="1:11" x14ac:dyDescent="0.25">
      <c r="A106" s="7" t="s">
        <v>265</v>
      </c>
      <c r="B106" s="65">
        <v>316</v>
      </c>
      <c r="C106" s="34">
        <f>IF(B111=0, "-", B106/B111)</f>
        <v>0.66108786610878656</v>
      </c>
      <c r="D106" s="65">
        <v>351</v>
      </c>
      <c r="E106" s="9">
        <f>IF(D111=0, "-", D106/D111)</f>
        <v>0.64760147601476015</v>
      </c>
      <c r="F106" s="81">
        <v>3209</v>
      </c>
      <c r="G106" s="34">
        <f>IF(F111=0, "-", F106/F111)</f>
        <v>0.66137675185490519</v>
      </c>
      <c r="H106" s="65">
        <v>1824</v>
      </c>
      <c r="I106" s="9">
        <f>IF(H111=0, "-", H106/H111)</f>
        <v>0.54989448296653598</v>
      </c>
      <c r="J106" s="8">
        <f t="shared" si="8"/>
        <v>-9.9715099715099717E-2</v>
      </c>
      <c r="K106" s="9">
        <f t="shared" si="9"/>
        <v>0.75932017543859653</v>
      </c>
    </row>
    <row r="107" spans="1:11" x14ac:dyDescent="0.25">
      <c r="A107" s="7" t="s">
        <v>266</v>
      </c>
      <c r="B107" s="65">
        <v>14</v>
      </c>
      <c r="C107" s="34">
        <f>IF(B111=0, "-", B107/B111)</f>
        <v>2.9288702928870293E-2</v>
      </c>
      <c r="D107" s="65">
        <v>12</v>
      </c>
      <c r="E107" s="9">
        <f>IF(D111=0, "-", D107/D111)</f>
        <v>2.2140221402214021E-2</v>
      </c>
      <c r="F107" s="81">
        <v>89</v>
      </c>
      <c r="G107" s="34">
        <f>IF(F111=0, "-", F107/F111)</f>
        <v>1.8342951360263808E-2</v>
      </c>
      <c r="H107" s="65">
        <v>59</v>
      </c>
      <c r="I107" s="9">
        <f>IF(H111=0, "-", H107/H111)</f>
        <v>1.7787157069641242E-2</v>
      </c>
      <c r="J107" s="8">
        <f t="shared" si="8"/>
        <v>0.16666666666666666</v>
      </c>
      <c r="K107" s="9">
        <f t="shared" si="9"/>
        <v>0.50847457627118642</v>
      </c>
    </row>
    <row r="108" spans="1:11" x14ac:dyDescent="0.25">
      <c r="A108" s="7" t="s">
        <v>267</v>
      </c>
      <c r="B108" s="65">
        <v>3</v>
      </c>
      <c r="C108" s="34">
        <f>IF(B111=0, "-", B108/B111)</f>
        <v>6.2761506276150627E-3</v>
      </c>
      <c r="D108" s="65">
        <v>5</v>
      </c>
      <c r="E108" s="9">
        <f>IF(D111=0, "-", D108/D111)</f>
        <v>9.2250922509225092E-3</v>
      </c>
      <c r="F108" s="81">
        <v>19</v>
      </c>
      <c r="G108" s="34">
        <f>IF(F111=0, "-", F108/F111)</f>
        <v>3.9159109645507005E-3</v>
      </c>
      <c r="H108" s="65">
        <v>26</v>
      </c>
      <c r="I108" s="9">
        <f>IF(H111=0, "-", H108/H111)</f>
        <v>7.8384082001808856E-3</v>
      </c>
      <c r="J108" s="8">
        <f t="shared" si="8"/>
        <v>-0.4</v>
      </c>
      <c r="K108" s="9">
        <f t="shared" si="9"/>
        <v>-0.26923076923076922</v>
      </c>
    </row>
    <row r="109" spans="1:11" x14ac:dyDescent="0.25">
      <c r="A109" s="7" t="s">
        <v>268</v>
      </c>
      <c r="B109" s="65">
        <v>1</v>
      </c>
      <c r="C109" s="34">
        <f>IF(B111=0, "-", B109/B111)</f>
        <v>2.0920502092050207E-3</v>
      </c>
      <c r="D109" s="65">
        <v>3</v>
      </c>
      <c r="E109" s="9">
        <f>IF(D111=0, "-", D109/D111)</f>
        <v>5.5350553505535052E-3</v>
      </c>
      <c r="F109" s="81">
        <v>18</v>
      </c>
      <c r="G109" s="34">
        <f>IF(F111=0, "-", F109/F111)</f>
        <v>3.709810387469085E-3</v>
      </c>
      <c r="H109" s="65">
        <v>18</v>
      </c>
      <c r="I109" s="9">
        <f>IF(H111=0, "-", H109/H111)</f>
        <v>5.426590292432921E-3</v>
      </c>
      <c r="J109" s="8">
        <f t="shared" si="8"/>
        <v>-0.66666666666666663</v>
      </c>
      <c r="K109" s="9">
        <f t="shared" si="9"/>
        <v>0</v>
      </c>
    </row>
    <row r="110" spans="1:11" x14ac:dyDescent="0.25">
      <c r="A110" s="2"/>
      <c r="B110" s="68"/>
      <c r="C110" s="33"/>
      <c r="D110" s="68"/>
      <c r="E110" s="6"/>
      <c r="F110" s="82"/>
      <c r="G110" s="33"/>
      <c r="H110" s="68"/>
      <c r="I110" s="6"/>
      <c r="J110" s="5"/>
      <c r="K110" s="6"/>
    </row>
    <row r="111" spans="1:11" s="43" customFormat="1" ht="13" x14ac:dyDescent="0.3">
      <c r="A111" s="162" t="s">
        <v>606</v>
      </c>
      <c r="B111" s="71">
        <f>SUM(B91:B110)</f>
        <v>478</v>
      </c>
      <c r="C111" s="40">
        <f>B111/23415</f>
        <v>2.04142643604527E-2</v>
      </c>
      <c r="D111" s="71">
        <f>SUM(D91:D110)</f>
        <v>542</v>
      </c>
      <c r="E111" s="41">
        <f>D111/20634</f>
        <v>2.6267325772996026E-2</v>
      </c>
      <c r="F111" s="77">
        <f>SUM(F91:F110)</f>
        <v>4852</v>
      </c>
      <c r="G111" s="42">
        <f>F111/194143</f>
        <v>2.4991887423188062E-2</v>
      </c>
      <c r="H111" s="71">
        <f>SUM(H91:H110)</f>
        <v>3317</v>
      </c>
      <c r="I111" s="41">
        <f>H111/175916</f>
        <v>1.8855590168034744E-2</v>
      </c>
      <c r="J111" s="37">
        <f>IF(D111=0, "-", IF((B111-D111)/D111&lt;10, (B111-D111)/D111, "&gt;999%"))</f>
        <v>-0.11808118081180811</v>
      </c>
      <c r="K111" s="38">
        <f>IF(H111=0, "-", IF((F111-H111)/H111&lt;10, (F111-H111)/H111, "&gt;999%"))</f>
        <v>0.4627675610491408</v>
      </c>
    </row>
    <row r="112" spans="1:11" x14ac:dyDescent="0.25">
      <c r="B112" s="83"/>
      <c r="D112" s="83"/>
      <c r="F112" s="83"/>
      <c r="H112" s="83"/>
    </row>
    <row r="113" spans="1:11" s="43" customFormat="1" ht="13" x14ac:dyDescent="0.3">
      <c r="A113" s="162" t="s">
        <v>605</v>
      </c>
      <c r="B113" s="71">
        <v>637</v>
      </c>
      <c r="C113" s="40">
        <f>B113/23415</f>
        <v>2.7204783258594916E-2</v>
      </c>
      <c r="D113" s="71">
        <v>719</v>
      </c>
      <c r="E113" s="41">
        <f>D113/20634</f>
        <v>3.4845400794804693E-2</v>
      </c>
      <c r="F113" s="77">
        <v>6776</v>
      </c>
      <c r="G113" s="42">
        <f>F113/194143</f>
        <v>3.4902108239802616E-2</v>
      </c>
      <c r="H113" s="71">
        <v>5331</v>
      </c>
      <c r="I113" s="41">
        <f>H113/175916</f>
        <v>3.0304236112690147E-2</v>
      </c>
      <c r="J113" s="37">
        <f>IF(D113=0, "-", IF((B113-D113)/D113&lt;10, (B113-D113)/D113, "&gt;999%"))</f>
        <v>-0.11404728789986092</v>
      </c>
      <c r="K113" s="38">
        <f>IF(H113=0, "-", IF((F113-H113)/H113&lt;10, (F113-H113)/H113, "&gt;999%"))</f>
        <v>0.27105608703807915</v>
      </c>
    </row>
    <row r="114" spans="1:11" x14ac:dyDescent="0.25">
      <c r="B114" s="83"/>
      <c r="D114" s="83"/>
      <c r="F114" s="83"/>
      <c r="H114" s="83"/>
    </row>
    <row r="115" spans="1:11" ht="15.5" x14ac:dyDescent="0.35">
      <c r="A115" s="164" t="s">
        <v>119</v>
      </c>
      <c r="B115" s="196" t="s">
        <v>1</v>
      </c>
      <c r="C115" s="200"/>
      <c r="D115" s="200"/>
      <c r="E115" s="197"/>
      <c r="F115" s="196" t="s">
        <v>14</v>
      </c>
      <c r="G115" s="200"/>
      <c r="H115" s="200"/>
      <c r="I115" s="197"/>
      <c r="J115" s="196" t="s">
        <v>15</v>
      </c>
      <c r="K115" s="197"/>
    </row>
    <row r="116" spans="1:11" ht="13" x14ac:dyDescent="0.3">
      <c r="A116" s="22"/>
      <c r="B116" s="196">
        <f>VALUE(RIGHT($B$2, 4))</f>
        <v>2023</v>
      </c>
      <c r="C116" s="197"/>
      <c r="D116" s="196">
        <f>B116-1</f>
        <v>2022</v>
      </c>
      <c r="E116" s="204"/>
      <c r="F116" s="196">
        <f>B116</f>
        <v>2023</v>
      </c>
      <c r="G116" s="204"/>
      <c r="H116" s="196">
        <f>D116</f>
        <v>2022</v>
      </c>
      <c r="I116" s="204"/>
      <c r="J116" s="140" t="s">
        <v>4</v>
      </c>
      <c r="K116" s="141" t="s">
        <v>2</v>
      </c>
    </row>
    <row r="117" spans="1:11" ht="13" x14ac:dyDescent="0.3">
      <c r="A117" s="163" t="s">
        <v>147</v>
      </c>
      <c r="B117" s="61" t="s">
        <v>12</v>
      </c>
      <c r="C117" s="62" t="s">
        <v>13</v>
      </c>
      <c r="D117" s="61" t="s">
        <v>12</v>
      </c>
      <c r="E117" s="63" t="s">
        <v>13</v>
      </c>
      <c r="F117" s="62" t="s">
        <v>12</v>
      </c>
      <c r="G117" s="62" t="s">
        <v>13</v>
      </c>
      <c r="H117" s="61" t="s">
        <v>12</v>
      </c>
      <c r="I117" s="63" t="s">
        <v>13</v>
      </c>
      <c r="J117" s="61"/>
      <c r="K117" s="63"/>
    </row>
    <row r="118" spans="1:11" x14ac:dyDescent="0.25">
      <c r="A118" s="7" t="s">
        <v>269</v>
      </c>
      <c r="B118" s="65">
        <v>0</v>
      </c>
      <c r="C118" s="34">
        <f>IF(B122=0, "-", B118/B122)</f>
        <v>0</v>
      </c>
      <c r="D118" s="65">
        <v>0</v>
      </c>
      <c r="E118" s="9">
        <f>IF(D122=0, "-", D118/D122)</f>
        <v>0</v>
      </c>
      <c r="F118" s="81">
        <v>5</v>
      </c>
      <c r="G118" s="34">
        <f>IF(F122=0, "-", F118/F122)</f>
        <v>1.1441647597254004E-2</v>
      </c>
      <c r="H118" s="65">
        <v>0</v>
      </c>
      <c r="I118" s="9">
        <f>IF(H122=0, "-", H118/H122)</f>
        <v>0</v>
      </c>
      <c r="J118" s="8" t="str">
        <f>IF(D118=0, "-", IF((B118-D118)/D118&lt;10, (B118-D118)/D118, "&gt;999%"))</f>
        <v>-</v>
      </c>
      <c r="K118" s="9" t="str">
        <f>IF(H118=0, "-", IF((F118-H118)/H118&lt;10, (F118-H118)/H118, "&gt;999%"))</f>
        <v>-</v>
      </c>
    </row>
    <row r="119" spans="1:11" x14ac:dyDescent="0.25">
      <c r="A119" s="7" t="s">
        <v>270</v>
      </c>
      <c r="B119" s="65">
        <v>11</v>
      </c>
      <c r="C119" s="34">
        <f>IF(B122=0, "-", B119/B122)</f>
        <v>0.7857142857142857</v>
      </c>
      <c r="D119" s="65">
        <v>22</v>
      </c>
      <c r="E119" s="9">
        <f>IF(D122=0, "-", D119/D122)</f>
        <v>0.7857142857142857</v>
      </c>
      <c r="F119" s="81">
        <v>413</v>
      </c>
      <c r="G119" s="34">
        <f>IF(F122=0, "-", F119/F122)</f>
        <v>0.94508009153318073</v>
      </c>
      <c r="H119" s="65">
        <v>509</v>
      </c>
      <c r="I119" s="9">
        <f>IF(H122=0, "-", H119/H122)</f>
        <v>0.88214904679376083</v>
      </c>
      <c r="J119" s="8">
        <f>IF(D119=0, "-", IF((B119-D119)/D119&lt;10, (B119-D119)/D119, "&gt;999%"))</f>
        <v>-0.5</v>
      </c>
      <c r="K119" s="9">
        <f>IF(H119=0, "-", IF((F119-H119)/H119&lt;10, (F119-H119)/H119, "&gt;999%"))</f>
        <v>-0.18860510805500982</v>
      </c>
    </row>
    <row r="120" spans="1:11" x14ac:dyDescent="0.25">
      <c r="A120" s="7" t="s">
        <v>271</v>
      </c>
      <c r="B120" s="65">
        <v>3</v>
      </c>
      <c r="C120" s="34">
        <f>IF(B122=0, "-", B120/B122)</f>
        <v>0.21428571428571427</v>
      </c>
      <c r="D120" s="65">
        <v>6</v>
      </c>
      <c r="E120" s="9">
        <f>IF(D122=0, "-", D120/D122)</f>
        <v>0.21428571428571427</v>
      </c>
      <c r="F120" s="81">
        <v>19</v>
      </c>
      <c r="G120" s="34">
        <f>IF(F122=0, "-", F120/F122)</f>
        <v>4.3478260869565216E-2</v>
      </c>
      <c r="H120" s="65">
        <v>68</v>
      </c>
      <c r="I120" s="9">
        <f>IF(H122=0, "-", H120/H122)</f>
        <v>0.11785095320623917</v>
      </c>
      <c r="J120" s="8">
        <f>IF(D120=0, "-", IF((B120-D120)/D120&lt;10, (B120-D120)/D120, "&gt;999%"))</f>
        <v>-0.5</v>
      </c>
      <c r="K120" s="9">
        <f>IF(H120=0, "-", IF((F120-H120)/H120&lt;10, (F120-H120)/H120, "&gt;999%"))</f>
        <v>-0.72058823529411764</v>
      </c>
    </row>
    <row r="121" spans="1:11" x14ac:dyDescent="0.25">
      <c r="A121" s="2"/>
      <c r="B121" s="68"/>
      <c r="C121" s="33"/>
      <c r="D121" s="68"/>
      <c r="E121" s="6"/>
      <c r="F121" s="82"/>
      <c r="G121" s="33"/>
      <c r="H121" s="68"/>
      <c r="I121" s="6"/>
      <c r="J121" s="5"/>
      <c r="K121" s="6"/>
    </row>
    <row r="122" spans="1:11" s="43" customFormat="1" ht="13" x14ac:dyDescent="0.3">
      <c r="A122" s="162" t="s">
        <v>604</v>
      </c>
      <c r="B122" s="71">
        <f>SUM(B118:B121)</f>
        <v>14</v>
      </c>
      <c r="C122" s="40">
        <f>B122/23415</f>
        <v>5.9790732436472351E-4</v>
      </c>
      <c r="D122" s="71">
        <f>SUM(D118:D121)</f>
        <v>28</v>
      </c>
      <c r="E122" s="41">
        <f>D122/20634</f>
        <v>1.3569836192691674E-3</v>
      </c>
      <c r="F122" s="77">
        <f>SUM(F118:F121)</f>
        <v>437</v>
      </c>
      <c r="G122" s="42">
        <f>F122/194143</f>
        <v>2.2509181376614146E-3</v>
      </c>
      <c r="H122" s="71">
        <f>SUM(H118:H121)</f>
        <v>577</v>
      </c>
      <c r="I122" s="41">
        <f>H122/175916</f>
        <v>3.2799745332999842E-3</v>
      </c>
      <c r="J122" s="37">
        <f>IF(D122=0, "-", IF((B122-D122)/D122&lt;10, (B122-D122)/D122, "&gt;999%"))</f>
        <v>-0.5</v>
      </c>
      <c r="K122" s="38">
        <f>IF(H122=0, "-", IF((F122-H122)/H122&lt;10, (F122-H122)/H122, "&gt;999%"))</f>
        <v>-0.24263431542461006</v>
      </c>
    </row>
    <row r="123" spans="1:11" x14ac:dyDescent="0.25">
      <c r="B123" s="83"/>
      <c r="D123" s="83"/>
      <c r="F123" s="83"/>
      <c r="H123" s="83"/>
    </row>
    <row r="124" spans="1:11" ht="13" x14ac:dyDescent="0.3">
      <c r="A124" s="163" t="s">
        <v>148</v>
      </c>
      <c r="B124" s="61" t="s">
        <v>12</v>
      </c>
      <c r="C124" s="62" t="s">
        <v>13</v>
      </c>
      <c r="D124" s="61" t="s">
        <v>12</v>
      </c>
      <c r="E124" s="63" t="s">
        <v>13</v>
      </c>
      <c r="F124" s="62" t="s">
        <v>12</v>
      </c>
      <c r="G124" s="62" t="s">
        <v>13</v>
      </c>
      <c r="H124" s="61" t="s">
        <v>12</v>
      </c>
      <c r="I124" s="63" t="s">
        <v>13</v>
      </c>
      <c r="J124" s="61"/>
      <c r="K124" s="63"/>
    </row>
    <row r="125" spans="1:11" x14ac:dyDescent="0.25">
      <c r="A125" s="7" t="s">
        <v>272</v>
      </c>
      <c r="B125" s="65">
        <v>4</v>
      </c>
      <c r="C125" s="34">
        <f>IF(B137=0, "-", B125/B137)</f>
        <v>0.13793103448275862</v>
      </c>
      <c r="D125" s="65">
        <v>7</v>
      </c>
      <c r="E125" s="9">
        <f>IF(D137=0, "-", D125/D137)</f>
        <v>0.23333333333333334</v>
      </c>
      <c r="F125" s="81">
        <v>24</v>
      </c>
      <c r="G125" s="34">
        <f>IF(F137=0, "-", F125/F137)</f>
        <v>8.6956521739130432E-2</v>
      </c>
      <c r="H125" s="65">
        <v>36</v>
      </c>
      <c r="I125" s="9">
        <f>IF(H137=0, "-", H125/H137)</f>
        <v>0.15189873417721519</v>
      </c>
      <c r="J125" s="8">
        <f t="shared" ref="J125:J135" si="10">IF(D125=0, "-", IF((B125-D125)/D125&lt;10, (B125-D125)/D125, "&gt;999%"))</f>
        <v>-0.42857142857142855</v>
      </c>
      <c r="K125" s="9">
        <f t="shared" ref="K125:K135" si="11">IF(H125=0, "-", IF((F125-H125)/H125&lt;10, (F125-H125)/H125, "&gt;999%"))</f>
        <v>-0.33333333333333331</v>
      </c>
    </row>
    <row r="126" spans="1:11" x14ac:dyDescent="0.25">
      <c r="A126" s="7" t="s">
        <v>273</v>
      </c>
      <c r="B126" s="65">
        <v>3</v>
      </c>
      <c r="C126" s="34">
        <f>IF(B137=0, "-", B126/B137)</f>
        <v>0.10344827586206896</v>
      </c>
      <c r="D126" s="65">
        <v>0</v>
      </c>
      <c r="E126" s="9">
        <f>IF(D137=0, "-", D126/D137)</f>
        <v>0</v>
      </c>
      <c r="F126" s="81">
        <v>7</v>
      </c>
      <c r="G126" s="34">
        <f>IF(F137=0, "-", F126/F137)</f>
        <v>2.5362318840579712E-2</v>
      </c>
      <c r="H126" s="65">
        <v>14</v>
      </c>
      <c r="I126" s="9">
        <f>IF(H137=0, "-", H126/H137)</f>
        <v>5.9071729957805907E-2</v>
      </c>
      <c r="J126" s="8" t="str">
        <f t="shared" si="10"/>
        <v>-</v>
      </c>
      <c r="K126" s="9">
        <f t="shared" si="11"/>
        <v>-0.5</v>
      </c>
    </row>
    <row r="127" spans="1:11" x14ac:dyDescent="0.25">
      <c r="A127" s="7" t="s">
        <v>274</v>
      </c>
      <c r="B127" s="65">
        <v>7</v>
      </c>
      <c r="C127" s="34">
        <f>IF(B137=0, "-", B127/B137)</f>
        <v>0.2413793103448276</v>
      </c>
      <c r="D127" s="65">
        <v>0</v>
      </c>
      <c r="E127" s="9">
        <f>IF(D137=0, "-", D127/D137)</f>
        <v>0</v>
      </c>
      <c r="F127" s="81">
        <v>56</v>
      </c>
      <c r="G127" s="34">
        <f>IF(F137=0, "-", F127/F137)</f>
        <v>0.20289855072463769</v>
      </c>
      <c r="H127" s="65">
        <v>0</v>
      </c>
      <c r="I127" s="9">
        <f>IF(H137=0, "-", H127/H137)</f>
        <v>0</v>
      </c>
      <c r="J127" s="8" t="str">
        <f t="shared" si="10"/>
        <v>-</v>
      </c>
      <c r="K127" s="9" t="str">
        <f t="shared" si="11"/>
        <v>-</v>
      </c>
    </row>
    <row r="128" spans="1:11" x14ac:dyDescent="0.25">
      <c r="A128" s="7" t="s">
        <v>275</v>
      </c>
      <c r="B128" s="65">
        <v>3</v>
      </c>
      <c r="C128" s="34">
        <f>IF(B137=0, "-", B128/B137)</f>
        <v>0.10344827586206896</v>
      </c>
      <c r="D128" s="65">
        <v>6</v>
      </c>
      <c r="E128" s="9">
        <f>IF(D137=0, "-", D128/D137)</f>
        <v>0.2</v>
      </c>
      <c r="F128" s="81">
        <v>19</v>
      </c>
      <c r="G128" s="34">
        <f>IF(F137=0, "-", F128/F137)</f>
        <v>6.8840579710144928E-2</v>
      </c>
      <c r="H128" s="65">
        <v>38</v>
      </c>
      <c r="I128" s="9">
        <f>IF(H137=0, "-", H128/H137)</f>
        <v>0.16033755274261605</v>
      </c>
      <c r="J128" s="8">
        <f t="shared" si="10"/>
        <v>-0.5</v>
      </c>
      <c r="K128" s="9">
        <f t="shared" si="11"/>
        <v>-0.5</v>
      </c>
    </row>
    <row r="129" spans="1:11" x14ac:dyDescent="0.25">
      <c r="A129" s="7" t="s">
        <v>276</v>
      </c>
      <c r="B129" s="65">
        <v>0</v>
      </c>
      <c r="C129" s="34">
        <f>IF(B137=0, "-", B129/B137)</f>
        <v>0</v>
      </c>
      <c r="D129" s="65">
        <v>1</v>
      </c>
      <c r="E129" s="9">
        <f>IF(D137=0, "-", D129/D137)</f>
        <v>3.3333333333333333E-2</v>
      </c>
      <c r="F129" s="81">
        <v>1</v>
      </c>
      <c r="G129" s="34">
        <f>IF(F137=0, "-", F129/F137)</f>
        <v>3.6231884057971015E-3</v>
      </c>
      <c r="H129" s="65">
        <v>13</v>
      </c>
      <c r="I129" s="9">
        <f>IF(H137=0, "-", H129/H137)</f>
        <v>5.4852320675105488E-2</v>
      </c>
      <c r="J129" s="8">
        <f t="shared" si="10"/>
        <v>-1</v>
      </c>
      <c r="K129" s="9">
        <f t="shared" si="11"/>
        <v>-0.92307692307692313</v>
      </c>
    </row>
    <row r="130" spans="1:11" x14ac:dyDescent="0.25">
      <c r="A130" s="7" t="s">
        <v>277</v>
      </c>
      <c r="B130" s="65">
        <v>0</v>
      </c>
      <c r="C130" s="34">
        <f>IF(B137=0, "-", B130/B137)</f>
        <v>0</v>
      </c>
      <c r="D130" s="65">
        <v>1</v>
      </c>
      <c r="E130" s="9">
        <f>IF(D137=0, "-", D130/D137)</f>
        <v>3.3333333333333333E-2</v>
      </c>
      <c r="F130" s="81">
        <v>2</v>
      </c>
      <c r="G130" s="34">
        <f>IF(F137=0, "-", F130/F137)</f>
        <v>7.246376811594203E-3</v>
      </c>
      <c r="H130" s="65">
        <v>2</v>
      </c>
      <c r="I130" s="9">
        <f>IF(H137=0, "-", H130/H137)</f>
        <v>8.4388185654008432E-3</v>
      </c>
      <c r="J130" s="8">
        <f t="shared" si="10"/>
        <v>-1</v>
      </c>
      <c r="K130" s="9">
        <f t="shared" si="11"/>
        <v>0</v>
      </c>
    </row>
    <row r="131" spans="1:11" x14ac:dyDescent="0.25">
      <c r="A131" s="7" t="s">
        <v>278</v>
      </c>
      <c r="B131" s="65">
        <v>0</v>
      </c>
      <c r="C131" s="34">
        <f>IF(B137=0, "-", B131/B137)</f>
        <v>0</v>
      </c>
      <c r="D131" s="65">
        <v>4</v>
      </c>
      <c r="E131" s="9">
        <f>IF(D137=0, "-", D131/D137)</f>
        <v>0.13333333333333333</v>
      </c>
      <c r="F131" s="81">
        <v>1</v>
      </c>
      <c r="G131" s="34">
        <f>IF(F137=0, "-", F131/F137)</f>
        <v>3.6231884057971015E-3</v>
      </c>
      <c r="H131" s="65">
        <v>16</v>
      </c>
      <c r="I131" s="9">
        <f>IF(H137=0, "-", H131/H137)</f>
        <v>6.7510548523206745E-2</v>
      </c>
      <c r="J131" s="8">
        <f t="shared" si="10"/>
        <v>-1</v>
      </c>
      <c r="K131" s="9">
        <f t="shared" si="11"/>
        <v>-0.9375</v>
      </c>
    </row>
    <row r="132" spans="1:11" x14ac:dyDescent="0.25">
      <c r="A132" s="7" t="s">
        <v>279</v>
      </c>
      <c r="B132" s="65">
        <v>0</v>
      </c>
      <c r="C132" s="34">
        <f>IF(B137=0, "-", B132/B137)</f>
        <v>0</v>
      </c>
      <c r="D132" s="65">
        <v>2</v>
      </c>
      <c r="E132" s="9">
        <f>IF(D137=0, "-", D132/D137)</f>
        <v>6.6666666666666666E-2</v>
      </c>
      <c r="F132" s="81">
        <v>2</v>
      </c>
      <c r="G132" s="34">
        <f>IF(F137=0, "-", F132/F137)</f>
        <v>7.246376811594203E-3</v>
      </c>
      <c r="H132" s="65">
        <v>7</v>
      </c>
      <c r="I132" s="9">
        <f>IF(H137=0, "-", H132/H137)</f>
        <v>2.9535864978902954E-2</v>
      </c>
      <c r="J132" s="8">
        <f t="shared" si="10"/>
        <v>-1</v>
      </c>
      <c r="K132" s="9">
        <f t="shared" si="11"/>
        <v>-0.7142857142857143</v>
      </c>
    </row>
    <row r="133" spans="1:11" x14ac:dyDescent="0.25">
      <c r="A133" s="7" t="s">
        <v>280</v>
      </c>
      <c r="B133" s="65">
        <v>6</v>
      </c>
      <c r="C133" s="34">
        <f>IF(B137=0, "-", B133/B137)</f>
        <v>0.20689655172413793</v>
      </c>
      <c r="D133" s="65">
        <v>6</v>
      </c>
      <c r="E133" s="9">
        <f>IF(D137=0, "-", D133/D137)</f>
        <v>0.2</v>
      </c>
      <c r="F133" s="81">
        <v>46</v>
      </c>
      <c r="G133" s="34">
        <f>IF(F137=0, "-", F133/F137)</f>
        <v>0.16666666666666666</v>
      </c>
      <c r="H133" s="65">
        <v>42</v>
      </c>
      <c r="I133" s="9">
        <f>IF(H137=0, "-", H133/H137)</f>
        <v>0.17721518987341772</v>
      </c>
      <c r="J133" s="8">
        <f t="shared" si="10"/>
        <v>0</v>
      </c>
      <c r="K133" s="9">
        <f t="shared" si="11"/>
        <v>9.5238095238095233E-2</v>
      </c>
    </row>
    <row r="134" spans="1:11" x14ac:dyDescent="0.25">
      <c r="A134" s="7" t="s">
        <v>281</v>
      </c>
      <c r="B134" s="65">
        <v>1</v>
      </c>
      <c r="C134" s="34">
        <f>IF(B137=0, "-", B134/B137)</f>
        <v>3.4482758620689655E-2</v>
      </c>
      <c r="D134" s="65">
        <v>0</v>
      </c>
      <c r="E134" s="9">
        <f>IF(D137=0, "-", D134/D137)</f>
        <v>0</v>
      </c>
      <c r="F134" s="81">
        <v>63</v>
      </c>
      <c r="G134" s="34">
        <f>IF(F137=0, "-", F134/F137)</f>
        <v>0.22826086956521738</v>
      </c>
      <c r="H134" s="65">
        <v>0</v>
      </c>
      <c r="I134" s="9">
        <f>IF(H137=0, "-", H134/H137)</f>
        <v>0</v>
      </c>
      <c r="J134" s="8" t="str">
        <f t="shared" si="10"/>
        <v>-</v>
      </c>
      <c r="K134" s="9" t="str">
        <f t="shared" si="11"/>
        <v>-</v>
      </c>
    </row>
    <row r="135" spans="1:11" x14ac:dyDescent="0.25">
      <c r="A135" s="7" t="s">
        <v>282</v>
      </c>
      <c r="B135" s="65">
        <v>5</v>
      </c>
      <c r="C135" s="34">
        <f>IF(B137=0, "-", B135/B137)</f>
        <v>0.17241379310344829</v>
      </c>
      <c r="D135" s="65">
        <v>3</v>
      </c>
      <c r="E135" s="9">
        <f>IF(D137=0, "-", D135/D137)</f>
        <v>0.1</v>
      </c>
      <c r="F135" s="81">
        <v>55</v>
      </c>
      <c r="G135" s="34">
        <f>IF(F137=0, "-", F135/F137)</f>
        <v>0.19927536231884058</v>
      </c>
      <c r="H135" s="65">
        <v>69</v>
      </c>
      <c r="I135" s="9">
        <f>IF(H137=0, "-", H135/H137)</f>
        <v>0.29113924050632911</v>
      </c>
      <c r="J135" s="8">
        <f t="shared" si="10"/>
        <v>0.66666666666666663</v>
      </c>
      <c r="K135" s="9">
        <f t="shared" si="11"/>
        <v>-0.20289855072463769</v>
      </c>
    </row>
    <row r="136" spans="1:11" x14ac:dyDescent="0.25">
      <c r="A136" s="2"/>
      <c r="B136" s="68"/>
      <c r="C136" s="33"/>
      <c r="D136" s="68"/>
      <c r="E136" s="6"/>
      <c r="F136" s="82"/>
      <c r="G136" s="33"/>
      <c r="H136" s="68"/>
      <c r="I136" s="6"/>
      <c r="J136" s="5"/>
      <c r="K136" s="6"/>
    </row>
    <row r="137" spans="1:11" s="43" customFormat="1" ht="13" x14ac:dyDescent="0.3">
      <c r="A137" s="162" t="s">
        <v>603</v>
      </c>
      <c r="B137" s="71">
        <f>SUM(B125:B136)</f>
        <v>29</v>
      </c>
      <c r="C137" s="40">
        <f>B137/23415</f>
        <v>1.2385223147554985E-3</v>
      </c>
      <c r="D137" s="71">
        <f>SUM(D125:D136)</f>
        <v>30</v>
      </c>
      <c r="E137" s="41">
        <f>D137/20634</f>
        <v>1.4539110206455365E-3</v>
      </c>
      <c r="F137" s="77">
        <f>SUM(F125:F136)</f>
        <v>276</v>
      </c>
      <c r="G137" s="42">
        <f>F137/194143</f>
        <v>1.4216325079966828E-3</v>
      </c>
      <c r="H137" s="71">
        <f>SUM(H125:H136)</f>
        <v>237</v>
      </c>
      <c r="I137" s="41">
        <f>H137/175916</f>
        <v>1.3472339070920213E-3</v>
      </c>
      <c r="J137" s="37">
        <f>IF(D137=0, "-", IF((B137-D137)/D137&lt;10, (B137-D137)/D137, "&gt;999%"))</f>
        <v>-3.3333333333333333E-2</v>
      </c>
      <c r="K137" s="38">
        <f>IF(H137=0, "-", IF((F137-H137)/H137&lt;10, (F137-H137)/H137, "&gt;999%"))</f>
        <v>0.16455696202531644</v>
      </c>
    </row>
    <row r="138" spans="1:11" x14ac:dyDescent="0.25">
      <c r="B138" s="83"/>
      <c r="D138" s="83"/>
      <c r="F138" s="83"/>
      <c r="H138" s="83"/>
    </row>
    <row r="139" spans="1:11" s="43" customFormat="1" ht="13" x14ac:dyDescent="0.3">
      <c r="A139" s="162" t="s">
        <v>602</v>
      </c>
      <c r="B139" s="71">
        <v>43</v>
      </c>
      <c r="C139" s="40">
        <f>B139/23415</f>
        <v>1.8364296391202221E-3</v>
      </c>
      <c r="D139" s="71">
        <v>58</v>
      </c>
      <c r="E139" s="41">
        <f>D139/20634</f>
        <v>2.8108946399147037E-3</v>
      </c>
      <c r="F139" s="77">
        <v>713</v>
      </c>
      <c r="G139" s="42">
        <f>F139/194143</f>
        <v>3.6725506456580974E-3</v>
      </c>
      <c r="H139" s="71">
        <v>814</v>
      </c>
      <c r="I139" s="41">
        <f>H139/175916</f>
        <v>4.6272084403920057E-3</v>
      </c>
      <c r="J139" s="37">
        <f>IF(D139=0, "-", IF((B139-D139)/D139&lt;10, (B139-D139)/D139, "&gt;999%"))</f>
        <v>-0.25862068965517243</v>
      </c>
      <c r="K139" s="38">
        <f>IF(H139=0, "-", IF((F139-H139)/H139&lt;10, (F139-H139)/H139, "&gt;999%"))</f>
        <v>-0.12407862407862408</v>
      </c>
    </row>
    <row r="140" spans="1:11" x14ac:dyDescent="0.25">
      <c r="B140" s="83"/>
      <c r="D140" s="83"/>
      <c r="F140" s="83"/>
      <c r="H140" s="83"/>
    </row>
    <row r="141" spans="1:11" ht="15.5" x14ac:dyDescent="0.35">
      <c r="A141" s="164" t="s">
        <v>120</v>
      </c>
      <c r="B141" s="196" t="s">
        <v>1</v>
      </c>
      <c r="C141" s="200"/>
      <c r="D141" s="200"/>
      <c r="E141" s="197"/>
      <c r="F141" s="196" t="s">
        <v>14</v>
      </c>
      <c r="G141" s="200"/>
      <c r="H141" s="200"/>
      <c r="I141" s="197"/>
      <c r="J141" s="196" t="s">
        <v>15</v>
      </c>
      <c r="K141" s="197"/>
    </row>
    <row r="142" spans="1:11" ht="13" x14ac:dyDescent="0.3">
      <c r="A142" s="22"/>
      <c r="B142" s="196">
        <f>VALUE(RIGHT($B$2, 4))</f>
        <v>2023</v>
      </c>
      <c r="C142" s="197"/>
      <c r="D142" s="196">
        <f>B142-1</f>
        <v>2022</v>
      </c>
      <c r="E142" s="204"/>
      <c r="F142" s="196">
        <f>B142</f>
        <v>2023</v>
      </c>
      <c r="G142" s="204"/>
      <c r="H142" s="196">
        <f>D142</f>
        <v>2022</v>
      </c>
      <c r="I142" s="204"/>
      <c r="J142" s="140" t="s">
        <v>4</v>
      </c>
      <c r="K142" s="141" t="s">
        <v>2</v>
      </c>
    </row>
    <row r="143" spans="1:11" ht="13" x14ac:dyDescent="0.3">
      <c r="A143" s="163" t="s">
        <v>149</v>
      </c>
      <c r="B143" s="61" t="s">
        <v>12</v>
      </c>
      <c r="C143" s="62" t="s">
        <v>13</v>
      </c>
      <c r="D143" s="61" t="s">
        <v>12</v>
      </c>
      <c r="E143" s="63" t="s">
        <v>13</v>
      </c>
      <c r="F143" s="62" t="s">
        <v>12</v>
      </c>
      <c r="G143" s="62" t="s">
        <v>13</v>
      </c>
      <c r="H143" s="61" t="s">
        <v>12</v>
      </c>
      <c r="I143" s="63" t="s">
        <v>13</v>
      </c>
      <c r="J143" s="61"/>
      <c r="K143" s="63"/>
    </row>
    <row r="144" spans="1:11" x14ac:dyDescent="0.25">
      <c r="A144" s="7" t="s">
        <v>283</v>
      </c>
      <c r="B144" s="65">
        <v>0</v>
      </c>
      <c r="C144" s="34" t="str">
        <f>IF(B146=0, "-", B144/B146)</f>
        <v>-</v>
      </c>
      <c r="D144" s="65">
        <v>0</v>
      </c>
      <c r="E144" s="9" t="str">
        <f>IF(D146=0, "-", D144/D146)</f>
        <v>-</v>
      </c>
      <c r="F144" s="81">
        <v>0</v>
      </c>
      <c r="G144" s="34" t="str">
        <f>IF(F146=0, "-", F144/F146)</f>
        <v>-</v>
      </c>
      <c r="H144" s="65">
        <v>7</v>
      </c>
      <c r="I144" s="9">
        <f>IF(H146=0, "-", H144/H146)</f>
        <v>1</v>
      </c>
      <c r="J144" s="8" t="str">
        <f>IF(D144=0, "-", IF((B144-D144)/D144&lt;10, (B144-D144)/D144, "&gt;999%"))</f>
        <v>-</v>
      </c>
      <c r="K144" s="9">
        <f>IF(H144=0, "-", IF((F144-H144)/H144&lt;10, (F144-H144)/H144, "&gt;999%"))</f>
        <v>-1</v>
      </c>
    </row>
    <row r="145" spans="1:11" x14ac:dyDescent="0.25">
      <c r="A145" s="2"/>
      <c r="B145" s="68"/>
      <c r="C145" s="33"/>
      <c r="D145" s="68"/>
      <c r="E145" s="6"/>
      <c r="F145" s="82"/>
      <c r="G145" s="33"/>
      <c r="H145" s="68"/>
      <c r="I145" s="6"/>
      <c r="J145" s="5"/>
      <c r="K145" s="6"/>
    </row>
    <row r="146" spans="1:11" s="43" customFormat="1" ht="13" x14ac:dyDescent="0.3">
      <c r="A146" s="162" t="s">
        <v>601</v>
      </c>
      <c r="B146" s="71">
        <f>SUM(B144:B145)</f>
        <v>0</v>
      </c>
      <c r="C146" s="40">
        <f>B146/23415</f>
        <v>0</v>
      </c>
      <c r="D146" s="71">
        <f>SUM(D144:D145)</f>
        <v>0</v>
      </c>
      <c r="E146" s="41">
        <f>D146/20634</f>
        <v>0</v>
      </c>
      <c r="F146" s="77">
        <f>SUM(F144:F145)</f>
        <v>0</v>
      </c>
      <c r="G146" s="42">
        <f>F146/194143</f>
        <v>0</v>
      </c>
      <c r="H146" s="71">
        <f>SUM(H144:H145)</f>
        <v>7</v>
      </c>
      <c r="I146" s="41">
        <f>H146/175916</f>
        <v>3.9791718774869823E-5</v>
      </c>
      <c r="J146" s="37" t="str">
        <f>IF(D146=0, "-", IF((B146-D146)/D146&lt;10, (B146-D146)/D146, "&gt;999%"))</f>
        <v>-</v>
      </c>
      <c r="K146" s="38">
        <f>IF(H146=0, "-", IF((F146-H146)/H146&lt;10, (F146-H146)/H146, "&gt;999%"))</f>
        <v>-1</v>
      </c>
    </row>
    <row r="147" spans="1:11" x14ac:dyDescent="0.25">
      <c r="B147" s="83"/>
      <c r="D147" s="83"/>
      <c r="F147" s="83"/>
      <c r="H147" s="83"/>
    </row>
    <row r="148" spans="1:11" ht="13" x14ac:dyDescent="0.3">
      <c r="A148" s="163" t="s">
        <v>150</v>
      </c>
      <c r="B148" s="61" t="s">
        <v>12</v>
      </c>
      <c r="C148" s="62" t="s">
        <v>13</v>
      </c>
      <c r="D148" s="61" t="s">
        <v>12</v>
      </c>
      <c r="E148" s="63" t="s">
        <v>13</v>
      </c>
      <c r="F148" s="62" t="s">
        <v>12</v>
      </c>
      <c r="G148" s="62" t="s">
        <v>13</v>
      </c>
      <c r="H148" s="61" t="s">
        <v>12</v>
      </c>
      <c r="I148" s="63" t="s">
        <v>13</v>
      </c>
      <c r="J148" s="61"/>
      <c r="K148" s="63"/>
    </row>
    <row r="149" spans="1:11" x14ac:dyDescent="0.25">
      <c r="A149" s="7" t="s">
        <v>284</v>
      </c>
      <c r="B149" s="65">
        <v>0</v>
      </c>
      <c r="C149" s="34">
        <f>IF(B161=0, "-", B149/B161)</f>
        <v>0</v>
      </c>
      <c r="D149" s="65">
        <v>0</v>
      </c>
      <c r="E149" s="9">
        <f>IF(D161=0, "-", D149/D161)</f>
        <v>0</v>
      </c>
      <c r="F149" s="81">
        <v>2</v>
      </c>
      <c r="G149" s="34">
        <f>IF(F161=0, "-", F149/F161)</f>
        <v>3.5714285714285712E-2</v>
      </c>
      <c r="H149" s="65">
        <v>0</v>
      </c>
      <c r="I149" s="9">
        <f>IF(H161=0, "-", H149/H161)</f>
        <v>0</v>
      </c>
      <c r="J149" s="8" t="str">
        <f t="shared" ref="J149:J159" si="12">IF(D149=0, "-", IF((B149-D149)/D149&lt;10, (B149-D149)/D149, "&gt;999%"))</f>
        <v>-</v>
      </c>
      <c r="K149" s="9" t="str">
        <f t="shared" ref="K149:K159" si="13">IF(H149=0, "-", IF((F149-H149)/H149&lt;10, (F149-H149)/H149, "&gt;999%"))</f>
        <v>-</v>
      </c>
    </row>
    <row r="150" spans="1:11" x14ac:dyDescent="0.25">
      <c r="A150" s="7" t="s">
        <v>285</v>
      </c>
      <c r="B150" s="65">
        <v>1</v>
      </c>
      <c r="C150" s="34">
        <f>IF(B161=0, "-", B150/B161)</f>
        <v>0.1111111111111111</v>
      </c>
      <c r="D150" s="65">
        <v>0</v>
      </c>
      <c r="E150" s="9">
        <f>IF(D161=0, "-", D150/D161)</f>
        <v>0</v>
      </c>
      <c r="F150" s="81">
        <v>4</v>
      </c>
      <c r="G150" s="34">
        <f>IF(F161=0, "-", F150/F161)</f>
        <v>7.1428571428571425E-2</v>
      </c>
      <c r="H150" s="65">
        <v>5</v>
      </c>
      <c r="I150" s="9">
        <f>IF(H161=0, "-", H150/H161)</f>
        <v>7.8125E-2</v>
      </c>
      <c r="J150" s="8" t="str">
        <f t="shared" si="12"/>
        <v>-</v>
      </c>
      <c r="K150" s="9">
        <f t="shared" si="13"/>
        <v>-0.2</v>
      </c>
    </row>
    <row r="151" spans="1:11" x14ac:dyDescent="0.25">
      <c r="A151" s="7" t="s">
        <v>286</v>
      </c>
      <c r="B151" s="65">
        <v>0</v>
      </c>
      <c r="C151" s="34">
        <f>IF(B161=0, "-", B151/B161)</f>
        <v>0</v>
      </c>
      <c r="D151" s="65">
        <v>0</v>
      </c>
      <c r="E151" s="9">
        <f>IF(D161=0, "-", D151/D161)</f>
        <v>0</v>
      </c>
      <c r="F151" s="81">
        <v>4</v>
      </c>
      <c r="G151" s="34">
        <f>IF(F161=0, "-", F151/F161)</f>
        <v>7.1428571428571425E-2</v>
      </c>
      <c r="H151" s="65">
        <v>6</v>
      </c>
      <c r="I151" s="9">
        <f>IF(H161=0, "-", H151/H161)</f>
        <v>9.375E-2</v>
      </c>
      <c r="J151" s="8" t="str">
        <f t="shared" si="12"/>
        <v>-</v>
      </c>
      <c r="K151" s="9">
        <f t="shared" si="13"/>
        <v>-0.33333333333333331</v>
      </c>
    </row>
    <row r="152" spans="1:11" x14ac:dyDescent="0.25">
      <c r="A152" s="7" t="s">
        <v>287</v>
      </c>
      <c r="B152" s="65">
        <v>0</v>
      </c>
      <c r="C152" s="34">
        <f>IF(B161=0, "-", B152/B161)</f>
        <v>0</v>
      </c>
      <c r="D152" s="65">
        <v>0</v>
      </c>
      <c r="E152" s="9">
        <f>IF(D161=0, "-", D152/D161)</f>
        <v>0</v>
      </c>
      <c r="F152" s="81">
        <v>1</v>
      </c>
      <c r="G152" s="34">
        <f>IF(F161=0, "-", F152/F161)</f>
        <v>1.7857142857142856E-2</v>
      </c>
      <c r="H152" s="65">
        <v>6</v>
      </c>
      <c r="I152" s="9">
        <f>IF(H161=0, "-", H152/H161)</f>
        <v>9.375E-2</v>
      </c>
      <c r="J152" s="8" t="str">
        <f t="shared" si="12"/>
        <v>-</v>
      </c>
      <c r="K152" s="9">
        <f t="shared" si="13"/>
        <v>-0.83333333333333337</v>
      </c>
    </row>
    <row r="153" spans="1:11" x14ac:dyDescent="0.25">
      <c r="A153" s="7" t="s">
        <v>288</v>
      </c>
      <c r="B153" s="65">
        <v>1</v>
      </c>
      <c r="C153" s="34">
        <f>IF(B161=0, "-", B153/B161)</f>
        <v>0.1111111111111111</v>
      </c>
      <c r="D153" s="65">
        <v>0</v>
      </c>
      <c r="E153" s="9">
        <f>IF(D161=0, "-", D153/D161)</f>
        <v>0</v>
      </c>
      <c r="F153" s="81">
        <v>8</v>
      </c>
      <c r="G153" s="34">
        <f>IF(F161=0, "-", F153/F161)</f>
        <v>0.14285714285714285</v>
      </c>
      <c r="H153" s="65">
        <v>0</v>
      </c>
      <c r="I153" s="9">
        <f>IF(H161=0, "-", H153/H161)</f>
        <v>0</v>
      </c>
      <c r="J153" s="8" t="str">
        <f t="shared" si="12"/>
        <v>-</v>
      </c>
      <c r="K153" s="9" t="str">
        <f t="shared" si="13"/>
        <v>-</v>
      </c>
    </row>
    <row r="154" spans="1:11" x14ac:dyDescent="0.25">
      <c r="A154" s="7" t="s">
        <v>289</v>
      </c>
      <c r="B154" s="65">
        <v>0</v>
      </c>
      <c r="C154" s="34">
        <f>IF(B161=0, "-", B154/B161)</f>
        <v>0</v>
      </c>
      <c r="D154" s="65">
        <v>1</v>
      </c>
      <c r="E154" s="9">
        <f>IF(D161=0, "-", D154/D161)</f>
        <v>0.16666666666666666</v>
      </c>
      <c r="F154" s="81">
        <v>5</v>
      </c>
      <c r="G154" s="34">
        <f>IF(F161=0, "-", F154/F161)</f>
        <v>8.9285714285714288E-2</v>
      </c>
      <c r="H154" s="65">
        <v>2</v>
      </c>
      <c r="I154" s="9">
        <f>IF(H161=0, "-", H154/H161)</f>
        <v>3.125E-2</v>
      </c>
      <c r="J154" s="8">
        <f t="shared" si="12"/>
        <v>-1</v>
      </c>
      <c r="K154" s="9">
        <f t="shared" si="13"/>
        <v>1.5</v>
      </c>
    </row>
    <row r="155" spans="1:11" x14ac:dyDescent="0.25">
      <c r="A155" s="7" t="s">
        <v>290</v>
      </c>
      <c r="B155" s="65">
        <v>2</v>
      </c>
      <c r="C155" s="34">
        <f>IF(B161=0, "-", B155/B161)</f>
        <v>0.22222222222222221</v>
      </c>
      <c r="D155" s="65">
        <v>0</v>
      </c>
      <c r="E155" s="9">
        <f>IF(D161=0, "-", D155/D161)</f>
        <v>0</v>
      </c>
      <c r="F155" s="81">
        <v>3</v>
      </c>
      <c r="G155" s="34">
        <f>IF(F161=0, "-", F155/F161)</f>
        <v>5.3571428571428568E-2</v>
      </c>
      <c r="H155" s="65">
        <v>0</v>
      </c>
      <c r="I155" s="9">
        <f>IF(H161=0, "-", H155/H161)</f>
        <v>0</v>
      </c>
      <c r="J155" s="8" t="str">
        <f t="shared" si="12"/>
        <v>-</v>
      </c>
      <c r="K155" s="9" t="str">
        <f t="shared" si="13"/>
        <v>-</v>
      </c>
    </row>
    <row r="156" spans="1:11" x14ac:dyDescent="0.25">
      <c r="A156" s="7" t="s">
        <v>291</v>
      </c>
      <c r="B156" s="65">
        <v>2</v>
      </c>
      <c r="C156" s="34">
        <f>IF(B161=0, "-", B156/B161)</f>
        <v>0.22222222222222221</v>
      </c>
      <c r="D156" s="65">
        <v>2</v>
      </c>
      <c r="E156" s="9">
        <f>IF(D161=0, "-", D156/D161)</f>
        <v>0.33333333333333331</v>
      </c>
      <c r="F156" s="81">
        <v>4</v>
      </c>
      <c r="G156" s="34">
        <f>IF(F161=0, "-", F156/F161)</f>
        <v>7.1428571428571425E-2</v>
      </c>
      <c r="H156" s="65">
        <v>11</v>
      </c>
      <c r="I156" s="9">
        <f>IF(H161=0, "-", H156/H161)</f>
        <v>0.171875</v>
      </c>
      <c r="J156" s="8">
        <f t="shared" si="12"/>
        <v>0</v>
      </c>
      <c r="K156" s="9">
        <f t="shared" si="13"/>
        <v>-0.63636363636363635</v>
      </c>
    </row>
    <row r="157" spans="1:11" x14ac:dyDescent="0.25">
      <c r="A157" s="7" t="s">
        <v>292</v>
      </c>
      <c r="B157" s="65">
        <v>1</v>
      </c>
      <c r="C157" s="34">
        <f>IF(B161=0, "-", B157/B161)</f>
        <v>0.1111111111111111</v>
      </c>
      <c r="D157" s="65">
        <v>2</v>
      </c>
      <c r="E157" s="9">
        <f>IF(D161=0, "-", D157/D161)</f>
        <v>0.33333333333333331</v>
      </c>
      <c r="F157" s="81">
        <v>13</v>
      </c>
      <c r="G157" s="34">
        <f>IF(F161=0, "-", F157/F161)</f>
        <v>0.23214285714285715</v>
      </c>
      <c r="H157" s="65">
        <v>24</v>
      </c>
      <c r="I157" s="9">
        <f>IF(H161=0, "-", H157/H161)</f>
        <v>0.375</v>
      </c>
      <c r="J157" s="8">
        <f t="shared" si="12"/>
        <v>-0.5</v>
      </c>
      <c r="K157" s="9">
        <f t="shared" si="13"/>
        <v>-0.45833333333333331</v>
      </c>
    </row>
    <row r="158" spans="1:11" x14ac:dyDescent="0.25">
      <c r="A158" s="7" t="s">
        <v>293</v>
      </c>
      <c r="B158" s="65">
        <v>2</v>
      </c>
      <c r="C158" s="34">
        <f>IF(B161=0, "-", B158/B161)</f>
        <v>0.22222222222222221</v>
      </c>
      <c r="D158" s="65">
        <v>0</v>
      </c>
      <c r="E158" s="9">
        <f>IF(D161=0, "-", D158/D161)</f>
        <v>0</v>
      </c>
      <c r="F158" s="81">
        <v>7</v>
      </c>
      <c r="G158" s="34">
        <f>IF(F161=0, "-", F158/F161)</f>
        <v>0.125</v>
      </c>
      <c r="H158" s="65">
        <v>7</v>
      </c>
      <c r="I158" s="9">
        <f>IF(H161=0, "-", H158/H161)</f>
        <v>0.109375</v>
      </c>
      <c r="J158" s="8" t="str">
        <f t="shared" si="12"/>
        <v>-</v>
      </c>
      <c r="K158" s="9">
        <f t="shared" si="13"/>
        <v>0</v>
      </c>
    </row>
    <row r="159" spans="1:11" x14ac:dyDescent="0.25">
      <c r="A159" s="7" t="s">
        <v>294</v>
      </c>
      <c r="B159" s="65">
        <v>0</v>
      </c>
      <c r="C159" s="34">
        <f>IF(B161=0, "-", B159/B161)</f>
        <v>0</v>
      </c>
      <c r="D159" s="65">
        <v>1</v>
      </c>
      <c r="E159" s="9">
        <f>IF(D161=0, "-", D159/D161)</f>
        <v>0.16666666666666666</v>
      </c>
      <c r="F159" s="81">
        <v>5</v>
      </c>
      <c r="G159" s="34">
        <f>IF(F161=0, "-", F159/F161)</f>
        <v>8.9285714285714288E-2</v>
      </c>
      <c r="H159" s="65">
        <v>3</v>
      </c>
      <c r="I159" s="9">
        <f>IF(H161=0, "-", H159/H161)</f>
        <v>4.6875E-2</v>
      </c>
      <c r="J159" s="8">
        <f t="shared" si="12"/>
        <v>-1</v>
      </c>
      <c r="K159" s="9">
        <f t="shared" si="13"/>
        <v>0.66666666666666663</v>
      </c>
    </row>
    <row r="160" spans="1:11" x14ac:dyDescent="0.25">
      <c r="A160" s="2"/>
      <c r="B160" s="68"/>
      <c r="C160" s="33"/>
      <c r="D160" s="68"/>
      <c r="E160" s="6"/>
      <c r="F160" s="82"/>
      <c r="G160" s="33"/>
      <c r="H160" s="68"/>
      <c r="I160" s="6"/>
      <c r="J160" s="5"/>
      <c r="K160" s="6"/>
    </row>
    <row r="161" spans="1:11" s="43" customFormat="1" ht="13" x14ac:dyDescent="0.3">
      <c r="A161" s="162" t="s">
        <v>600</v>
      </c>
      <c r="B161" s="71">
        <f>SUM(B149:B160)</f>
        <v>9</v>
      </c>
      <c r="C161" s="40">
        <f>B161/23415</f>
        <v>3.8436899423446511E-4</v>
      </c>
      <c r="D161" s="71">
        <f>SUM(D149:D160)</f>
        <v>6</v>
      </c>
      <c r="E161" s="41">
        <f>D161/20634</f>
        <v>2.9078220412910729E-4</v>
      </c>
      <c r="F161" s="77">
        <f>SUM(F149:F160)</f>
        <v>56</v>
      </c>
      <c r="G161" s="42">
        <f>F161/194143</f>
        <v>2.8844717553555885E-4</v>
      </c>
      <c r="H161" s="71">
        <f>SUM(H149:H160)</f>
        <v>64</v>
      </c>
      <c r="I161" s="41">
        <f>H161/175916</f>
        <v>3.6381000022738127E-4</v>
      </c>
      <c r="J161" s="37">
        <f>IF(D161=0, "-", IF((B161-D161)/D161&lt;10, (B161-D161)/D161, "&gt;999%"))</f>
        <v>0.5</v>
      </c>
      <c r="K161" s="38">
        <f>IF(H161=0, "-", IF((F161-H161)/H161&lt;10, (F161-H161)/H161, "&gt;999%"))</f>
        <v>-0.125</v>
      </c>
    </row>
    <row r="162" spans="1:11" x14ac:dyDescent="0.25">
      <c r="B162" s="83"/>
      <c r="D162" s="83"/>
      <c r="F162" s="83"/>
      <c r="H162" s="83"/>
    </row>
    <row r="163" spans="1:11" s="43" customFormat="1" ht="13" x14ac:dyDescent="0.3">
      <c r="A163" s="162" t="s">
        <v>599</v>
      </c>
      <c r="B163" s="71">
        <v>9</v>
      </c>
      <c r="C163" s="40">
        <f>B163/23415</f>
        <v>3.8436899423446511E-4</v>
      </c>
      <c r="D163" s="71">
        <v>6</v>
      </c>
      <c r="E163" s="41">
        <f>D163/20634</f>
        <v>2.9078220412910729E-4</v>
      </c>
      <c r="F163" s="77">
        <v>56</v>
      </c>
      <c r="G163" s="42">
        <f>F163/194143</f>
        <v>2.8844717553555885E-4</v>
      </c>
      <c r="H163" s="71">
        <v>71</v>
      </c>
      <c r="I163" s="41">
        <f>H163/175916</f>
        <v>4.0360171900225109E-4</v>
      </c>
      <c r="J163" s="37">
        <f>IF(D163=0, "-", IF((B163-D163)/D163&lt;10, (B163-D163)/D163, "&gt;999%"))</f>
        <v>0.5</v>
      </c>
      <c r="K163" s="38">
        <f>IF(H163=0, "-", IF((F163-H163)/H163&lt;10, (F163-H163)/H163, "&gt;999%"))</f>
        <v>-0.21126760563380281</v>
      </c>
    </row>
    <row r="164" spans="1:11" x14ac:dyDescent="0.25">
      <c r="B164" s="83"/>
      <c r="D164" s="83"/>
      <c r="F164" s="83"/>
      <c r="H164" s="83"/>
    </row>
    <row r="165" spans="1:11" ht="15.5" x14ac:dyDescent="0.35">
      <c r="A165" s="164" t="s">
        <v>121</v>
      </c>
      <c r="B165" s="196" t="s">
        <v>1</v>
      </c>
      <c r="C165" s="200"/>
      <c r="D165" s="200"/>
      <c r="E165" s="197"/>
      <c r="F165" s="196" t="s">
        <v>14</v>
      </c>
      <c r="G165" s="200"/>
      <c r="H165" s="200"/>
      <c r="I165" s="197"/>
      <c r="J165" s="196" t="s">
        <v>15</v>
      </c>
      <c r="K165" s="197"/>
    </row>
    <row r="166" spans="1:11" ht="13" x14ac:dyDescent="0.3">
      <c r="A166" s="22"/>
      <c r="B166" s="196">
        <f>VALUE(RIGHT($B$2, 4))</f>
        <v>2023</v>
      </c>
      <c r="C166" s="197"/>
      <c r="D166" s="196">
        <f>B166-1</f>
        <v>2022</v>
      </c>
      <c r="E166" s="204"/>
      <c r="F166" s="196">
        <f>B166</f>
        <v>2023</v>
      </c>
      <c r="G166" s="204"/>
      <c r="H166" s="196">
        <f>D166</f>
        <v>2022</v>
      </c>
      <c r="I166" s="204"/>
      <c r="J166" s="140" t="s">
        <v>4</v>
      </c>
      <c r="K166" s="141" t="s">
        <v>2</v>
      </c>
    </row>
    <row r="167" spans="1:11" ht="13" x14ac:dyDescent="0.3">
      <c r="A167" s="163" t="s">
        <v>151</v>
      </c>
      <c r="B167" s="61" t="s">
        <v>12</v>
      </c>
      <c r="C167" s="62" t="s">
        <v>13</v>
      </c>
      <c r="D167" s="61" t="s">
        <v>12</v>
      </c>
      <c r="E167" s="63" t="s">
        <v>13</v>
      </c>
      <c r="F167" s="62" t="s">
        <v>12</v>
      </c>
      <c r="G167" s="62" t="s">
        <v>13</v>
      </c>
      <c r="H167" s="61" t="s">
        <v>12</v>
      </c>
      <c r="I167" s="63" t="s">
        <v>13</v>
      </c>
      <c r="J167" s="61"/>
      <c r="K167" s="63"/>
    </row>
    <row r="168" spans="1:11" x14ac:dyDescent="0.25">
      <c r="A168" s="7" t="s">
        <v>295</v>
      </c>
      <c r="B168" s="65">
        <v>0</v>
      </c>
      <c r="C168" s="34">
        <f>IF(B177=0, "-", B168/B177)</f>
        <v>0</v>
      </c>
      <c r="D168" s="65">
        <v>0</v>
      </c>
      <c r="E168" s="9">
        <f>IF(D177=0, "-", D168/D177)</f>
        <v>0</v>
      </c>
      <c r="F168" s="81">
        <v>0</v>
      </c>
      <c r="G168" s="34">
        <f>IF(F177=0, "-", F168/F177)</f>
        <v>0</v>
      </c>
      <c r="H168" s="65">
        <v>68</v>
      </c>
      <c r="I168" s="9">
        <f>IF(H177=0, "-", H168/H177)</f>
        <v>3.7321624588364431E-2</v>
      </c>
      <c r="J168" s="8" t="str">
        <f t="shared" ref="J168:J175" si="14">IF(D168=0, "-", IF((B168-D168)/D168&lt;10, (B168-D168)/D168, "&gt;999%"))</f>
        <v>-</v>
      </c>
      <c r="K168" s="9">
        <f t="shared" ref="K168:K175" si="15">IF(H168=0, "-", IF((F168-H168)/H168&lt;10, (F168-H168)/H168, "&gt;999%"))</f>
        <v>-1</v>
      </c>
    </row>
    <row r="169" spans="1:11" x14ac:dyDescent="0.25">
      <c r="A169" s="7" t="s">
        <v>296</v>
      </c>
      <c r="B169" s="65">
        <v>6</v>
      </c>
      <c r="C169" s="34">
        <f>IF(B177=0, "-", B169/B177)</f>
        <v>2.5104602510460251E-2</v>
      </c>
      <c r="D169" s="65">
        <v>79</v>
      </c>
      <c r="E169" s="9">
        <f>IF(D177=0, "-", D169/D177)</f>
        <v>0.30980392156862746</v>
      </c>
      <c r="F169" s="81">
        <v>168</v>
      </c>
      <c r="G169" s="34">
        <f>IF(F177=0, "-", F169/F177)</f>
        <v>7.8175895765472306E-2</v>
      </c>
      <c r="H169" s="65">
        <v>332</v>
      </c>
      <c r="I169" s="9">
        <f>IF(H177=0, "-", H169/H177)</f>
        <v>0.18221734357848518</v>
      </c>
      <c r="J169" s="8">
        <f t="shared" si="14"/>
        <v>-0.92405063291139244</v>
      </c>
      <c r="K169" s="9">
        <f t="shared" si="15"/>
        <v>-0.49397590361445781</v>
      </c>
    </row>
    <row r="170" spans="1:11" x14ac:dyDescent="0.25">
      <c r="A170" s="7" t="s">
        <v>297</v>
      </c>
      <c r="B170" s="65">
        <v>220</v>
      </c>
      <c r="C170" s="34">
        <f>IF(B177=0, "-", B170/B177)</f>
        <v>0.92050209205020916</v>
      </c>
      <c r="D170" s="65">
        <v>149</v>
      </c>
      <c r="E170" s="9">
        <f>IF(D177=0, "-", D170/D177)</f>
        <v>0.58431372549019611</v>
      </c>
      <c r="F170" s="81">
        <v>1780</v>
      </c>
      <c r="G170" s="34">
        <f>IF(F177=0, "-", F170/F177)</f>
        <v>0.8282922289436947</v>
      </c>
      <c r="H170" s="65">
        <v>1306</v>
      </c>
      <c r="I170" s="9">
        <f>IF(H177=0, "-", H170/H177)</f>
        <v>0.71679473106476399</v>
      </c>
      <c r="J170" s="8">
        <f t="shared" si="14"/>
        <v>0.47651006711409394</v>
      </c>
      <c r="K170" s="9">
        <f t="shared" si="15"/>
        <v>0.36294027565084225</v>
      </c>
    </row>
    <row r="171" spans="1:11" x14ac:dyDescent="0.25">
      <c r="A171" s="7" t="s">
        <v>298</v>
      </c>
      <c r="B171" s="65">
        <v>0</v>
      </c>
      <c r="C171" s="34">
        <f>IF(B177=0, "-", B171/B177)</f>
        <v>0</v>
      </c>
      <c r="D171" s="65">
        <v>0</v>
      </c>
      <c r="E171" s="9">
        <f>IF(D177=0, "-", D171/D177)</f>
        <v>0</v>
      </c>
      <c r="F171" s="81">
        <v>0</v>
      </c>
      <c r="G171" s="34">
        <f>IF(F177=0, "-", F171/F177)</f>
        <v>0</v>
      </c>
      <c r="H171" s="65">
        <v>46</v>
      </c>
      <c r="I171" s="9">
        <f>IF(H177=0, "-", H171/H177)</f>
        <v>2.5246981339187707E-2</v>
      </c>
      <c r="J171" s="8" t="str">
        <f t="shared" si="14"/>
        <v>-</v>
      </c>
      <c r="K171" s="9">
        <f t="shared" si="15"/>
        <v>-1</v>
      </c>
    </row>
    <row r="172" spans="1:11" x14ac:dyDescent="0.25">
      <c r="A172" s="7" t="s">
        <v>299</v>
      </c>
      <c r="B172" s="65">
        <v>4</v>
      </c>
      <c r="C172" s="34">
        <f>IF(B177=0, "-", B172/B177)</f>
        <v>1.6736401673640166E-2</v>
      </c>
      <c r="D172" s="65">
        <v>0</v>
      </c>
      <c r="E172" s="9">
        <f>IF(D177=0, "-", D172/D177)</f>
        <v>0</v>
      </c>
      <c r="F172" s="81">
        <v>77</v>
      </c>
      <c r="G172" s="34">
        <f>IF(F177=0, "-", F172/F177)</f>
        <v>3.5830618892508145E-2</v>
      </c>
      <c r="H172" s="65">
        <v>0</v>
      </c>
      <c r="I172" s="9">
        <f>IF(H177=0, "-", H172/H177)</f>
        <v>0</v>
      </c>
      <c r="J172" s="8" t="str">
        <f t="shared" si="14"/>
        <v>-</v>
      </c>
      <c r="K172" s="9" t="str">
        <f t="shared" si="15"/>
        <v>-</v>
      </c>
    </row>
    <row r="173" spans="1:11" x14ac:dyDescent="0.25">
      <c r="A173" s="7" t="s">
        <v>300</v>
      </c>
      <c r="B173" s="65">
        <v>1</v>
      </c>
      <c r="C173" s="34">
        <f>IF(B177=0, "-", B173/B177)</f>
        <v>4.1841004184100415E-3</v>
      </c>
      <c r="D173" s="65">
        <v>2</v>
      </c>
      <c r="E173" s="9">
        <f>IF(D177=0, "-", D173/D177)</f>
        <v>7.8431372549019607E-3</v>
      </c>
      <c r="F173" s="81">
        <v>4</v>
      </c>
      <c r="G173" s="34">
        <f>IF(F177=0, "-", F173/F177)</f>
        <v>1.8613308515588647E-3</v>
      </c>
      <c r="H173" s="65">
        <v>7</v>
      </c>
      <c r="I173" s="9">
        <f>IF(H177=0, "-", H173/H177)</f>
        <v>3.8419319429198683E-3</v>
      </c>
      <c r="J173" s="8">
        <f t="shared" si="14"/>
        <v>-0.5</v>
      </c>
      <c r="K173" s="9">
        <f t="shared" si="15"/>
        <v>-0.42857142857142855</v>
      </c>
    </row>
    <row r="174" spans="1:11" x14ac:dyDescent="0.25">
      <c r="A174" s="7" t="s">
        <v>301</v>
      </c>
      <c r="B174" s="65">
        <v>0</v>
      </c>
      <c r="C174" s="34">
        <f>IF(B177=0, "-", B174/B177)</f>
        <v>0</v>
      </c>
      <c r="D174" s="65">
        <v>0</v>
      </c>
      <c r="E174" s="9">
        <f>IF(D177=0, "-", D174/D177)</f>
        <v>0</v>
      </c>
      <c r="F174" s="81">
        <v>3</v>
      </c>
      <c r="G174" s="34">
        <f>IF(F177=0, "-", F174/F177)</f>
        <v>1.3959981386691485E-3</v>
      </c>
      <c r="H174" s="65">
        <v>1</v>
      </c>
      <c r="I174" s="9">
        <f>IF(H177=0, "-", H174/H177)</f>
        <v>5.4884742041712406E-4</v>
      </c>
      <c r="J174" s="8" t="str">
        <f t="shared" si="14"/>
        <v>-</v>
      </c>
      <c r="K174" s="9">
        <f t="shared" si="15"/>
        <v>2</v>
      </c>
    </row>
    <row r="175" spans="1:11" x14ac:dyDescent="0.25">
      <c r="A175" s="7" t="s">
        <v>302</v>
      </c>
      <c r="B175" s="65">
        <v>8</v>
      </c>
      <c r="C175" s="34">
        <f>IF(B177=0, "-", B175/B177)</f>
        <v>3.3472803347280332E-2</v>
      </c>
      <c r="D175" s="65">
        <v>25</v>
      </c>
      <c r="E175" s="9">
        <f>IF(D177=0, "-", D175/D177)</f>
        <v>9.8039215686274508E-2</v>
      </c>
      <c r="F175" s="81">
        <v>117</v>
      </c>
      <c r="G175" s="34">
        <f>IF(F177=0, "-", F175/F177)</f>
        <v>5.4443927408096789E-2</v>
      </c>
      <c r="H175" s="65">
        <v>62</v>
      </c>
      <c r="I175" s="9">
        <f>IF(H177=0, "-", H175/H177)</f>
        <v>3.4028540065861687E-2</v>
      </c>
      <c r="J175" s="8">
        <f t="shared" si="14"/>
        <v>-0.68</v>
      </c>
      <c r="K175" s="9">
        <f t="shared" si="15"/>
        <v>0.88709677419354838</v>
      </c>
    </row>
    <row r="176" spans="1:11" x14ac:dyDescent="0.25">
      <c r="A176" s="2"/>
      <c r="B176" s="68"/>
      <c r="C176" s="33"/>
      <c r="D176" s="68"/>
      <c r="E176" s="6"/>
      <c r="F176" s="82"/>
      <c r="G176" s="33"/>
      <c r="H176" s="68"/>
      <c r="I176" s="6"/>
      <c r="J176" s="5"/>
      <c r="K176" s="6"/>
    </row>
    <row r="177" spans="1:11" s="43" customFormat="1" ht="13" x14ac:dyDescent="0.3">
      <c r="A177" s="162" t="s">
        <v>598</v>
      </c>
      <c r="B177" s="71">
        <f>SUM(B168:B176)</f>
        <v>239</v>
      </c>
      <c r="C177" s="40">
        <f>B177/23415</f>
        <v>1.020713218022635E-2</v>
      </c>
      <c r="D177" s="71">
        <f>SUM(D168:D176)</f>
        <v>255</v>
      </c>
      <c r="E177" s="41">
        <f>D177/20634</f>
        <v>1.235824367548706E-2</v>
      </c>
      <c r="F177" s="77">
        <f>SUM(F168:F176)</f>
        <v>2149</v>
      </c>
      <c r="G177" s="42">
        <f>F177/194143</f>
        <v>1.1069160361177071E-2</v>
      </c>
      <c r="H177" s="71">
        <f>SUM(H168:H176)</f>
        <v>1822</v>
      </c>
      <c r="I177" s="41">
        <f>H177/175916</f>
        <v>1.035721594397326E-2</v>
      </c>
      <c r="J177" s="37">
        <f>IF(D177=0, "-", IF((B177-D177)/D177&lt;10, (B177-D177)/D177, "&gt;999%"))</f>
        <v>-6.2745098039215685E-2</v>
      </c>
      <c r="K177" s="38">
        <f>IF(H177=0, "-", IF((F177-H177)/H177&lt;10, (F177-H177)/H177, "&gt;999%"))</f>
        <v>0.17947310647639955</v>
      </c>
    </row>
    <row r="178" spans="1:11" x14ac:dyDescent="0.25">
      <c r="B178" s="83"/>
      <c r="D178" s="83"/>
      <c r="F178" s="83"/>
      <c r="H178" s="83"/>
    </row>
    <row r="179" spans="1:11" ht="13" x14ac:dyDescent="0.3">
      <c r="A179" s="163" t="s">
        <v>152</v>
      </c>
      <c r="B179" s="61" t="s">
        <v>12</v>
      </c>
      <c r="C179" s="62" t="s">
        <v>13</v>
      </c>
      <c r="D179" s="61" t="s">
        <v>12</v>
      </c>
      <c r="E179" s="63" t="s">
        <v>13</v>
      </c>
      <c r="F179" s="62" t="s">
        <v>12</v>
      </c>
      <c r="G179" s="62" t="s">
        <v>13</v>
      </c>
      <c r="H179" s="61" t="s">
        <v>12</v>
      </c>
      <c r="I179" s="63" t="s">
        <v>13</v>
      </c>
      <c r="J179" s="61"/>
      <c r="K179" s="63"/>
    </row>
    <row r="180" spans="1:11" x14ac:dyDescent="0.25">
      <c r="A180" s="7" t="s">
        <v>303</v>
      </c>
      <c r="B180" s="65">
        <v>1</v>
      </c>
      <c r="C180" s="34">
        <f>IF(B189=0, "-", B180/B189)</f>
        <v>8.3333333333333329E-2</v>
      </c>
      <c r="D180" s="65">
        <v>0</v>
      </c>
      <c r="E180" s="9">
        <f>IF(D189=0, "-", D180/D189)</f>
        <v>0</v>
      </c>
      <c r="F180" s="81">
        <v>2</v>
      </c>
      <c r="G180" s="34">
        <f>IF(F189=0, "-", F180/F189)</f>
        <v>2.2222222222222223E-2</v>
      </c>
      <c r="H180" s="65">
        <v>0</v>
      </c>
      <c r="I180" s="9">
        <f>IF(H189=0, "-", H180/H189)</f>
        <v>0</v>
      </c>
      <c r="J180" s="8" t="str">
        <f t="shared" ref="J180:J187" si="16">IF(D180=0, "-", IF((B180-D180)/D180&lt;10, (B180-D180)/D180, "&gt;999%"))</f>
        <v>-</v>
      </c>
      <c r="K180" s="9" t="str">
        <f t="shared" ref="K180:K187" si="17">IF(H180=0, "-", IF((F180-H180)/H180&lt;10, (F180-H180)/H180, "&gt;999%"))</f>
        <v>-</v>
      </c>
    </row>
    <row r="181" spans="1:11" x14ac:dyDescent="0.25">
      <c r="A181" s="7" t="s">
        <v>304</v>
      </c>
      <c r="B181" s="65">
        <v>0</v>
      </c>
      <c r="C181" s="34">
        <f>IF(B189=0, "-", B181/B189)</f>
        <v>0</v>
      </c>
      <c r="D181" s="65">
        <v>0</v>
      </c>
      <c r="E181" s="9">
        <f>IF(D189=0, "-", D181/D189)</f>
        <v>0</v>
      </c>
      <c r="F181" s="81">
        <v>2</v>
      </c>
      <c r="G181" s="34">
        <f>IF(F189=0, "-", F181/F189)</f>
        <v>2.2222222222222223E-2</v>
      </c>
      <c r="H181" s="65">
        <v>0</v>
      </c>
      <c r="I181" s="9">
        <f>IF(H189=0, "-", H181/H189)</f>
        <v>0</v>
      </c>
      <c r="J181" s="8" t="str">
        <f t="shared" si="16"/>
        <v>-</v>
      </c>
      <c r="K181" s="9" t="str">
        <f t="shared" si="17"/>
        <v>-</v>
      </c>
    </row>
    <row r="182" spans="1:11" x14ac:dyDescent="0.25">
      <c r="A182" s="7" t="s">
        <v>305</v>
      </c>
      <c r="B182" s="65">
        <v>1</v>
      </c>
      <c r="C182" s="34">
        <f>IF(B189=0, "-", B182/B189)</f>
        <v>8.3333333333333329E-2</v>
      </c>
      <c r="D182" s="65">
        <v>0</v>
      </c>
      <c r="E182" s="9">
        <f>IF(D189=0, "-", D182/D189)</f>
        <v>0</v>
      </c>
      <c r="F182" s="81">
        <v>1</v>
      </c>
      <c r="G182" s="34">
        <f>IF(F189=0, "-", F182/F189)</f>
        <v>1.1111111111111112E-2</v>
      </c>
      <c r="H182" s="65">
        <v>6</v>
      </c>
      <c r="I182" s="9">
        <f>IF(H189=0, "-", H182/H189)</f>
        <v>5.2631578947368418E-2</v>
      </c>
      <c r="J182" s="8" t="str">
        <f t="shared" si="16"/>
        <v>-</v>
      </c>
      <c r="K182" s="9">
        <f t="shared" si="17"/>
        <v>-0.83333333333333337</v>
      </c>
    </row>
    <row r="183" spans="1:11" x14ac:dyDescent="0.25">
      <c r="A183" s="7" t="s">
        <v>306</v>
      </c>
      <c r="B183" s="65">
        <v>0</v>
      </c>
      <c r="C183" s="34">
        <f>IF(B189=0, "-", B183/B189)</f>
        <v>0</v>
      </c>
      <c r="D183" s="65">
        <v>1</v>
      </c>
      <c r="E183" s="9">
        <f>IF(D189=0, "-", D183/D189)</f>
        <v>6.25E-2</v>
      </c>
      <c r="F183" s="81">
        <v>1</v>
      </c>
      <c r="G183" s="34">
        <f>IF(F189=0, "-", F183/F189)</f>
        <v>1.1111111111111112E-2</v>
      </c>
      <c r="H183" s="65">
        <v>21</v>
      </c>
      <c r="I183" s="9">
        <f>IF(H189=0, "-", H183/H189)</f>
        <v>0.18421052631578946</v>
      </c>
      <c r="J183" s="8">
        <f t="shared" si="16"/>
        <v>-1</v>
      </c>
      <c r="K183" s="9">
        <f t="shared" si="17"/>
        <v>-0.95238095238095233</v>
      </c>
    </row>
    <row r="184" spans="1:11" x14ac:dyDescent="0.25">
      <c r="A184" s="7" t="s">
        <v>307</v>
      </c>
      <c r="B184" s="65">
        <v>7</v>
      </c>
      <c r="C184" s="34">
        <f>IF(B189=0, "-", B184/B189)</f>
        <v>0.58333333333333337</v>
      </c>
      <c r="D184" s="65">
        <v>9</v>
      </c>
      <c r="E184" s="9">
        <f>IF(D189=0, "-", D184/D189)</f>
        <v>0.5625</v>
      </c>
      <c r="F184" s="81">
        <v>43</v>
      </c>
      <c r="G184" s="34">
        <f>IF(F189=0, "-", F184/F189)</f>
        <v>0.4777777777777778</v>
      </c>
      <c r="H184" s="65">
        <v>58</v>
      </c>
      <c r="I184" s="9">
        <f>IF(H189=0, "-", H184/H189)</f>
        <v>0.50877192982456143</v>
      </c>
      <c r="J184" s="8">
        <f t="shared" si="16"/>
        <v>-0.22222222222222221</v>
      </c>
      <c r="K184" s="9">
        <f t="shared" si="17"/>
        <v>-0.25862068965517243</v>
      </c>
    </row>
    <row r="185" spans="1:11" x14ac:dyDescent="0.25">
      <c r="A185" s="7" t="s">
        <v>308</v>
      </c>
      <c r="B185" s="65">
        <v>3</v>
      </c>
      <c r="C185" s="34">
        <f>IF(B189=0, "-", B185/B189)</f>
        <v>0.25</v>
      </c>
      <c r="D185" s="65">
        <v>2</v>
      </c>
      <c r="E185" s="9">
        <f>IF(D189=0, "-", D185/D189)</f>
        <v>0.125</v>
      </c>
      <c r="F185" s="81">
        <v>14</v>
      </c>
      <c r="G185" s="34">
        <f>IF(F189=0, "-", F185/F189)</f>
        <v>0.15555555555555556</v>
      </c>
      <c r="H185" s="65">
        <v>4</v>
      </c>
      <c r="I185" s="9">
        <f>IF(H189=0, "-", H185/H189)</f>
        <v>3.5087719298245612E-2</v>
      </c>
      <c r="J185" s="8">
        <f t="shared" si="16"/>
        <v>0.5</v>
      </c>
      <c r="K185" s="9">
        <f t="shared" si="17"/>
        <v>2.5</v>
      </c>
    </row>
    <row r="186" spans="1:11" x14ac:dyDescent="0.25">
      <c r="A186" s="7" t="s">
        <v>309</v>
      </c>
      <c r="B186" s="65">
        <v>0</v>
      </c>
      <c r="C186" s="34">
        <f>IF(B189=0, "-", B186/B189)</f>
        <v>0</v>
      </c>
      <c r="D186" s="65">
        <v>0</v>
      </c>
      <c r="E186" s="9">
        <f>IF(D189=0, "-", D186/D189)</f>
        <v>0</v>
      </c>
      <c r="F186" s="81">
        <v>11</v>
      </c>
      <c r="G186" s="34">
        <f>IF(F189=0, "-", F186/F189)</f>
        <v>0.12222222222222222</v>
      </c>
      <c r="H186" s="65">
        <v>10</v>
      </c>
      <c r="I186" s="9">
        <f>IF(H189=0, "-", H186/H189)</f>
        <v>8.771929824561403E-2</v>
      </c>
      <c r="J186" s="8" t="str">
        <f t="shared" si="16"/>
        <v>-</v>
      </c>
      <c r="K186" s="9">
        <f t="shared" si="17"/>
        <v>0.1</v>
      </c>
    </row>
    <row r="187" spans="1:11" x14ac:dyDescent="0.25">
      <c r="A187" s="7" t="s">
        <v>310</v>
      </c>
      <c r="B187" s="65">
        <v>0</v>
      </c>
      <c r="C187" s="34">
        <f>IF(B189=0, "-", B187/B189)</f>
        <v>0</v>
      </c>
      <c r="D187" s="65">
        <v>4</v>
      </c>
      <c r="E187" s="9">
        <f>IF(D189=0, "-", D187/D189)</f>
        <v>0.25</v>
      </c>
      <c r="F187" s="81">
        <v>16</v>
      </c>
      <c r="G187" s="34">
        <f>IF(F189=0, "-", F187/F189)</f>
        <v>0.17777777777777778</v>
      </c>
      <c r="H187" s="65">
        <v>15</v>
      </c>
      <c r="I187" s="9">
        <f>IF(H189=0, "-", H187/H189)</f>
        <v>0.13157894736842105</v>
      </c>
      <c r="J187" s="8">
        <f t="shared" si="16"/>
        <v>-1</v>
      </c>
      <c r="K187" s="9">
        <f t="shared" si="17"/>
        <v>6.6666666666666666E-2</v>
      </c>
    </row>
    <row r="188" spans="1:11" x14ac:dyDescent="0.25">
      <c r="A188" s="2"/>
      <c r="B188" s="68"/>
      <c r="C188" s="33"/>
      <c r="D188" s="68"/>
      <c r="E188" s="6"/>
      <c r="F188" s="82"/>
      <c r="G188" s="33"/>
      <c r="H188" s="68"/>
      <c r="I188" s="6"/>
      <c r="J188" s="5"/>
      <c r="K188" s="6"/>
    </row>
    <row r="189" spans="1:11" s="43" customFormat="1" ht="13" x14ac:dyDescent="0.3">
      <c r="A189" s="162" t="s">
        <v>597</v>
      </c>
      <c r="B189" s="71">
        <f>SUM(B180:B188)</f>
        <v>12</v>
      </c>
      <c r="C189" s="40">
        <f>B189/23415</f>
        <v>5.124919923126201E-4</v>
      </c>
      <c r="D189" s="71">
        <f>SUM(D180:D188)</f>
        <v>16</v>
      </c>
      <c r="E189" s="41">
        <f>D189/20634</f>
        <v>7.7541921101095281E-4</v>
      </c>
      <c r="F189" s="77">
        <f>SUM(F180:F188)</f>
        <v>90</v>
      </c>
      <c r="G189" s="42">
        <f>F189/194143</f>
        <v>4.6357581782500529E-4</v>
      </c>
      <c r="H189" s="71">
        <f>SUM(H180:H188)</f>
        <v>114</v>
      </c>
      <c r="I189" s="41">
        <f>H189/175916</f>
        <v>6.4803656290502289E-4</v>
      </c>
      <c r="J189" s="37">
        <f>IF(D189=0, "-", IF((B189-D189)/D189&lt;10, (B189-D189)/D189, "&gt;999%"))</f>
        <v>-0.25</v>
      </c>
      <c r="K189" s="38">
        <f>IF(H189=0, "-", IF((F189-H189)/H189&lt;10, (F189-H189)/H189, "&gt;999%"))</f>
        <v>-0.21052631578947367</v>
      </c>
    </row>
    <row r="190" spans="1:11" x14ac:dyDescent="0.25">
      <c r="B190" s="83"/>
      <c r="D190" s="83"/>
      <c r="F190" s="83"/>
      <c r="H190" s="83"/>
    </row>
    <row r="191" spans="1:11" s="43" customFormat="1" ht="13" x14ac:dyDescent="0.3">
      <c r="A191" s="162" t="s">
        <v>596</v>
      </c>
      <c r="B191" s="71">
        <v>251</v>
      </c>
      <c r="C191" s="40">
        <f>B191/23415</f>
        <v>1.0719624172538971E-2</v>
      </c>
      <c r="D191" s="71">
        <v>271</v>
      </c>
      <c r="E191" s="41">
        <f>D191/20634</f>
        <v>1.3133662886498013E-2</v>
      </c>
      <c r="F191" s="77">
        <v>2239</v>
      </c>
      <c r="G191" s="42">
        <f>F191/194143</f>
        <v>1.1532736179002075E-2</v>
      </c>
      <c r="H191" s="71">
        <v>1936</v>
      </c>
      <c r="I191" s="41">
        <f>H191/175916</f>
        <v>1.1005252506878282E-2</v>
      </c>
      <c r="J191" s="37">
        <f>IF(D191=0, "-", IF((B191-D191)/D191&lt;10, (B191-D191)/D191, "&gt;999%"))</f>
        <v>-7.3800738007380073E-2</v>
      </c>
      <c r="K191" s="38">
        <f>IF(H191=0, "-", IF((F191-H191)/H191&lt;10, (F191-H191)/H191, "&gt;999%"))</f>
        <v>0.15650826446280991</v>
      </c>
    </row>
    <row r="192" spans="1:11" x14ac:dyDescent="0.25">
      <c r="B192" s="83"/>
      <c r="D192" s="83"/>
      <c r="F192" s="83"/>
      <c r="H192" s="83"/>
    </row>
    <row r="193" spans="1:11" ht="15.5" x14ac:dyDescent="0.35">
      <c r="A193" s="164" t="s">
        <v>122</v>
      </c>
      <c r="B193" s="196" t="s">
        <v>1</v>
      </c>
      <c r="C193" s="200"/>
      <c r="D193" s="200"/>
      <c r="E193" s="197"/>
      <c r="F193" s="196" t="s">
        <v>14</v>
      </c>
      <c r="G193" s="200"/>
      <c r="H193" s="200"/>
      <c r="I193" s="197"/>
      <c r="J193" s="196" t="s">
        <v>15</v>
      </c>
      <c r="K193" s="197"/>
    </row>
    <row r="194" spans="1:11" ht="13" x14ac:dyDescent="0.3">
      <c r="A194" s="22"/>
      <c r="B194" s="196">
        <f>VALUE(RIGHT($B$2, 4))</f>
        <v>2023</v>
      </c>
      <c r="C194" s="197"/>
      <c r="D194" s="196">
        <f>B194-1</f>
        <v>2022</v>
      </c>
      <c r="E194" s="204"/>
      <c r="F194" s="196">
        <f>B194</f>
        <v>2023</v>
      </c>
      <c r="G194" s="204"/>
      <c r="H194" s="196">
        <f>D194</f>
        <v>2022</v>
      </c>
      <c r="I194" s="204"/>
      <c r="J194" s="140" t="s">
        <v>4</v>
      </c>
      <c r="K194" s="141" t="s">
        <v>2</v>
      </c>
    </row>
    <row r="195" spans="1:11" ht="13" x14ac:dyDescent="0.3">
      <c r="A195" s="163" t="s">
        <v>153</v>
      </c>
      <c r="B195" s="61" t="s">
        <v>12</v>
      </c>
      <c r="C195" s="62" t="s">
        <v>13</v>
      </c>
      <c r="D195" s="61" t="s">
        <v>12</v>
      </c>
      <c r="E195" s="63" t="s">
        <v>13</v>
      </c>
      <c r="F195" s="62" t="s">
        <v>12</v>
      </c>
      <c r="G195" s="62" t="s">
        <v>13</v>
      </c>
      <c r="H195" s="61" t="s">
        <v>12</v>
      </c>
      <c r="I195" s="63" t="s">
        <v>13</v>
      </c>
      <c r="J195" s="61"/>
      <c r="K195" s="63"/>
    </row>
    <row r="196" spans="1:11" x14ac:dyDescent="0.25">
      <c r="A196" s="7" t="s">
        <v>311</v>
      </c>
      <c r="B196" s="65">
        <v>13</v>
      </c>
      <c r="C196" s="34">
        <f>IF(B205=0, "-", B196/B205)</f>
        <v>0.11926605504587157</v>
      </c>
      <c r="D196" s="65">
        <v>19</v>
      </c>
      <c r="E196" s="9">
        <f>IF(D205=0, "-", D196/D205)</f>
        <v>0.15447154471544716</v>
      </c>
      <c r="F196" s="81">
        <v>132</v>
      </c>
      <c r="G196" s="34">
        <f>IF(F205=0, "-", F196/F205)</f>
        <v>0.12667946257197696</v>
      </c>
      <c r="H196" s="65">
        <v>88</v>
      </c>
      <c r="I196" s="9">
        <f>IF(H205=0, "-", H196/H205)</f>
        <v>0.12661870503597122</v>
      </c>
      <c r="J196" s="8">
        <f t="shared" ref="J196:J203" si="18">IF(D196=0, "-", IF((B196-D196)/D196&lt;10, (B196-D196)/D196, "&gt;999%"))</f>
        <v>-0.31578947368421051</v>
      </c>
      <c r="K196" s="9">
        <f t="shared" ref="K196:K203" si="19">IF(H196=0, "-", IF((F196-H196)/H196&lt;10, (F196-H196)/H196, "&gt;999%"))</f>
        <v>0.5</v>
      </c>
    </row>
    <row r="197" spans="1:11" x14ac:dyDescent="0.25">
      <c r="A197" s="7" t="s">
        <v>312</v>
      </c>
      <c r="B197" s="65">
        <v>3</v>
      </c>
      <c r="C197" s="34">
        <f>IF(B205=0, "-", B197/B205)</f>
        <v>2.7522935779816515E-2</v>
      </c>
      <c r="D197" s="65">
        <v>42</v>
      </c>
      <c r="E197" s="9">
        <f>IF(D205=0, "-", D197/D205)</f>
        <v>0.34146341463414637</v>
      </c>
      <c r="F197" s="81">
        <v>248</v>
      </c>
      <c r="G197" s="34">
        <f>IF(F205=0, "-", F197/F205)</f>
        <v>0.23800383877159309</v>
      </c>
      <c r="H197" s="65">
        <v>272</v>
      </c>
      <c r="I197" s="9">
        <f>IF(H205=0, "-", H197/H205)</f>
        <v>0.39136690647482014</v>
      </c>
      <c r="J197" s="8">
        <f t="shared" si="18"/>
        <v>-0.9285714285714286</v>
      </c>
      <c r="K197" s="9">
        <f t="shared" si="19"/>
        <v>-8.8235294117647065E-2</v>
      </c>
    </row>
    <row r="198" spans="1:11" x14ac:dyDescent="0.25">
      <c r="A198" s="7" t="s">
        <v>313</v>
      </c>
      <c r="B198" s="65">
        <v>17</v>
      </c>
      <c r="C198" s="34">
        <f>IF(B205=0, "-", B198/B205)</f>
        <v>0.15596330275229359</v>
      </c>
      <c r="D198" s="65">
        <v>16</v>
      </c>
      <c r="E198" s="9">
        <f>IF(D205=0, "-", D198/D205)</f>
        <v>0.13008130081300814</v>
      </c>
      <c r="F198" s="81">
        <v>73</v>
      </c>
      <c r="G198" s="34">
        <f>IF(F205=0, "-", F198/F205)</f>
        <v>7.0057581573896355E-2</v>
      </c>
      <c r="H198" s="65">
        <v>99</v>
      </c>
      <c r="I198" s="9">
        <f>IF(H205=0, "-", H198/H205)</f>
        <v>0.14244604316546763</v>
      </c>
      <c r="J198" s="8">
        <f t="shared" si="18"/>
        <v>6.25E-2</v>
      </c>
      <c r="K198" s="9">
        <f t="shared" si="19"/>
        <v>-0.26262626262626265</v>
      </c>
    </row>
    <row r="199" spans="1:11" x14ac:dyDescent="0.25">
      <c r="A199" s="7" t="s">
        <v>314</v>
      </c>
      <c r="B199" s="65">
        <v>6</v>
      </c>
      <c r="C199" s="34">
        <f>IF(B205=0, "-", B199/B205)</f>
        <v>5.5045871559633031E-2</v>
      </c>
      <c r="D199" s="65">
        <v>0</v>
      </c>
      <c r="E199" s="9">
        <f>IF(D205=0, "-", D199/D205)</f>
        <v>0</v>
      </c>
      <c r="F199" s="81">
        <v>55</v>
      </c>
      <c r="G199" s="34">
        <f>IF(F205=0, "-", F199/F205)</f>
        <v>5.2783109404990404E-2</v>
      </c>
      <c r="H199" s="65">
        <v>40</v>
      </c>
      <c r="I199" s="9">
        <f>IF(H205=0, "-", H199/H205)</f>
        <v>5.7553956834532377E-2</v>
      </c>
      <c r="J199" s="8" t="str">
        <f t="shared" si="18"/>
        <v>-</v>
      </c>
      <c r="K199" s="9">
        <f t="shared" si="19"/>
        <v>0.375</v>
      </c>
    </row>
    <row r="200" spans="1:11" x14ac:dyDescent="0.25">
      <c r="A200" s="7" t="s">
        <v>315</v>
      </c>
      <c r="B200" s="65">
        <v>0</v>
      </c>
      <c r="C200" s="34">
        <f>IF(B205=0, "-", B200/B205)</f>
        <v>0</v>
      </c>
      <c r="D200" s="65">
        <v>0</v>
      </c>
      <c r="E200" s="9">
        <f>IF(D205=0, "-", D200/D205)</f>
        <v>0</v>
      </c>
      <c r="F200" s="81">
        <v>0</v>
      </c>
      <c r="G200" s="34">
        <f>IF(F205=0, "-", F200/F205)</f>
        <v>0</v>
      </c>
      <c r="H200" s="65">
        <v>2</v>
      </c>
      <c r="I200" s="9">
        <f>IF(H205=0, "-", H200/H205)</f>
        <v>2.8776978417266188E-3</v>
      </c>
      <c r="J200" s="8" t="str">
        <f t="shared" si="18"/>
        <v>-</v>
      </c>
      <c r="K200" s="9">
        <f t="shared" si="19"/>
        <v>-1</v>
      </c>
    </row>
    <row r="201" spans="1:11" x14ac:dyDescent="0.25">
      <c r="A201" s="7" t="s">
        <v>316</v>
      </c>
      <c r="B201" s="65">
        <v>10</v>
      </c>
      <c r="C201" s="34">
        <f>IF(B205=0, "-", B201/B205)</f>
        <v>9.1743119266055051E-2</v>
      </c>
      <c r="D201" s="65">
        <v>3</v>
      </c>
      <c r="E201" s="9">
        <f>IF(D205=0, "-", D201/D205)</f>
        <v>2.4390243902439025E-2</v>
      </c>
      <c r="F201" s="81">
        <v>66</v>
      </c>
      <c r="G201" s="34">
        <f>IF(F205=0, "-", F201/F205)</f>
        <v>6.3339731285988479E-2</v>
      </c>
      <c r="H201" s="65">
        <v>3</v>
      </c>
      <c r="I201" s="9">
        <f>IF(H205=0, "-", H201/H205)</f>
        <v>4.3165467625899279E-3</v>
      </c>
      <c r="J201" s="8">
        <f t="shared" si="18"/>
        <v>2.3333333333333335</v>
      </c>
      <c r="K201" s="9" t="str">
        <f t="shared" si="19"/>
        <v>&gt;999%</v>
      </c>
    </row>
    <row r="202" spans="1:11" x14ac:dyDescent="0.25">
      <c r="A202" s="7" t="s">
        <v>317</v>
      </c>
      <c r="B202" s="65">
        <v>46</v>
      </c>
      <c r="C202" s="34">
        <f>IF(B205=0, "-", B202/B205)</f>
        <v>0.42201834862385323</v>
      </c>
      <c r="D202" s="65">
        <v>22</v>
      </c>
      <c r="E202" s="9">
        <f>IF(D205=0, "-", D202/D205)</f>
        <v>0.17886178861788618</v>
      </c>
      <c r="F202" s="81">
        <v>318</v>
      </c>
      <c r="G202" s="34">
        <f>IF(F205=0, "-", F202/F205)</f>
        <v>0.30518234165067176</v>
      </c>
      <c r="H202" s="65">
        <v>170</v>
      </c>
      <c r="I202" s="9">
        <f>IF(H205=0, "-", H202/H205)</f>
        <v>0.2446043165467626</v>
      </c>
      <c r="J202" s="8">
        <f t="shared" si="18"/>
        <v>1.0909090909090908</v>
      </c>
      <c r="K202" s="9">
        <f t="shared" si="19"/>
        <v>0.87058823529411766</v>
      </c>
    </row>
    <row r="203" spans="1:11" x14ac:dyDescent="0.25">
      <c r="A203" s="7" t="s">
        <v>318</v>
      </c>
      <c r="B203" s="65">
        <v>14</v>
      </c>
      <c r="C203" s="34">
        <f>IF(B205=0, "-", B203/B205)</f>
        <v>0.12844036697247707</v>
      </c>
      <c r="D203" s="65">
        <v>21</v>
      </c>
      <c r="E203" s="9">
        <f>IF(D205=0, "-", D203/D205)</f>
        <v>0.17073170731707318</v>
      </c>
      <c r="F203" s="81">
        <v>150</v>
      </c>
      <c r="G203" s="34">
        <f>IF(F205=0, "-", F203/F205)</f>
        <v>0.14395393474088292</v>
      </c>
      <c r="H203" s="65">
        <v>21</v>
      </c>
      <c r="I203" s="9">
        <f>IF(H205=0, "-", H203/H205)</f>
        <v>3.0215827338129497E-2</v>
      </c>
      <c r="J203" s="8">
        <f t="shared" si="18"/>
        <v>-0.33333333333333331</v>
      </c>
      <c r="K203" s="9">
        <f t="shared" si="19"/>
        <v>6.1428571428571432</v>
      </c>
    </row>
    <row r="204" spans="1:11" x14ac:dyDescent="0.25">
      <c r="A204" s="2"/>
      <c r="B204" s="68"/>
      <c r="C204" s="33"/>
      <c r="D204" s="68"/>
      <c r="E204" s="6"/>
      <c r="F204" s="82"/>
      <c r="G204" s="33"/>
      <c r="H204" s="68"/>
      <c r="I204" s="6"/>
      <c r="J204" s="5"/>
      <c r="K204" s="6"/>
    </row>
    <row r="205" spans="1:11" s="43" customFormat="1" ht="13" x14ac:dyDescent="0.3">
      <c r="A205" s="162" t="s">
        <v>595</v>
      </c>
      <c r="B205" s="71">
        <f>SUM(B196:B204)</f>
        <v>109</v>
      </c>
      <c r="C205" s="40">
        <f>B205/23415</f>
        <v>4.6551355968396328E-3</v>
      </c>
      <c r="D205" s="71">
        <f>SUM(D196:D204)</f>
        <v>123</v>
      </c>
      <c r="E205" s="41">
        <f>D205/20634</f>
        <v>5.9610351846466998E-3</v>
      </c>
      <c r="F205" s="77">
        <f>SUM(F196:F204)</f>
        <v>1042</v>
      </c>
      <c r="G205" s="42">
        <f>F205/194143</f>
        <v>5.3671778019295053E-3</v>
      </c>
      <c r="H205" s="71">
        <f>SUM(H196:H204)</f>
        <v>695</v>
      </c>
      <c r="I205" s="41">
        <f>H205/175916</f>
        <v>3.9507492212192182E-3</v>
      </c>
      <c r="J205" s="37">
        <f>IF(D205=0, "-", IF((B205-D205)/D205&lt;10, (B205-D205)/D205, "&gt;999%"))</f>
        <v>-0.11382113821138211</v>
      </c>
      <c r="K205" s="38">
        <f>IF(H205=0, "-", IF((F205-H205)/H205&lt;10, (F205-H205)/H205, "&gt;999%"))</f>
        <v>0.49928057553956834</v>
      </c>
    </row>
    <row r="206" spans="1:11" x14ac:dyDescent="0.25">
      <c r="B206" s="83"/>
      <c r="D206" s="83"/>
      <c r="F206" s="83"/>
      <c r="H206" s="83"/>
    </row>
    <row r="207" spans="1:11" ht="13" x14ac:dyDescent="0.3">
      <c r="A207" s="163" t="s">
        <v>154</v>
      </c>
      <c r="B207" s="61" t="s">
        <v>12</v>
      </c>
      <c r="C207" s="62" t="s">
        <v>13</v>
      </c>
      <c r="D207" s="61" t="s">
        <v>12</v>
      </c>
      <c r="E207" s="63" t="s">
        <v>13</v>
      </c>
      <c r="F207" s="62" t="s">
        <v>12</v>
      </c>
      <c r="G207" s="62" t="s">
        <v>13</v>
      </c>
      <c r="H207" s="61" t="s">
        <v>12</v>
      </c>
      <c r="I207" s="63" t="s">
        <v>13</v>
      </c>
      <c r="J207" s="61"/>
      <c r="K207" s="63"/>
    </row>
    <row r="208" spans="1:11" x14ac:dyDescent="0.25">
      <c r="A208" s="7" t="s">
        <v>319</v>
      </c>
      <c r="B208" s="65">
        <v>0</v>
      </c>
      <c r="C208" s="34">
        <f>IF(B227=0, "-", B208/B227)</f>
        <v>0</v>
      </c>
      <c r="D208" s="65">
        <v>0</v>
      </c>
      <c r="E208" s="9">
        <f>IF(D227=0, "-", D208/D227)</f>
        <v>0</v>
      </c>
      <c r="F208" s="81">
        <v>0</v>
      </c>
      <c r="G208" s="34">
        <f>IF(F227=0, "-", F208/F227)</f>
        <v>0</v>
      </c>
      <c r="H208" s="65">
        <v>1</v>
      </c>
      <c r="I208" s="9">
        <f>IF(H227=0, "-", H208/H227)</f>
        <v>2.4154589371980675E-3</v>
      </c>
      <c r="J208" s="8" t="str">
        <f t="shared" ref="J208:J225" si="20">IF(D208=0, "-", IF((B208-D208)/D208&lt;10, (B208-D208)/D208, "&gt;999%"))</f>
        <v>-</v>
      </c>
      <c r="K208" s="9">
        <f t="shared" ref="K208:K225" si="21">IF(H208=0, "-", IF((F208-H208)/H208&lt;10, (F208-H208)/H208, "&gt;999%"))</f>
        <v>-1</v>
      </c>
    </row>
    <row r="209" spans="1:11" x14ac:dyDescent="0.25">
      <c r="A209" s="7" t="s">
        <v>320</v>
      </c>
      <c r="B209" s="65">
        <v>4</v>
      </c>
      <c r="C209" s="34">
        <f>IF(B227=0, "-", B209/B227)</f>
        <v>7.2727272727272724E-2</v>
      </c>
      <c r="D209" s="65">
        <v>5</v>
      </c>
      <c r="E209" s="9">
        <f>IF(D227=0, "-", D209/D227)</f>
        <v>9.8039215686274508E-2</v>
      </c>
      <c r="F209" s="81">
        <v>18</v>
      </c>
      <c r="G209" s="34">
        <f>IF(F227=0, "-", F209/F227)</f>
        <v>4.0268456375838924E-2</v>
      </c>
      <c r="H209" s="65">
        <v>25</v>
      </c>
      <c r="I209" s="9">
        <f>IF(H227=0, "-", H209/H227)</f>
        <v>6.0386473429951688E-2</v>
      </c>
      <c r="J209" s="8">
        <f t="shared" si="20"/>
        <v>-0.2</v>
      </c>
      <c r="K209" s="9">
        <f t="shared" si="21"/>
        <v>-0.28000000000000003</v>
      </c>
    </row>
    <row r="210" spans="1:11" x14ac:dyDescent="0.25">
      <c r="A210" s="7" t="s">
        <v>321</v>
      </c>
      <c r="B210" s="65">
        <v>2</v>
      </c>
      <c r="C210" s="34">
        <f>IF(B227=0, "-", B210/B227)</f>
        <v>3.6363636363636362E-2</v>
      </c>
      <c r="D210" s="65">
        <v>1</v>
      </c>
      <c r="E210" s="9">
        <f>IF(D227=0, "-", D210/D227)</f>
        <v>1.9607843137254902E-2</v>
      </c>
      <c r="F210" s="81">
        <v>13</v>
      </c>
      <c r="G210" s="34">
        <f>IF(F227=0, "-", F210/F227)</f>
        <v>2.9082774049217001E-2</v>
      </c>
      <c r="H210" s="65">
        <v>3</v>
      </c>
      <c r="I210" s="9">
        <f>IF(H227=0, "-", H210/H227)</f>
        <v>7.246376811594203E-3</v>
      </c>
      <c r="J210" s="8">
        <f t="shared" si="20"/>
        <v>1</v>
      </c>
      <c r="K210" s="9">
        <f t="shared" si="21"/>
        <v>3.3333333333333335</v>
      </c>
    </row>
    <row r="211" spans="1:11" x14ac:dyDescent="0.25">
      <c r="A211" s="7" t="s">
        <v>322</v>
      </c>
      <c r="B211" s="65">
        <v>14</v>
      </c>
      <c r="C211" s="34">
        <f>IF(B227=0, "-", B211/B227)</f>
        <v>0.25454545454545452</v>
      </c>
      <c r="D211" s="65">
        <v>21</v>
      </c>
      <c r="E211" s="9">
        <f>IF(D227=0, "-", D211/D227)</f>
        <v>0.41176470588235292</v>
      </c>
      <c r="F211" s="81">
        <v>91</v>
      </c>
      <c r="G211" s="34">
        <f>IF(F227=0, "-", F211/F227)</f>
        <v>0.20357941834451901</v>
      </c>
      <c r="H211" s="65">
        <v>114</v>
      </c>
      <c r="I211" s="9">
        <f>IF(H227=0, "-", H211/H227)</f>
        <v>0.27536231884057971</v>
      </c>
      <c r="J211" s="8">
        <f t="shared" si="20"/>
        <v>-0.33333333333333331</v>
      </c>
      <c r="K211" s="9">
        <f t="shared" si="21"/>
        <v>-0.20175438596491227</v>
      </c>
    </row>
    <row r="212" spans="1:11" x14ac:dyDescent="0.25">
      <c r="A212" s="7" t="s">
        <v>323</v>
      </c>
      <c r="B212" s="65">
        <v>2</v>
      </c>
      <c r="C212" s="34">
        <f>IF(B227=0, "-", B212/B227)</f>
        <v>3.6363636363636362E-2</v>
      </c>
      <c r="D212" s="65">
        <v>3</v>
      </c>
      <c r="E212" s="9">
        <f>IF(D227=0, "-", D212/D227)</f>
        <v>5.8823529411764705E-2</v>
      </c>
      <c r="F212" s="81">
        <v>10</v>
      </c>
      <c r="G212" s="34">
        <f>IF(F227=0, "-", F212/F227)</f>
        <v>2.2371364653243849E-2</v>
      </c>
      <c r="H212" s="65">
        <v>14</v>
      </c>
      <c r="I212" s="9">
        <f>IF(H227=0, "-", H212/H227)</f>
        <v>3.3816425120772944E-2</v>
      </c>
      <c r="J212" s="8">
        <f t="shared" si="20"/>
        <v>-0.33333333333333331</v>
      </c>
      <c r="K212" s="9">
        <f t="shared" si="21"/>
        <v>-0.2857142857142857</v>
      </c>
    </row>
    <row r="213" spans="1:11" x14ac:dyDescent="0.25">
      <c r="A213" s="7" t="s">
        <v>38</v>
      </c>
      <c r="B213" s="65">
        <v>0</v>
      </c>
      <c r="C213" s="34">
        <f>IF(B227=0, "-", B213/B227)</f>
        <v>0</v>
      </c>
      <c r="D213" s="65">
        <v>0</v>
      </c>
      <c r="E213" s="9">
        <f>IF(D227=0, "-", D213/D227)</f>
        <v>0</v>
      </c>
      <c r="F213" s="81">
        <v>0</v>
      </c>
      <c r="G213" s="34">
        <f>IF(F227=0, "-", F213/F227)</f>
        <v>0</v>
      </c>
      <c r="H213" s="65">
        <v>1</v>
      </c>
      <c r="I213" s="9">
        <f>IF(H227=0, "-", H213/H227)</f>
        <v>2.4154589371980675E-3</v>
      </c>
      <c r="J213" s="8" t="str">
        <f t="shared" si="20"/>
        <v>-</v>
      </c>
      <c r="K213" s="9">
        <f t="shared" si="21"/>
        <v>-1</v>
      </c>
    </row>
    <row r="214" spans="1:11" x14ac:dyDescent="0.25">
      <c r="A214" s="7" t="s">
        <v>324</v>
      </c>
      <c r="B214" s="65">
        <v>4</v>
      </c>
      <c r="C214" s="34">
        <f>IF(B227=0, "-", B214/B227)</f>
        <v>7.2727272727272724E-2</v>
      </c>
      <c r="D214" s="65">
        <v>1</v>
      </c>
      <c r="E214" s="9">
        <f>IF(D227=0, "-", D214/D227)</f>
        <v>1.9607843137254902E-2</v>
      </c>
      <c r="F214" s="81">
        <v>57</v>
      </c>
      <c r="G214" s="34">
        <f>IF(F227=0, "-", F214/F227)</f>
        <v>0.12751677852348994</v>
      </c>
      <c r="H214" s="65">
        <v>43</v>
      </c>
      <c r="I214" s="9">
        <f>IF(H227=0, "-", H214/H227)</f>
        <v>0.10386473429951691</v>
      </c>
      <c r="J214" s="8">
        <f t="shared" si="20"/>
        <v>3</v>
      </c>
      <c r="K214" s="9">
        <f t="shared" si="21"/>
        <v>0.32558139534883723</v>
      </c>
    </row>
    <row r="215" spans="1:11" x14ac:dyDescent="0.25">
      <c r="A215" s="7" t="s">
        <v>325</v>
      </c>
      <c r="B215" s="65">
        <v>0</v>
      </c>
      <c r="C215" s="34">
        <f>IF(B227=0, "-", B215/B227)</f>
        <v>0</v>
      </c>
      <c r="D215" s="65">
        <v>2</v>
      </c>
      <c r="E215" s="9">
        <f>IF(D227=0, "-", D215/D227)</f>
        <v>3.9215686274509803E-2</v>
      </c>
      <c r="F215" s="81">
        <v>7</v>
      </c>
      <c r="G215" s="34">
        <f>IF(F227=0, "-", F215/F227)</f>
        <v>1.5659955257270694E-2</v>
      </c>
      <c r="H215" s="65">
        <v>7</v>
      </c>
      <c r="I215" s="9">
        <f>IF(H227=0, "-", H215/H227)</f>
        <v>1.6908212560386472E-2</v>
      </c>
      <c r="J215" s="8">
        <f t="shared" si="20"/>
        <v>-1</v>
      </c>
      <c r="K215" s="9">
        <f t="shared" si="21"/>
        <v>0</v>
      </c>
    </row>
    <row r="216" spans="1:11" x14ac:dyDescent="0.25">
      <c r="A216" s="7" t="s">
        <v>326</v>
      </c>
      <c r="B216" s="65">
        <v>2</v>
      </c>
      <c r="C216" s="34">
        <f>IF(B227=0, "-", B216/B227)</f>
        <v>3.6363636363636362E-2</v>
      </c>
      <c r="D216" s="65">
        <v>0</v>
      </c>
      <c r="E216" s="9">
        <f>IF(D227=0, "-", D216/D227)</f>
        <v>0</v>
      </c>
      <c r="F216" s="81">
        <v>11</v>
      </c>
      <c r="G216" s="34">
        <f>IF(F227=0, "-", F216/F227)</f>
        <v>2.4608501118568233E-2</v>
      </c>
      <c r="H216" s="65">
        <v>10</v>
      </c>
      <c r="I216" s="9">
        <f>IF(H227=0, "-", H216/H227)</f>
        <v>2.4154589371980676E-2</v>
      </c>
      <c r="J216" s="8" t="str">
        <f t="shared" si="20"/>
        <v>-</v>
      </c>
      <c r="K216" s="9">
        <f t="shared" si="21"/>
        <v>0.1</v>
      </c>
    </row>
    <row r="217" spans="1:11" x14ac:dyDescent="0.25">
      <c r="A217" s="7" t="s">
        <v>327</v>
      </c>
      <c r="B217" s="65">
        <v>0</v>
      </c>
      <c r="C217" s="34">
        <f>IF(B227=0, "-", B217/B227)</f>
        <v>0</v>
      </c>
      <c r="D217" s="65">
        <v>0</v>
      </c>
      <c r="E217" s="9">
        <f>IF(D227=0, "-", D217/D227)</f>
        <v>0</v>
      </c>
      <c r="F217" s="81">
        <v>0</v>
      </c>
      <c r="G217" s="34">
        <f>IF(F227=0, "-", F217/F227)</f>
        <v>0</v>
      </c>
      <c r="H217" s="65">
        <v>1</v>
      </c>
      <c r="I217" s="9">
        <f>IF(H227=0, "-", H217/H227)</f>
        <v>2.4154589371980675E-3</v>
      </c>
      <c r="J217" s="8" t="str">
        <f t="shared" si="20"/>
        <v>-</v>
      </c>
      <c r="K217" s="9">
        <f t="shared" si="21"/>
        <v>-1</v>
      </c>
    </row>
    <row r="218" spans="1:11" x14ac:dyDescent="0.25">
      <c r="A218" s="7" t="s">
        <v>328</v>
      </c>
      <c r="B218" s="65">
        <v>0</v>
      </c>
      <c r="C218" s="34">
        <f>IF(B227=0, "-", B218/B227)</f>
        <v>0</v>
      </c>
      <c r="D218" s="65">
        <v>0</v>
      </c>
      <c r="E218" s="9">
        <f>IF(D227=0, "-", D218/D227)</f>
        <v>0</v>
      </c>
      <c r="F218" s="81">
        <v>0</v>
      </c>
      <c r="G218" s="34">
        <f>IF(F227=0, "-", F218/F227)</f>
        <v>0</v>
      </c>
      <c r="H218" s="65">
        <v>6</v>
      </c>
      <c r="I218" s="9">
        <f>IF(H227=0, "-", H218/H227)</f>
        <v>1.4492753623188406E-2</v>
      </c>
      <c r="J218" s="8" t="str">
        <f t="shared" si="20"/>
        <v>-</v>
      </c>
      <c r="K218" s="9">
        <f t="shared" si="21"/>
        <v>-1</v>
      </c>
    </row>
    <row r="219" spans="1:11" x14ac:dyDescent="0.25">
      <c r="A219" s="7" t="s">
        <v>329</v>
      </c>
      <c r="B219" s="65">
        <v>10</v>
      </c>
      <c r="C219" s="34">
        <f>IF(B227=0, "-", B219/B227)</f>
        <v>0.18181818181818182</v>
      </c>
      <c r="D219" s="65">
        <v>0</v>
      </c>
      <c r="E219" s="9">
        <f>IF(D227=0, "-", D219/D227)</f>
        <v>0</v>
      </c>
      <c r="F219" s="81">
        <v>27</v>
      </c>
      <c r="G219" s="34">
        <f>IF(F227=0, "-", F219/F227)</f>
        <v>6.0402684563758392E-2</v>
      </c>
      <c r="H219" s="65">
        <v>0</v>
      </c>
      <c r="I219" s="9">
        <f>IF(H227=0, "-", H219/H227)</f>
        <v>0</v>
      </c>
      <c r="J219" s="8" t="str">
        <f t="shared" si="20"/>
        <v>-</v>
      </c>
      <c r="K219" s="9" t="str">
        <f t="shared" si="21"/>
        <v>-</v>
      </c>
    </row>
    <row r="220" spans="1:11" x14ac:dyDescent="0.25">
      <c r="A220" s="7" t="s">
        <v>330</v>
      </c>
      <c r="B220" s="65">
        <v>0</v>
      </c>
      <c r="C220" s="34">
        <f>IF(B227=0, "-", B220/B227)</f>
        <v>0</v>
      </c>
      <c r="D220" s="65">
        <v>0</v>
      </c>
      <c r="E220" s="9">
        <f>IF(D227=0, "-", D220/D227)</f>
        <v>0</v>
      </c>
      <c r="F220" s="81">
        <v>0</v>
      </c>
      <c r="G220" s="34">
        <f>IF(F227=0, "-", F220/F227)</f>
        <v>0</v>
      </c>
      <c r="H220" s="65">
        <v>13</v>
      </c>
      <c r="I220" s="9">
        <f>IF(H227=0, "-", H220/H227)</f>
        <v>3.140096618357488E-2</v>
      </c>
      <c r="J220" s="8" t="str">
        <f t="shared" si="20"/>
        <v>-</v>
      </c>
      <c r="K220" s="9">
        <f t="shared" si="21"/>
        <v>-1</v>
      </c>
    </row>
    <row r="221" spans="1:11" x14ac:dyDescent="0.25">
      <c r="A221" s="7" t="s">
        <v>331</v>
      </c>
      <c r="B221" s="65">
        <v>3</v>
      </c>
      <c r="C221" s="34">
        <f>IF(B227=0, "-", B221/B227)</f>
        <v>5.4545454545454543E-2</v>
      </c>
      <c r="D221" s="65">
        <v>10</v>
      </c>
      <c r="E221" s="9">
        <f>IF(D227=0, "-", D221/D227)</f>
        <v>0.19607843137254902</v>
      </c>
      <c r="F221" s="81">
        <v>108</v>
      </c>
      <c r="G221" s="34">
        <f>IF(F227=0, "-", F221/F227)</f>
        <v>0.24161073825503357</v>
      </c>
      <c r="H221" s="65">
        <v>98</v>
      </c>
      <c r="I221" s="9">
        <f>IF(H227=0, "-", H221/H227)</f>
        <v>0.23671497584541062</v>
      </c>
      <c r="J221" s="8">
        <f t="shared" si="20"/>
        <v>-0.7</v>
      </c>
      <c r="K221" s="9">
        <f t="shared" si="21"/>
        <v>0.10204081632653061</v>
      </c>
    </row>
    <row r="222" spans="1:11" x14ac:dyDescent="0.25">
      <c r="A222" s="7" t="s">
        <v>332</v>
      </c>
      <c r="B222" s="65">
        <v>0</v>
      </c>
      <c r="C222" s="34">
        <f>IF(B227=0, "-", B222/B227)</f>
        <v>0</v>
      </c>
      <c r="D222" s="65">
        <v>4</v>
      </c>
      <c r="E222" s="9">
        <f>IF(D227=0, "-", D222/D227)</f>
        <v>7.8431372549019607E-2</v>
      </c>
      <c r="F222" s="81">
        <v>30</v>
      </c>
      <c r="G222" s="34">
        <f>IF(F227=0, "-", F222/F227)</f>
        <v>6.7114093959731544E-2</v>
      </c>
      <c r="H222" s="65">
        <v>29</v>
      </c>
      <c r="I222" s="9">
        <f>IF(H227=0, "-", H222/H227)</f>
        <v>7.0048309178743967E-2</v>
      </c>
      <c r="J222" s="8">
        <f t="shared" si="20"/>
        <v>-1</v>
      </c>
      <c r="K222" s="9">
        <f t="shared" si="21"/>
        <v>3.4482758620689655E-2</v>
      </c>
    </row>
    <row r="223" spans="1:11" x14ac:dyDescent="0.25">
      <c r="A223" s="7" t="s">
        <v>333</v>
      </c>
      <c r="B223" s="65">
        <v>3</v>
      </c>
      <c r="C223" s="34">
        <f>IF(B227=0, "-", B223/B227)</f>
        <v>5.4545454545454543E-2</v>
      </c>
      <c r="D223" s="65">
        <v>1</v>
      </c>
      <c r="E223" s="9">
        <f>IF(D227=0, "-", D223/D227)</f>
        <v>1.9607843137254902E-2</v>
      </c>
      <c r="F223" s="81">
        <v>12</v>
      </c>
      <c r="G223" s="34">
        <f>IF(F227=0, "-", F223/F227)</f>
        <v>2.6845637583892617E-2</v>
      </c>
      <c r="H223" s="65">
        <v>14</v>
      </c>
      <c r="I223" s="9">
        <f>IF(H227=0, "-", H223/H227)</f>
        <v>3.3816425120772944E-2</v>
      </c>
      <c r="J223" s="8">
        <f t="shared" si="20"/>
        <v>2</v>
      </c>
      <c r="K223" s="9">
        <f t="shared" si="21"/>
        <v>-0.14285714285714285</v>
      </c>
    </row>
    <row r="224" spans="1:11" x14ac:dyDescent="0.25">
      <c r="A224" s="7" t="s">
        <v>334</v>
      </c>
      <c r="B224" s="65">
        <v>5</v>
      </c>
      <c r="C224" s="34">
        <f>IF(B227=0, "-", B224/B227)</f>
        <v>9.0909090909090912E-2</v>
      </c>
      <c r="D224" s="65">
        <v>3</v>
      </c>
      <c r="E224" s="9">
        <f>IF(D227=0, "-", D224/D227)</f>
        <v>5.8823529411764705E-2</v>
      </c>
      <c r="F224" s="81">
        <v>32</v>
      </c>
      <c r="G224" s="34">
        <f>IF(F227=0, "-", F224/F227)</f>
        <v>7.1588366890380312E-2</v>
      </c>
      <c r="H224" s="65">
        <v>20</v>
      </c>
      <c r="I224" s="9">
        <f>IF(H227=0, "-", H224/H227)</f>
        <v>4.8309178743961352E-2</v>
      </c>
      <c r="J224" s="8">
        <f t="shared" si="20"/>
        <v>0.66666666666666663</v>
      </c>
      <c r="K224" s="9">
        <f t="shared" si="21"/>
        <v>0.6</v>
      </c>
    </row>
    <row r="225" spans="1:11" x14ac:dyDescent="0.25">
      <c r="A225" s="7" t="s">
        <v>335</v>
      </c>
      <c r="B225" s="65">
        <v>6</v>
      </c>
      <c r="C225" s="34">
        <f>IF(B227=0, "-", B225/B227)</f>
        <v>0.10909090909090909</v>
      </c>
      <c r="D225" s="65">
        <v>0</v>
      </c>
      <c r="E225" s="9">
        <f>IF(D227=0, "-", D225/D227)</f>
        <v>0</v>
      </c>
      <c r="F225" s="81">
        <v>31</v>
      </c>
      <c r="G225" s="34">
        <f>IF(F227=0, "-", F225/F227)</f>
        <v>6.9351230425055935E-2</v>
      </c>
      <c r="H225" s="65">
        <v>15</v>
      </c>
      <c r="I225" s="9">
        <f>IF(H227=0, "-", H225/H227)</f>
        <v>3.6231884057971016E-2</v>
      </c>
      <c r="J225" s="8" t="str">
        <f t="shared" si="20"/>
        <v>-</v>
      </c>
      <c r="K225" s="9">
        <f t="shared" si="21"/>
        <v>1.0666666666666667</v>
      </c>
    </row>
    <row r="226" spans="1:11" x14ac:dyDescent="0.25">
      <c r="A226" s="2"/>
      <c r="B226" s="68"/>
      <c r="C226" s="33"/>
      <c r="D226" s="68"/>
      <c r="E226" s="6"/>
      <c r="F226" s="82"/>
      <c r="G226" s="33"/>
      <c r="H226" s="68"/>
      <c r="I226" s="6"/>
      <c r="J226" s="5"/>
      <c r="K226" s="6"/>
    </row>
    <row r="227" spans="1:11" s="43" customFormat="1" ht="13" x14ac:dyDescent="0.3">
      <c r="A227" s="162" t="s">
        <v>594</v>
      </c>
      <c r="B227" s="71">
        <f>SUM(B208:B226)</f>
        <v>55</v>
      </c>
      <c r="C227" s="40">
        <f>B227/23415</f>
        <v>2.3489216314328421E-3</v>
      </c>
      <c r="D227" s="71">
        <f>SUM(D208:D226)</f>
        <v>51</v>
      </c>
      <c r="E227" s="41">
        <f>D227/20634</f>
        <v>2.4716487350974121E-3</v>
      </c>
      <c r="F227" s="77">
        <f>SUM(F208:F226)</f>
        <v>447</v>
      </c>
      <c r="G227" s="42">
        <f>F227/194143</f>
        <v>2.302426561864193E-3</v>
      </c>
      <c r="H227" s="71">
        <f>SUM(H208:H226)</f>
        <v>414</v>
      </c>
      <c r="I227" s="41">
        <f>H227/175916</f>
        <v>2.3533959389708723E-3</v>
      </c>
      <c r="J227" s="37">
        <f>IF(D227=0, "-", IF((B227-D227)/D227&lt;10, (B227-D227)/D227, "&gt;999%"))</f>
        <v>7.8431372549019607E-2</v>
      </c>
      <c r="K227" s="38">
        <f>IF(H227=0, "-", IF((F227-H227)/H227&lt;10, (F227-H227)/H227, "&gt;999%"))</f>
        <v>7.9710144927536225E-2</v>
      </c>
    </row>
    <row r="228" spans="1:11" x14ac:dyDescent="0.25">
      <c r="B228" s="83"/>
      <c r="D228" s="83"/>
      <c r="F228" s="83"/>
      <c r="H228" s="83"/>
    </row>
    <row r="229" spans="1:11" ht="13" x14ac:dyDescent="0.3">
      <c r="A229" s="163" t="s">
        <v>155</v>
      </c>
      <c r="B229" s="61" t="s">
        <v>12</v>
      </c>
      <c r="C229" s="62" t="s">
        <v>13</v>
      </c>
      <c r="D229" s="61" t="s">
        <v>12</v>
      </c>
      <c r="E229" s="63" t="s">
        <v>13</v>
      </c>
      <c r="F229" s="62" t="s">
        <v>12</v>
      </c>
      <c r="G229" s="62" t="s">
        <v>13</v>
      </c>
      <c r="H229" s="61" t="s">
        <v>12</v>
      </c>
      <c r="I229" s="63" t="s">
        <v>13</v>
      </c>
      <c r="J229" s="61"/>
      <c r="K229" s="63"/>
    </row>
    <row r="230" spans="1:11" x14ac:dyDescent="0.25">
      <c r="A230" s="7" t="s">
        <v>336</v>
      </c>
      <c r="B230" s="65">
        <v>1</v>
      </c>
      <c r="C230" s="34">
        <f>IF(B240=0, "-", B230/B240)</f>
        <v>2.4390243902439025E-2</v>
      </c>
      <c r="D230" s="65">
        <v>2</v>
      </c>
      <c r="E230" s="9">
        <f>IF(D240=0, "-", D230/D240)</f>
        <v>0.11764705882352941</v>
      </c>
      <c r="F230" s="81">
        <v>13</v>
      </c>
      <c r="G230" s="34">
        <f>IF(F240=0, "-", F230/F240)</f>
        <v>6.6326530612244902E-2</v>
      </c>
      <c r="H230" s="65">
        <v>14</v>
      </c>
      <c r="I230" s="9">
        <f>IF(H240=0, "-", H230/H240)</f>
        <v>8.1871345029239762E-2</v>
      </c>
      <c r="J230" s="8">
        <f t="shared" ref="J230:J238" si="22">IF(D230=0, "-", IF((B230-D230)/D230&lt;10, (B230-D230)/D230, "&gt;999%"))</f>
        <v>-0.5</v>
      </c>
      <c r="K230" s="9">
        <f t="shared" ref="K230:K238" si="23">IF(H230=0, "-", IF((F230-H230)/H230&lt;10, (F230-H230)/H230, "&gt;999%"))</f>
        <v>-7.1428571428571425E-2</v>
      </c>
    </row>
    <row r="231" spans="1:11" x14ac:dyDescent="0.25">
      <c r="A231" s="7" t="s">
        <v>337</v>
      </c>
      <c r="B231" s="65">
        <v>6</v>
      </c>
      <c r="C231" s="34">
        <f>IF(B240=0, "-", B231/B240)</f>
        <v>0.14634146341463414</v>
      </c>
      <c r="D231" s="65">
        <v>4</v>
      </c>
      <c r="E231" s="9">
        <f>IF(D240=0, "-", D231/D240)</f>
        <v>0.23529411764705882</v>
      </c>
      <c r="F231" s="81">
        <v>22</v>
      </c>
      <c r="G231" s="34">
        <f>IF(F240=0, "-", F231/F240)</f>
        <v>0.11224489795918367</v>
      </c>
      <c r="H231" s="65">
        <v>16</v>
      </c>
      <c r="I231" s="9">
        <f>IF(H240=0, "-", H231/H240)</f>
        <v>9.3567251461988299E-2</v>
      </c>
      <c r="J231" s="8">
        <f t="shared" si="22"/>
        <v>0.5</v>
      </c>
      <c r="K231" s="9">
        <f t="shared" si="23"/>
        <v>0.375</v>
      </c>
    </row>
    <row r="232" spans="1:11" x14ac:dyDescent="0.25">
      <c r="A232" s="7" t="s">
        <v>338</v>
      </c>
      <c r="B232" s="65">
        <v>0</v>
      </c>
      <c r="C232" s="34">
        <f>IF(B240=0, "-", B232/B240)</f>
        <v>0</v>
      </c>
      <c r="D232" s="65">
        <v>1</v>
      </c>
      <c r="E232" s="9">
        <f>IF(D240=0, "-", D232/D240)</f>
        <v>5.8823529411764705E-2</v>
      </c>
      <c r="F232" s="81">
        <v>9</v>
      </c>
      <c r="G232" s="34">
        <f>IF(F240=0, "-", F232/F240)</f>
        <v>4.5918367346938778E-2</v>
      </c>
      <c r="H232" s="65">
        <v>6</v>
      </c>
      <c r="I232" s="9">
        <f>IF(H240=0, "-", H232/H240)</f>
        <v>3.5087719298245612E-2</v>
      </c>
      <c r="J232" s="8">
        <f t="shared" si="22"/>
        <v>-1</v>
      </c>
      <c r="K232" s="9">
        <f t="shared" si="23"/>
        <v>0.5</v>
      </c>
    </row>
    <row r="233" spans="1:11" x14ac:dyDescent="0.25">
      <c r="A233" s="7" t="s">
        <v>339</v>
      </c>
      <c r="B233" s="65">
        <v>8</v>
      </c>
      <c r="C233" s="34">
        <f>IF(B240=0, "-", B233/B240)</f>
        <v>0.1951219512195122</v>
      </c>
      <c r="D233" s="65">
        <v>0</v>
      </c>
      <c r="E233" s="9">
        <f>IF(D240=0, "-", D233/D240)</f>
        <v>0</v>
      </c>
      <c r="F233" s="81">
        <v>38</v>
      </c>
      <c r="G233" s="34">
        <f>IF(F240=0, "-", F233/F240)</f>
        <v>0.19387755102040816</v>
      </c>
      <c r="H233" s="65">
        <v>39</v>
      </c>
      <c r="I233" s="9">
        <f>IF(H240=0, "-", H233/H240)</f>
        <v>0.22807017543859648</v>
      </c>
      <c r="J233" s="8" t="str">
        <f t="shared" si="22"/>
        <v>-</v>
      </c>
      <c r="K233" s="9">
        <f t="shared" si="23"/>
        <v>-2.564102564102564E-2</v>
      </c>
    </row>
    <row r="234" spans="1:11" x14ac:dyDescent="0.25">
      <c r="A234" s="7" t="s">
        <v>340</v>
      </c>
      <c r="B234" s="65">
        <v>7</v>
      </c>
      <c r="C234" s="34">
        <f>IF(B240=0, "-", B234/B240)</f>
        <v>0.17073170731707318</v>
      </c>
      <c r="D234" s="65">
        <v>6</v>
      </c>
      <c r="E234" s="9">
        <f>IF(D240=0, "-", D234/D240)</f>
        <v>0.35294117647058826</v>
      </c>
      <c r="F234" s="81">
        <v>26</v>
      </c>
      <c r="G234" s="34">
        <f>IF(F240=0, "-", F234/F240)</f>
        <v>0.1326530612244898</v>
      </c>
      <c r="H234" s="65">
        <v>12</v>
      </c>
      <c r="I234" s="9">
        <f>IF(H240=0, "-", H234/H240)</f>
        <v>7.0175438596491224E-2</v>
      </c>
      <c r="J234" s="8">
        <f t="shared" si="22"/>
        <v>0.16666666666666666</v>
      </c>
      <c r="K234" s="9">
        <f t="shared" si="23"/>
        <v>1.1666666666666667</v>
      </c>
    </row>
    <row r="235" spans="1:11" x14ac:dyDescent="0.25">
      <c r="A235" s="7" t="s">
        <v>341</v>
      </c>
      <c r="B235" s="65">
        <v>0</v>
      </c>
      <c r="C235" s="34">
        <f>IF(B240=0, "-", B235/B240)</f>
        <v>0</v>
      </c>
      <c r="D235" s="65">
        <v>0</v>
      </c>
      <c r="E235" s="9">
        <f>IF(D240=0, "-", D235/D240)</f>
        <v>0</v>
      </c>
      <c r="F235" s="81">
        <v>5</v>
      </c>
      <c r="G235" s="34">
        <f>IF(F240=0, "-", F235/F240)</f>
        <v>2.5510204081632654E-2</v>
      </c>
      <c r="H235" s="65">
        <v>4</v>
      </c>
      <c r="I235" s="9">
        <f>IF(H240=0, "-", H235/H240)</f>
        <v>2.3391812865497075E-2</v>
      </c>
      <c r="J235" s="8" t="str">
        <f t="shared" si="22"/>
        <v>-</v>
      </c>
      <c r="K235" s="9">
        <f t="shared" si="23"/>
        <v>0.25</v>
      </c>
    </row>
    <row r="236" spans="1:11" x14ac:dyDescent="0.25">
      <c r="A236" s="7" t="s">
        <v>342</v>
      </c>
      <c r="B236" s="65">
        <v>2</v>
      </c>
      <c r="C236" s="34">
        <f>IF(B240=0, "-", B236/B240)</f>
        <v>4.878048780487805E-2</v>
      </c>
      <c r="D236" s="65">
        <v>0</v>
      </c>
      <c r="E236" s="9">
        <f>IF(D240=0, "-", D236/D240)</f>
        <v>0</v>
      </c>
      <c r="F236" s="81">
        <v>11</v>
      </c>
      <c r="G236" s="34">
        <f>IF(F240=0, "-", F236/F240)</f>
        <v>5.6122448979591837E-2</v>
      </c>
      <c r="H236" s="65">
        <v>7</v>
      </c>
      <c r="I236" s="9">
        <f>IF(H240=0, "-", H236/H240)</f>
        <v>4.0935672514619881E-2</v>
      </c>
      <c r="J236" s="8" t="str">
        <f t="shared" si="22"/>
        <v>-</v>
      </c>
      <c r="K236" s="9">
        <f t="shared" si="23"/>
        <v>0.5714285714285714</v>
      </c>
    </row>
    <row r="237" spans="1:11" x14ac:dyDescent="0.25">
      <c r="A237" s="7" t="s">
        <v>343</v>
      </c>
      <c r="B237" s="65">
        <v>0</v>
      </c>
      <c r="C237" s="34">
        <f>IF(B240=0, "-", B237/B240)</f>
        <v>0</v>
      </c>
      <c r="D237" s="65">
        <v>0</v>
      </c>
      <c r="E237" s="9">
        <f>IF(D240=0, "-", D237/D240)</f>
        <v>0</v>
      </c>
      <c r="F237" s="81">
        <v>4</v>
      </c>
      <c r="G237" s="34">
        <f>IF(F240=0, "-", F237/F240)</f>
        <v>2.0408163265306121E-2</v>
      </c>
      <c r="H237" s="65">
        <v>0</v>
      </c>
      <c r="I237" s="9">
        <f>IF(H240=0, "-", H237/H240)</f>
        <v>0</v>
      </c>
      <c r="J237" s="8" t="str">
        <f t="shared" si="22"/>
        <v>-</v>
      </c>
      <c r="K237" s="9" t="str">
        <f t="shared" si="23"/>
        <v>-</v>
      </c>
    </row>
    <row r="238" spans="1:11" x14ac:dyDescent="0.25">
      <c r="A238" s="7" t="s">
        <v>344</v>
      </c>
      <c r="B238" s="65">
        <v>17</v>
      </c>
      <c r="C238" s="34">
        <f>IF(B240=0, "-", B238/B240)</f>
        <v>0.41463414634146339</v>
      </c>
      <c r="D238" s="65">
        <v>4</v>
      </c>
      <c r="E238" s="9">
        <f>IF(D240=0, "-", D238/D240)</f>
        <v>0.23529411764705882</v>
      </c>
      <c r="F238" s="81">
        <v>68</v>
      </c>
      <c r="G238" s="34">
        <f>IF(F240=0, "-", F238/F240)</f>
        <v>0.34693877551020408</v>
      </c>
      <c r="H238" s="65">
        <v>73</v>
      </c>
      <c r="I238" s="9">
        <f>IF(H240=0, "-", H238/H240)</f>
        <v>0.42690058479532161</v>
      </c>
      <c r="J238" s="8">
        <f t="shared" si="22"/>
        <v>3.25</v>
      </c>
      <c r="K238" s="9">
        <f t="shared" si="23"/>
        <v>-6.8493150684931503E-2</v>
      </c>
    </row>
    <row r="239" spans="1:11" x14ac:dyDescent="0.25">
      <c r="A239" s="2"/>
      <c r="B239" s="68"/>
      <c r="C239" s="33"/>
      <c r="D239" s="68"/>
      <c r="E239" s="6"/>
      <c r="F239" s="82"/>
      <c r="G239" s="33"/>
      <c r="H239" s="68"/>
      <c r="I239" s="6"/>
      <c r="J239" s="5"/>
      <c r="K239" s="6"/>
    </row>
    <row r="240" spans="1:11" s="43" customFormat="1" ht="13" x14ac:dyDescent="0.3">
      <c r="A240" s="162" t="s">
        <v>593</v>
      </c>
      <c r="B240" s="71">
        <f>SUM(B230:B239)</f>
        <v>41</v>
      </c>
      <c r="C240" s="40">
        <f>B240/23415</f>
        <v>1.7510143070681187E-3</v>
      </c>
      <c r="D240" s="71">
        <f>SUM(D230:D239)</f>
        <v>17</v>
      </c>
      <c r="E240" s="41">
        <f>D240/20634</f>
        <v>8.2388291169913737E-4</v>
      </c>
      <c r="F240" s="77">
        <f>SUM(F230:F239)</f>
        <v>196</v>
      </c>
      <c r="G240" s="42">
        <f>F240/194143</f>
        <v>1.0095651143744559E-3</v>
      </c>
      <c r="H240" s="71">
        <f>SUM(H230:H239)</f>
        <v>171</v>
      </c>
      <c r="I240" s="41">
        <f>H240/175916</f>
        <v>9.7205484435753428E-4</v>
      </c>
      <c r="J240" s="37">
        <f>IF(D240=0, "-", IF((B240-D240)/D240&lt;10, (B240-D240)/D240, "&gt;999%"))</f>
        <v>1.411764705882353</v>
      </c>
      <c r="K240" s="38">
        <f>IF(H240=0, "-", IF((F240-H240)/H240&lt;10, (F240-H240)/H240, "&gt;999%"))</f>
        <v>0.14619883040935672</v>
      </c>
    </row>
    <row r="241" spans="1:11" x14ac:dyDescent="0.25">
      <c r="B241" s="83"/>
      <c r="D241" s="83"/>
      <c r="F241" s="83"/>
      <c r="H241" s="83"/>
    </row>
    <row r="242" spans="1:11" s="43" customFormat="1" ht="13" x14ac:dyDescent="0.3">
      <c r="A242" s="162" t="s">
        <v>592</v>
      </c>
      <c r="B242" s="71">
        <v>205</v>
      </c>
      <c r="C242" s="40">
        <f>B242/23415</f>
        <v>8.7550715353405945E-3</v>
      </c>
      <c r="D242" s="71">
        <v>191</v>
      </c>
      <c r="E242" s="41">
        <f>D242/20634</f>
        <v>9.2565668314432484E-3</v>
      </c>
      <c r="F242" s="77">
        <v>1685</v>
      </c>
      <c r="G242" s="42">
        <f>F242/194143</f>
        <v>8.6791694781681548E-3</v>
      </c>
      <c r="H242" s="71">
        <v>1280</v>
      </c>
      <c r="I242" s="41">
        <f>H242/175916</f>
        <v>7.2762000045476253E-3</v>
      </c>
      <c r="J242" s="37">
        <f>IF(D242=0, "-", IF((B242-D242)/D242&lt;10, (B242-D242)/D242, "&gt;999%"))</f>
        <v>7.3298429319371722E-2</v>
      </c>
      <c r="K242" s="38">
        <f>IF(H242=0, "-", IF((F242-H242)/H242&lt;10, (F242-H242)/H242, "&gt;999%"))</f>
        <v>0.31640625</v>
      </c>
    </row>
    <row r="243" spans="1:11" x14ac:dyDescent="0.25">
      <c r="B243" s="83"/>
      <c r="D243" s="83"/>
      <c r="F243" s="83"/>
      <c r="H243" s="83"/>
    </row>
    <row r="244" spans="1:11" ht="13" x14ac:dyDescent="0.3">
      <c r="A244" s="27" t="s">
        <v>590</v>
      </c>
      <c r="B244" s="71">
        <f>B248-B246</f>
        <v>2434</v>
      </c>
      <c r="C244" s="40">
        <f>B244/23415</f>
        <v>0.10395045910740978</v>
      </c>
      <c r="D244" s="71">
        <f>D248-D246</f>
        <v>2658</v>
      </c>
      <c r="E244" s="41">
        <f>D244/20634</f>
        <v>0.12881651642919453</v>
      </c>
      <c r="F244" s="77">
        <f>F248-F246</f>
        <v>22787</v>
      </c>
      <c r="G244" s="42">
        <f>F244/194143</f>
        <v>0.11737224623087106</v>
      </c>
      <c r="H244" s="71">
        <f>H248-H246</f>
        <v>25190</v>
      </c>
      <c r="I244" s="41">
        <f>H244/175916</f>
        <v>0.14319334227699584</v>
      </c>
      <c r="J244" s="37">
        <f>IF(D244=0, "-", IF((B244-D244)/D244&lt;10, (B244-D244)/D244, "&gt;999%"))</f>
        <v>-8.427389014296463E-2</v>
      </c>
      <c r="K244" s="38">
        <f>IF(H244=0, "-", IF((F244-H244)/H244&lt;10, (F244-H244)/H244, "&gt;999%"))</f>
        <v>-9.5394998015085358E-2</v>
      </c>
    </row>
    <row r="245" spans="1:11" ht="13" x14ac:dyDescent="0.3">
      <c r="A245" s="27"/>
      <c r="B245" s="71"/>
      <c r="C245" s="40"/>
      <c r="D245" s="71"/>
      <c r="E245" s="41"/>
      <c r="F245" s="77"/>
      <c r="G245" s="42"/>
      <c r="H245" s="71"/>
      <c r="I245" s="41"/>
      <c r="J245" s="37"/>
      <c r="K245" s="38"/>
    </row>
    <row r="246" spans="1:11" ht="13" x14ac:dyDescent="0.3">
      <c r="A246" s="27" t="s">
        <v>591</v>
      </c>
      <c r="B246" s="71">
        <v>1211</v>
      </c>
      <c r="C246" s="40">
        <f>B246/23415</f>
        <v>5.171898355754858E-2</v>
      </c>
      <c r="D246" s="71">
        <v>1038</v>
      </c>
      <c r="E246" s="41">
        <f>D246/20634</f>
        <v>5.0305321314335565E-2</v>
      </c>
      <c r="F246" s="77">
        <v>8883</v>
      </c>
      <c r="G246" s="42">
        <f>F246/194143</f>
        <v>4.5754933219328019E-2</v>
      </c>
      <c r="H246" s="71">
        <v>6679</v>
      </c>
      <c r="I246" s="41">
        <f>H246/175916</f>
        <v>3.7966984242479365E-2</v>
      </c>
      <c r="J246" s="37">
        <f>IF(D246=0, "-", IF((B246-D246)/D246&lt;10, (B246-D246)/D246, "&gt;999%"))</f>
        <v>0.16666666666666666</v>
      </c>
      <c r="K246" s="38">
        <f>IF(H246=0, "-", IF((F246-H246)/H246&lt;10, (F246-H246)/H246, "&gt;999%"))</f>
        <v>0.32998951938913013</v>
      </c>
    </row>
    <row r="247" spans="1:11" ht="13" x14ac:dyDescent="0.3">
      <c r="A247" s="27"/>
      <c r="B247" s="71"/>
      <c r="C247" s="40"/>
      <c r="D247" s="71"/>
      <c r="E247" s="41"/>
      <c r="F247" s="77"/>
      <c r="G247" s="42"/>
      <c r="H247" s="71"/>
      <c r="I247" s="41"/>
      <c r="J247" s="37"/>
      <c r="K247" s="38"/>
    </row>
    <row r="248" spans="1:11" ht="13" x14ac:dyDescent="0.3">
      <c r="A248" s="27" t="s">
        <v>589</v>
      </c>
      <c r="B248" s="71">
        <v>3645</v>
      </c>
      <c r="C248" s="40">
        <f>B248/23415</f>
        <v>0.15566944266495836</v>
      </c>
      <c r="D248" s="71">
        <v>3696</v>
      </c>
      <c r="E248" s="41">
        <f>D248/20634</f>
        <v>0.1791218377435301</v>
      </c>
      <c r="F248" s="77">
        <v>31670</v>
      </c>
      <c r="G248" s="42">
        <f>F248/194143</f>
        <v>0.16312717945019908</v>
      </c>
      <c r="H248" s="71">
        <v>31869</v>
      </c>
      <c r="I248" s="41">
        <f>H248/175916</f>
        <v>0.1811603265194752</v>
      </c>
      <c r="J248" s="37">
        <f>IF(D248=0, "-", IF((B248-D248)/D248&lt;10, (B248-D248)/D248, "&gt;999%"))</f>
        <v>-1.3798701298701298E-2</v>
      </c>
      <c r="K248" s="38">
        <f>IF(H248=0, "-", IF((F248-H248)/H248&lt;10, (F248-H248)/H248, "&gt;999%"))</f>
        <v>-6.2443126549311242E-3</v>
      </c>
    </row>
  </sheetData>
  <mergeCells count="58">
    <mergeCell ref="B1:K1"/>
    <mergeCell ref="B2:K2"/>
    <mergeCell ref="B193:E193"/>
    <mergeCell ref="F193:I193"/>
    <mergeCell ref="J193:K193"/>
    <mergeCell ref="B194:C194"/>
    <mergeCell ref="D194:E194"/>
    <mergeCell ref="F194:G194"/>
    <mergeCell ref="H194:I194"/>
    <mergeCell ref="B165:E165"/>
    <mergeCell ref="F165:I165"/>
    <mergeCell ref="J165:K165"/>
    <mergeCell ref="B166:C166"/>
    <mergeCell ref="D166:E166"/>
    <mergeCell ref="F166:G166"/>
    <mergeCell ref="H166:I166"/>
    <mergeCell ref="B141:E141"/>
    <mergeCell ref="F141:I141"/>
    <mergeCell ref="J141:K141"/>
    <mergeCell ref="B142:C142"/>
    <mergeCell ref="D142:E142"/>
    <mergeCell ref="F142:G142"/>
    <mergeCell ref="H142:I142"/>
    <mergeCell ref="B115:E115"/>
    <mergeCell ref="F115:I115"/>
    <mergeCell ref="J115:K115"/>
    <mergeCell ref="B116:C116"/>
    <mergeCell ref="D116:E116"/>
    <mergeCell ref="F116:G116"/>
    <mergeCell ref="H116:I116"/>
    <mergeCell ref="B78:E78"/>
    <mergeCell ref="F78:I78"/>
    <mergeCell ref="J78:K78"/>
    <mergeCell ref="B79:C79"/>
    <mergeCell ref="D79:E79"/>
    <mergeCell ref="F79:G79"/>
    <mergeCell ref="H79:I79"/>
    <mergeCell ref="B40:E40"/>
    <mergeCell ref="F40:I40"/>
    <mergeCell ref="J40:K40"/>
    <mergeCell ref="B41:C41"/>
    <mergeCell ref="D41:E41"/>
    <mergeCell ref="F41:G41"/>
    <mergeCell ref="H41:I41"/>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3" max="16383" man="1"/>
    <brk id="113" max="16383" man="1"/>
    <brk id="164" max="16383" man="1"/>
    <brk id="22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3"/>
  <sheetViews>
    <sheetView tabSelected="1" workbookViewId="0">
      <selection activeCell="M1" sqref="M1"/>
    </sheetView>
  </sheetViews>
  <sheetFormatPr defaultRowHeight="12.5" x14ac:dyDescent="0.25"/>
  <cols>
    <col min="1" max="1" width="18.26953125" bestFit="1" customWidth="1"/>
    <col min="2" max="11" width="8.453125" customWidth="1"/>
  </cols>
  <sheetData>
    <row r="1" spans="1:11" s="52" customFormat="1" ht="20" x14ac:dyDescent="0.4">
      <c r="A1" s="4" t="s">
        <v>10</v>
      </c>
      <c r="B1" s="198" t="s">
        <v>643</v>
      </c>
      <c r="C1" s="198"/>
      <c r="D1" s="198"/>
      <c r="E1" s="199"/>
      <c r="F1" s="199"/>
      <c r="G1" s="199"/>
      <c r="H1" s="199"/>
      <c r="I1" s="199"/>
      <c r="J1" s="199"/>
      <c r="K1" s="199"/>
    </row>
    <row r="2" spans="1:11" s="52" customFormat="1" ht="20" x14ac:dyDescent="0.4">
      <c r="A2" s="4" t="s">
        <v>113</v>
      </c>
      <c r="B2" s="202" t="s">
        <v>104</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1</v>
      </c>
      <c r="C7" s="39">
        <f>IF(B53=0, "-", B7/B53)</f>
        <v>2.7434842249657066E-4</v>
      </c>
      <c r="D7" s="65">
        <v>5</v>
      </c>
      <c r="E7" s="21">
        <f>IF(D53=0, "-", D7/D53)</f>
        <v>1.3528138528138528E-3</v>
      </c>
      <c r="F7" s="81">
        <v>15</v>
      </c>
      <c r="G7" s="39">
        <f>IF(F53=0, "-", F7/F53)</f>
        <v>4.7363435427849701E-4</v>
      </c>
      <c r="H7" s="65">
        <v>16</v>
      </c>
      <c r="I7" s="21">
        <f>IF(H53=0, "-", H7/H53)</f>
        <v>5.0205528883868339E-4</v>
      </c>
      <c r="J7" s="20">
        <f t="shared" ref="J7:J51" si="0">IF(D7=0, "-", IF((B7-D7)/D7&lt;10, (B7-D7)/D7, "&gt;999%"))</f>
        <v>-0.8</v>
      </c>
      <c r="K7" s="21">
        <f t="shared" ref="K7:K51" si="1">IF(H7=0, "-", IF((F7-H7)/H7&lt;10, (F7-H7)/H7, "&gt;999%"))</f>
        <v>-6.25E-2</v>
      </c>
    </row>
    <row r="8" spans="1:11" x14ac:dyDescent="0.25">
      <c r="A8" s="7" t="s">
        <v>32</v>
      </c>
      <c r="B8" s="65">
        <v>0</v>
      </c>
      <c r="C8" s="39">
        <f>IF(B53=0, "-", B8/B53)</f>
        <v>0</v>
      </c>
      <c r="D8" s="65">
        <v>0</v>
      </c>
      <c r="E8" s="21">
        <f>IF(D53=0, "-", D8/D53)</f>
        <v>0</v>
      </c>
      <c r="F8" s="81">
        <v>0</v>
      </c>
      <c r="G8" s="39">
        <f>IF(F53=0, "-", F8/F53)</f>
        <v>0</v>
      </c>
      <c r="H8" s="65">
        <v>1</v>
      </c>
      <c r="I8" s="21">
        <f>IF(H53=0, "-", H8/H53)</f>
        <v>3.1378455552417712E-5</v>
      </c>
      <c r="J8" s="20" t="str">
        <f t="shared" si="0"/>
        <v>-</v>
      </c>
      <c r="K8" s="21">
        <f t="shared" si="1"/>
        <v>-1</v>
      </c>
    </row>
    <row r="9" spans="1:11" x14ac:dyDescent="0.25">
      <c r="A9" s="7" t="s">
        <v>33</v>
      </c>
      <c r="B9" s="65">
        <v>1</v>
      </c>
      <c r="C9" s="39">
        <f>IF(B53=0, "-", B9/B53)</f>
        <v>2.7434842249657066E-4</v>
      </c>
      <c r="D9" s="65">
        <v>2</v>
      </c>
      <c r="E9" s="21">
        <f>IF(D53=0, "-", D9/D53)</f>
        <v>5.4112554112554113E-4</v>
      </c>
      <c r="F9" s="81">
        <v>13</v>
      </c>
      <c r="G9" s="39">
        <f>IF(F53=0, "-", F9/F53)</f>
        <v>4.1048310704136406E-4</v>
      </c>
      <c r="H9" s="65">
        <v>14</v>
      </c>
      <c r="I9" s="21">
        <f>IF(H53=0, "-", H9/H53)</f>
        <v>4.3929837773384797E-4</v>
      </c>
      <c r="J9" s="20">
        <f t="shared" si="0"/>
        <v>-0.5</v>
      </c>
      <c r="K9" s="21">
        <f t="shared" si="1"/>
        <v>-7.1428571428571425E-2</v>
      </c>
    </row>
    <row r="10" spans="1:11" x14ac:dyDescent="0.25">
      <c r="A10" s="7" t="s">
        <v>34</v>
      </c>
      <c r="B10" s="65">
        <v>119</v>
      </c>
      <c r="C10" s="39">
        <f>IF(B53=0, "-", B10/B53)</f>
        <v>3.2647462277091907E-2</v>
      </c>
      <c r="D10" s="65">
        <v>97</v>
      </c>
      <c r="E10" s="21">
        <f>IF(D53=0, "-", D10/D53)</f>
        <v>2.6244588744588744E-2</v>
      </c>
      <c r="F10" s="81">
        <v>682</v>
      </c>
      <c r="G10" s="39">
        <f>IF(F53=0, "-", F10/F53)</f>
        <v>2.153457530786233E-2</v>
      </c>
      <c r="H10" s="65">
        <v>532</v>
      </c>
      <c r="I10" s="21">
        <f>IF(H53=0, "-", H10/H53)</f>
        <v>1.6693338353886221E-2</v>
      </c>
      <c r="J10" s="20">
        <f t="shared" si="0"/>
        <v>0.22680412371134021</v>
      </c>
      <c r="K10" s="21">
        <f t="shared" si="1"/>
        <v>0.28195488721804512</v>
      </c>
    </row>
    <row r="11" spans="1:11" x14ac:dyDescent="0.25">
      <c r="A11" s="7" t="s">
        <v>35</v>
      </c>
      <c r="B11" s="65">
        <v>7</v>
      </c>
      <c r="C11" s="39">
        <f>IF(B53=0, "-", B11/B53)</f>
        <v>1.9204389574759945E-3</v>
      </c>
      <c r="D11" s="65">
        <v>4</v>
      </c>
      <c r="E11" s="21">
        <f>IF(D53=0, "-", D11/D53)</f>
        <v>1.0822510822510823E-3</v>
      </c>
      <c r="F11" s="81">
        <v>26</v>
      </c>
      <c r="G11" s="39">
        <f>IF(F53=0, "-", F11/F53)</f>
        <v>8.2096621408272812E-4</v>
      </c>
      <c r="H11" s="65">
        <v>21</v>
      </c>
      <c r="I11" s="21">
        <f>IF(H53=0, "-", H11/H53)</f>
        <v>6.5894756660077195E-4</v>
      </c>
      <c r="J11" s="20">
        <f t="shared" si="0"/>
        <v>0.75</v>
      </c>
      <c r="K11" s="21">
        <f t="shared" si="1"/>
        <v>0.23809523809523808</v>
      </c>
    </row>
    <row r="12" spans="1:11" x14ac:dyDescent="0.25">
      <c r="A12" s="7" t="s">
        <v>36</v>
      </c>
      <c r="B12" s="65">
        <v>106</v>
      </c>
      <c r="C12" s="39">
        <f>IF(B53=0, "-", B12/B53)</f>
        <v>2.9080932784636488E-2</v>
      </c>
      <c r="D12" s="65">
        <v>156</v>
      </c>
      <c r="E12" s="21">
        <f>IF(D53=0, "-", D12/D53)</f>
        <v>4.2207792207792208E-2</v>
      </c>
      <c r="F12" s="81">
        <v>966</v>
      </c>
      <c r="G12" s="39">
        <f>IF(F53=0, "-", F12/F53)</f>
        <v>3.0502052415535205E-2</v>
      </c>
      <c r="H12" s="65">
        <v>1037</v>
      </c>
      <c r="I12" s="21">
        <f>IF(H53=0, "-", H12/H53)</f>
        <v>3.2539458407857165E-2</v>
      </c>
      <c r="J12" s="20">
        <f t="shared" si="0"/>
        <v>-0.32051282051282054</v>
      </c>
      <c r="K12" s="21">
        <f t="shared" si="1"/>
        <v>-6.8466730954676952E-2</v>
      </c>
    </row>
    <row r="13" spans="1:11" x14ac:dyDescent="0.25">
      <c r="A13" s="7" t="s">
        <v>38</v>
      </c>
      <c r="B13" s="65">
        <v>0</v>
      </c>
      <c r="C13" s="39">
        <f>IF(B53=0, "-", B13/B53)</f>
        <v>0</v>
      </c>
      <c r="D13" s="65">
        <v>0</v>
      </c>
      <c r="E13" s="21">
        <f>IF(D53=0, "-", D13/D53)</f>
        <v>0</v>
      </c>
      <c r="F13" s="81">
        <v>0</v>
      </c>
      <c r="G13" s="39">
        <f>IF(F53=0, "-", F13/F53)</f>
        <v>0</v>
      </c>
      <c r="H13" s="65">
        <v>1</v>
      </c>
      <c r="I13" s="21">
        <f>IF(H53=0, "-", H13/H53)</f>
        <v>3.1378455552417712E-5</v>
      </c>
      <c r="J13" s="20" t="str">
        <f t="shared" si="0"/>
        <v>-</v>
      </c>
      <c r="K13" s="21">
        <f t="shared" si="1"/>
        <v>-1</v>
      </c>
    </row>
    <row r="14" spans="1:11" x14ac:dyDescent="0.25">
      <c r="A14" s="7" t="s">
        <v>40</v>
      </c>
      <c r="B14" s="65">
        <v>4</v>
      </c>
      <c r="C14" s="39">
        <f>IF(B53=0, "-", B14/B53)</f>
        <v>1.0973936899862826E-3</v>
      </c>
      <c r="D14" s="65">
        <v>1</v>
      </c>
      <c r="E14" s="21">
        <f>IF(D53=0, "-", D14/D53)</f>
        <v>2.7056277056277056E-4</v>
      </c>
      <c r="F14" s="81">
        <v>57</v>
      </c>
      <c r="G14" s="39">
        <f>IF(F53=0, "-", F14/F53)</f>
        <v>1.7998105462582886E-3</v>
      </c>
      <c r="H14" s="65">
        <v>43</v>
      </c>
      <c r="I14" s="21">
        <f>IF(H53=0, "-", H14/H53)</f>
        <v>1.3492735887539616E-3</v>
      </c>
      <c r="J14" s="20">
        <f t="shared" si="0"/>
        <v>3</v>
      </c>
      <c r="K14" s="21">
        <f t="shared" si="1"/>
        <v>0.32558139534883723</v>
      </c>
    </row>
    <row r="15" spans="1:11" x14ac:dyDescent="0.25">
      <c r="A15" s="7" t="s">
        <v>41</v>
      </c>
      <c r="B15" s="65">
        <v>0</v>
      </c>
      <c r="C15" s="39">
        <f>IF(B53=0, "-", B15/B53)</f>
        <v>0</v>
      </c>
      <c r="D15" s="65">
        <v>0</v>
      </c>
      <c r="E15" s="21">
        <f>IF(D53=0, "-", D15/D53)</f>
        <v>0</v>
      </c>
      <c r="F15" s="81">
        <v>0</v>
      </c>
      <c r="G15" s="39">
        <f>IF(F53=0, "-", F15/F53)</f>
        <v>0</v>
      </c>
      <c r="H15" s="65">
        <v>7</v>
      </c>
      <c r="I15" s="21">
        <f>IF(H53=0, "-", H15/H53)</f>
        <v>2.1964918886692398E-4</v>
      </c>
      <c r="J15" s="20" t="str">
        <f t="shared" si="0"/>
        <v>-</v>
      </c>
      <c r="K15" s="21">
        <f t="shared" si="1"/>
        <v>-1</v>
      </c>
    </row>
    <row r="16" spans="1:11" x14ac:dyDescent="0.25">
      <c r="A16" s="7" t="s">
        <v>42</v>
      </c>
      <c r="B16" s="65">
        <v>1</v>
      </c>
      <c r="C16" s="39">
        <f>IF(B53=0, "-", B16/B53)</f>
        <v>2.7434842249657066E-4</v>
      </c>
      <c r="D16" s="65">
        <v>0</v>
      </c>
      <c r="E16" s="21">
        <f>IF(D53=0, "-", D16/D53)</f>
        <v>0</v>
      </c>
      <c r="F16" s="81">
        <v>14</v>
      </c>
      <c r="G16" s="39">
        <f>IF(F53=0, "-", F16/F53)</f>
        <v>4.4205873065993051E-4</v>
      </c>
      <c r="H16" s="65">
        <v>10</v>
      </c>
      <c r="I16" s="21">
        <f>IF(H53=0, "-", H16/H53)</f>
        <v>3.1378455552417712E-4</v>
      </c>
      <c r="J16" s="20" t="str">
        <f t="shared" si="0"/>
        <v>-</v>
      </c>
      <c r="K16" s="21">
        <f t="shared" si="1"/>
        <v>0.4</v>
      </c>
    </row>
    <row r="17" spans="1:11" x14ac:dyDescent="0.25">
      <c r="A17" s="7" t="s">
        <v>43</v>
      </c>
      <c r="B17" s="65">
        <v>28</v>
      </c>
      <c r="C17" s="39">
        <f>IF(B53=0, "-", B17/B53)</f>
        <v>7.6817558299039782E-3</v>
      </c>
      <c r="D17" s="65">
        <v>1</v>
      </c>
      <c r="E17" s="21">
        <f>IF(D53=0, "-", D17/D53)</f>
        <v>2.7056277056277056E-4</v>
      </c>
      <c r="F17" s="81">
        <v>103</v>
      </c>
      <c r="G17" s="39">
        <f>IF(F53=0, "-", F17/F53)</f>
        <v>3.2522892327123461E-3</v>
      </c>
      <c r="H17" s="65">
        <v>5</v>
      </c>
      <c r="I17" s="21">
        <f>IF(H53=0, "-", H17/H53)</f>
        <v>1.5689227776208856E-4</v>
      </c>
      <c r="J17" s="20" t="str">
        <f t="shared" si="0"/>
        <v>&gt;999%</v>
      </c>
      <c r="K17" s="21" t="str">
        <f t="shared" si="1"/>
        <v>&gt;999%</v>
      </c>
    </row>
    <row r="18" spans="1:11" x14ac:dyDescent="0.25">
      <c r="A18" s="7" t="s">
        <v>46</v>
      </c>
      <c r="B18" s="65">
        <v>8</v>
      </c>
      <c r="C18" s="39">
        <f>IF(B53=0, "-", B18/B53)</f>
        <v>2.1947873799725653E-3</v>
      </c>
      <c r="D18" s="65">
        <v>0</v>
      </c>
      <c r="E18" s="21">
        <f>IF(D53=0, "-", D18/D53)</f>
        <v>0</v>
      </c>
      <c r="F18" s="81">
        <v>38</v>
      </c>
      <c r="G18" s="39">
        <f>IF(F53=0, "-", F18/F53)</f>
        <v>1.1998736975055257E-3</v>
      </c>
      <c r="H18" s="65">
        <v>39</v>
      </c>
      <c r="I18" s="21">
        <f>IF(H53=0, "-", H18/H53)</f>
        <v>1.2237597665442908E-3</v>
      </c>
      <c r="J18" s="20" t="str">
        <f t="shared" si="0"/>
        <v>-</v>
      </c>
      <c r="K18" s="21">
        <f t="shared" si="1"/>
        <v>-2.564102564102564E-2</v>
      </c>
    </row>
    <row r="19" spans="1:11" x14ac:dyDescent="0.25">
      <c r="A19" s="7" t="s">
        <v>47</v>
      </c>
      <c r="B19" s="65">
        <v>4</v>
      </c>
      <c r="C19" s="39">
        <f>IF(B53=0, "-", B19/B53)</f>
        <v>1.0973936899862826E-3</v>
      </c>
      <c r="D19" s="65">
        <v>3</v>
      </c>
      <c r="E19" s="21">
        <f>IF(D53=0, "-", D19/D53)</f>
        <v>8.1168831168831174E-4</v>
      </c>
      <c r="F19" s="81">
        <v>65</v>
      </c>
      <c r="G19" s="39">
        <f>IF(F53=0, "-", F19/F53)</f>
        <v>2.0524155352068204E-3</v>
      </c>
      <c r="H19" s="65">
        <v>29</v>
      </c>
      <c r="I19" s="21">
        <f>IF(H53=0, "-", H19/H53)</f>
        <v>9.0997521102011364E-4</v>
      </c>
      <c r="J19" s="20">
        <f t="shared" si="0"/>
        <v>0.33333333333333331</v>
      </c>
      <c r="K19" s="21">
        <f t="shared" si="1"/>
        <v>1.2413793103448276</v>
      </c>
    </row>
    <row r="20" spans="1:11" x14ac:dyDescent="0.25">
      <c r="A20" s="7" t="s">
        <v>49</v>
      </c>
      <c r="B20" s="65">
        <v>3</v>
      </c>
      <c r="C20" s="39">
        <f>IF(B53=0, "-", B20/B53)</f>
        <v>8.2304526748971192E-4</v>
      </c>
      <c r="D20" s="65">
        <v>46</v>
      </c>
      <c r="E20" s="21">
        <f>IF(D53=0, "-", D20/D53)</f>
        <v>1.2445887445887446E-2</v>
      </c>
      <c r="F20" s="81">
        <v>291</v>
      </c>
      <c r="G20" s="39">
        <f>IF(F53=0, "-", F20/F53)</f>
        <v>9.1885064730028426E-3</v>
      </c>
      <c r="H20" s="65">
        <v>306</v>
      </c>
      <c r="I20" s="21">
        <f>IF(H53=0, "-", H20/H53)</f>
        <v>9.6018073990398189E-3</v>
      </c>
      <c r="J20" s="20">
        <f t="shared" si="0"/>
        <v>-0.93478260869565222</v>
      </c>
      <c r="K20" s="21">
        <f t="shared" si="1"/>
        <v>-4.9019607843137254E-2</v>
      </c>
    </row>
    <row r="21" spans="1:11" x14ac:dyDescent="0.25">
      <c r="A21" s="7" t="s">
        <v>53</v>
      </c>
      <c r="B21" s="65">
        <v>0</v>
      </c>
      <c r="C21" s="39">
        <f>IF(B53=0, "-", B21/B53)</f>
        <v>0</v>
      </c>
      <c r="D21" s="65">
        <v>3</v>
      </c>
      <c r="E21" s="21">
        <f>IF(D53=0, "-", D21/D53)</f>
        <v>8.1168831168831174E-4</v>
      </c>
      <c r="F21" s="81">
        <v>6</v>
      </c>
      <c r="G21" s="39">
        <f>IF(F53=0, "-", F21/F53)</f>
        <v>1.8945374171139881E-4</v>
      </c>
      <c r="H21" s="65">
        <v>25</v>
      </c>
      <c r="I21" s="21">
        <f>IF(H53=0, "-", H21/H53)</f>
        <v>7.844613888104428E-4</v>
      </c>
      <c r="J21" s="20">
        <f t="shared" si="0"/>
        <v>-1</v>
      </c>
      <c r="K21" s="21">
        <f t="shared" si="1"/>
        <v>-0.76</v>
      </c>
    </row>
    <row r="22" spans="1:11" x14ac:dyDescent="0.25">
      <c r="A22" s="7" t="s">
        <v>54</v>
      </c>
      <c r="B22" s="65">
        <v>26</v>
      </c>
      <c r="C22" s="39">
        <f>IF(B53=0, "-", B22/B53)</f>
        <v>7.1330589849108372E-3</v>
      </c>
      <c r="D22" s="65">
        <v>0</v>
      </c>
      <c r="E22" s="21">
        <f>IF(D53=0, "-", D22/D53)</f>
        <v>0</v>
      </c>
      <c r="F22" s="81">
        <v>91</v>
      </c>
      <c r="G22" s="39">
        <f>IF(F53=0, "-", F22/F53)</f>
        <v>2.8733817492895483E-3</v>
      </c>
      <c r="H22" s="65">
        <v>0</v>
      </c>
      <c r="I22" s="21">
        <f>IF(H53=0, "-", H22/H53)</f>
        <v>0</v>
      </c>
      <c r="J22" s="20" t="str">
        <f t="shared" si="0"/>
        <v>-</v>
      </c>
      <c r="K22" s="21" t="str">
        <f t="shared" si="1"/>
        <v>-</v>
      </c>
    </row>
    <row r="23" spans="1:11" x14ac:dyDescent="0.25">
      <c r="A23" s="7" t="s">
        <v>56</v>
      </c>
      <c r="B23" s="65">
        <v>21</v>
      </c>
      <c r="C23" s="39">
        <f>IF(B53=0, "-", B23/B53)</f>
        <v>5.7613168724279839E-3</v>
      </c>
      <c r="D23" s="65">
        <v>21</v>
      </c>
      <c r="E23" s="21">
        <f>IF(D53=0, "-", D23/D53)</f>
        <v>5.681818181818182E-3</v>
      </c>
      <c r="F23" s="81">
        <v>147</v>
      </c>
      <c r="G23" s="39">
        <f>IF(F53=0, "-", F23/F53)</f>
        <v>4.6416166719292704E-3</v>
      </c>
      <c r="H23" s="65">
        <v>205</v>
      </c>
      <c r="I23" s="21">
        <f>IF(H53=0, "-", H23/H53)</f>
        <v>6.4325833882456305E-3</v>
      </c>
      <c r="J23" s="20">
        <f t="shared" si="0"/>
        <v>0</v>
      </c>
      <c r="K23" s="21">
        <f t="shared" si="1"/>
        <v>-0.28292682926829266</v>
      </c>
    </row>
    <row r="24" spans="1:11" x14ac:dyDescent="0.25">
      <c r="A24" s="7" t="s">
        <v>57</v>
      </c>
      <c r="B24" s="65">
        <v>435</v>
      </c>
      <c r="C24" s="39">
        <f>IF(B53=0, "-", B24/B53)</f>
        <v>0.11934156378600823</v>
      </c>
      <c r="D24" s="65">
        <v>528</v>
      </c>
      <c r="E24" s="21">
        <f>IF(D53=0, "-", D24/D53)</f>
        <v>0.14285714285714285</v>
      </c>
      <c r="F24" s="81">
        <v>3968</v>
      </c>
      <c r="G24" s="39">
        <f>IF(F53=0, "-", F24/F53)</f>
        <v>0.12529207451847174</v>
      </c>
      <c r="H24" s="65">
        <v>4703</v>
      </c>
      <c r="I24" s="21">
        <f>IF(H53=0, "-", H24/H53)</f>
        <v>0.1475728764630205</v>
      </c>
      <c r="J24" s="20">
        <f t="shared" si="0"/>
        <v>-0.17613636363636365</v>
      </c>
      <c r="K24" s="21">
        <f t="shared" si="1"/>
        <v>-0.15628322347437806</v>
      </c>
    </row>
    <row r="25" spans="1:11" x14ac:dyDescent="0.25">
      <c r="A25" s="7" t="s">
        <v>63</v>
      </c>
      <c r="B25" s="65">
        <v>0</v>
      </c>
      <c r="C25" s="39">
        <f>IF(B53=0, "-", B25/B53)</f>
        <v>0</v>
      </c>
      <c r="D25" s="65">
        <v>3</v>
      </c>
      <c r="E25" s="21">
        <f>IF(D53=0, "-", D25/D53)</f>
        <v>8.1168831168831174E-4</v>
      </c>
      <c r="F25" s="81">
        <v>16</v>
      </c>
      <c r="G25" s="39">
        <f>IF(F53=0, "-", F25/F53)</f>
        <v>5.0520997789706352E-4</v>
      </c>
      <c r="H25" s="65">
        <v>18</v>
      </c>
      <c r="I25" s="21">
        <f>IF(H53=0, "-", H25/H53)</f>
        <v>5.6481219994351881E-4</v>
      </c>
      <c r="J25" s="20">
        <f t="shared" si="0"/>
        <v>-1</v>
      </c>
      <c r="K25" s="21">
        <f t="shared" si="1"/>
        <v>-0.1111111111111111</v>
      </c>
    </row>
    <row r="26" spans="1:11" x14ac:dyDescent="0.25">
      <c r="A26" s="7" t="s">
        <v>66</v>
      </c>
      <c r="B26" s="65">
        <v>534</v>
      </c>
      <c r="C26" s="39">
        <f>IF(B53=0, "-", B26/B53)</f>
        <v>0.14650205761316873</v>
      </c>
      <c r="D26" s="65">
        <v>542</v>
      </c>
      <c r="E26" s="21">
        <f>IF(D53=0, "-", D26/D53)</f>
        <v>0.14664502164502163</v>
      </c>
      <c r="F26" s="81">
        <v>5161</v>
      </c>
      <c r="G26" s="39">
        <f>IF(F53=0, "-", F26/F53)</f>
        <v>0.16296179349542153</v>
      </c>
      <c r="H26" s="65">
        <v>5561</v>
      </c>
      <c r="I26" s="21">
        <f>IF(H53=0, "-", H26/H53)</f>
        <v>0.17449559132699488</v>
      </c>
      <c r="J26" s="20">
        <f t="shared" si="0"/>
        <v>-1.4760147601476014E-2</v>
      </c>
      <c r="K26" s="21">
        <f t="shared" si="1"/>
        <v>-7.1929509081100518E-2</v>
      </c>
    </row>
    <row r="27" spans="1:11" x14ac:dyDescent="0.25">
      <c r="A27" s="7" t="s">
        <v>67</v>
      </c>
      <c r="B27" s="65">
        <v>7</v>
      </c>
      <c r="C27" s="39">
        <f>IF(B53=0, "-", B27/B53)</f>
        <v>1.9204389574759945E-3</v>
      </c>
      <c r="D27" s="65">
        <v>6</v>
      </c>
      <c r="E27" s="21">
        <f>IF(D53=0, "-", D27/D53)</f>
        <v>1.6233766233766235E-3</v>
      </c>
      <c r="F27" s="81">
        <v>26</v>
      </c>
      <c r="G27" s="39">
        <f>IF(F53=0, "-", F27/F53)</f>
        <v>8.2096621408272812E-4</v>
      </c>
      <c r="H27" s="65">
        <v>12</v>
      </c>
      <c r="I27" s="21">
        <f>IF(H53=0, "-", H27/H53)</f>
        <v>3.7654146662901254E-4</v>
      </c>
      <c r="J27" s="20">
        <f t="shared" si="0"/>
        <v>0.16666666666666666</v>
      </c>
      <c r="K27" s="21">
        <f t="shared" si="1"/>
        <v>1.1666666666666667</v>
      </c>
    </row>
    <row r="28" spans="1:11" x14ac:dyDescent="0.25">
      <c r="A28" s="7" t="s">
        <v>69</v>
      </c>
      <c r="B28" s="65">
        <v>5</v>
      </c>
      <c r="C28" s="39">
        <f>IF(B53=0, "-", B28/B53)</f>
        <v>1.3717421124828531E-3</v>
      </c>
      <c r="D28" s="65">
        <v>0</v>
      </c>
      <c r="E28" s="21">
        <f>IF(D53=0, "-", D28/D53)</f>
        <v>0</v>
      </c>
      <c r="F28" s="81">
        <v>79</v>
      </c>
      <c r="G28" s="39">
        <f>IF(F53=0, "-", F28/F53)</f>
        <v>2.4944742658667509E-3</v>
      </c>
      <c r="H28" s="65">
        <v>46</v>
      </c>
      <c r="I28" s="21">
        <f>IF(H53=0, "-", H28/H53)</f>
        <v>1.4434089554112147E-3</v>
      </c>
      <c r="J28" s="20" t="str">
        <f t="shared" si="0"/>
        <v>-</v>
      </c>
      <c r="K28" s="21">
        <f t="shared" si="1"/>
        <v>0.71739130434782605</v>
      </c>
    </row>
    <row r="29" spans="1:11" x14ac:dyDescent="0.25">
      <c r="A29" s="7" t="s">
        <v>70</v>
      </c>
      <c r="B29" s="65">
        <v>11</v>
      </c>
      <c r="C29" s="39">
        <f>IF(B53=0, "-", B29/B53)</f>
        <v>3.0178326474622772E-3</v>
      </c>
      <c r="D29" s="65">
        <v>10</v>
      </c>
      <c r="E29" s="21">
        <f>IF(D53=0, "-", D29/D53)</f>
        <v>2.7056277056277055E-3</v>
      </c>
      <c r="F29" s="81">
        <v>192</v>
      </c>
      <c r="G29" s="39">
        <f>IF(F53=0, "-", F29/F53)</f>
        <v>6.0625197347647618E-3</v>
      </c>
      <c r="H29" s="65">
        <v>121</v>
      </c>
      <c r="I29" s="21">
        <f>IF(H53=0, "-", H29/H53)</f>
        <v>3.7967931218425427E-3</v>
      </c>
      <c r="J29" s="20">
        <f t="shared" si="0"/>
        <v>0.1</v>
      </c>
      <c r="K29" s="21">
        <f t="shared" si="1"/>
        <v>0.58677685950413228</v>
      </c>
    </row>
    <row r="30" spans="1:11" x14ac:dyDescent="0.25">
      <c r="A30" s="7" t="s">
        <v>71</v>
      </c>
      <c r="B30" s="65">
        <v>10</v>
      </c>
      <c r="C30" s="39">
        <f>IF(B53=0, "-", B30/B53)</f>
        <v>2.7434842249657062E-3</v>
      </c>
      <c r="D30" s="65">
        <v>0</v>
      </c>
      <c r="E30" s="21">
        <f>IF(D53=0, "-", D30/D53)</f>
        <v>0</v>
      </c>
      <c r="F30" s="81">
        <v>27</v>
      </c>
      <c r="G30" s="39">
        <f>IF(F53=0, "-", F30/F53)</f>
        <v>8.5254183770129457E-4</v>
      </c>
      <c r="H30" s="65">
        <v>19</v>
      </c>
      <c r="I30" s="21">
        <f>IF(H53=0, "-", H30/H53)</f>
        <v>5.9619065549593652E-4</v>
      </c>
      <c r="J30" s="20" t="str">
        <f t="shared" si="0"/>
        <v>-</v>
      </c>
      <c r="K30" s="21">
        <f t="shared" si="1"/>
        <v>0.42105263157894735</v>
      </c>
    </row>
    <row r="31" spans="1:11" x14ac:dyDescent="0.25">
      <c r="A31" s="7" t="s">
        <v>74</v>
      </c>
      <c r="B31" s="65">
        <v>0</v>
      </c>
      <c r="C31" s="39">
        <f>IF(B53=0, "-", B31/B53)</f>
        <v>0</v>
      </c>
      <c r="D31" s="65">
        <v>4</v>
      </c>
      <c r="E31" s="21">
        <f>IF(D53=0, "-", D31/D53)</f>
        <v>1.0822510822510823E-3</v>
      </c>
      <c r="F31" s="81">
        <v>6</v>
      </c>
      <c r="G31" s="39">
        <f>IF(F53=0, "-", F31/F53)</f>
        <v>1.8945374171139881E-4</v>
      </c>
      <c r="H31" s="65">
        <v>20</v>
      </c>
      <c r="I31" s="21">
        <f>IF(H53=0, "-", H31/H53)</f>
        <v>6.2756911104835424E-4</v>
      </c>
      <c r="J31" s="20">
        <f t="shared" si="0"/>
        <v>-1</v>
      </c>
      <c r="K31" s="21">
        <f t="shared" si="1"/>
        <v>-0.7</v>
      </c>
    </row>
    <row r="32" spans="1:11" x14ac:dyDescent="0.25">
      <c r="A32" s="7" t="s">
        <v>75</v>
      </c>
      <c r="B32" s="65">
        <v>227</v>
      </c>
      <c r="C32" s="39">
        <f>IF(B53=0, "-", B32/B53)</f>
        <v>6.2277091906721538E-2</v>
      </c>
      <c r="D32" s="65">
        <v>159</v>
      </c>
      <c r="E32" s="21">
        <f>IF(D53=0, "-", D32/D53)</f>
        <v>4.301948051948052E-2</v>
      </c>
      <c r="F32" s="81">
        <v>2669</v>
      </c>
      <c r="G32" s="39">
        <f>IF(F53=0, "-", F32/F53)</f>
        <v>8.42753394379539E-2</v>
      </c>
      <c r="H32" s="65">
        <v>2655</v>
      </c>
      <c r="I32" s="21">
        <f>IF(H53=0, "-", H32/H53)</f>
        <v>8.3309799491669015E-2</v>
      </c>
      <c r="J32" s="20">
        <f t="shared" si="0"/>
        <v>0.42767295597484278</v>
      </c>
      <c r="K32" s="21">
        <f t="shared" si="1"/>
        <v>5.2730696798493409E-3</v>
      </c>
    </row>
    <row r="33" spans="1:11" x14ac:dyDescent="0.25">
      <c r="A33" s="7" t="s">
        <v>76</v>
      </c>
      <c r="B33" s="65">
        <v>2</v>
      </c>
      <c r="C33" s="39">
        <f>IF(B53=0, "-", B33/B53)</f>
        <v>5.4869684499314131E-4</v>
      </c>
      <c r="D33" s="65">
        <v>0</v>
      </c>
      <c r="E33" s="21">
        <f>IF(D53=0, "-", D33/D53)</f>
        <v>0</v>
      </c>
      <c r="F33" s="81">
        <v>11</v>
      </c>
      <c r="G33" s="39">
        <f>IF(F53=0, "-", F33/F53)</f>
        <v>3.4733185980423111E-4</v>
      </c>
      <c r="H33" s="65">
        <v>7</v>
      </c>
      <c r="I33" s="21">
        <f>IF(H53=0, "-", H33/H53)</f>
        <v>2.1964918886692398E-4</v>
      </c>
      <c r="J33" s="20" t="str">
        <f t="shared" si="0"/>
        <v>-</v>
      </c>
      <c r="K33" s="21">
        <f t="shared" si="1"/>
        <v>0.5714285714285714</v>
      </c>
    </row>
    <row r="34" spans="1:11" x14ac:dyDescent="0.25">
      <c r="A34" s="7" t="s">
        <v>77</v>
      </c>
      <c r="B34" s="65">
        <v>61</v>
      </c>
      <c r="C34" s="39">
        <f>IF(B53=0, "-", B34/B53)</f>
        <v>1.673525377229081E-2</v>
      </c>
      <c r="D34" s="65">
        <v>153</v>
      </c>
      <c r="E34" s="21">
        <f>IF(D53=0, "-", D34/D53)</f>
        <v>4.1396103896103896E-2</v>
      </c>
      <c r="F34" s="81">
        <v>1030</v>
      </c>
      <c r="G34" s="39">
        <f>IF(F53=0, "-", F34/F53)</f>
        <v>3.2522892327123458E-2</v>
      </c>
      <c r="H34" s="65">
        <v>1241</v>
      </c>
      <c r="I34" s="21">
        <f>IF(H53=0, "-", H34/H53)</f>
        <v>3.894066334055038E-2</v>
      </c>
      <c r="J34" s="20">
        <f t="shared" si="0"/>
        <v>-0.60130718954248363</v>
      </c>
      <c r="K34" s="21">
        <f t="shared" si="1"/>
        <v>-0.17002417405318293</v>
      </c>
    </row>
    <row r="35" spans="1:11" x14ac:dyDescent="0.25">
      <c r="A35" s="7" t="s">
        <v>79</v>
      </c>
      <c r="B35" s="65">
        <v>11</v>
      </c>
      <c r="C35" s="39">
        <f>IF(B53=0, "-", B35/B53)</f>
        <v>3.0178326474622772E-3</v>
      </c>
      <c r="D35" s="65">
        <v>12</v>
      </c>
      <c r="E35" s="21">
        <f>IF(D53=0, "-", D35/D53)</f>
        <v>3.246753246753247E-3</v>
      </c>
      <c r="F35" s="81">
        <v>61</v>
      </c>
      <c r="G35" s="39">
        <f>IF(F53=0, "-", F35/F53)</f>
        <v>1.9261130407325544E-3</v>
      </c>
      <c r="H35" s="65">
        <v>89</v>
      </c>
      <c r="I35" s="21">
        <f>IF(H53=0, "-", H35/H53)</f>
        <v>2.7926825441651764E-3</v>
      </c>
      <c r="J35" s="20">
        <f t="shared" si="0"/>
        <v>-8.3333333333333329E-2</v>
      </c>
      <c r="K35" s="21">
        <f t="shared" si="1"/>
        <v>-0.3146067415730337</v>
      </c>
    </row>
    <row r="36" spans="1:11" x14ac:dyDescent="0.25">
      <c r="A36" s="7" t="s">
        <v>80</v>
      </c>
      <c r="B36" s="65">
        <v>641</v>
      </c>
      <c r="C36" s="39">
        <f>IF(B53=0, "-", B36/B53)</f>
        <v>0.17585733882030177</v>
      </c>
      <c r="D36" s="65">
        <v>541</v>
      </c>
      <c r="E36" s="21">
        <f>IF(D53=0, "-", D36/D53)</f>
        <v>0.14637445887445888</v>
      </c>
      <c r="F36" s="81">
        <v>3434</v>
      </c>
      <c r="G36" s="39">
        <f>IF(F53=0, "-", F36/F53)</f>
        <v>0.10843069150615725</v>
      </c>
      <c r="H36" s="65">
        <v>2981</v>
      </c>
      <c r="I36" s="21">
        <f>IF(H53=0, "-", H36/H53)</f>
        <v>9.3539176001757193E-2</v>
      </c>
      <c r="J36" s="20">
        <f t="shared" si="0"/>
        <v>0.18484288354898337</v>
      </c>
      <c r="K36" s="21">
        <f t="shared" si="1"/>
        <v>0.15196242871519625</v>
      </c>
    </row>
    <row r="37" spans="1:11" x14ac:dyDescent="0.25">
      <c r="A37" s="7" t="s">
        <v>81</v>
      </c>
      <c r="B37" s="65">
        <v>66</v>
      </c>
      <c r="C37" s="39">
        <f>IF(B53=0, "-", B37/B53)</f>
        <v>1.8106995884773661E-2</v>
      </c>
      <c r="D37" s="65">
        <v>33</v>
      </c>
      <c r="E37" s="21">
        <f>IF(D53=0, "-", D37/D53)</f>
        <v>8.9285714285714281E-3</v>
      </c>
      <c r="F37" s="81">
        <v>403</v>
      </c>
      <c r="G37" s="39">
        <f>IF(F53=0, "-", F37/F53)</f>
        <v>1.2724976318282287E-2</v>
      </c>
      <c r="H37" s="65">
        <v>391</v>
      </c>
      <c r="I37" s="21">
        <f>IF(H53=0, "-", H37/H53)</f>
        <v>1.2268976120995324E-2</v>
      </c>
      <c r="J37" s="20">
        <f t="shared" si="0"/>
        <v>1</v>
      </c>
      <c r="K37" s="21">
        <f t="shared" si="1"/>
        <v>3.0690537084398978E-2</v>
      </c>
    </row>
    <row r="38" spans="1:11" x14ac:dyDescent="0.25">
      <c r="A38" s="7" t="s">
        <v>82</v>
      </c>
      <c r="B38" s="65">
        <v>0</v>
      </c>
      <c r="C38" s="39">
        <f>IF(B53=0, "-", B38/B53)</f>
        <v>0</v>
      </c>
      <c r="D38" s="65">
        <v>0</v>
      </c>
      <c r="E38" s="21">
        <f>IF(D53=0, "-", D38/D53)</f>
        <v>0</v>
      </c>
      <c r="F38" s="81">
        <v>0</v>
      </c>
      <c r="G38" s="39">
        <f>IF(F53=0, "-", F38/F53)</f>
        <v>0</v>
      </c>
      <c r="H38" s="65">
        <v>193</v>
      </c>
      <c r="I38" s="21">
        <f>IF(H53=0, "-", H38/H53)</f>
        <v>6.0560419216166179E-3</v>
      </c>
      <c r="J38" s="20" t="str">
        <f t="shared" si="0"/>
        <v>-</v>
      </c>
      <c r="K38" s="21">
        <f t="shared" si="1"/>
        <v>-1</v>
      </c>
    </row>
    <row r="39" spans="1:11" x14ac:dyDescent="0.25">
      <c r="A39" s="7" t="s">
        <v>83</v>
      </c>
      <c r="B39" s="65">
        <v>23</v>
      </c>
      <c r="C39" s="39">
        <f>IF(B53=0, "-", B39/B53)</f>
        <v>6.3100137174211248E-3</v>
      </c>
      <c r="D39" s="65">
        <v>4</v>
      </c>
      <c r="E39" s="21">
        <f>IF(D53=0, "-", D39/D53)</f>
        <v>1.0822510822510823E-3</v>
      </c>
      <c r="F39" s="81">
        <v>144</v>
      </c>
      <c r="G39" s="39">
        <f>IF(F53=0, "-", F39/F53)</f>
        <v>4.5468898010735713E-3</v>
      </c>
      <c r="H39" s="65">
        <v>53</v>
      </c>
      <c r="I39" s="21">
        <f>IF(H53=0, "-", H39/H53)</f>
        <v>1.6630581442781387E-3</v>
      </c>
      <c r="J39" s="20">
        <f t="shared" si="0"/>
        <v>4.75</v>
      </c>
      <c r="K39" s="21">
        <f t="shared" si="1"/>
        <v>1.7169811320754718</v>
      </c>
    </row>
    <row r="40" spans="1:11" x14ac:dyDescent="0.25">
      <c r="A40" s="7" t="s">
        <v>84</v>
      </c>
      <c r="B40" s="65">
        <v>9</v>
      </c>
      <c r="C40" s="39">
        <f>IF(B53=0, "-", B40/B53)</f>
        <v>2.4691358024691358E-3</v>
      </c>
      <c r="D40" s="65">
        <v>0</v>
      </c>
      <c r="E40" s="21">
        <f>IF(D53=0, "-", D40/D53)</f>
        <v>0</v>
      </c>
      <c r="F40" s="81">
        <v>36</v>
      </c>
      <c r="G40" s="39">
        <f>IF(F53=0, "-", F40/F53)</f>
        <v>1.1367224502683928E-3</v>
      </c>
      <c r="H40" s="65">
        <v>6</v>
      </c>
      <c r="I40" s="21">
        <f>IF(H53=0, "-", H40/H53)</f>
        <v>1.8827073331450627E-4</v>
      </c>
      <c r="J40" s="20" t="str">
        <f t="shared" si="0"/>
        <v>-</v>
      </c>
      <c r="K40" s="21">
        <f t="shared" si="1"/>
        <v>5</v>
      </c>
    </row>
    <row r="41" spans="1:11" x14ac:dyDescent="0.25">
      <c r="A41" s="7" t="s">
        <v>85</v>
      </c>
      <c r="B41" s="65">
        <v>27</v>
      </c>
      <c r="C41" s="39">
        <f>IF(B53=0, "-", B41/B53)</f>
        <v>7.4074074074074077E-3</v>
      </c>
      <c r="D41" s="65">
        <v>23</v>
      </c>
      <c r="E41" s="21">
        <f>IF(D53=0, "-", D41/D53)</f>
        <v>6.222943722943723E-3</v>
      </c>
      <c r="F41" s="81">
        <v>230</v>
      </c>
      <c r="G41" s="39">
        <f>IF(F53=0, "-", F41/F53)</f>
        <v>7.2623934322702871E-3</v>
      </c>
      <c r="H41" s="65">
        <v>121</v>
      </c>
      <c r="I41" s="21">
        <f>IF(H53=0, "-", H41/H53)</f>
        <v>3.7967931218425427E-3</v>
      </c>
      <c r="J41" s="20">
        <f t="shared" si="0"/>
        <v>0.17391304347826086</v>
      </c>
      <c r="K41" s="21">
        <f t="shared" si="1"/>
        <v>0.90082644628099173</v>
      </c>
    </row>
    <row r="42" spans="1:11" x14ac:dyDescent="0.25">
      <c r="A42" s="7" t="s">
        <v>86</v>
      </c>
      <c r="B42" s="65">
        <v>32</v>
      </c>
      <c r="C42" s="39">
        <f>IF(B53=0, "-", B42/B53)</f>
        <v>8.779149519890261E-3</v>
      </c>
      <c r="D42" s="65">
        <v>11</v>
      </c>
      <c r="E42" s="21">
        <f>IF(D53=0, "-", D42/D53)</f>
        <v>2.976190476190476E-3</v>
      </c>
      <c r="F42" s="81">
        <v>174</v>
      </c>
      <c r="G42" s="39">
        <f>IF(F53=0, "-", F42/F53)</f>
        <v>5.494158509630565E-3</v>
      </c>
      <c r="H42" s="65">
        <v>183</v>
      </c>
      <c r="I42" s="21">
        <f>IF(H53=0, "-", H42/H53)</f>
        <v>5.7422573660924408E-3</v>
      </c>
      <c r="J42" s="20">
        <f t="shared" si="0"/>
        <v>1.9090909090909092</v>
      </c>
      <c r="K42" s="21">
        <f t="shared" si="1"/>
        <v>-4.9180327868852458E-2</v>
      </c>
    </row>
    <row r="43" spans="1:11" x14ac:dyDescent="0.25">
      <c r="A43" s="7" t="s">
        <v>88</v>
      </c>
      <c r="B43" s="65">
        <v>4</v>
      </c>
      <c r="C43" s="39">
        <f>IF(B53=0, "-", B43/B53)</f>
        <v>1.0973936899862826E-3</v>
      </c>
      <c r="D43" s="65">
        <v>0</v>
      </c>
      <c r="E43" s="21">
        <f>IF(D53=0, "-", D43/D53)</f>
        <v>0</v>
      </c>
      <c r="F43" s="81">
        <v>7</v>
      </c>
      <c r="G43" s="39">
        <f>IF(F53=0, "-", F43/F53)</f>
        <v>2.2102936532996525E-4</v>
      </c>
      <c r="H43" s="65">
        <v>15</v>
      </c>
      <c r="I43" s="21">
        <f>IF(H53=0, "-", H43/H53)</f>
        <v>4.7067683328626562E-4</v>
      </c>
      <c r="J43" s="20" t="str">
        <f t="shared" si="0"/>
        <v>-</v>
      </c>
      <c r="K43" s="21">
        <f t="shared" si="1"/>
        <v>-0.53333333333333333</v>
      </c>
    </row>
    <row r="44" spans="1:11" x14ac:dyDescent="0.25">
      <c r="A44" s="7" t="s">
        <v>89</v>
      </c>
      <c r="B44" s="65">
        <v>0</v>
      </c>
      <c r="C44" s="39">
        <f>IF(B53=0, "-", B44/B53)</f>
        <v>0</v>
      </c>
      <c r="D44" s="65">
        <v>1</v>
      </c>
      <c r="E44" s="21">
        <f>IF(D53=0, "-", D44/D53)</f>
        <v>2.7056277056277056E-4</v>
      </c>
      <c r="F44" s="81">
        <v>5</v>
      </c>
      <c r="G44" s="39">
        <f>IF(F53=0, "-", F44/F53)</f>
        <v>1.5787811809283233E-4</v>
      </c>
      <c r="H44" s="65">
        <v>3</v>
      </c>
      <c r="I44" s="21">
        <f>IF(H53=0, "-", H44/H53)</f>
        <v>9.4135366657253135E-5</v>
      </c>
      <c r="J44" s="20">
        <f t="shared" si="0"/>
        <v>-1</v>
      </c>
      <c r="K44" s="21">
        <f t="shared" si="1"/>
        <v>0.66666666666666663</v>
      </c>
    </row>
    <row r="45" spans="1:11" x14ac:dyDescent="0.25">
      <c r="A45" s="7" t="s">
        <v>92</v>
      </c>
      <c r="B45" s="65">
        <v>38</v>
      </c>
      <c r="C45" s="39">
        <f>IF(B53=0, "-", B45/B53)</f>
        <v>1.0425240054869684E-2</v>
      </c>
      <c r="D45" s="65">
        <v>27</v>
      </c>
      <c r="E45" s="21">
        <f>IF(D53=0, "-", D45/D53)</f>
        <v>7.305194805194805E-3</v>
      </c>
      <c r="F45" s="81">
        <v>298</v>
      </c>
      <c r="G45" s="39">
        <f>IF(F53=0, "-", F45/F53)</f>
        <v>9.4095358383328078E-3</v>
      </c>
      <c r="H45" s="65">
        <v>249</v>
      </c>
      <c r="I45" s="21">
        <f>IF(H53=0, "-", H45/H53)</f>
        <v>7.8132354325520098E-3</v>
      </c>
      <c r="J45" s="20">
        <f t="shared" si="0"/>
        <v>0.40740740740740738</v>
      </c>
      <c r="K45" s="21">
        <f t="shared" si="1"/>
        <v>0.19678714859437751</v>
      </c>
    </row>
    <row r="46" spans="1:11" x14ac:dyDescent="0.25">
      <c r="A46" s="7" t="s">
        <v>94</v>
      </c>
      <c r="B46" s="65">
        <v>114</v>
      </c>
      <c r="C46" s="39">
        <f>IF(B53=0, "-", B46/B53)</f>
        <v>3.1275720164609055E-2</v>
      </c>
      <c r="D46" s="65">
        <v>137</v>
      </c>
      <c r="E46" s="21">
        <f>IF(D53=0, "-", D46/D53)</f>
        <v>3.7067099567099568E-2</v>
      </c>
      <c r="F46" s="81">
        <v>1102</v>
      </c>
      <c r="G46" s="39">
        <f>IF(F53=0, "-", F46/F53)</f>
        <v>3.4796337227660248E-2</v>
      </c>
      <c r="H46" s="65">
        <v>873</v>
      </c>
      <c r="I46" s="21">
        <f>IF(H53=0, "-", H46/H53)</f>
        <v>2.7393391697260662E-2</v>
      </c>
      <c r="J46" s="20">
        <f t="shared" si="0"/>
        <v>-0.16788321167883211</v>
      </c>
      <c r="K46" s="21">
        <f t="shared" si="1"/>
        <v>0.26231386025200459</v>
      </c>
    </row>
    <row r="47" spans="1:11" x14ac:dyDescent="0.25">
      <c r="A47" s="7" t="s">
        <v>95</v>
      </c>
      <c r="B47" s="65">
        <v>149</v>
      </c>
      <c r="C47" s="39">
        <f>IF(B53=0, "-", B47/B53)</f>
        <v>4.0877914951989024E-2</v>
      </c>
      <c r="D47" s="65">
        <v>112</v>
      </c>
      <c r="E47" s="21">
        <f>IF(D53=0, "-", D47/D53)</f>
        <v>3.0303030303030304E-2</v>
      </c>
      <c r="F47" s="81">
        <v>1053</v>
      </c>
      <c r="G47" s="39">
        <f>IF(F53=0, "-", F47/F53)</f>
        <v>3.3249131670350492E-2</v>
      </c>
      <c r="H47" s="65">
        <v>1319</v>
      </c>
      <c r="I47" s="21">
        <f>IF(H53=0, "-", H47/H53)</f>
        <v>4.1388182873638962E-2</v>
      </c>
      <c r="J47" s="20">
        <f t="shared" si="0"/>
        <v>0.33035714285714285</v>
      </c>
      <c r="K47" s="21">
        <f t="shared" si="1"/>
        <v>-0.20166793025018953</v>
      </c>
    </row>
    <row r="48" spans="1:11" x14ac:dyDescent="0.25">
      <c r="A48" s="7" t="s">
        <v>96</v>
      </c>
      <c r="B48" s="65">
        <v>316</v>
      </c>
      <c r="C48" s="39">
        <f>IF(B53=0, "-", B48/B53)</f>
        <v>8.6694101508916321E-2</v>
      </c>
      <c r="D48" s="65">
        <v>351</v>
      </c>
      <c r="E48" s="21">
        <f>IF(D53=0, "-", D48/D53)</f>
        <v>9.4967532467532464E-2</v>
      </c>
      <c r="F48" s="81">
        <v>3209</v>
      </c>
      <c r="G48" s="39">
        <f>IF(F53=0, "-", F48/F53)</f>
        <v>0.1013261761919798</v>
      </c>
      <c r="H48" s="65">
        <v>1824</v>
      </c>
      <c r="I48" s="21">
        <f>IF(H53=0, "-", H48/H53)</f>
        <v>5.7234302927609906E-2</v>
      </c>
      <c r="J48" s="20">
        <f t="shared" si="0"/>
        <v>-9.9715099715099717E-2</v>
      </c>
      <c r="K48" s="21">
        <f t="shared" si="1"/>
        <v>0.75932017543859653</v>
      </c>
    </row>
    <row r="49" spans="1:11" x14ac:dyDescent="0.25">
      <c r="A49" s="7" t="s">
        <v>97</v>
      </c>
      <c r="B49" s="65">
        <v>487</v>
      </c>
      <c r="C49" s="39">
        <f>IF(B53=0, "-", B49/B53)</f>
        <v>0.1336076817558299</v>
      </c>
      <c r="D49" s="65">
        <v>550</v>
      </c>
      <c r="E49" s="21">
        <f>IF(D53=0, "-", D49/D53)</f>
        <v>0.14880952380952381</v>
      </c>
      <c r="F49" s="81">
        <v>5067</v>
      </c>
      <c r="G49" s="39">
        <f>IF(F53=0, "-", F49/F53)</f>
        <v>0.15999368487527629</v>
      </c>
      <c r="H49" s="65">
        <v>6065</v>
      </c>
      <c r="I49" s="21">
        <f>IF(H53=0, "-", H49/H53)</f>
        <v>0.19031033292541341</v>
      </c>
      <c r="J49" s="20">
        <f t="shared" si="0"/>
        <v>-0.11454545454545455</v>
      </c>
      <c r="K49" s="21">
        <f t="shared" si="1"/>
        <v>-0.16455070074196207</v>
      </c>
    </row>
    <row r="50" spans="1:11" x14ac:dyDescent="0.25">
      <c r="A50" s="7" t="s">
        <v>99</v>
      </c>
      <c r="B50" s="65">
        <v>103</v>
      </c>
      <c r="C50" s="39">
        <f>IF(B53=0, "-", B50/B53)</f>
        <v>2.8257887517146776E-2</v>
      </c>
      <c r="D50" s="65">
        <v>142</v>
      </c>
      <c r="E50" s="21">
        <f>IF(D53=0, "-", D50/D53)</f>
        <v>3.8419913419913417E-2</v>
      </c>
      <c r="F50" s="81">
        <v>711</v>
      </c>
      <c r="G50" s="39">
        <f>IF(F53=0, "-", F50/F53)</f>
        <v>2.2450268392800756E-2</v>
      </c>
      <c r="H50" s="65">
        <v>766</v>
      </c>
      <c r="I50" s="21">
        <f>IF(H53=0, "-", H50/H53)</f>
        <v>2.4035896953151965E-2</v>
      </c>
      <c r="J50" s="20">
        <f t="shared" si="0"/>
        <v>-0.27464788732394368</v>
      </c>
      <c r="K50" s="21">
        <f t="shared" si="1"/>
        <v>-7.1801566579634463E-2</v>
      </c>
    </row>
    <row r="51" spans="1:11" x14ac:dyDescent="0.25">
      <c r="A51" s="7" t="s">
        <v>100</v>
      </c>
      <c r="B51" s="65">
        <v>4</v>
      </c>
      <c r="C51" s="39">
        <f>IF(B53=0, "-", B51/B53)</f>
        <v>1.0973936899862826E-3</v>
      </c>
      <c r="D51" s="65">
        <v>8</v>
      </c>
      <c r="E51" s="21">
        <f>IF(D53=0, "-", D51/D53)</f>
        <v>2.1645021645021645E-3</v>
      </c>
      <c r="F51" s="81">
        <v>37</v>
      </c>
      <c r="G51" s="39">
        <f>IF(F53=0, "-", F51/F53)</f>
        <v>1.1682980738869592E-3</v>
      </c>
      <c r="H51" s="65">
        <v>44</v>
      </c>
      <c r="I51" s="21">
        <f>IF(H53=0, "-", H51/H53)</f>
        <v>1.3806520443063793E-3</v>
      </c>
      <c r="J51" s="20">
        <f t="shared" si="0"/>
        <v>-0.5</v>
      </c>
      <c r="K51" s="21">
        <f t="shared" si="1"/>
        <v>-0.15909090909090909</v>
      </c>
    </row>
    <row r="52" spans="1:11" x14ac:dyDescent="0.25">
      <c r="A52" s="2"/>
      <c r="B52" s="68"/>
      <c r="C52" s="33"/>
      <c r="D52" s="68"/>
      <c r="E52" s="6"/>
      <c r="F52" s="82"/>
      <c r="G52" s="33"/>
      <c r="H52" s="68"/>
      <c r="I52" s="6"/>
      <c r="J52" s="5"/>
      <c r="K52" s="6"/>
    </row>
    <row r="53" spans="1:11" s="43" customFormat="1" ht="13" x14ac:dyDescent="0.3">
      <c r="A53" s="162" t="s">
        <v>589</v>
      </c>
      <c r="B53" s="71">
        <f>SUM(B7:B52)</f>
        <v>3645</v>
      </c>
      <c r="C53" s="40">
        <v>1</v>
      </c>
      <c r="D53" s="71">
        <f>SUM(D7:D52)</f>
        <v>3696</v>
      </c>
      <c r="E53" s="41">
        <v>1</v>
      </c>
      <c r="F53" s="77">
        <f>SUM(F7:F52)</f>
        <v>31670</v>
      </c>
      <c r="G53" s="42">
        <v>1</v>
      </c>
      <c r="H53" s="71">
        <f>SUM(H7:H52)</f>
        <v>31869</v>
      </c>
      <c r="I53" s="41">
        <v>1</v>
      </c>
      <c r="J53" s="37">
        <f>IF(D53=0, "-", (B53-D53)/D53)</f>
        <v>-1.3798701298701298E-2</v>
      </c>
      <c r="K53" s="38">
        <f>IF(H53=0, "-", (F53-H53)/H53)</f>
        <v>-6.2443126549311242E-3</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2023-10-03T19:04:47Z</dcterms:modified>
</cp:coreProperties>
</file>